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Сайт доки\"/>
    </mc:Choice>
  </mc:AlternateContent>
  <xr:revisionPtr revIDLastSave="0" documentId="13_ncr:1_{400A7FB0-F408-4890-A8C6-C158A799A52D}" xr6:coauthVersionLast="47" xr6:coauthVersionMax="47" xr10:uidLastSave="{00000000-0000-0000-0000-000000000000}"/>
  <bookViews>
    <workbookView xWindow="-120" yWindow="-120" windowWidth="29040" windowHeight="15840" firstSheet="229" activeTab="231" xr2:uid="{00000000-000D-0000-FFFF-FFFF00000000}"/>
  </bookViews>
  <sheets>
    <sheet name="контингент01.09.17" sheetId="42" r:id="rId1"/>
    <sheet name="учебная часть 17-18" sheetId="40" r:id="rId2"/>
    <sheet name="учебная часть 16-17" sheetId="4" r:id="rId3"/>
    <sheet name="академисты на 01.09" sheetId="3" r:id="rId4"/>
    <sheet name="академисты на 19.09.16" sheetId="6" r:id="rId5"/>
    <sheet name="академисты на 01.10.16 " sheetId="15" r:id="rId6"/>
    <sheet name="академисты на 01.11.16 " sheetId="18" r:id="rId7"/>
    <sheet name="академисты на 01.12.16 " sheetId="20" r:id="rId8"/>
    <sheet name="академисты на 01.01.17" sheetId="21" r:id="rId9"/>
    <sheet name="академисты на 01.02.17" sheetId="24" r:id="rId10"/>
    <sheet name="академисты на 01.03.17 " sheetId="25" r:id="rId11"/>
    <sheet name="академисты на 01.04.17 " sheetId="28" r:id="rId12"/>
    <sheet name="академисты на 01.05.17 " sheetId="30" r:id="rId13"/>
    <sheet name="академисты на 01.06.17" sheetId="31" r:id="rId14"/>
    <sheet name="академисты на 01.07.17" sheetId="34" r:id="rId15"/>
    <sheet name="академисты на 01.08.17" sheetId="39" r:id="rId16"/>
    <sheet name="академисты на 01.11.17 " sheetId="49" r:id="rId17"/>
    <sheet name="академисты на 01.09.17 новый" sheetId="38" r:id="rId18"/>
    <sheet name="академисты на 01.12.17  " sheetId="51" r:id="rId19"/>
    <sheet name="академисты на 01.01.18" sheetId="52" r:id="rId20"/>
    <sheet name="академисты на 01.02.18 " sheetId="55" r:id="rId21"/>
    <sheet name="академисты на 01.03.18  " sheetId="56" r:id="rId22"/>
    <sheet name="академисты на 01.04.18   " sheetId="62" r:id="rId23"/>
    <sheet name="академисты на 01.05.18   " sheetId="63" r:id="rId24"/>
    <sheet name="академисты на 01.06.18    " sheetId="66" r:id="rId25"/>
    <sheet name="Лист5" sheetId="61" r:id="rId26"/>
    <sheet name="внебюджет" sheetId="9" r:id="rId27"/>
    <sheet name="внебюджет (2)" sheetId="36" r:id="rId28"/>
    <sheet name="внебюджет 9 и 11 кл очное " sheetId="11" r:id="rId29"/>
    <sheet name="Сироты" sheetId="5" r:id="rId30"/>
    <sheet name="контингент01.09" sheetId="10" r:id="rId31"/>
    <sheet name="контингент01.10" sheetId="12" r:id="rId32"/>
    <sheet name="контингент01.11" sheetId="17" r:id="rId33"/>
    <sheet name="контингент01.12" sheetId="19" r:id="rId34"/>
    <sheet name="контингент01.01.17" sheetId="22" r:id="rId35"/>
    <sheet name="контингент01.02.17 " sheetId="23" r:id="rId36"/>
    <sheet name="контингент01.03.17 " sheetId="26" r:id="rId37"/>
    <sheet name="контингент01.04.17" sheetId="27" r:id="rId38"/>
    <sheet name="контингент01.05.17 " sheetId="29" r:id="rId39"/>
    <sheet name="контингент01.06.17" sheetId="32" r:id="rId40"/>
    <sheet name="контингент29.06.17 " sheetId="33" r:id="rId41"/>
    <sheet name="контингент01.07.17 " sheetId="35" r:id="rId42"/>
    <sheet name="контингент01.08.17" sheetId="37" r:id="rId43"/>
    <sheet name="контингент01.09.17 с 1 курсом" sheetId="43" r:id="rId44"/>
    <sheet name="контингент01.08.17 без1курса" sheetId="45" r:id="rId45"/>
    <sheet name="контингент01.10.17 " sheetId="47" r:id="rId46"/>
    <sheet name="контингент01.11.17  " sheetId="48" r:id="rId47"/>
    <sheet name="контингент01.12.17   " sheetId="50" r:id="rId48"/>
    <sheet name="контингент01.01.18   " sheetId="53" r:id="rId49"/>
    <sheet name="контингент01.02.18 " sheetId="54" r:id="rId50"/>
    <sheet name="контингент01.03.18  " sheetId="57" r:id="rId51"/>
    <sheet name="контингент01.04.18  " sheetId="58" r:id="rId52"/>
    <sheet name="контингент01.05.18   " sheetId="64" r:id="rId53"/>
    <sheet name="контингент01.06.18    " sheetId="65" r:id="rId54"/>
    <sheet name="академисты на 01.07.18     " sheetId="68" r:id="rId55"/>
    <sheet name="контингент01.07.18     (с выпу)" sheetId="72" r:id="rId56"/>
    <sheet name="контингент01.07.18    " sheetId="67" r:id="rId57"/>
    <sheet name="академисты на 01.08.18     " sheetId="71" r:id="rId58"/>
    <sheet name="контингент01.08.18 " sheetId="73" r:id="rId59"/>
    <sheet name="контингент01.08.18  перевод на " sheetId="74" r:id="rId60"/>
    <sheet name="контингент 01.09.18" sheetId="75" r:id="rId61"/>
    <sheet name="академисты на 01.09.18 " sheetId="76" r:id="rId62"/>
    <sheet name="контингент 01.09.18 НОВЫЙ" sheetId="77" r:id="rId63"/>
    <sheet name="контингент 01.10.18 " sheetId="78" r:id="rId64"/>
    <sheet name="академисты на 01.10.18 " sheetId="79" r:id="rId65"/>
    <sheet name="контингент 01.11.18  " sheetId="80" r:id="rId66"/>
    <sheet name="академисты на 01.11.18  " sheetId="81" r:id="rId67"/>
    <sheet name="контингент 01.12.18  " sheetId="82" r:id="rId68"/>
    <sheet name="академисты на 01.12.18   " sheetId="83" r:id="rId69"/>
    <sheet name="контингент 01.01.19  " sheetId="84" r:id="rId70"/>
    <sheet name="академисты на 01.01.19  " sheetId="85" r:id="rId71"/>
    <sheet name="контингент 01.02.19   " sheetId="86" r:id="rId72"/>
    <sheet name="академисты на 01.02.18   " sheetId="87" r:id="rId73"/>
    <sheet name="контингент 01.03.19    " sheetId="88" r:id="rId74"/>
    <sheet name="академисты на 01.03.19 " sheetId="89" r:id="rId75"/>
    <sheet name="контингент 01.04.19  " sheetId="90" r:id="rId76"/>
    <sheet name="академисты на 01.04.19 " sheetId="91" r:id="rId77"/>
    <sheet name="контингент 01.05.19   " sheetId="92" r:id="rId78"/>
    <sheet name="академисты на 01.05.19  " sheetId="93" r:id="rId79"/>
    <sheet name="контингент 01.06.19    " sheetId="94" r:id="rId80"/>
    <sheet name="академисты на 01.06.19   " sheetId="95" r:id="rId81"/>
    <sheet name="контингент 01.07.19 с выпуском" sheetId="96" r:id="rId82"/>
    <sheet name="академисты на 01.07.19   " sheetId="97" r:id="rId83"/>
    <sheet name="контингент 01.07.19 (2)" sheetId="98" r:id="rId84"/>
    <sheet name="контингент 01.08.19 с перевод с" sheetId="99" r:id="rId85"/>
    <sheet name="академисты на 01.08.19    " sheetId="100" r:id="rId86"/>
    <sheet name="контингент 01.08.19  " sheetId="101" r:id="rId87"/>
    <sheet name="контингент 01.09.19 " sheetId="102" r:id="rId88"/>
    <sheet name="академисты на 01.09.19  " sheetId="103" r:id="rId89"/>
    <sheet name="контингент 01.10.19  " sheetId="104" r:id="rId90"/>
    <sheet name="академисты на 01.10.19  " sheetId="106" r:id="rId91"/>
    <sheet name="контингент 01.10.19  (2)" sheetId="107" r:id="rId92"/>
    <sheet name="контингент 01.11.19   " sheetId="108" r:id="rId93"/>
    <sheet name="академисты на 01.11.19   " sheetId="109" r:id="rId94"/>
    <sheet name="контингент 01.12.19    " sheetId="110" r:id="rId95"/>
    <sheet name="академисты на 01.12.19  " sheetId="111" r:id="rId96"/>
    <sheet name="контингент 01.01.2020 " sheetId="112" r:id="rId97"/>
    <sheet name="академисты на 01.01.20" sheetId="113" r:id="rId98"/>
    <sheet name="контингент 01.02.2020  " sheetId="114" r:id="rId99"/>
    <sheet name="академисты на 01.02.2020" sheetId="115" r:id="rId100"/>
    <sheet name="контингент 01.03.2020   " sheetId="116" r:id="rId101"/>
    <sheet name="академисты на 01.03.2020 " sheetId="117" r:id="rId102"/>
    <sheet name="контингент 01.04.2020   " sheetId="118" r:id="rId103"/>
    <sheet name="академисты на 01.04.2020  " sheetId="119" r:id="rId104"/>
    <sheet name="контингент 01.05.2020    " sheetId="120" r:id="rId105"/>
    <sheet name="академисты на 01.05.2020   " sheetId="121" r:id="rId106"/>
    <sheet name="контингент 01.06.2020 " sheetId="122" r:id="rId107"/>
    <sheet name="академисты на 01.06.2020" sheetId="124" r:id="rId108"/>
    <sheet name="контингент 01.07.2020" sheetId="125" r:id="rId109"/>
    <sheet name="академисты на 01.07.2020" sheetId="126" r:id="rId110"/>
    <sheet name="контингент 01.07.2020 (выпуск)" sheetId="127" r:id="rId111"/>
    <sheet name="контингент 01.08.2020 перевод" sheetId="128" r:id="rId112"/>
    <sheet name="академисты на 01.08.2020 " sheetId="129" r:id="rId113"/>
    <sheet name="контингент 01.08.2020  (без пе)" sheetId="130" r:id="rId114"/>
    <sheet name="академисты на 01.09.2020 " sheetId="132" r:id="rId115"/>
    <sheet name="контингент 01.09.20 без 1 курса" sheetId="133" r:id="rId116"/>
    <sheet name="контингент 01.09.2020 " sheetId="131" r:id="rId117"/>
    <sheet name="контингент 01.10.2020 с 1 курсо" sheetId="137" r:id="rId118"/>
    <sheet name="академисты на 01.10.2020" sheetId="136" r:id="rId119"/>
    <sheet name="контингент 01.11.2020" sheetId="138" r:id="rId120"/>
    <sheet name="академисты на 01.11.2020" sheetId="139" r:id="rId121"/>
    <sheet name="контингент 01.12.2020" sheetId="140" r:id="rId122"/>
    <sheet name="академисты на 01.12.2020" sheetId="141" r:id="rId123"/>
    <sheet name="контингент 01.01.2021" sheetId="142" r:id="rId124"/>
    <sheet name="академисты на 01.01.2021" sheetId="143" r:id="rId125"/>
    <sheet name="контингент 01.02.2021" sheetId="144" r:id="rId126"/>
    <sheet name="академисты на 01.02.2021" sheetId="145" r:id="rId127"/>
    <sheet name="контингент 01.03.2021" sheetId="147" r:id="rId128"/>
    <sheet name="академисты на 01.03.2021 " sheetId="148" r:id="rId129"/>
    <sheet name="контингент 01.04.2021" sheetId="149" r:id="rId130"/>
    <sheet name="академисты на 01.04.2021" sheetId="150" r:id="rId131"/>
    <sheet name="контингент 01.05.2021" sheetId="151" r:id="rId132"/>
    <sheet name="академисты на 01.05.2021 " sheetId="152" r:id="rId133"/>
    <sheet name="контингент 01.06.2021" sheetId="153" r:id="rId134"/>
    <sheet name="академисты на 01.06.2021 " sheetId="154" r:id="rId135"/>
    <sheet name="контингент 01.07.2021" sheetId="155" r:id="rId136"/>
    <sheet name="академисты на 01.07.2021" sheetId="156" r:id="rId137"/>
    <sheet name="контингент 01.07.2021 Выпуск" sheetId="157" r:id="rId138"/>
    <sheet name="контингент 01.08.2021" sheetId="158" r:id="rId139"/>
    <sheet name="академисты на 01.08.2021" sheetId="159" r:id="rId140"/>
    <sheet name="контингент 01.08.2021 перевод" sheetId="160" r:id="rId141"/>
    <sheet name="академисты на 01.08.2021 (2)" sheetId="161" r:id="rId142"/>
    <sheet name="контингент 01.09.2021 новый " sheetId="162" r:id="rId143"/>
    <sheet name="академисты на 01.09.2021" sheetId="163" r:id="rId144"/>
    <sheet name="контингент 01.09.2021  (2)" sheetId="164" r:id="rId145"/>
    <sheet name="контингент 01.10.2021" sheetId="165" r:id="rId146"/>
    <sheet name="академисты на 01.10.2021" sheetId="167" r:id="rId147"/>
    <sheet name="контингент 01.11.2021" sheetId="168" r:id="rId148"/>
    <sheet name="академисты на 01.11.2021" sheetId="169" r:id="rId149"/>
    <sheet name="контингент 01.12.2021" sheetId="170" r:id="rId150"/>
    <sheet name="академисты на 01.12.2021" sheetId="171" r:id="rId151"/>
    <sheet name="контингент 01.01.2022" sheetId="172" r:id="rId152"/>
    <sheet name="академисты на 01.01.2022" sheetId="173" r:id="rId153"/>
    <sheet name="контингент 01.02.2022" sheetId="174" r:id="rId154"/>
    <sheet name="академисты на 01.02.2022" sheetId="175" r:id="rId155"/>
    <sheet name="контингент 01.03.2022" sheetId="176" r:id="rId156"/>
    <sheet name="академисты на 01.03.2022" sheetId="177" r:id="rId157"/>
    <sheet name="контингент 01.04.2022" sheetId="178" r:id="rId158"/>
    <sheet name="академисты на 01.04.2022 " sheetId="179" r:id="rId159"/>
    <sheet name="контингент 01.05.2022" sheetId="180" r:id="rId160"/>
    <sheet name="академисты на 01.05.2022" sheetId="181" r:id="rId161"/>
    <sheet name="контингент 01.06.2022" sheetId="182" r:id="rId162"/>
    <sheet name="контингент 01.06.2022 (2)" sheetId="193" r:id="rId163"/>
    <sheet name="академисты на 01.06.2022 " sheetId="183" r:id="rId164"/>
    <sheet name="контингент 01.07.2022 " sheetId="184" r:id="rId165"/>
    <sheet name="академисты на 01.07.2022" sheetId="186" r:id="rId166"/>
    <sheet name="контингент 01.07.2022 выпуск" sheetId="187" r:id="rId167"/>
    <sheet name="контингент 01.07.2022 выпус (2" sheetId="196" r:id="rId168"/>
    <sheet name="контингент 01.08.2022" sheetId="188" r:id="rId169"/>
    <sheet name="контингент 01.08.2022 перевод" sheetId="190" r:id="rId170"/>
    <sheet name="контингент 01.08.2022 перев (2" sheetId="198" r:id="rId171"/>
    <sheet name="академисты на 01.08.2022" sheetId="189" r:id="rId172"/>
    <sheet name="контингент 01.09.2022" sheetId="191" r:id="rId173"/>
    <sheet name="академисты на 01.09.2022 " sheetId="192" r:id="rId174"/>
    <sheet name="контингент 01.10.2022" sheetId="199" r:id="rId175"/>
    <sheet name="академисты на 01.10.2022 " sheetId="200" r:id="rId176"/>
    <sheet name="контингент 01.11.2022" sheetId="201" r:id="rId177"/>
    <sheet name="академисты на 01.11.2022" sheetId="202" r:id="rId178"/>
    <sheet name="контингент 01.12.2022" sheetId="203" r:id="rId179"/>
    <sheet name="академисты на 01.12.2022 " sheetId="204" r:id="rId180"/>
    <sheet name="контингент01.01.2023" sheetId="205" r:id="rId181"/>
    <sheet name="академисты на 01.01.2023" sheetId="206" r:id="rId182"/>
    <sheet name="контингент01.02.2023 " sheetId="207" r:id="rId183"/>
    <sheet name="академисты на 01.02.2023 " sheetId="208" r:id="rId184"/>
    <sheet name="контингент01.03.2023 " sheetId="209" r:id="rId185"/>
    <sheet name="контингент с группами 4 курс ПД" sheetId="211" r:id="rId186"/>
    <sheet name="академисты на 01.03.2023" sheetId="210" r:id="rId187"/>
    <sheet name="контингент01.04.2023" sheetId="212" r:id="rId188"/>
    <sheet name="академисты на 01.04.2023" sheetId="213" r:id="rId189"/>
    <sheet name="контингент01.05.2023" sheetId="214" r:id="rId190"/>
    <sheet name="академисты на 01.05.2023" sheetId="215" r:id="rId191"/>
    <sheet name="контингент01.06.2023" sheetId="216" r:id="rId192"/>
    <sheet name="академисты на 01.06.2023" sheetId="217" r:id="rId193"/>
    <sheet name="контингент01.07.2023" sheetId="220" r:id="rId194"/>
    <sheet name="контингент01.07.2023 с выпуском" sheetId="218" r:id="rId195"/>
    <sheet name="академисты на 01.07.2023" sheetId="219" r:id="rId196"/>
    <sheet name="контингент01.08.2023 " sheetId="221" r:id="rId197"/>
    <sheet name="академисты на 01.08.2023 " sheetId="222" r:id="rId198"/>
    <sheet name="контингент01.08.2023 Перевод" sheetId="223" r:id="rId199"/>
    <sheet name="контингент01.09.2023 " sheetId="224" r:id="rId200"/>
    <sheet name="академисты на 01.09.2023 " sheetId="225" r:id="rId201"/>
    <sheet name="контингент01.10.2023 " sheetId="226" r:id="rId202"/>
    <sheet name="академисты на 01.10.2023 " sheetId="227" r:id="rId203"/>
    <sheet name="контингент01.11.2023" sheetId="228" r:id="rId204"/>
    <sheet name="академисты на 01.11.2023" sheetId="229" r:id="rId205"/>
    <sheet name="контингент01.12.2023" sheetId="230" r:id="rId206"/>
    <sheet name="академисты на 01.12.2023" sheetId="231" r:id="rId207"/>
    <sheet name="контингент01.01.2024 " sheetId="232" r:id="rId208"/>
    <sheet name="академисты на 01.01.2024" sheetId="233" r:id="rId209"/>
    <sheet name="контингент01.02.2024" sheetId="234" r:id="rId210"/>
    <sheet name="академисты на 01.02.2024 " sheetId="235" r:id="rId211"/>
    <sheet name="контингент01.03.2024" sheetId="236" r:id="rId212"/>
    <sheet name="контингент01.03.2024 с гр. ПД " sheetId="239" r:id="rId213"/>
    <sheet name="академисты на 01.03.2024" sheetId="237" r:id="rId214"/>
    <sheet name="контингент01.04.2024" sheetId="240" r:id="rId215"/>
    <sheet name="академисты на 01.04.2024" sheetId="241" r:id="rId216"/>
    <sheet name="контингент01.05.2024 " sheetId="242" r:id="rId217"/>
    <sheet name="академисты на 01.05.2024" sheetId="243" r:id="rId218"/>
    <sheet name="контингент01.06.2024" sheetId="244" r:id="rId219"/>
    <sheet name="академисты на 01.06.2024" sheetId="245" r:id="rId220"/>
    <sheet name="контингент01.07.2024" sheetId="246" r:id="rId221"/>
    <sheet name="академисты на 01.07.2024" sheetId="247" r:id="rId222"/>
    <sheet name="контингент 01.07.2024 ВЫПУСК" sheetId="248" r:id="rId223"/>
    <sheet name="контингент 01.08.2024 " sheetId="249" r:id="rId224"/>
    <sheet name="контингент 01.08.2024  ПЕРЕВОД" sheetId="251" r:id="rId225"/>
    <sheet name="академисты на 01.08.2024" sheetId="250" r:id="rId226"/>
    <sheet name="контингент 01.09.2024  " sheetId="252" r:id="rId227"/>
    <sheet name="контингент 01.09.2024 1 курс" sheetId="254" r:id="rId228"/>
    <sheet name="академисты на 01.09.2024 " sheetId="253" r:id="rId229"/>
    <sheet name="контингент 01.10.2024 " sheetId="255" r:id="rId230"/>
    <sheet name="академисты на 01.10.2024 " sheetId="256" r:id="rId231"/>
    <sheet name="контингент на 01.11.2024" sheetId="257" r:id="rId232"/>
    <sheet name="академисты на 01.11.2024" sheetId="258" r:id="rId2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9" i="228" l="1"/>
  <c r="B99" i="228"/>
  <c r="B93" i="228"/>
  <c r="B85" i="228"/>
  <c r="D65" i="228"/>
  <c r="C65" i="228"/>
  <c r="B65" i="228"/>
  <c r="D59" i="228"/>
  <c r="C59" i="228"/>
  <c r="B59" i="228"/>
  <c r="D53" i="228"/>
  <c r="C53" i="228"/>
  <c r="B53" i="228"/>
  <c r="D42" i="228"/>
  <c r="C42" i="228"/>
  <c r="B42" i="228"/>
  <c r="D36" i="228"/>
  <c r="C36" i="228"/>
  <c r="B36" i="228"/>
  <c r="D30" i="228"/>
  <c r="C30" i="228"/>
  <c r="B30" i="228"/>
  <c r="D20" i="228"/>
  <c r="C20" i="228"/>
  <c r="B20" i="228"/>
  <c r="C9" i="228"/>
  <c r="B9" i="228"/>
  <c r="B198" i="257"/>
  <c r="B174" i="257"/>
  <c r="B138" i="257"/>
  <c r="B128" i="257"/>
  <c r="B69" i="257"/>
  <c r="B61" i="257"/>
  <c r="B41" i="257"/>
  <c r="B33" i="257"/>
  <c r="B22" i="257"/>
  <c r="B10" i="257"/>
  <c r="I11" i="255" l="1"/>
  <c r="H11" i="255"/>
  <c r="G11" i="255"/>
  <c r="F11" i="255"/>
  <c r="K11" i="255" s="1"/>
  <c r="I8" i="255"/>
  <c r="H8" i="255"/>
  <c r="G8" i="255"/>
  <c r="F8" i="255"/>
  <c r="K8" i="255" s="1"/>
  <c r="I5" i="255"/>
  <c r="I14" i="255" s="1"/>
  <c r="H5" i="255"/>
  <c r="H14" i="255" s="1"/>
  <c r="G5" i="255"/>
  <c r="G14" i="255" s="1"/>
  <c r="F5" i="255"/>
  <c r="K5" i="255" s="1"/>
  <c r="D171" i="255"/>
  <c r="C171" i="255"/>
  <c r="B171" i="255"/>
  <c r="D148" i="255"/>
  <c r="C148" i="255"/>
  <c r="B148" i="255"/>
  <c r="D133" i="255"/>
  <c r="C133" i="255"/>
  <c r="B133" i="255"/>
  <c r="D127" i="255"/>
  <c r="C127" i="255"/>
  <c r="B127" i="255"/>
  <c r="D121" i="255"/>
  <c r="C121" i="255"/>
  <c r="B121" i="255"/>
  <c r="D113" i="255"/>
  <c r="C113" i="255"/>
  <c r="B113" i="255"/>
  <c r="D107" i="255"/>
  <c r="C107" i="255"/>
  <c r="B107" i="255"/>
  <c r="D98" i="255"/>
  <c r="C98" i="255"/>
  <c r="B98" i="255"/>
  <c r="D93" i="255"/>
  <c r="C93" i="255"/>
  <c r="B93" i="255"/>
  <c r="D79" i="255"/>
  <c r="C79" i="255"/>
  <c r="B79" i="255"/>
  <c r="D73" i="255"/>
  <c r="C73" i="255"/>
  <c r="B73" i="255"/>
  <c r="D65" i="255"/>
  <c r="C65" i="255"/>
  <c r="B65" i="255"/>
  <c r="D61" i="255"/>
  <c r="C61" i="255"/>
  <c r="B61" i="255"/>
  <c r="D55" i="255"/>
  <c r="C55" i="255"/>
  <c r="B55" i="255"/>
  <c r="D41" i="255"/>
  <c r="C41" i="255"/>
  <c r="B41" i="255"/>
  <c r="D33" i="255"/>
  <c r="C33" i="255"/>
  <c r="B33" i="255"/>
  <c r="D22" i="255"/>
  <c r="C22" i="255"/>
  <c r="B22" i="255"/>
  <c r="D10" i="255"/>
  <c r="C10" i="255"/>
  <c r="B10" i="255"/>
  <c r="E148" i="255" l="1"/>
  <c r="E133" i="255"/>
  <c r="F14" i="255"/>
  <c r="K14" i="255" s="1"/>
  <c r="E171" i="255"/>
  <c r="B134" i="255"/>
  <c r="C134" i="255"/>
  <c r="E127" i="255"/>
  <c r="D134" i="255"/>
  <c r="E113" i="255"/>
  <c r="E121" i="255"/>
  <c r="E93" i="255"/>
  <c r="E73" i="255"/>
  <c r="E79" i="255"/>
  <c r="E107" i="255"/>
  <c r="E65" i="255"/>
  <c r="E98" i="255"/>
  <c r="C66" i="255"/>
  <c r="E61" i="255"/>
  <c r="D66" i="255"/>
  <c r="E55" i="255"/>
  <c r="E41" i="255"/>
  <c r="B66" i="255"/>
  <c r="C23" i="255"/>
  <c r="E22" i="255"/>
  <c r="E10" i="255"/>
  <c r="D23" i="255"/>
  <c r="E33" i="255"/>
  <c r="B23" i="255"/>
  <c r="D248" i="255"/>
  <c r="C248" i="255"/>
  <c r="B248" i="255"/>
  <c r="D241" i="255"/>
  <c r="C241" i="255"/>
  <c r="B241" i="255"/>
  <c r="D228" i="255"/>
  <c r="C228" i="255"/>
  <c r="B228" i="255"/>
  <c r="D219" i="255"/>
  <c r="C219" i="255"/>
  <c r="B219" i="255"/>
  <c r="D205" i="255"/>
  <c r="C205" i="255"/>
  <c r="B205" i="255"/>
  <c r="E134" i="255" l="1"/>
  <c r="E66" i="255"/>
  <c r="E23" i="255"/>
  <c r="B249" i="255"/>
  <c r="E248" i="255"/>
  <c r="E241" i="255"/>
  <c r="E228" i="255"/>
  <c r="E219" i="255"/>
  <c r="E205" i="255"/>
  <c r="J219" i="257"/>
  <c r="I219" i="257"/>
  <c r="H219" i="257"/>
  <c r="G219" i="257"/>
  <c r="F219" i="257"/>
  <c r="J216" i="257"/>
  <c r="I216" i="257"/>
  <c r="H216" i="257"/>
  <c r="G216" i="257"/>
  <c r="F216" i="257"/>
  <c r="J213" i="257"/>
  <c r="I213" i="257"/>
  <c r="H213" i="257"/>
  <c r="G213" i="257"/>
  <c r="D260" i="257"/>
  <c r="C260" i="257"/>
  <c r="B260" i="257"/>
  <c r="D253" i="257"/>
  <c r="C253" i="257"/>
  <c r="B253" i="257"/>
  <c r="D240" i="257"/>
  <c r="C240" i="257"/>
  <c r="B240" i="257"/>
  <c r="D231" i="257"/>
  <c r="C231" i="257"/>
  <c r="B231" i="257"/>
  <c r="D223" i="257"/>
  <c r="C223" i="257"/>
  <c r="B223" i="257"/>
  <c r="F213" i="257"/>
  <c r="D202" i="257"/>
  <c r="C202" i="257"/>
  <c r="B202" i="257"/>
  <c r="D198" i="257"/>
  <c r="C198" i="257"/>
  <c r="D185" i="257"/>
  <c r="C185" i="257"/>
  <c r="B185" i="257"/>
  <c r="D182" i="257"/>
  <c r="C182" i="257"/>
  <c r="B182" i="257"/>
  <c r="D179" i="257"/>
  <c r="C179" i="257"/>
  <c r="B179" i="257"/>
  <c r="D174" i="257"/>
  <c r="C174" i="257"/>
  <c r="D158" i="257"/>
  <c r="C158" i="257"/>
  <c r="B158" i="257"/>
  <c r="D148" i="257"/>
  <c r="C148" i="257"/>
  <c r="B148" i="257"/>
  <c r="D138" i="257"/>
  <c r="C138" i="257"/>
  <c r="D128" i="257"/>
  <c r="C128" i="257"/>
  <c r="D118" i="257"/>
  <c r="C118" i="257"/>
  <c r="B118" i="257"/>
  <c r="D109" i="257"/>
  <c r="C109" i="257"/>
  <c r="B109" i="257"/>
  <c r="D103" i="257"/>
  <c r="C103" i="257"/>
  <c r="B103" i="257"/>
  <c r="D97" i="257"/>
  <c r="C97" i="257"/>
  <c r="B97" i="257"/>
  <c r="D94" i="257"/>
  <c r="C94" i="257"/>
  <c r="B94" i="257"/>
  <c r="D91" i="257"/>
  <c r="C91" i="257"/>
  <c r="B91" i="257"/>
  <c r="D88" i="257"/>
  <c r="C88" i="257"/>
  <c r="B88" i="257"/>
  <c r="D82" i="257"/>
  <c r="C82" i="257"/>
  <c r="B82" i="257"/>
  <c r="D73" i="257"/>
  <c r="C73" i="257"/>
  <c r="B73" i="257"/>
  <c r="D69" i="257"/>
  <c r="C69" i="257"/>
  <c r="D61" i="257"/>
  <c r="C61" i="257"/>
  <c r="D41" i="257"/>
  <c r="C41" i="257"/>
  <c r="D33" i="257"/>
  <c r="C33" i="257"/>
  <c r="D22" i="257"/>
  <c r="C22" i="257"/>
  <c r="I11" i="257"/>
  <c r="H11" i="257"/>
  <c r="G11" i="257"/>
  <c r="F11" i="257"/>
  <c r="D10" i="257"/>
  <c r="C10" i="257"/>
  <c r="I8" i="257"/>
  <c r="H8" i="257"/>
  <c r="G8" i="257"/>
  <c r="F8" i="257"/>
  <c r="I5" i="257"/>
  <c r="H5" i="257"/>
  <c r="G5" i="257"/>
  <c r="F5" i="257"/>
  <c r="N216" i="257" l="1"/>
  <c r="N5" i="257"/>
  <c r="I222" i="257"/>
  <c r="E73" i="257"/>
  <c r="J222" i="257"/>
  <c r="K213" i="257"/>
  <c r="E260" i="257"/>
  <c r="G222" i="257"/>
  <c r="K219" i="257"/>
  <c r="K216" i="257"/>
  <c r="L214" i="257" s="1"/>
  <c r="H222" i="257"/>
  <c r="E223" i="257"/>
  <c r="D205" i="257"/>
  <c r="H14" i="257"/>
  <c r="K8" i="257"/>
  <c r="F14" i="257"/>
  <c r="B23" i="257"/>
  <c r="I14" i="257"/>
  <c r="K11" i="257"/>
  <c r="E33" i="257"/>
  <c r="E69" i="257"/>
  <c r="D110" i="257"/>
  <c r="E94" i="257"/>
  <c r="E118" i="257"/>
  <c r="E158" i="257"/>
  <c r="D186" i="257"/>
  <c r="E185" i="257"/>
  <c r="D203" i="257"/>
  <c r="F222" i="257"/>
  <c r="G14" i="257"/>
  <c r="C23" i="257"/>
  <c r="E61" i="257"/>
  <c r="B110" i="257"/>
  <c r="E88" i="257"/>
  <c r="E103" i="257"/>
  <c r="E138" i="257"/>
  <c r="B186" i="257"/>
  <c r="E179" i="257"/>
  <c r="B203" i="257"/>
  <c r="E202" i="257"/>
  <c r="E240" i="257"/>
  <c r="E10" i="257"/>
  <c r="B74" i="257"/>
  <c r="E41" i="257"/>
  <c r="E91" i="257"/>
  <c r="E109" i="257"/>
  <c r="D159" i="257"/>
  <c r="E148" i="257"/>
  <c r="E182" i="257"/>
  <c r="B261" i="257"/>
  <c r="E22" i="257"/>
  <c r="D74" i="257"/>
  <c r="E82" i="257"/>
  <c r="E97" i="257"/>
  <c r="B159" i="257"/>
  <c r="E128" i="257"/>
  <c r="E174" i="257"/>
  <c r="E198" i="257"/>
  <c r="C261" i="257"/>
  <c r="D261" i="257"/>
  <c r="E253" i="257"/>
  <c r="K5" i="257"/>
  <c r="C74" i="257"/>
  <c r="C110" i="257"/>
  <c r="C159" i="257"/>
  <c r="C186" i="257"/>
  <c r="C203" i="257"/>
  <c r="D23" i="257"/>
  <c r="E231" i="257"/>
  <c r="E203" i="257" l="1"/>
  <c r="K222" i="257"/>
  <c r="E23" i="257"/>
  <c r="D262" i="257"/>
  <c r="L6" i="257"/>
  <c r="E186" i="257"/>
  <c r="B205" i="257"/>
  <c r="B262" i="257" s="1"/>
  <c r="K14" i="257"/>
  <c r="E159" i="257"/>
  <c r="E74" i="257"/>
  <c r="E110" i="257"/>
  <c r="E261" i="257"/>
  <c r="K261" i="257"/>
  <c r="C205" i="257"/>
  <c r="D152" i="255"/>
  <c r="C152" i="255"/>
  <c r="B152" i="255"/>
  <c r="C262" i="257" l="1"/>
  <c r="E205" i="257"/>
  <c r="E262" i="257" s="1"/>
  <c r="D249" i="255"/>
  <c r="C249" i="255" l="1"/>
  <c r="D88" i="255"/>
  <c r="D85" i="255"/>
  <c r="D82" i="255"/>
  <c r="D99" i="255" l="1"/>
  <c r="E249" i="255"/>
  <c r="D175" i="255"/>
  <c r="D176" i="255" s="1"/>
  <c r="C175" i="255"/>
  <c r="C176" i="255" s="1"/>
  <c r="B175" i="255"/>
  <c r="B176" i="255" s="1"/>
  <c r="D158" i="255"/>
  <c r="C158" i="255"/>
  <c r="B158" i="255"/>
  <c r="B159" i="255" s="1"/>
  <c r="D155" i="255"/>
  <c r="D159" i="255" s="1"/>
  <c r="C155" i="255"/>
  <c r="B155" i="255"/>
  <c r="C88" i="255"/>
  <c r="B88" i="255"/>
  <c r="C85" i="255"/>
  <c r="B85" i="255"/>
  <c r="C82" i="255"/>
  <c r="B82" i="255"/>
  <c r="C159" i="255" l="1"/>
  <c r="E176" i="255"/>
  <c r="D178" i="255"/>
  <c r="B178" i="255"/>
  <c r="E159" i="255"/>
  <c r="B99" i="255"/>
  <c r="C99" i="255"/>
  <c r="C178" i="255" s="1"/>
  <c r="D250" i="255"/>
  <c r="L6" i="255"/>
  <c r="E155" i="255"/>
  <c r="E158" i="255"/>
  <c r="E175" i="255"/>
  <c r="E152" i="255"/>
  <c r="E85" i="255"/>
  <c r="E88" i="255"/>
  <c r="E82" i="255"/>
  <c r="E178" i="255" l="1"/>
  <c r="E99" i="255"/>
  <c r="B250" i="255"/>
  <c r="C250" i="255"/>
  <c r="F219" i="254"/>
  <c r="F217" i="254"/>
  <c r="E250" i="255" l="1"/>
  <c r="K249" i="255" l="1"/>
  <c r="F7" i="254"/>
  <c r="B193" i="254" l="1"/>
  <c r="F4" i="254" l="1"/>
  <c r="D260" i="254" l="1"/>
  <c r="C260" i="254"/>
  <c r="B260" i="254"/>
  <c r="J221" i="254"/>
  <c r="I221" i="254"/>
  <c r="H221" i="254"/>
  <c r="F221" i="254"/>
  <c r="F223" i="254" s="1"/>
  <c r="J219" i="254"/>
  <c r="I219" i="254"/>
  <c r="H219" i="254"/>
  <c r="G219" i="254"/>
  <c r="J217" i="254"/>
  <c r="J223" i="254" s="1"/>
  <c r="I217" i="254"/>
  <c r="I223" i="254" s="1"/>
  <c r="H217" i="254"/>
  <c r="G217" i="254"/>
  <c r="D193" i="254"/>
  <c r="C193" i="254"/>
  <c r="I10" i="254"/>
  <c r="H10" i="254"/>
  <c r="G10" i="254"/>
  <c r="F10" i="254"/>
  <c r="I7" i="254"/>
  <c r="H7" i="254"/>
  <c r="G7" i="254"/>
  <c r="I4" i="254"/>
  <c r="H4" i="254"/>
  <c r="G4" i="254"/>
  <c r="H223" i="254" l="1"/>
  <c r="C261" i="254"/>
  <c r="K7" i="254"/>
  <c r="D261" i="254"/>
  <c r="K219" i="254"/>
  <c r="K260" i="254"/>
  <c r="K10" i="254"/>
  <c r="K4" i="254"/>
  <c r="G14" i="254"/>
  <c r="H14" i="254"/>
  <c r="I14" i="254"/>
  <c r="F14" i="254"/>
  <c r="K193" i="254"/>
  <c r="G221" i="254"/>
  <c r="K221" i="254" s="1"/>
  <c r="B261" i="254"/>
  <c r="K217" i="254"/>
  <c r="D222" i="252"/>
  <c r="C222" i="252"/>
  <c r="B222" i="252"/>
  <c r="J189" i="252"/>
  <c r="I189" i="252"/>
  <c r="H189" i="252"/>
  <c r="F189" i="252"/>
  <c r="F191" i="252" s="1"/>
  <c r="J187" i="252"/>
  <c r="I187" i="252"/>
  <c r="H187" i="252"/>
  <c r="G187" i="252"/>
  <c r="J185" i="252"/>
  <c r="I185" i="252"/>
  <c r="H185" i="252"/>
  <c r="H191" i="252" s="1"/>
  <c r="G185" i="252"/>
  <c r="D162" i="252"/>
  <c r="D223" i="252" s="1"/>
  <c r="C162" i="252"/>
  <c r="C223" i="252" s="1"/>
  <c r="B162" i="252"/>
  <c r="I9" i="252"/>
  <c r="H9" i="252"/>
  <c r="G9" i="252"/>
  <c r="F9" i="252"/>
  <c r="I6" i="252"/>
  <c r="H6" i="252"/>
  <c r="G6" i="252"/>
  <c r="F6" i="252"/>
  <c r="I4" i="252"/>
  <c r="I13" i="252" s="1"/>
  <c r="H4" i="252"/>
  <c r="H13" i="252" s="1"/>
  <c r="G4" i="252"/>
  <c r="F4" i="252"/>
  <c r="K187" i="252" l="1"/>
  <c r="K6" i="252"/>
  <c r="K9" i="252"/>
  <c r="G189" i="252"/>
  <c r="K189" i="252" s="1"/>
  <c r="K222" i="252"/>
  <c r="I191" i="252"/>
  <c r="J191" i="252"/>
  <c r="K261" i="254"/>
  <c r="K11" i="254"/>
  <c r="K14" i="254"/>
  <c r="K223" i="254"/>
  <c r="G223" i="254"/>
  <c r="J224" i="254" s="1"/>
  <c r="G13" i="252"/>
  <c r="K4" i="252"/>
  <c r="B223" i="252"/>
  <c r="F13" i="252"/>
  <c r="K162" i="252"/>
  <c r="K223" i="252" s="1"/>
  <c r="K185" i="252"/>
  <c r="G185" i="251"/>
  <c r="G187" i="251"/>
  <c r="H185" i="251"/>
  <c r="H187" i="251"/>
  <c r="H189" i="251"/>
  <c r="I185" i="251"/>
  <c r="I187" i="251"/>
  <c r="J187" i="251"/>
  <c r="J189" i="251"/>
  <c r="I189" i="251"/>
  <c r="G191" i="252" l="1"/>
  <c r="J192" i="252"/>
  <c r="K191" i="252"/>
  <c r="K10" i="252"/>
  <c r="K13" i="252"/>
  <c r="I191" i="251"/>
  <c r="H191" i="251"/>
  <c r="J185" i="251"/>
  <c r="F192" i="249"/>
  <c r="G6" i="251" l="1"/>
  <c r="B162" i="251"/>
  <c r="F9" i="251"/>
  <c r="F6" i="251"/>
  <c r="I9" i="251"/>
  <c r="I6" i="251"/>
  <c r="I4" i="251"/>
  <c r="G4" i="251"/>
  <c r="H6" i="251"/>
  <c r="H4" i="251"/>
  <c r="G9" i="251"/>
  <c r="H9" i="251"/>
  <c r="F4" i="251"/>
  <c r="D222" i="251"/>
  <c r="C222" i="251"/>
  <c r="B222" i="251"/>
  <c r="F189" i="251"/>
  <c r="F191" i="251" s="1"/>
  <c r="D162" i="251"/>
  <c r="C162" i="251"/>
  <c r="G189" i="251" l="1"/>
  <c r="G191" i="251" s="1"/>
  <c r="G13" i="251"/>
  <c r="H13" i="251"/>
  <c r="C223" i="251"/>
  <c r="K222" i="251"/>
  <c r="I13" i="251"/>
  <c r="K6" i="251"/>
  <c r="K9" i="251"/>
  <c r="D223" i="251"/>
  <c r="F13" i="251"/>
  <c r="K187" i="251"/>
  <c r="J191" i="251"/>
  <c r="K162" i="251"/>
  <c r="K185" i="251"/>
  <c r="B223" i="251"/>
  <c r="K4" i="251"/>
  <c r="G7" i="249"/>
  <c r="K189" i="251" l="1"/>
  <c r="K191" i="251" s="1"/>
  <c r="K223" i="251"/>
  <c r="K13" i="251"/>
  <c r="J192" i="251"/>
  <c r="K10" i="251"/>
  <c r="D232" i="249"/>
  <c r="C232" i="249"/>
  <c r="B232" i="249"/>
  <c r="J196" i="249"/>
  <c r="I196" i="249"/>
  <c r="H196" i="249"/>
  <c r="G196" i="249"/>
  <c r="F196" i="249"/>
  <c r="J194" i="249"/>
  <c r="J198" i="249" s="1"/>
  <c r="I194" i="249"/>
  <c r="H194" i="249"/>
  <c r="H198" i="249" s="1"/>
  <c r="G194" i="249"/>
  <c r="F194" i="249"/>
  <c r="I192" i="249"/>
  <c r="I198" i="249" s="1"/>
  <c r="H192" i="249"/>
  <c r="K192" i="249" s="1"/>
  <c r="G192" i="249"/>
  <c r="D165" i="249"/>
  <c r="D233" i="249" s="1"/>
  <c r="C165" i="249"/>
  <c r="B165" i="249"/>
  <c r="I10" i="249"/>
  <c r="H10" i="249"/>
  <c r="G10" i="249"/>
  <c r="F10" i="249"/>
  <c r="I7" i="249"/>
  <c r="H7" i="249"/>
  <c r="F7" i="249"/>
  <c r="I4" i="249"/>
  <c r="I16" i="249" s="1"/>
  <c r="H4" i="249"/>
  <c r="G4" i="249"/>
  <c r="F4" i="249"/>
  <c r="H16" i="249" l="1"/>
  <c r="K194" i="249"/>
  <c r="K10" i="249"/>
  <c r="G198" i="249"/>
  <c r="K196" i="249"/>
  <c r="K7" i="249"/>
  <c r="G16" i="249"/>
  <c r="F16" i="249"/>
  <c r="K165" i="249"/>
  <c r="B233" i="249"/>
  <c r="K198" i="249"/>
  <c r="K232" i="249"/>
  <c r="C233" i="249"/>
  <c r="F198" i="249"/>
  <c r="K4" i="249"/>
  <c r="I194" i="248"/>
  <c r="J199" i="249" l="1"/>
  <c r="K11" i="249"/>
  <c r="K16" i="249"/>
  <c r="K233" i="249"/>
  <c r="D232" i="248"/>
  <c r="C232" i="248"/>
  <c r="B232" i="248"/>
  <c r="J196" i="248"/>
  <c r="I196" i="248"/>
  <c r="H196" i="248"/>
  <c r="G196" i="248"/>
  <c r="F196" i="248"/>
  <c r="J194" i="248"/>
  <c r="H194" i="248"/>
  <c r="G194" i="248"/>
  <c r="F194" i="248"/>
  <c r="I192" i="248"/>
  <c r="H192" i="248"/>
  <c r="G192" i="248"/>
  <c r="G198" i="248" s="1"/>
  <c r="F192" i="248"/>
  <c r="D165" i="248"/>
  <c r="D233" i="248" s="1"/>
  <c r="C165" i="248"/>
  <c r="B165" i="248"/>
  <c r="I10" i="248"/>
  <c r="H10" i="248"/>
  <c r="G10" i="248"/>
  <c r="F10" i="248"/>
  <c r="I7" i="248"/>
  <c r="H7" i="248"/>
  <c r="G7" i="248"/>
  <c r="F7" i="248"/>
  <c r="I4" i="248"/>
  <c r="H4" i="248"/>
  <c r="H16" i="248" s="1"/>
  <c r="G4" i="248"/>
  <c r="G16" i="248" s="1"/>
  <c r="F4" i="248"/>
  <c r="J198" i="248" l="1"/>
  <c r="K196" i="248"/>
  <c r="K10" i="248"/>
  <c r="H198" i="248"/>
  <c r="I198" i="248"/>
  <c r="C233" i="248"/>
  <c r="K192" i="248"/>
  <c r="K194" i="248"/>
  <c r="K232" i="248"/>
  <c r="I16" i="248"/>
  <c r="K4" i="248"/>
  <c r="K7" i="248"/>
  <c r="B233" i="248"/>
  <c r="F16" i="248"/>
  <c r="K165" i="248"/>
  <c r="F198" i="248"/>
  <c r="D232" i="246"/>
  <c r="C232" i="246"/>
  <c r="B232" i="246"/>
  <c r="J196" i="246"/>
  <c r="I196" i="246"/>
  <c r="H196" i="246"/>
  <c r="G196" i="246"/>
  <c r="F196" i="246"/>
  <c r="J194" i="246"/>
  <c r="I194" i="246"/>
  <c r="H194" i="246"/>
  <c r="G194" i="246"/>
  <c r="F194" i="246"/>
  <c r="I192" i="246"/>
  <c r="I198" i="246" s="1"/>
  <c r="H192" i="246"/>
  <c r="G192" i="246"/>
  <c r="G198" i="246" s="1"/>
  <c r="F192" i="246"/>
  <c r="D165" i="246"/>
  <c r="D233" i="246" s="1"/>
  <c r="C165" i="246"/>
  <c r="B165" i="246"/>
  <c r="I10" i="246"/>
  <c r="H10" i="246"/>
  <c r="G10" i="246"/>
  <c r="F10" i="246"/>
  <c r="I7" i="246"/>
  <c r="H7" i="246"/>
  <c r="G7" i="246"/>
  <c r="F7" i="246"/>
  <c r="I4" i="246"/>
  <c r="H4" i="246"/>
  <c r="G4" i="246"/>
  <c r="F4" i="246"/>
  <c r="F16" i="246" l="1"/>
  <c r="F198" i="246"/>
  <c r="J198" i="246"/>
  <c r="K194" i="246"/>
  <c r="J199" i="248"/>
  <c r="C233" i="246"/>
  <c r="H198" i="246"/>
  <c r="J199" i="246" s="1"/>
  <c r="K196" i="246"/>
  <c r="K232" i="246"/>
  <c r="K198" i="248"/>
  <c r="K233" i="248"/>
  <c r="K16" i="248"/>
  <c r="K11" i="248"/>
  <c r="I16" i="246"/>
  <c r="H16" i="246"/>
  <c r="K7" i="246"/>
  <c r="G16" i="246"/>
  <c r="K10" i="246"/>
  <c r="K165" i="246"/>
  <c r="K233" i="246" s="1"/>
  <c r="K192" i="246"/>
  <c r="K198" i="246" s="1"/>
  <c r="B233" i="246"/>
  <c r="K4" i="246"/>
  <c r="I10" i="244"/>
  <c r="K16" i="246" l="1"/>
  <c r="K11" i="246"/>
  <c r="D232" i="244"/>
  <c r="C232" i="244"/>
  <c r="B232" i="244"/>
  <c r="J196" i="244"/>
  <c r="I196" i="244"/>
  <c r="H196" i="244"/>
  <c r="G196" i="244"/>
  <c r="F196" i="244"/>
  <c r="J194" i="244"/>
  <c r="J198" i="244" s="1"/>
  <c r="I194" i="244"/>
  <c r="H194" i="244"/>
  <c r="G194" i="244"/>
  <c r="F194" i="244"/>
  <c r="I192" i="244"/>
  <c r="I198" i="244" s="1"/>
  <c r="H192" i="244"/>
  <c r="G192" i="244"/>
  <c r="G198" i="244" s="1"/>
  <c r="F192" i="244"/>
  <c r="D165" i="244"/>
  <c r="D233" i="244" s="1"/>
  <c r="C165" i="244"/>
  <c r="B165" i="244"/>
  <c r="H10" i="244"/>
  <c r="G10" i="244"/>
  <c r="F10" i="244"/>
  <c r="I7" i="244"/>
  <c r="H7" i="244"/>
  <c r="G7" i="244"/>
  <c r="F7" i="244"/>
  <c r="I4" i="244"/>
  <c r="H4" i="244"/>
  <c r="H16" i="244" s="1"/>
  <c r="G4" i="244"/>
  <c r="G16" i="244" s="1"/>
  <c r="F4" i="244"/>
  <c r="F198" i="244" l="1"/>
  <c r="K196" i="244"/>
  <c r="K194" i="244"/>
  <c r="C233" i="244"/>
  <c r="H198" i="244"/>
  <c r="K232" i="244"/>
  <c r="K7" i="244"/>
  <c r="I16" i="244"/>
  <c r="F16" i="244"/>
  <c r="K10" i="244"/>
  <c r="K165" i="244"/>
  <c r="K233" i="244" s="1"/>
  <c r="J199" i="244"/>
  <c r="K192" i="244"/>
  <c r="B233" i="244"/>
  <c r="K4" i="244"/>
  <c r="H10" i="242"/>
  <c r="K198" i="244" l="1"/>
  <c r="K16" i="244"/>
  <c r="K11" i="244"/>
  <c r="D232" i="242"/>
  <c r="C232" i="242"/>
  <c r="B232" i="242"/>
  <c r="J196" i="242"/>
  <c r="I196" i="242"/>
  <c r="H196" i="242"/>
  <c r="G196" i="242"/>
  <c r="F196" i="242"/>
  <c r="J194" i="242"/>
  <c r="I194" i="242"/>
  <c r="H194" i="242"/>
  <c r="G194" i="242"/>
  <c r="F194" i="242"/>
  <c r="I192" i="242"/>
  <c r="H192" i="242"/>
  <c r="H198" i="242" s="1"/>
  <c r="G192" i="242"/>
  <c r="G198" i="242" s="1"/>
  <c r="F192" i="242"/>
  <c r="D165" i="242"/>
  <c r="C165" i="242"/>
  <c r="C233" i="242" s="1"/>
  <c r="B165" i="242"/>
  <c r="I10" i="242"/>
  <c r="G10" i="242"/>
  <c r="F10" i="242"/>
  <c r="I7" i="242"/>
  <c r="H7" i="242"/>
  <c r="G7" i="242"/>
  <c r="F7" i="242"/>
  <c r="I4" i="242"/>
  <c r="H4" i="242"/>
  <c r="G4" i="242"/>
  <c r="F4" i="242"/>
  <c r="J198" i="242" l="1"/>
  <c r="F16" i="242"/>
  <c r="K196" i="242"/>
  <c r="K232" i="242"/>
  <c r="D233" i="242"/>
  <c r="F198" i="242"/>
  <c r="I16" i="242"/>
  <c r="G16" i="242"/>
  <c r="I198" i="242"/>
  <c r="K194" i="242"/>
  <c r="K10" i="242"/>
  <c r="K165" i="242"/>
  <c r="K7" i="242"/>
  <c r="H16" i="242"/>
  <c r="K192" i="242"/>
  <c r="B233" i="242"/>
  <c r="K4" i="242"/>
  <c r="D232" i="240"/>
  <c r="C232" i="240"/>
  <c r="B232" i="240"/>
  <c r="K232" i="240" s="1"/>
  <c r="J196" i="240"/>
  <c r="I196" i="240"/>
  <c r="H196" i="240"/>
  <c r="G196" i="240"/>
  <c r="F196" i="240"/>
  <c r="J194" i="240"/>
  <c r="I194" i="240"/>
  <c r="H194" i="240"/>
  <c r="G194" i="240"/>
  <c r="F194" i="240"/>
  <c r="I192" i="240"/>
  <c r="I198" i="240" s="1"/>
  <c r="H192" i="240"/>
  <c r="H198" i="240" s="1"/>
  <c r="G192" i="240"/>
  <c r="F192" i="240"/>
  <c r="D165" i="240"/>
  <c r="D233" i="240" s="1"/>
  <c r="C165" i="240"/>
  <c r="C233" i="240" s="1"/>
  <c r="B165" i="240"/>
  <c r="I10" i="240"/>
  <c r="H10" i="240"/>
  <c r="G10" i="240"/>
  <c r="F10" i="240"/>
  <c r="I7" i="240"/>
  <c r="H7" i="240"/>
  <c r="G7" i="240"/>
  <c r="F7" i="240"/>
  <c r="I4" i="240"/>
  <c r="I16" i="240" s="1"/>
  <c r="H4" i="240"/>
  <c r="G4" i="240"/>
  <c r="F4" i="240"/>
  <c r="J199" i="242" l="1"/>
  <c r="F198" i="240"/>
  <c r="K194" i="240"/>
  <c r="J198" i="240"/>
  <c r="J199" i="240" s="1"/>
  <c r="G198" i="240"/>
  <c r="K196" i="240"/>
  <c r="K233" i="242"/>
  <c r="K198" i="242"/>
  <c r="K16" i="242"/>
  <c r="K11" i="242"/>
  <c r="G16" i="240"/>
  <c r="K10" i="240"/>
  <c r="F16" i="240"/>
  <c r="K165" i="240"/>
  <c r="K233" i="240" s="1"/>
  <c r="K7" i="240"/>
  <c r="H16" i="240"/>
  <c r="K192" i="240"/>
  <c r="B233" i="240"/>
  <c r="K4" i="240"/>
  <c r="D232" i="239"/>
  <c r="C232" i="239"/>
  <c r="B232" i="239"/>
  <c r="J196" i="239"/>
  <c r="I196" i="239"/>
  <c r="H196" i="239"/>
  <c r="G196" i="239"/>
  <c r="F196" i="239"/>
  <c r="J194" i="239"/>
  <c r="I194" i="239"/>
  <c r="H194" i="239"/>
  <c r="G194" i="239"/>
  <c r="F194" i="239"/>
  <c r="I192" i="239"/>
  <c r="H192" i="239"/>
  <c r="H198" i="239" s="1"/>
  <c r="G192" i="239"/>
  <c r="F192" i="239"/>
  <c r="D165" i="239"/>
  <c r="C165" i="239"/>
  <c r="C233" i="239" s="1"/>
  <c r="B165" i="239"/>
  <c r="I10" i="239"/>
  <c r="H10" i="239"/>
  <c r="G10" i="239"/>
  <c r="F10" i="239"/>
  <c r="I7" i="239"/>
  <c r="H7" i="239"/>
  <c r="G7" i="239"/>
  <c r="F7" i="239"/>
  <c r="I4" i="239"/>
  <c r="I16" i="239" s="1"/>
  <c r="H4" i="239"/>
  <c r="H16" i="239" s="1"/>
  <c r="G4" i="239"/>
  <c r="G16" i="239" s="1"/>
  <c r="F4" i="239"/>
  <c r="F16" i="239" s="1"/>
  <c r="F198" i="239" l="1"/>
  <c r="J198" i="239"/>
  <c r="K232" i="239"/>
  <c r="K7" i="239"/>
  <c r="K10" i="239"/>
  <c r="G198" i="239"/>
  <c r="K196" i="239"/>
  <c r="B233" i="239"/>
  <c r="K165" i="239"/>
  <c r="I198" i="239"/>
  <c r="K198" i="240"/>
  <c r="K16" i="240"/>
  <c r="K11" i="240"/>
  <c r="K16" i="239"/>
  <c r="J199" i="239"/>
  <c r="K192" i="239"/>
  <c r="K4" i="239"/>
  <c r="K194" i="239"/>
  <c r="D233" i="239"/>
  <c r="D232" i="236"/>
  <c r="C232" i="236"/>
  <c r="B232" i="236"/>
  <c r="J196" i="236"/>
  <c r="I196" i="236"/>
  <c r="H196" i="236"/>
  <c r="G196" i="236"/>
  <c r="F196" i="236"/>
  <c r="J194" i="236"/>
  <c r="J198" i="236" s="1"/>
  <c r="I194" i="236"/>
  <c r="H194" i="236"/>
  <c r="G194" i="236"/>
  <c r="F194" i="236"/>
  <c r="I192" i="236"/>
  <c r="H192" i="236"/>
  <c r="G192" i="236"/>
  <c r="F192" i="236"/>
  <c r="F198" i="236" s="1"/>
  <c r="D165" i="236"/>
  <c r="C165" i="236"/>
  <c r="B165" i="236"/>
  <c r="I10" i="236"/>
  <c r="H10" i="236"/>
  <c r="G10" i="236"/>
  <c r="F10" i="236"/>
  <c r="I7" i="236"/>
  <c r="H7" i="236"/>
  <c r="G7" i="236"/>
  <c r="F7" i="236"/>
  <c r="I4" i="236"/>
  <c r="I16" i="236" s="1"/>
  <c r="H4" i="236"/>
  <c r="H16" i="236" s="1"/>
  <c r="G4" i="236"/>
  <c r="G16" i="236" s="1"/>
  <c r="F4" i="236"/>
  <c r="D233" i="236" l="1"/>
  <c r="I198" i="236"/>
  <c r="K11" i="239"/>
  <c r="K233" i="239"/>
  <c r="H198" i="236"/>
  <c r="K7" i="236"/>
  <c r="G198" i="236"/>
  <c r="K196" i="236"/>
  <c r="C233" i="236"/>
  <c r="K232" i="236"/>
  <c r="K194" i="236"/>
  <c r="K198" i="239"/>
  <c r="F16" i="236"/>
  <c r="K16" i="236" s="1"/>
  <c r="K10" i="236"/>
  <c r="K165" i="236"/>
  <c r="J199" i="236"/>
  <c r="K192" i="236"/>
  <c r="B233" i="236"/>
  <c r="K4" i="236"/>
  <c r="D232" i="234"/>
  <c r="C232" i="234"/>
  <c r="B232" i="234"/>
  <c r="J196" i="234"/>
  <c r="I196" i="234"/>
  <c r="H196" i="234"/>
  <c r="G196" i="234"/>
  <c r="F196" i="234"/>
  <c r="J194" i="234"/>
  <c r="J198" i="234" s="1"/>
  <c r="I194" i="234"/>
  <c r="H194" i="234"/>
  <c r="G194" i="234"/>
  <c r="F194" i="234"/>
  <c r="I192" i="234"/>
  <c r="H192" i="234"/>
  <c r="H198" i="234" s="1"/>
  <c r="G192" i="234"/>
  <c r="F192" i="234"/>
  <c r="D165" i="234"/>
  <c r="C165" i="234"/>
  <c r="C233" i="234" s="1"/>
  <c r="B165" i="234"/>
  <c r="I10" i="234"/>
  <c r="H10" i="234"/>
  <c r="G10" i="234"/>
  <c r="F10" i="234"/>
  <c r="I7" i="234"/>
  <c r="H7" i="234"/>
  <c r="G7" i="234"/>
  <c r="F7" i="234"/>
  <c r="I4" i="234"/>
  <c r="H4" i="234"/>
  <c r="H16" i="234" s="1"/>
  <c r="G4" i="234"/>
  <c r="F4" i="234"/>
  <c r="G16" i="234" l="1"/>
  <c r="I198" i="234"/>
  <c r="K233" i="236"/>
  <c r="K198" i="236"/>
  <c r="K11" i="236"/>
  <c r="F198" i="234"/>
  <c r="G198" i="234"/>
  <c r="K196" i="234"/>
  <c r="K232" i="234"/>
  <c r="D233" i="234"/>
  <c r="F16" i="234"/>
  <c r="K194" i="234"/>
  <c r="I16" i="234"/>
  <c r="K7" i="234"/>
  <c r="K10" i="234"/>
  <c r="K165" i="234"/>
  <c r="K192" i="234"/>
  <c r="B233" i="234"/>
  <c r="K4" i="234"/>
  <c r="D232" i="232"/>
  <c r="C232" i="232"/>
  <c r="B232" i="232"/>
  <c r="J196" i="232"/>
  <c r="I196" i="232"/>
  <c r="H196" i="232"/>
  <c r="G196" i="232"/>
  <c r="F196" i="232"/>
  <c r="J194" i="232"/>
  <c r="J198" i="232" s="1"/>
  <c r="I194" i="232"/>
  <c r="H194" i="232"/>
  <c r="G194" i="232"/>
  <c r="F194" i="232"/>
  <c r="I192" i="232"/>
  <c r="H192" i="232"/>
  <c r="G192" i="232"/>
  <c r="F192" i="232"/>
  <c r="D165" i="232"/>
  <c r="C165" i="232"/>
  <c r="C233" i="232" s="1"/>
  <c r="B165" i="232"/>
  <c r="I10" i="232"/>
  <c r="H10" i="232"/>
  <c r="G10" i="232"/>
  <c r="F10" i="232"/>
  <c r="I7" i="232"/>
  <c r="H7" i="232"/>
  <c r="G7" i="232"/>
  <c r="F7" i="232"/>
  <c r="I4" i="232"/>
  <c r="H4" i="232"/>
  <c r="G4" i="232"/>
  <c r="F4" i="232"/>
  <c r="J199" i="234" l="1"/>
  <c r="I16" i="232"/>
  <c r="I198" i="232"/>
  <c r="G198" i="232"/>
  <c r="K196" i="232"/>
  <c r="K233" i="234"/>
  <c r="K198" i="234"/>
  <c r="K16" i="234"/>
  <c r="K11" i="234"/>
  <c r="H198" i="232"/>
  <c r="K194" i="232"/>
  <c r="G16" i="232"/>
  <c r="H16" i="232"/>
  <c r="F198" i="232"/>
  <c r="K7" i="232"/>
  <c r="F16" i="232"/>
  <c r="K232" i="232"/>
  <c r="D233" i="232"/>
  <c r="K10" i="232"/>
  <c r="K165" i="232"/>
  <c r="K192" i="232"/>
  <c r="B233" i="232"/>
  <c r="K4" i="232"/>
  <c r="I10" i="230"/>
  <c r="J199" i="232" l="1"/>
  <c r="K198" i="232"/>
  <c r="K16" i="232"/>
  <c r="K233" i="232"/>
  <c r="K11" i="232"/>
  <c r="F194" i="230"/>
  <c r="G10" i="230" l="1"/>
  <c r="D232" i="230" l="1"/>
  <c r="C232" i="230"/>
  <c r="B232" i="230"/>
  <c r="J196" i="230"/>
  <c r="I196" i="230"/>
  <c r="H196" i="230"/>
  <c r="G196" i="230"/>
  <c r="F196" i="230"/>
  <c r="J194" i="230"/>
  <c r="I194" i="230"/>
  <c r="H194" i="230"/>
  <c r="G194" i="230"/>
  <c r="I192" i="230"/>
  <c r="H192" i="230"/>
  <c r="G192" i="230"/>
  <c r="F192" i="230"/>
  <c r="D165" i="230"/>
  <c r="C165" i="230"/>
  <c r="B165" i="230"/>
  <c r="H10" i="230"/>
  <c r="F10" i="230"/>
  <c r="I7" i="230"/>
  <c r="H7" i="230"/>
  <c r="G7" i="230"/>
  <c r="F7" i="230"/>
  <c r="I4" i="230"/>
  <c r="H4" i="230"/>
  <c r="G4" i="230"/>
  <c r="F4" i="230"/>
  <c r="G198" i="230" l="1"/>
  <c r="I198" i="230"/>
  <c r="K194" i="230"/>
  <c r="H198" i="230"/>
  <c r="C233" i="230"/>
  <c r="K196" i="230"/>
  <c r="K232" i="230"/>
  <c r="D233" i="230"/>
  <c r="J198" i="230"/>
  <c r="I16" i="230"/>
  <c r="F198" i="230"/>
  <c r="F16" i="230"/>
  <c r="G16" i="230"/>
  <c r="K7" i="230"/>
  <c r="K165" i="230"/>
  <c r="H16" i="230"/>
  <c r="K10" i="230"/>
  <c r="K192" i="230"/>
  <c r="B233" i="230"/>
  <c r="K4" i="230"/>
  <c r="F201" i="228"/>
  <c r="K198" i="230" l="1"/>
  <c r="K233" i="230"/>
  <c r="J199" i="230"/>
  <c r="K16" i="230"/>
  <c r="K11" i="230"/>
  <c r="D239" i="228"/>
  <c r="C239" i="228"/>
  <c r="B239" i="228"/>
  <c r="J203" i="228"/>
  <c r="I203" i="228"/>
  <c r="H203" i="228"/>
  <c r="G203" i="228"/>
  <c r="F203" i="228"/>
  <c r="J201" i="228"/>
  <c r="I201" i="228"/>
  <c r="H201" i="228"/>
  <c r="G201" i="228"/>
  <c r="I199" i="228"/>
  <c r="H199" i="228"/>
  <c r="G199" i="228"/>
  <c r="F199" i="228"/>
  <c r="D172" i="228"/>
  <c r="C172" i="228"/>
  <c r="B172" i="228"/>
  <c r="I11" i="228"/>
  <c r="H11" i="228"/>
  <c r="G11" i="228"/>
  <c r="F11" i="228"/>
  <c r="I7" i="228"/>
  <c r="H7" i="228"/>
  <c r="G7" i="228"/>
  <c r="F7" i="228"/>
  <c r="I4" i="228"/>
  <c r="H4" i="228"/>
  <c r="G4" i="228"/>
  <c r="F4" i="228"/>
  <c r="J205" i="228" l="1"/>
  <c r="K199" i="228"/>
  <c r="G205" i="228"/>
  <c r="H17" i="228"/>
  <c r="K201" i="228"/>
  <c r="D240" i="228"/>
  <c r="K7" i="228"/>
  <c r="K203" i="228"/>
  <c r="H205" i="228"/>
  <c r="I17" i="228"/>
  <c r="I205" i="228"/>
  <c r="K239" i="228"/>
  <c r="C240" i="228"/>
  <c r="F17" i="228"/>
  <c r="B240" i="228"/>
  <c r="K172" i="228"/>
  <c r="K11" i="228"/>
  <c r="G17" i="228"/>
  <c r="F205" i="228"/>
  <c r="K4" i="228"/>
  <c r="H4" i="226"/>
  <c r="K205" i="228" l="1"/>
  <c r="K240" i="228"/>
  <c r="K17" i="228"/>
  <c r="J206" i="228"/>
  <c r="K12" i="228"/>
  <c r="H196" i="226"/>
  <c r="F196" i="226"/>
  <c r="D232" i="226" l="1"/>
  <c r="C232" i="226"/>
  <c r="B232" i="226"/>
  <c r="J196" i="226"/>
  <c r="I196" i="226"/>
  <c r="G196" i="226"/>
  <c r="J194" i="226"/>
  <c r="I194" i="226"/>
  <c r="H194" i="226"/>
  <c r="G194" i="226"/>
  <c r="F194" i="226"/>
  <c r="I192" i="226"/>
  <c r="H192" i="226"/>
  <c r="G192" i="226"/>
  <c r="F192" i="226"/>
  <c r="F198" i="226" s="1"/>
  <c r="D165" i="226"/>
  <c r="C165" i="226"/>
  <c r="B165" i="226"/>
  <c r="I10" i="226"/>
  <c r="H10" i="226"/>
  <c r="G10" i="226"/>
  <c r="F10" i="226"/>
  <c r="I7" i="226"/>
  <c r="H7" i="226"/>
  <c r="G7" i="226"/>
  <c r="F7" i="226"/>
  <c r="I4" i="226"/>
  <c r="G4" i="226"/>
  <c r="F4" i="226"/>
  <c r="J198" i="226" l="1"/>
  <c r="K196" i="226"/>
  <c r="H198" i="226"/>
  <c r="G198" i="226"/>
  <c r="G16" i="226"/>
  <c r="D233" i="226"/>
  <c r="K232" i="226"/>
  <c r="C233" i="226"/>
  <c r="F16" i="226"/>
  <c r="I16" i="226"/>
  <c r="K7" i="226"/>
  <c r="K194" i="226"/>
  <c r="I198" i="226"/>
  <c r="H16" i="226"/>
  <c r="K165" i="226"/>
  <c r="K10" i="226"/>
  <c r="K192" i="226"/>
  <c r="B233" i="226"/>
  <c r="K4" i="226"/>
  <c r="F7" i="224"/>
  <c r="J199" i="226" l="1"/>
  <c r="K233" i="226"/>
  <c r="K16" i="226"/>
  <c r="K198" i="226"/>
  <c r="K11" i="226"/>
  <c r="F194" i="224"/>
  <c r="F192" i="224"/>
  <c r="H10" i="224" l="1"/>
  <c r="G10" i="224"/>
  <c r="H7" i="224"/>
  <c r="D232" i="224" l="1"/>
  <c r="C232" i="224"/>
  <c r="B232" i="224"/>
  <c r="J196" i="224"/>
  <c r="I196" i="224"/>
  <c r="H196" i="224"/>
  <c r="G196" i="224"/>
  <c r="F196" i="224"/>
  <c r="F198" i="224" s="1"/>
  <c r="J194" i="224"/>
  <c r="I194" i="224"/>
  <c r="H194" i="224"/>
  <c r="G194" i="224"/>
  <c r="I192" i="224"/>
  <c r="H192" i="224"/>
  <c r="G192" i="224"/>
  <c r="D165" i="224"/>
  <c r="C165" i="224"/>
  <c r="B165" i="224"/>
  <c r="I10" i="224"/>
  <c r="F10" i="224"/>
  <c r="I7" i="224"/>
  <c r="G7" i="224"/>
  <c r="I4" i="224"/>
  <c r="H4" i="224"/>
  <c r="H16" i="224" s="1"/>
  <c r="G4" i="224"/>
  <c r="F4" i="224"/>
  <c r="G198" i="224" l="1"/>
  <c r="J198" i="224"/>
  <c r="K10" i="224"/>
  <c r="C233" i="224"/>
  <c r="D233" i="224"/>
  <c r="I198" i="224"/>
  <c r="I16" i="224"/>
  <c r="K196" i="224"/>
  <c r="K232" i="224"/>
  <c r="F16" i="224"/>
  <c r="G16" i="224"/>
  <c r="K7" i="224"/>
  <c r="K194" i="224"/>
  <c r="H198" i="224"/>
  <c r="K165" i="224"/>
  <c r="J199" i="224"/>
  <c r="B233" i="224"/>
  <c r="K4" i="224"/>
  <c r="K192" i="224"/>
  <c r="D226" i="223"/>
  <c r="G194" i="223"/>
  <c r="J194" i="223"/>
  <c r="I194" i="223"/>
  <c r="H194" i="223"/>
  <c r="F194" i="223"/>
  <c r="J192" i="223"/>
  <c r="J196" i="223" s="1"/>
  <c r="I192" i="223"/>
  <c r="I190" i="223"/>
  <c r="H192" i="223"/>
  <c r="H190" i="223"/>
  <c r="G192" i="223"/>
  <c r="G190" i="223"/>
  <c r="H4" i="223"/>
  <c r="G4" i="223"/>
  <c r="G7" i="223"/>
  <c r="I7" i="223"/>
  <c r="H7" i="223"/>
  <c r="I4" i="223"/>
  <c r="F4" i="223"/>
  <c r="C226" i="223"/>
  <c r="B226" i="223"/>
  <c r="D164" i="223"/>
  <c r="C164" i="223"/>
  <c r="B164" i="223"/>
  <c r="I10" i="223"/>
  <c r="H10" i="223"/>
  <c r="G10" i="223"/>
  <c r="F10" i="223"/>
  <c r="F7" i="223"/>
  <c r="K226" i="223" l="1"/>
  <c r="C227" i="223"/>
  <c r="K194" i="223"/>
  <c r="K233" i="224"/>
  <c r="K16" i="224"/>
  <c r="K11" i="224"/>
  <c r="K198" i="224"/>
  <c r="D227" i="223"/>
  <c r="F16" i="223"/>
  <c r="F196" i="223"/>
  <c r="K10" i="223"/>
  <c r="G196" i="223"/>
  <c r="H196" i="223"/>
  <c r="I196" i="223"/>
  <c r="G16" i="223"/>
  <c r="K164" i="223"/>
  <c r="K192" i="223"/>
  <c r="H16" i="223"/>
  <c r="I16" i="223"/>
  <c r="K7" i="223"/>
  <c r="K190" i="223"/>
  <c r="B227" i="223"/>
  <c r="K4" i="223"/>
  <c r="D220" i="221"/>
  <c r="C220" i="221"/>
  <c r="B220" i="221"/>
  <c r="J190" i="221"/>
  <c r="I190" i="221"/>
  <c r="H190" i="221"/>
  <c r="G190" i="221"/>
  <c r="F190" i="221"/>
  <c r="J188" i="221"/>
  <c r="I188" i="221"/>
  <c r="H188" i="221"/>
  <c r="G188" i="221"/>
  <c r="F188" i="221"/>
  <c r="K188" i="221" s="1"/>
  <c r="J186" i="221"/>
  <c r="I186" i="221"/>
  <c r="H186" i="221"/>
  <c r="H192" i="221" s="1"/>
  <c r="G186" i="221"/>
  <c r="G192" i="221" s="1"/>
  <c r="F186" i="221"/>
  <c r="D160" i="221"/>
  <c r="C160" i="221"/>
  <c r="C221" i="221" s="1"/>
  <c r="B160" i="221"/>
  <c r="K160" i="221" s="1"/>
  <c r="I10" i="221"/>
  <c r="H10" i="221"/>
  <c r="G10" i="221"/>
  <c r="F10" i="221"/>
  <c r="K10" i="221" s="1"/>
  <c r="I7" i="221"/>
  <c r="H7" i="221"/>
  <c r="G7" i="221"/>
  <c r="F7" i="221"/>
  <c r="K7" i="221" s="1"/>
  <c r="I4" i="221"/>
  <c r="I16" i="221" s="1"/>
  <c r="H4" i="221"/>
  <c r="H16" i="221" s="1"/>
  <c r="G4" i="221"/>
  <c r="G16" i="221" s="1"/>
  <c r="F4" i="221"/>
  <c r="F16" i="221" l="1"/>
  <c r="K190" i="221"/>
  <c r="D221" i="221"/>
  <c r="I192" i="221"/>
  <c r="J193" i="221" s="1"/>
  <c r="B221" i="221"/>
  <c r="F192" i="221"/>
  <c r="J192" i="221"/>
  <c r="K220" i="221"/>
  <c r="K221" i="221" s="1"/>
  <c r="K227" i="223"/>
  <c r="J197" i="223"/>
  <c r="K196" i="223"/>
  <c r="K11" i="223"/>
  <c r="K16" i="223"/>
  <c r="K16" i="221"/>
  <c r="K186" i="221"/>
  <c r="K192" i="221" s="1"/>
  <c r="K4" i="221"/>
  <c r="K11" i="221" s="1"/>
  <c r="D220" i="220"/>
  <c r="C220" i="220"/>
  <c r="B220" i="220"/>
  <c r="B221" i="220" s="1"/>
  <c r="J190" i="220"/>
  <c r="I190" i="220"/>
  <c r="H190" i="220"/>
  <c r="G190" i="220"/>
  <c r="F190" i="220"/>
  <c r="J188" i="220"/>
  <c r="I188" i="220"/>
  <c r="H188" i="220"/>
  <c r="G188" i="220"/>
  <c r="F188" i="220"/>
  <c r="J186" i="220"/>
  <c r="J192" i="220" s="1"/>
  <c r="I186" i="220"/>
  <c r="I192" i="220" s="1"/>
  <c r="H186" i="220"/>
  <c r="G186" i="220"/>
  <c r="F186" i="220"/>
  <c r="F192" i="220" s="1"/>
  <c r="D160" i="220"/>
  <c r="D221" i="220" s="1"/>
  <c r="C160" i="220"/>
  <c r="B160" i="220"/>
  <c r="I10" i="220"/>
  <c r="H10" i="220"/>
  <c r="G10" i="220"/>
  <c r="F10" i="220"/>
  <c r="I7" i="220"/>
  <c r="H7" i="220"/>
  <c r="G7" i="220"/>
  <c r="F7" i="220"/>
  <c r="I4" i="220"/>
  <c r="H4" i="220"/>
  <c r="G4" i="220"/>
  <c r="G16" i="220" s="1"/>
  <c r="F4" i="220"/>
  <c r="F16" i="220" s="1"/>
  <c r="I16" i="220" l="1"/>
  <c r="K220" i="220"/>
  <c r="K221" i="220" s="1"/>
  <c r="K7" i="220"/>
  <c r="K10" i="220"/>
  <c r="K160" i="220"/>
  <c r="G192" i="220"/>
  <c r="K188" i="220"/>
  <c r="H16" i="220"/>
  <c r="K16" i="220" s="1"/>
  <c r="C221" i="220"/>
  <c r="H192" i="220"/>
  <c r="K190" i="220"/>
  <c r="J193" i="220"/>
  <c r="K186" i="220"/>
  <c r="K4" i="220"/>
  <c r="D220" i="218"/>
  <c r="C220" i="218"/>
  <c r="B220" i="218"/>
  <c r="J190" i="218"/>
  <c r="I190" i="218"/>
  <c r="H190" i="218"/>
  <c r="G190" i="218"/>
  <c r="F190" i="218"/>
  <c r="J188" i="218"/>
  <c r="I188" i="218"/>
  <c r="H188" i="218"/>
  <c r="G188" i="218"/>
  <c r="F188" i="218"/>
  <c r="J186" i="218"/>
  <c r="I186" i="218"/>
  <c r="H186" i="218"/>
  <c r="G186" i="218"/>
  <c r="G192" i="218" s="1"/>
  <c r="F186" i="218"/>
  <c r="D160" i="218"/>
  <c r="C160" i="218"/>
  <c r="B160" i="218"/>
  <c r="I10" i="218"/>
  <c r="H10" i="218"/>
  <c r="G10" i="218"/>
  <c r="F10" i="218"/>
  <c r="I7" i="218"/>
  <c r="H7" i="218"/>
  <c r="G7" i="218"/>
  <c r="F7" i="218"/>
  <c r="I4" i="218"/>
  <c r="H4" i="218"/>
  <c r="G4" i="218"/>
  <c r="F4" i="218"/>
  <c r="K11" i="220" l="1"/>
  <c r="D221" i="218"/>
  <c r="K192" i="220"/>
  <c r="K190" i="218"/>
  <c r="F192" i="218"/>
  <c r="J192" i="218"/>
  <c r="F16" i="218"/>
  <c r="H192" i="218"/>
  <c r="J193" i="218" s="1"/>
  <c r="I192" i="218"/>
  <c r="K220" i="218"/>
  <c r="K188" i="218"/>
  <c r="I16" i="218"/>
  <c r="K7" i="218"/>
  <c r="H16" i="218"/>
  <c r="C221" i="218"/>
  <c r="K10" i="218"/>
  <c r="G16" i="218"/>
  <c r="K160" i="218"/>
  <c r="K186" i="218"/>
  <c r="B221" i="218"/>
  <c r="K4" i="218"/>
  <c r="H10" i="216"/>
  <c r="K192" i="218" l="1"/>
  <c r="K221" i="218"/>
  <c r="K11" i="218"/>
  <c r="K16" i="218"/>
  <c r="I190" i="216"/>
  <c r="F10" i="216" l="1"/>
  <c r="D220" i="216" l="1"/>
  <c r="C220" i="216"/>
  <c r="B220" i="216"/>
  <c r="J190" i="216"/>
  <c r="H190" i="216"/>
  <c r="G190" i="216"/>
  <c r="F190" i="216"/>
  <c r="J188" i="216"/>
  <c r="I188" i="216"/>
  <c r="H188" i="216"/>
  <c r="G188" i="216"/>
  <c r="F188" i="216"/>
  <c r="J186" i="216"/>
  <c r="I186" i="216"/>
  <c r="I192" i="216" s="1"/>
  <c r="H186" i="216"/>
  <c r="H192" i="216" s="1"/>
  <c r="G186" i="216"/>
  <c r="G192" i="216" s="1"/>
  <c r="F186" i="216"/>
  <c r="D160" i="216"/>
  <c r="C160" i="216"/>
  <c r="C221" i="216" s="1"/>
  <c r="B160" i="216"/>
  <c r="I10" i="216"/>
  <c r="G10" i="216"/>
  <c r="I7" i="216"/>
  <c r="H7" i="216"/>
  <c r="G7" i="216"/>
  <c r="F7" i="216"/>
  <c r="I4" i="216"/>
  <c r="H4" i="216"/>
  <c r="H16" i="216" s="1"/>
  <c r="G4" i="216"/>
  <c r="F4" i="216"/>
  <c r="F16" i="216" s="1"/>
  <c r="J192" i="216" l="1"/>
  <c r="K190" i="216"/>
  <c r="K7" i="216"/>
  <c r="G16" i="216"/>
  <c r="K10" i="216"/>
  <c r="K160" i="216"/>
  <c r="I16" i="216"/>
  <c r="K188" i="216"/>
  <c r="D221" i="216"/>
  <c r="K220" i="216"/>
  <c r="F192" i="216"/>
  <c r="J193" i="216"/>
  <c r="K186" i="216"/>
  <c r="B221" i="216"/>
  <c r="K4" i="216"/>
  <c r="F10" i="212"/>
  <c r="H10" i="212"/>
  <c r="H10" i="214"/>
  <c r="G10" i="214"/>
  <c r="I10" i="214"/>
  <c r="F10" i="214"/>
  <c r="D220" i="214"/>
  <c r="C220" i="214"/>
  <c r="B220" i="214"/>
  <c r="J190" i="214"/>
  <c r="I190" i="214"/>
  <c r="H190" i="214"/>
  <c r="G190" i="214"/>
  <c r="F190" i="214"/>
  <c r="J188" i="214"/>
  <c r="I188" i="214"/>
  <c r="H188" i="214"/>
  <c r="G188" i="214"/>
  <c r="F188" i="214"/>
  <c r="J186" i="214"/>
  <c r="I186" i="214"/>
  <c r="H186" i="214"/>
  <c r="G186" i="214"/>
  <c r="F186" i="214"/>
  <c r="F192" i="214" s="1"/>
  <c r="D160" i="214"/>
  <c r="C160" i="214"/>
  <c r="B160" i="214"/>
  <c r="I7" i="214"/>
  <c r="H7" i="214"/>
  <c r="G7" i="214"/>
  <c r="F7" i="214"/>
  <c r="I4" i="214"/>
  <c r="H4" i="214"/>
  <c r="G4" i="214"/>
  <c r="F4" i="214"/>
  <c r="G192" i="214" l="1"/>
  <c r="I16" i="214"/>
  <c r="K220" i="214"/>
  <c r="G16" i="214"/>
  <c r="C221" i="214"/>
  <c r="K188" i="214"/>
  <c r="K190" i="214"/>
  <c r="I192" i="214"/>
  <c r="J193" i="214" s="1"/>
  <c r="H192" i="214"/>
  <c r="K192" i="216"/>
  <c r="K11" i="216"/>
  <c r="K16" i="216"/>
  <c r="K221" i="216"/>
  <c r="J192" i="214"/>
  <c r="D221" i="214"/>
  <c r="K7" i="214"/>
  <c r="B221" i="214"/>
  <c r="K160" i="214"/>
  <c r="K221" i="214" s="1"/>
  <c r="H16" i="214"/>
  <c r="K10" i="214"/>
  <c r="F16" i="214"/>
  <c r="K186" i="214"/>
  <c r="K192" i="214" s="1"/>
  <c r="K4" i="214"/>
  <c r="D220" i="212"/>
  <c r="C220" i="212"/>
  <c r="B220" i="212"/>
  <c r="K220" i="212" s="1"/>
  <c r="J190" i="212"/>
  <c r="I190" i="212"/>
  <c r="H190" i="212"/>
  <c r="G190" i="212"/>
  <c r="F190" i="212"/>
  <c r="J188" i="212"/>
  <c r="I188" i="212"/>
  <c r="H188" i="212"/>
  <c r="G188" i="212"/>
  <c r="F188" i="212"/>
  <c r="J186" i="212"/>
  <c r="I186" i="212"/>
  <c r="I192" i="212" s="1"/>
  <c r="H186" i="212"/>
  <c r="G186" i="212"/>
  <c r="F186" i="212"/>
  <c r="D160" i="212"/>
  <c r="C160" i="212"/>
  <c r="B160" i="212"/>
  <c r="I10" i="212"/>
  <c r="G10" i="212"/>
  <c r="I7" i="212"/>
  <c r="H7" i="212"/>
  <c r="G7" i="212"/>
  <c r="F7" i="212"/>
  <c r="I4" i="212"/>
  <c r="H4" i="212"/>
  <c r="G4" i="212"/>
  <c r="F4" i="212"/>
  <c r="J192" i="212" l="1"/>
  <c r="C221" i="212"/>
  <c r="H192" i="212"/>
  <c r="G192" i="212"/>
  <c r="K190" i="212"/>
  <c r="K16" i="214"/>
  <c r="K11" i="214"/>
  <c r="F192" i="212"/>
  <c r="J193" i="212" s="1"/>
  <c r="G16" i="212"/>
  <c r="F16" i="212"/>
  <c r="K10" i="212"/>
  <c r="I16" i="212"/>
  <c r="K160" i="212"/>
  <c r="K221" i="212" s="1"/>
  <c r="D221" i="212"/>
  <c r="H16" i="212"/>
  <c r="K7" i="212"/>
  <c r="K188" i="212"/>
  <c r="K186" i="212"/>
  <c r="B221" i="212"/>
  <c r="K4" i="212"/>
  <c r="D220" i="211"/>
  <c r="C220" i="211"/>
  <c r="B220" i="211"/>
  <c r="B221" i="211" s="1"/>
  <c r="J190" i="211"/>
  <c r="I190" i="211"/>
  <c r="H190" i="211"/>
  <c r="G190" i="211"/>
  <c r="F190" i="211"/>
  <c r="J188" i="211"/>
  <c r="I188" i="211"/>
  <c r="H188" i="211"/>
  <c r="G188" i="211"/>
  <c r="F188" i="211"/>
  <c r="J186" i="211"/>
  <c r="J192" i="211" s="1"/>
  <c r="I186" i="211"/>
  <c r="I192" i="211" s="1"/>
  <c r="H186" i="211"/>
  <c r="G186" i="211"/>
  <c r="F186" i="211"/>
  <c r="F192" i="211" s="1"/>
  <c r="D160" i="211"/>
  <c r="D221" i="211" s="1"/>
  <c r="C160" i="211"/>
  <c r="C221" i="211" s="1"/>
  <c r="B160" i="211"/>
  <c r="I10" i="211"/>
  <c r="H10" i="211"/>
  <c r="G10" i="211"/>
  <c r="F10" i="211"/>
  <c r="I7" i="211"/>
  <c r="H7" i="211"/>
  <c r="G7" i="211"/>
  <c r="F7" i="211"/>
  <c r="I4" i="211"/>
  <c r="I16" i="211" s="1"/>
  <c r="H4" i="211"/>
  <c r="H16" i="211" s="1"/>
  <c r="G4" i="211"/>
  <c r="G16" i="211" s="1"/>
  <c r="F4" i="211"/>
  <c r="F16" i="211" s="1"/>
  <c r="K16" i="211" l="1"/>
  <c r="K7" i="211"/>
  <c r="K10" i="211"/>
  <c r="K160" i="211"/>
  <c r="K221" i="211" s="1"/>
  <c r="G192" i="211"/>
  <c r="K188" i="211"/>
  <c r="H192" i="211"/>
  <c r="J193" i="211" s="1"/>
  <c r="K190" i="211"/>
  <c r="K220" i="211"/>
  <c r="K192" i="212"/>
  <c r="K16" i="212"/>
  <c r="K11" i="212"/>
  <c r="K186" i="211"/>
  <c r="K4" i="211"/>
  <c r="D220" i="209"/>
  <c r="C220" i="209"/>
  <c r="B220" i="209"/>
  <c r="J190" i="209"/>
  <c r="I190" i="209"/>
  <c r="H190" i="209"/>
  <c r="G190" i="209"/>
  <c r="F190" i="209"/>
  <c r="J188" i="209"/>
  <c r="I188" i="209"/>
  <c r="H188" i="209"/>
  <c r="G188" i="209"/>
  <c r="F188" i="209"/>
  <c r="J186" i="209"/>
  <c r="I186" i="209"/>
  <c r="H186" i="209"/>
  <c r="G186" i="209"/>
  <c r="F186" i="209"/>
  <c r="D160" i="209"/>
  <c r="C160" i="209"/>
  <c r="B160" i="209"/>
  <c r="I10" i="209"/>
  <c r="H10" i="209"/>
  <c r="G10" i="209"/>
  <c r="F10" i="209"/>
  <c r="I7" i="209"/>
  <c r="H7" i="209"/>
  <c r="G7" i="209"/>
  <c r="F7" i="209"/>
  <c r="I4" i="209"/>
  <c r="I16" i="209" s="1"/>
  <c r="H4" i="209"/>
  <c r="H16" i="209" s="1"/>
  <c r="G4" i="209"/>
  <c r="F4" i="209"/>
  <c r="C221" i="209" l="1"/>
  <c r="H192" i="209"/>
  <c r="K190" i="209"/>
  <c r="K11" i="211"/>
  <c r="F16" i="209"/>
  <c r="D221" i="209"/>
  <c r="I192" i="209"/>
  <c r="K220" i="209"/>
  <c r="K192" i="211"/>
  <c r="J192" i="209"/>
  <c r="G192" i="209"/>
  <c r="K188" i="209"/>
  <c r="F192" i="209"/>
  <c r="K10" i="209"/>
  <c r="K160" i="209"/>
  <c r="K7" i="209"/>
  <c r="G16" i="209"/>
  <c r="K16" i="209" s="1"/>
  <c r="K186" i="209"/>
  <c r="B221" i="209"/>
  <c r="K4" i="209"/>
  <c r="D220" i="207"/>
  <c r="C220" i="207"/>
  <c r="B220" i="207"/>
  <c r="J190" i="207"/>
  <c r="I190" i="207"/>
  <c r="H190" i="207"/>
  <c r="G190" i="207"/>
  <c r="F190" i="207"/>
  <c r="J188" i="207"/>
  <c r="I188" i="207"/>
  <c r="H188" i="207"/>
  <c r="G188" i="207"/>
  <c r="K188" i="207" s="1"/>
  <c r="F188" i="207"/>
  <c r="J186" i="207"/>
  <c r="I186" i="207"/>
  <c r="I192" i="207" s="1"/>
  <c r="H186" i="207"/>
  <c r="H192" i="207" s="1"/>
  <c r="G186" i="207"/>
  <c r="F186" i="207"/>
  <c r="D160" i="207"/>
  <c r="C160" i="207"/>
  <c r="C221" i="207" s="1"/>
  <c r="B160" i="207"/>
  <c r="I10" i="207"/>
  <c r="H10" i="207"/>
  <c r="G10" i="207"/>
  <c r="F10" i="207"/>
  <c r="I7" i="207"/>
  <c r="H7" i="207"/>
  <c r="G7" i="207"/>
  <c r="F7" i="207"/>
  <c r="I4" i="207"/>
  <c r="H4" i="207"/>
  <c r="G4" i="207"/>
  <c r="F4" i="207"/>
  <c r="K221" i="209" l="1"/>
  <c r="F192" i="207"/>
  <c r="J192" i="207"/>
  <c r="K192" i="209"/>
  <c r="J193" i="209"/>
  <c r="K11" i="209"/>
  <c r="K7" i="207"/>
  <c r="H16" i="207"/>
  <c r="G192" i="207"/>
  <c r="K190" i="207"/>
  <c r="D221" i="207"/>
  <c r="K220" i="207"/>
  <c r="F16" i="207"/>
  <c r="G16" i="207"/>
  <c r="I16" i="207"/>
  <c r="K10" i="207"/>
  <c r="K160" i="207"/>
  <c r="K186" i="207"/>
  <c r="K192" i="207" s="1"/>
  <c r="B221" i="207"/>
  <c r="K4" i="207"/>
  <c r="F190" i="205"/>
  <c r="G190" i="205"/>
  <c r="J193" i="207" l="1"/>
  <c r="K221" i="207"/>
  <c r="K16" i="207"/>
  <c r="K11" i="207"/>
  <c r="D220" i="205"/>
  <c r="C220" i="205"/>
  <c r="B220" i="205"/>
  <c r="J190" i="205"/>
  <c r="I190" i="205"/>
  <c r="H190" i="205"/>
  <c r="J188" i="205"/>
  <c r="I188" i="205"/>
  <c r="H188" i="205"/>
  <c r="G188" i="205"/>
  <c r="F188" i="205"/>
  <c r="J186" i="205"/>
  <c r="J192" i="205" s="1"/>
  <c r="I186" i="205"/>
  <c r="H186" i="205"/>
  <c r="G186" i="205"/>
  <c r="G192" i="205" s="1"/>
  <c r="F186" i="205"/>
  <c r="D160" i="205"/>
  <c r="C160" i="205"/>
  <c r="B160" i="205"/>
  <c r="I10" i="205"/>
  <c r="H10" i="205"/>
  <c r="G10" i="205"/>
  <c r="F10" i="205"/>
  <c r="I7" i="205"/>
  <c r="H7" i="205"/>
  <c r="G7" i="205"/>
  <c r="F7" i="205"/>
  <c r="I4" i="205"/>
  <c r="I16" i="205" s="1"/>
  <c r="H4" i="205"/>
  <c r="G4" i="205"/>
  <c r="F4" i="205"/>
  <c r="I192" i="205" l="1"/>
  <c r="K188" i="205"/>
  <c r="H192" i="205"/>
  <c r="K190" i="205"/>
  <c r="F16" i="205"/>
  <c r="D221" i="205"/>
  <c r="K220" i="205"/>
  <c r="F192" i="205"/>
  <c r="J193" i="205" s="1"/>
  <c r="K160" i="205"/>
  <c r="H16" i="205"/>
  <c r="K10" i="205"/>
  <c r="G16" i="205"/>
  <c r="K7" i="205"/>
  <c r="C221" i="205"/>
  <c r="K186" i="205"/>
  <c r="B221" i="205"/>
  <c r="K4" i="205"/>
  <c r="F190" i="203"/>
  <c r="H190" i="203"/>
  <c r="J190" i="203"/>
  <c r="I190" i="203"/>
  <c r="G190" i="203"/>
  <c r="K192" i="205" l="1"/>
  <c r="K221" i="205"/>
  <c r="K16" i="205"/>
  <c r="K11" i="205"/>
  <c r="D220" i="203"/>
  <c r="C220" i="203"/>
  <c r="B220" i="203"/>
  <c r="J188" i="203"/>
  <c r="I188" i="203"/>
  <c r="H188" i="203"/>
  <c r="G188" i="203"/>
  <c r="F188" i="203"/>
  <c r="J186" i="203"/>
  <c r="I186" i="203"/>
  <c r="H186" i="203"/>
  <c r="G186" i="203"/>
  <c r="G192" i="203" s="1"/>
  <c r="F186" i="203"/>
  <c r="D160" i="203"/>
  <c r="C160" i="203"/>
  <c r="B160" i="203"/>
  <c r="I10" i="203"/>
  <c r="H10" i="203"/>
  <c r="G10" i="203"/>
  <c r="F10" i="203"/>
  <c r="I7" i="203"/>
  <c r="H7" i="203"/>
  <c r="G7" i="203"/>
  <c r="F7" i="203"/>
  <c r="I4" i="203"/>
  <c r="H4" i="203"/>
  <c r="G4" i="203"/>
  <c r="F4" i="203"/>
  <c r="K186" i="203" l="1"/>
  <c r="C221" i="203"/>
  <c r="H16" i="203"/>
  <c r="K10" i="203"/>
  <c r="I16" i="203"/>
  <c r="F16" i="203"/>
  <c r="K7" i="203"/>
  <c r="G16" i="203"/>
  <c r="H192" i="203"/>
  <c r="D221" i="203"/>
  <c r="K190" i="203"/>
  <c r="K188" i="203"/>
  <c r="J192" i="203"/>
  <c r="K220" i="203"/>
  <c r="I192" i="203"/>
  <c r="B221" i="203"/>
  <c r="K160" i="203"/>
  <c r="K4" i="203"/>
  <c r="F192" i="203"/>
  <c r="F188" i="201"/>
  <c r="F188" i="199"/>
  <c r="K11" i="203" l="1"/>
  <c r="K16" i="203"/>
  <c r="K221" i="203"/>
  <c r="K192" i="203"/>
  <c r="J193" i="203"/>
  <c r="D220" i="201"/>
  <c r="C220" i="201"/>
  <c r="B220" i="201"/>
  <c r="I190" i="201"/>
  <c r="H190" i="201"/>
  <c r="G190" i="201"/>
  <c r="K190" i="201" s="1"/>
  <c r="J188" i="201"/>
  <c r="I188" i="201"/>
  <c r="H188" i="201"/>
  <c r="G188" i="201"/>
  <c r="J186" i="201"/>
  <c r="J192" i="201" s="1"/>
  <c r="I186" i="201"/>
  <c r="H186" i="201"/>
  <c r="G186" i="201"/>
  <c r="F186" i="201"/>
  <c r="K186" i="201" s="1"/>
  <c r="D160" i="201"/>
  <c r="C160" i="201"/>
  <c r="B160" i="201"/>
  <c r="I10" i="201"/>
  <c r="H10" i="201"/>
  <c r="G10" i="201"/>
  <c r="F10" i="201"/>
  <c r="I7" i="201"/>
  <c r="H7" i="201"/>
  <c r="G7" i="201"/>
  <c r="F7" i="201"/>
  <c r="I4" i="201"/>
  <c r="H4" i="201"/>
  <c r="G4" i="201"/>
  <c r="F4" i="201"/>
  <c r="D221" i="201" l="1"/>
  <c r="I16" i="201"/>
  <c r="K220" i="201"/>
  <c r="K7" i="201"/>
  <c r="K188" i="201"/>
  <c r="K192" i="201" s="1"/>
  <c r="G192" i="201"/>
  <c r="C221" i="201"/>
  <c r="H16" i="201"/>
  <c r="I192" i="201"/>
  <c r="H192" i="201"/>
  <c r="F16" i="201"/>
  <c r="K10" i="201"/>
  <c r="K160" i="201"/>
  <c r="G16" i="201"/>
  <c r="K4" i="201"/>
  <c r="B221" i="201"/>
  <c r="F192" i="201"/>
  <c r="F7" i="199"/>
  <c r="K221" i="201" l="1"/>
  <c r="K11" i="201"/>
  <c r="J193" i="201"/>
  <c r="K16" i="201"/>
  <c r="G7" i="199"/>
  <c r="B220" i="199" l="1"/>
  <c r="D220" i="199" l="1"/>
  <c r="C220" i="199"/>
  <c r="I190" i="199"/>
  <c r="H190" i="199"/>
  <c r="G190" i="199"/>
  <c r="J188" i="199"/>
  <c r="I188" i="199"/>
  <c r="H188" i="199"/>
  <c r="G188" i="199"/>
  <c r="J186" i="199"/>
  <c r="J192" i="199" s="1"/>
  <c r="I186" i="199"/>
  <c r="H186" i="199"/>
  <c r="G186" i="199"/>
  <c r="F186" i="199"/>
  <c r="D160" i="199"/>
  <c r="D221" i="199" s="1"/>
  <c r="C160" i="199"/>
  <c r="B160" i="199"/>
  <c r="I10" i="199"/>
  <c r="H10" i="199"/>
  <c r="G10" i="199"/>
  <c r="F10" i="199"/>
  <c r="I7" i="199"/>
  <c r="H7" i="199"/>
  <c r="I4" i="199"/>
  <c r="H4" i="199"/>
  <c r="G4" i="199"/>
  <c r="F4" i="199"/>
  <c r="F188" i="191"/>
  <c r="F186" i="191"/>
  <c r="I192" i="199" l="1"/>
  <c r="K190" i="199"/>
  <c r="K186" i="199"/>
  <c r="K220" i="199"/>
  <c r="C221" i="199"/>
  <c r="F16" i="199"/>
  <c r="H16" i="199"/>
  <c r="H192" i="199"/>
  <c r="I16" i="199"/>
  <c r="G192" i="199"/>
  <c r="K188" i="199"/>
  <c r="K192" i="199" s="1"/>
  <c r="K10" i="199"/>
  <c r="K160" i="199"/>
  <c r="K7" i="199"/>
  <c r="G16" i="199"/>
  <c r="K4" i="199"/>
  <c r="B221" i="199"/>
  <c r="F192" i="199"/>
  <c r="F7" i="191"/>
  <c r="F4" i="191"/>
  <c r="K221" i="199" l="1"/>
  <c r="K16" i="199"/>
  <c r="J193" i="199"/>
  <c r="K11" i="199"/>
  <c r="D199" i="198"/>
  <c r="C199" i="198"/>
  <c r="B199" i="198"/>
  <c r="F181" i="198"/>
  <c r="I179" i="198"/>
  <c r="H179" i="198"/>
  <c r="G179" i="198"/>
  <c r="J177" i="198"/>
  <c r="I177" i="198"/>
  <c r="H177" i="198"/>
  <c r="G177" i="198"/>
  <c r="J175" i="198"/>
  <c r="J181" i="198" s="1"/>
  <c r="I175" i="198"/>
  <c r="I181" i="198" s="1"/>
  <c r="H175" i="198"/>
  <c r="H181" i="198" s="1"/>
  <c r="G175" i="198"/>
  <c r="D153" i="198"/>
  <c r="C153" i="198"/>
  <c r="B153" i="198"/>
  <c r="I10" i="198"/>
  <c r="H10" i="198"/>
  <c r="G10" i="198"/>
  <c r="F10" i="198"/>
  <c r="I7" i="198"/>
  <c r="H7" i="198"/>
  <c r="G7" i="198"/>
  <c r="F7" i="198"/>
  <c r="I4" i="198"/>
  <c r="H4" i="198"/>
  <c r="G4" i="198"/>
  <c r="F4" i="198"/>
  <c r="H16" i="198" l="1"/>
  <c r="C200" i="198"/>
  <c r="I16" i="198"/>
  <c r="G16" i="198"/>
  <c r="K175" i="198"/>
  <c r="K177" i="198"/>
  <c r="K179" i="198"/>
  <c r="K4" i="198"/>
  <c r="K7" i="198"/>
  <c r="K10" i="198"/>
  <c r="K153" i="198"/>
  <c r="K199" i="198"/>
  <c r="D200" i="198"/>
  <c r="B200" i="198"/>
  <c r="F16" i="198"/>
  <c r="G181" i="198"/>
  <c r="J182" i="198" s="1"/>
  <c r="K181" i="198" l="1"/>
  <c r="K200" i="198"/>
  <c r="K16" i="198"/>
  <c r="K11" i="198"/>
  <c r="D181" i="196" l="1"/>
  <c r="C181" i="196"/>
  <c r="B181" i="196"/>
  <c r="J181" i="196" s="1"/>
  <c r="I161" i="196"/>
  <c r="H161" i="196"/>
  <c r="G161" i="196"/>
  <c r="F161" i="196"/>
  <c r="I159" i="196"/>
  <c r="H159" i="196"/>
  <c r="G159" i="196"/>
  <c r="F159" i="196"/>
  <c r="J159" i="196" s="1"/>
  <c r="I157" i="196"/>
  <c r="I163" i="196" s="1"/>
  <c r="H157" i="196"/>
  <c r="H163" i="196" s="1"/>
  <c r="G157" i="196"/>
  <c r="G163" i="196" s="1"/>
  <c r="F157" i="196"/>
  <c r="D135" i="196"/>
  <c r="D182" i="196" s="1"/>
  <c r="C135" i="196"/>
  <c r="C182" i="196" s="1"/>
  <c r="B135" i="196"/>
  <c r="I10" i="196"/>
  <c r="H10" i="196"/>
  <c r="G10" i="196"/>
  <c r="F10" i="196"/>
  <c r="I7" i="196"/>
  <c r="H7" i="196"/>
  <c r="G7" i="196"/>
  <c r="F7" i="196"/>
  <c r="I4" i="196"/>
  <c r="H4" i="196"/>
  <c r="G4" i="196"/>
  <c r="G16" i="196" s="1"/>
  <c r="F4" i="196"/>
  <c r="G4" i="193"/>
  <c r="G16" i="193" s="1"/>
  <c r="H4" i="193"/>
  <c r="I4" i="193"/>
  <c r="G7" i="193"/>
  <c r="H7" i="193"/>
  <c r="I7" i="193"/>
  <c r="G10" i="193"/>
  <c r="H10" i="193"/>
  <c r="I10" i="193"/>
  <c r="H16" i="193"/>
  <c r="G161" i="193"/>
  <c r="H161" i="193"/>
  <c r="I161" i="193"/>
  <c r="I167" i="193" s="1"/>
  <c r="G163" i="193"/>
  <c r="H163" i="193"/>
  <c r="I163" i="193"/>
  <c r="G165" i="193"/>
  <c r="H165" i="193"/>
  <c r="H167" i="193" s="1"/>
  <c r="I165" i="193"/>
  <c r="D183" i="193"/>
  <c r="C183" i="193"/>
  <c r="B183" i="193"/>
  <c r="F165" i="193"/>
  <c r="F163" i="193"/>
  <c r="F161" i="193"/>
  <c r="D139" i="193"/>
  <c r="C139" i="193"/>
  <c r="B139" i="193"/>
  <c r="F10" i="193"/>
  <c r="F7" i="193"/>
  <c r="F4" i="193"/>
  <c r="H16" i="196" l="1"/>
  <c r="G167" i="193"/>
  <c r="I16" i="193"/>
  <c r="J135" i="196"/>
  <c r="J182" i="196" s="1"/>
  <c r="J157" i="196"/>
  <c r="J161" i="196"/>
  <c r="I16" i="196"/>
  <c r="J7" i="196"/>
  <c r="J10" i="196"/>
  <c r="J4" i="196"/>
  <c r="B182" i="196"/>
  <c r="F16" i="196"/>
  <c r="F163" i="196"/>
  <c r="I164" i="196" s="1"/>
  <c r="F16" i="193"/>
  <c r="J16" i="193" s="1"/>
  <c r="D184" i="193"/>
  <c r="J183" i="193"/>
  <c r="J161" i="193"/>
  <c r="J163" i="193"/>
  <c r="J165" i="193"/>
  <c r="J10" i="193"/>
  <c r="J7" i="193"/>
  <c r="C184" i="193"/>
  <c r="B184" i="193"/>
  <c r="J139" i="193"/>
  <c r="J4" i="193"/>
  <c r="F167" i="193"/>
  <c r="J11" i="196" l="1"/>
  <c r="J163" i="196"/>
  <c r="I168" i="193"/>
  <c r="J16" i="196"/>
  <c r="J184" i="193"/>
  <c r="J167" i="193"/>
  <c r="J11" i="193"/>
  <c r="D220" i="191"/>
  <c r="C220" i="191"/>
  <c r="B220" i="191"/>
  <c r="F192" i="191"/>
  <c r="I190" i="191"/>
  <c r="H190" i="191"/>
  <c r="G190" i="191"/>
  <c r="J188" i="191"/>
  <c r="I188" i="191"/>
  <c r="H188" i="191"/>
  <c r="G188" i="191"/>
  <c r="J186" i="191"/>
  <c r="J192" i="191" s="1"/>
  <c r="I186" i="191"/>
  <c r="H186" i="191"/>
  <c r="H192" i="191" s="1"/>
  <c r="G186" i="191"/>
  <c r="G192" i="191" s="1"/>
  <c r="D160" i="191"/>
  <c r="C160" i="191"/>
  <c r="B160" i="191"/>
  <c r="I10" i="191"/>
  <c r="H10" i="191"/>
  <c r="G10" i="191"/>
  <c r="F10" i="191"/>
  <c r="I7" i="191"/>
  <c r="H7" i="191"/>
  <c r="G7" i="191"/>
  <c r="I4" i="191"/>
  <c r="H4" i="191"/>
  <c r="G4" i="191"/>
  <c r="D221" i="191" l="1"/>
  <c r="K220" i="191"/>
  <c r="H16" i="191"/>
  <c r="I192" i="191"/>
  <c r="J193" i="191" s="1"/>
  <c r="F16" i="191"/>
  <c r="I16" i="191"/>
  <c r="C221" i="191"/>
  <c r="K10" i="191"/>
  <c r="K160" i="191"/>
  <c r="K190" i="191"/>
  <c r="K188" i="191"/>
  <c r="G16" i="191"/>
  <c r="K7" i="191"/>
  <c r="K186" i="191"/>
  <c r="B221" i="191"/>
  <c r="K4" i="191"/>
  <c r="J184" i="190"/>
  <c r="J182" i="190"/>
  <c r="I184" i="190"/>
  <c r="I182" i="190"/>
  <c r="H186" i="190"/>
  <c r="H184" i="190"/>
  <c r="H182" i="190"/>
  <c r="G186" i="190"/>
  <c r="G184" i="190"/>
  <c r="G182" i="190"/>
  <c r="K182" i="190" l="1"/>
  <c r="K184" i="190"/>
  <c r="J188" i="190"/>
  <c r="K221" i="191"/>
  <c r="K16" i="191"/>
  <c r="K11" i="191"/>
  <c r="K192" i="191"/>
  <c r="I186" i="190"/>
  <c r="K186" i="190" s="1"/>
  <c r="K188" i="190" s="1"/>
  <c r="I6" i="190" l="1"/>
  <c r="G9" i="190"/>
  <c r="H9" i="190"/>
  <c r="G6" i="190"/>
  <c r="H6" i="190"/>
  <c r="G3" i="190"/>
  <c r="I3" i="190"/>
  <c r="F6" i="190"/>
  <c r="D216" i="190"/>
  <c r="C216" i="190"/>
  <c r="B216" i="190"/>
  <c r="D158" i="190"/>
  <c r="C158" i="190"/>
  <c r="B158" i="190"/>
  <c r="I9" i="190"/>
  <c r="F9" i="190"/>
  <c r="H3" i="190"/>
  <c r="F3" i="190"/>
  <c r="G188" i="190" l="1"/>
  <c r="I188" i="190"/>
  <c r="H188" i="190"/>
  <c r="D217" i="190"/>
  <c r="I15" i="190"/>
  <c r="F15" i="190"/>
  <c r="G15" i="190"/>
  <c r="K216" i="190"/>
  <c r="C217" i="190"/>
  <c r="K9" i="190"/>
  <c r="H15" i="190"/>
  <c r="K6" i="190"/>
  <c r="K158" i="190"/>
  <c r="B217" i="190"/>
  <c r="K3" i="190"/>
  <c r="F188" i="190"/>
  <c r="J189" i="190" s="1"/>
  <c r="D208" i="188"/>
  <c r="C208" i="188"/>
  <c r="B208" i="188"/>
  <c r="J208" i="188" s="1"/>
  <c r="I179" i="188"/>
  <c r="H179" i="188"/>
  <c r="G179" i="188"/>
  <c r="F179" i="188"/>
  <c r="I177" i="188"/>
  <c r="H177" i="188"/>
  <c r="G177" i="188"/>
  <c r="F177" i="188"/>
  <c r="I175" i="188"/>
  <c r="I181" i="188" s="1"/>
  <c r="H175" i="188"/>
  <c r="H181" i="188" s="1"/>
  <c r="G175" i="188"/>
  <c r="G181" i="188" s="1"/>
  <c r="F175" i="188"/>
  <c r="D152" i="188"/>
  <c r="D209" i="188" s="1"/>
  <c r="C152" i="188"/>
  <c r="C209" i="188" s="1"/>
  <c r="B152" i="188"/>
  <c r="I9" i="188"/>
  <c r="H9" i="188"/>
  <c r="G9" i="188"/>
  <c r="F9" i="188"/>
  <c r="I6" i="188"/>
  <c r="H6" i="188"/>
  <c r="G6" i="188"/>
  <c r="F6" i="188"/>
  <c r="I3" i="188"/>
  <c r="H3" i="188"/>
  <c r="G3" i="188"/>
  <c r="G15" i="188" s="1"/>
  <c r="F3" i="188"/>
  <c r="F15" i="188" s="1"/>
  <c r="H15" i="188" l="1"/>
  <c r="J175" i="188"/>
  <c r="J177" i="188"/>
  <c r="J179" i="188"/>
  <c r="J6" i="188"/>
  <c r="K217" i="190"/>
  <c r="K15" i="190"/>
  <c r="K10" i="190"/>
  <c r="I15" i="188"/>
  <c r="J15" i="188" s="1"/>
  <c r="J9" i="188"/>
  <c r="J152" i="188"/>
  <c r="J209" i="188" s="1"/>
  <c r="B209" i="188"/>
  <c r="J3" i="188"/>
  <c r="F181" i="188"/>
  <c r="I182" i="188" s="1"/>
  <c r="D208" i="187"/>
  <c r="C208" i="187"/>
  <c r="B208" i="187"/>
  <c r="I179" i="187"/>
  <c r="H179" i="187"/>
  <c r="G179" i="187"/>
  <c r="F179" i="187"/>
  <c r="I177" i="187"/>
  <c r="H177" i="187"/>
  <c r="G177" i="187"/>
  <c r="F177" i="187"/>
  <c r="I175" i="187"/>
  <c r="I181" i="187" s="1"/>
  <c r="H175" i="187"/>
  <c r="G175" i="187"/>
  <c r="G181" i="187" s="1"/>
  <c r="F175" i="187"/>
  <c r="D152" i="187"/>
  <c r="C152" i="187"/>
  <c r="B152" i="187"/>
  <c r="I9" i="187"/>
  <c r="H9" i="187"/>
  <c r="G9" i="187"/>
  <c r="F9" i="187"/>
  <c r="I6" i="187"/>
  <c r="H6" i="187"/>
  <c r="G6" i="187"/>
  <c r="F6" i="187"/>
  <c r="I3" i="187"/>
  <c r="I15" i="187" s="1"/>
  <c r="H3" i="187"/>
  <c r="H15" i="187" s="1"/>
  <c r="G3" i="187"/>
  <c r="G15" i="187" s="1"/>
  <c r="F3" i="187"/>
  <c r="F15" i="187" s="1"/>
  <c r="H181" i="187" l="1"/>
  <c r="D209" i="187"/>
  <c r="J181" i="188"/>
  <c r="C209" i="187"/>
  <c r="J177" i="187"/>
  <c r="J179" i="187"/>
  <c r="J208" i="187"/>
  <c r="J10" i="188"/>
  <c r="J9" i="187"/>
  <c r="J175" i="187"/>
  <c r="J181" i="187" s="1"/>
  <c r="J6" i="187"/>
  <c r="J152" i="187"/>
  <c r="J15" i="187"/>
  <c r="B209" i="187"/>
  <c r="J3" i="187"/>
  <c r="F181" i="187"/>
  <c r="I182" i="187" s="1"/>
  <c r="D208" i="184"/>
  <c r="C208" i="184"/>
  <c r="B208" i="184"/>
  <c r="I179" i="184"/>
  <c r="H179" i="184"/>
  <c r="G179" i="184"/>
  <c r="F179" i="184"/>
  <c r="I177" i="184"/>
  <c r="H177" i="184"/>
  <c r="G177" i="184"/>
  <c r="F177" i="184"/>
  <c r="I175" i="184"/>
  <c r="I181" i="184" s="1"/>
  <c r="H175" i="184"/>
  <c r="H181" i="184" s="1"/>
  <c r="G175" i="184"/>
  <c r="G181" i="184" s="1"/>
  <c r="F175" i="184"/>
  <c r="D152" i="184"/>
  <c r="C152" i="184"/>
  <c r="B152" i="184"/>
  <c r="I9" i="184"/>
  <c r="H9" i="184"/>
  <c r="G9" i="184"/>
  <c r="F9" i="184"/>
  <c r="I6" i="184"/>
  <c r="H6" i="184"/>
  <c r="G6" i="184"/>
  <c r="F6" i="184"/>
  <c r="I3" i="184"/>
  <c r="I15" i="184" s="1"/>
  <c r="H3" i="184"/>
  <c r="H15" i="184" s="1"/>
  <c r="G3" i="184"/>
  <c r="F3" i="184"/>
  <c r="J177" i="184" l="1"/>
  <c r="J175" i="184"/>
  <c r="J179" i="184"/>
  <c r="J181" i="184" s="1"/>
  <c r="J209" i="187"/>
  <c r="J10" i="187"/>
  <c r="C209" i="184"/>
  <c r="D209" i="184"/>
  <c r="J208" i="184"/>
  <c r="F15" i="184"/>
  <c r="J6" i="184"/>
  <c r="G15" i="184"/>
  <c r="J9" i="184"/>
  <c r="J152" i="184"/>
  <c r="B209" i="184"/>
  <c r="J3" i="184"/>
  <c r="F181" i="184"/>
  <c r="I182" i="184" s="1"/>
  <c r="D208" i="182"/>
  <c r="C208" i="182"/>
  <c r="B208" i="182"/>
  <c r="I179" i="182"/>
  <c r="H179" i="182"/>
  <c r="G179" i="182"/>
  <c r="F179" i="182"/>
  <c r="I177" i="182"/>
  <c r="H177" i="182"/>
  <c r="G177" i="182"/>
  <c r="F177" i="182"/>
  <c r="I175" i="182"/>
  <c r="I181" i="182" s="1"/>
  <c r="H175" i="182"/>
  <c r="H181" i="182" s="1"/>
  <c r="G175" i="182"/>
  <c r="F175" i="182"/>
  <c r="D152" i="182"/>
  <c r="C152" i="182"/>
  <c r="B152" i="182"/>
  <c r="I9" i="182"/>
  <c r="H9" i="182"/>
  <c r="G9" i="182"/>
  <c r="F9" i="182"/>
  <c r="I6" i="182"/>
  <c r="H6" i="182"/>
  <c r="G6" i="182"/>
  <c r="F6" i="182"/>
  <c r="I3" i="182"/>
  <c r="I15" i="182" s="1"/>
  <c r="H3" i="182"/>
  <c r="G3" i="182"/>
  <c r="G15" i="182" s="1"/>
  <c r="F3" i="182"/>
  <c r="J15" i="184" l="1"/>
  <c r="D209" i="182"/>
  <c r="J177" i="182"/>
  <c r="J179" i="182"/>
  <c r="J208" i="182"/>
  <c r="J209" i="184"/>
  <c r="J10" i="184"/>
  <c r="J9" i="182"/>
  <c r="H15" i="182"/>
  <c r="J175" i="182"/>
  <c r="C209" i="182"/>
  <c r="F15" i="182"/>
  <c r="J15" i="182" s="1"/>
  <c r="G181" i="182"/>
  <c r="J6" i="182"/>
  <c r="J152" i="182"/>
  <c r="J209" i="182" s="1"/>
  <c r="B209" i="182"/>
  <c r="J3" i="182"/>
  <c r="F181" i="182"/>
  <c r="D208" i="180"/>
  <c r="C208" i="180"/>
  <c r="B208" i="180"/>
  <c r="I179" i="180"/>
  <c r="H179" i="180"/>
  <c r="G179" i="180"/>
  <c r="F179" i="180"/>
  <c r="I177" i="180"/>
  <c r="H177" i="180"/>
  <c r="G177" i="180"/>
  <c r="F177" i="180"/>
  <c r="I175" i="180"/>
  <c r="I181" i="180" s="1"/>
  <c r="H175" i="180"/>
  <c r="H181" i="180" s="1"/>
  <c r="G175" i="180"/>
  <c r="F175" i="180"/>
  <c r="D152" i="180"/>
  <c r="C152" i="180"/>
  <c r="B152" i="180"/>
  <c r="I9" i="180"/>
  <c r="H9" i="180"/>
  <c r="G9" i="180"/>
  <c r="F9" i="180"/>
  <c r="I6" i="180"/>
  <c r="H6" i="180"/>
  <c r="G6" i="180"/>
  <c r="F6" i="180"/>
  <c r="I3" i="180"/>
  <c r="H3" i="180"/>
  <c r="G3" i="180"/>
  <c r="F3" i="180"/>
  <c r="C209" i="180" l="1"/>
  <c r="D209" i="180"/>
  <c r="J181" i="182"/>
  <c r="J175" i="180"/>
  <c r="J179" i="180"/>
  <c r="J208" i="180"/>
  <c r="J10" i="182"/>
  <c r="I182" i="182"/>
  <c r="J177" i="180"/>
  <c r="G181" i="180"/>
  <c r="G15" i="180"/>
  <c r="H15" i="180"/>
  <c r="J6" i="180"/>
  <c r="F15" i="180"/>
  <c r="I15" i="180"/>
  <c r="J9" i="180"/>
  <c r="J152" i="180"/>
  <c r="J209" i="180" s="1"/>
  <c r="B209" i="180"/>
  <c r="J3" i="180"/>
  <c r="F181" i="180"/>
  <c r="I182" i="180" s="1"/>
  <c r="D208" i="178"/>
  <c r="C208" i="178"/>
  <c r="B208" i="178"/>
  <c r="I179" i="178"/>
  <c r="H179" i="178"/>
  <c r="G179" i="178"/>
  <c r="F179" i="178"/>
  <c r="I177" i="178"/>
  <c r="H177" i="178"/>
  <c r="G177" i="178"/>
  <c r="F177" i="178"/>
  <c r="I175" i="178"/>
  <c r="I181" i="178" s="1"/>
  <c r="H175" i="178"/>
  <c r="G175" i="178"/>
  <c r="F175" i="178"/>
  <c r="D152" i="178"/>
  <c r="C152" i="178"/>
  <c r="C209" i="178" s="1"/>
  <c r="B152" i="178"/>
  <c r="I9" i="178"/>
  <c r="H9" i="178"/>
  <c r="G9" i="178"/>
  <c r="F9" i="178"/>
  <c r="I6" i="178"/>
  <c r="H6" i="178"/>
  <c r="G6" i="178"/>
  <c r="F6" i="178"/>
  <c r="I3" i="178"/>
  <c r="H3" i="178"/>
  <c r="H15" i="178" s="1"/>
  <c r="G3" i="178"/>
  <c r="F3" i="178"/>
  <c r="J181" i="180" l="1"/>
  <c r="J175" i="178"/>
  <c r="J177" i="178"/>
  <c r="J181" i="178" s="1"/>
  <c r="J179" i="178"/>
  <c r="J208" i="178"/>
  <c r="H181" i="178"/>
  <c r="D209" i="178"/>
  <c r="J15" i="180"/>
  <c r="J10" i="180"/>
  <c r="I15" i="178"/>
  <c r="J9" i="178"/>
  <c r="G15" i="178"/>
  <c r="J6" i="178"/>
  <c r="F15" i="178"/>
  <c r="G181" i="178"/>
  <c r="J152" i="178"/>
  <c r="B209" i="178"/>
  <c r="J3" i="178"/>
  <c r="F181" i="178"/>
  <c r="F9" i="176"/>
  <c r="J209" i="178" l="1"/>
  <c r="I182" i="178"/>
  <c r="J15" i="178"/>
  <c r="J10" i="178"/>
  <c r="D208" i="176"/>
  <c r="C208" i="176"/>
  <c r="B208" i="176"/>
  <c r="I179" i="176"/>
  <c r="H179" i="176"/>
  <c r="G179" i="176"/>
  <c r="F179" i="176"/>
  <c r="I177" i="176"/>
  <c r="H177" i="176"/>
  <c r="G177" i="176"/>
  <c r="F177" i="176"/>
  <c r="I175" i="176"/>
  <c r="H175" i="176"/>
  <c r="G175" i="176"/>
  <c r="F175" i="176"/>
  <c r="D152" i="176"/>
  <c r="D209" i="176" s="1"/>
  <c r="C152" i="176"/>
  <c r="B152" i="176"/>
  <c r="I9" i="176"/>
  <c r="H9" i="176"/>
  <c r="J9" i="176" s="1"/>
  <c r="G9" i="176"/>
  <c r="I6" i="176"/>
  <c r="H6" i="176"/>
  <c r="G6" i="176"/>
  <c r="F6" i="176"/>
  <c r="I3" i="176"/>
  <c r="H3" i="176"/>
  <c r="G3" i="176"/>
  <c r="F3" i="176"/>
  <c r="I15" i="176" l="1"/>
  <c r="I181" i="176"/>
  <c r="H15" i="176"/>
  <c r="J179" i="176"/>
  <c r="H181" i="176"/>
  <c r="J208" i="176"/>
  <c r="J175" i="176"/>
  <c r="C209" i="176"/>
  <c r="G15" i="176"/>
  <c r="J6" i="176"/>
  <c r="J177" i="176"/>
  <c r="G181" i="176"/>
  <c r="F15" i="176"/>
  <c r="J152" i="176"/>
  <c r="B209" i="176"/>
  <c r="J3" i="176"/>
  <c r="F181" i="176"/>
  <c r="F177" i="174"/>
  <c r="B208" i="174"/>
  <c r="J209" i="176" l="1"/>
  <c r="J15" i="176"/>
  <c r="I182" i="176"/>
  <c r="J181" i="176"/>
  <c r="J10" i="176"/>
  <c r="G9" i="174"/>
  <c r="D208" i="174" l="1"/>
  <c r="C208" i="174"/>
  <c r="I179" i="174"/>
  <c r="H179" i="174"/>
  <c r="G179" i="174"/>
  <c r="F179" i="174"/>
  <c r="I177" i="174"/>
  <c r="H177" i="174"/>
  <c r="G177" i="174"/>
  <c r="I175" i="174"/>
  <c r="H175" i="174"/>
  <c r="G175" i="174"/>
  <c r="F175" i="174"/>
  <c r="D152" i="174"/>
  <c r="D209" i="174" s="1"/>
  <c r="C152" i="174"/>
  <c r="B152" i="174"/>
  <c r="I9" i="174"/>
  <c r="H9" i="174"/>
  <c r="F9" i="174"/>
  <c r="I6" i="174"/>
  <c r="H6" i="174"/>
  <c r="G6" i="174"/>
  <c r="F6" i="174"/>
  <c r="I3" i="174"/>
  <c r="H3" i="174"/>
  <c r="G3" i="174"/>
  <c r="F3" i="174"/>
  <c r="I181" i="174" l="1"/>
  <c r="J179" i="174"/>
  <c r="H181" i="174"/>
  <c r="J177" i="174"/>
  <c r="J181" i="174" s="1"/>
  <c r="J208" i="174"/>
  <c r="I15" i="174"/>
  <c r="J175" i="174"/>
  <c r="G181" i="174"/>
  <c r="H15" i="174"/>
  <c r="J9" i="174"/>
  <c r="J6" i="174"/>
  <c r="G15" i="174"/>
  <c r="F15" i="174"/>
  <c r="J152" i="174"/>
  <c r="J209" i="174" s="1"/>
  <c r="B209" i="174"/>
  <c r="C209" i="174"/>
  <c r="J3" i="174"/>
  <c r="F181" i="174"/>
  <c r="D208" i="172"/>
  <c r="C208" i="172"/>
  <c r="B208" i="172"/>
  <c r="I179" i="172"/>
  <c r="H179" i="172"/>
  <c r="G179" i="172"/>
  <c r="F179" i="172"/>
  <c r="I177" i="172"/>
  <c r="H177" i="172"/>
  <c r="G177" i="172"/>
  <c r="F177" i="172"/>
  <c r="I175" i="172"/>
  <c r="H175" i="172"/>
  <c r="H181" i="172" s="1"/>
  <c r="G175" i="172"/>
  <c r="F175" i="172"/>
  <c r="D152" i="172"/>
  <c r="C152" i="172"/>
  <c r="B152" i="172"/>
  <c r="I9" i="172"/>
  <c r="H9" i="172"/>
  <c r="G9" i="172"/>
  <c r="F9" i="172"/>
  <c r="I6" i="172"/>
  <c r="H6" i="172"/>
  <c r="G6" i="172"/>
  <c r="F6" i="172"/>
  <c r="I3" i="172"/>
  <c r="H3" i="172"/>
  <c r="G3" i="172"/>
  <c r="F3" i="172"/>
  <c r="D209" i="172" l="1"/>
  <c r="I181" i="172"/>
  <c r="J175" i="172"/>
  <c r="J179" i="172"/>
  <c r="I182" i="174"/>
  <c r="J10" i="174"/>
  <c r="J15" i="174"/>
  <c r="I15" i="172"/>
  <c r="J177" i="172"/>
  <c r="J208" i="172"/>
  <c r="C209" i="172"/>
  <c r="G15" i="172"/>
  <c r="F15" i="172"/>
  <c r="H15" i="172"/>
  <c r="J6" i="172"/>
  <c r="G181" i="172"/>
  <c r="J9" i="172"/>
  <c r="J152" i="172"/>
  <c r="B209" i="172"/>
  <c r="J3" i="172"/>
  <c r="F181" i="172"/>
  <c r="H9" i="170"/>
  <c r="I9" i="170"/>
  <c r="J181" i="172" l="1"/>
  <c r="J209" i="172"/>
  <c r="J15" i="172"/>
  <c r="I182" i="172"/>
  <c r="J10" i="172"/>
  <c r="D208" i="170"/>
  <c r="C208" i="170"/>
  <c r="B208" i="170"/>
  <c r="I179" i="170"/>
  <c r="H179" i="170"/>
  <c r="G179" i="170"/>
  <c r="F179" i="170"/>
  <c r="I177" i="170"/>
  <c r="H177" i="170"/>
  <c r="G177" i="170"/>
  <c r="F177" i="170"/>
  <c r="I175" i="170"/>
  <c r="I181" i="170" s="1"/>
  <c r="H175" i="170"/>
  <c r="H181" i="170" s="1"/>
  <c r="G175" i="170"/>
  <c r="F175" i="170"/>
  <c r="D152" i="170"/>
  <c r="D209" i="170" s="1"/>
  <c r="C152" i="170"/>
  <c r="B152" i="170"/>
  <c r="G9" i="170"/>
  <c r="F9" i="170"/>
  <c r="I6" i="170"/>
  <c r="H6" i="170"/>
  <c r="G6" i="170"/>
  <c r="F6" i="170"/>
  <c r="I3" i="170"/>
  <c r="H3" i="170"/>
  <c r="G3" i="170"/>
  <c r="F3" i="170"/>
  <c r="J177" i="170" l="1"/>
  <c r="J179" i="170"/>
  <c r="I15" i="170"/>
  <c r="H15" i="170"/>
  <c r="J175" i="170"/>
  <c r="J181" i="170" s="1"/>
  <c r="G181" i="170"/>
  <c r="J9" i="170"/>
  <c r="F15" i="170"/>
  <c r="J152" i="170"/>
  <c r="J6" i="170"/>
  <c r="G15" i="170"/>
  <c r="J208" i="170"/>
  <c r="B209" i="170"/>
  <c r="C209" i="170"/>
  <c r="J3" i="170"/>
  <c r="F181" i="170"/>
  <c r="F6" i="168"/>
  <c r="F3" i="168"/>
  <c r="I182" i="170" l="1"/>
  <c r="J10" i="170"/>
  <c r="J15" i="170"/>
  <c r="J209" i="170"/>
  <c r="D208" i="168"/>
  <c r="C208" i="168"/>
  <c r="B208" i="168"/>
  <c r="I179" i="168"/>
  <c r="H179" i="168"/>
  <c r="G179" i="168"/>
  <c r="F179" i="168"/>
  <c r="I177" i="168"/>
  <c r="H177" i="168"/>
  <c r="G177" i="168"/>
  <c r="F177" i="168"/>
  <c r="I175" i="168"/>
  <c r="H175" i="168"/>
  <c r="H181" i="168" s="1"/>
  <c r="G175" i="168"/>
  <c r="F175" i="168"/>
  <c r="D152" i="168"/>
  <c r="D209" i="168" s="1"/>
  <c r="C152" i="168"/>
  <c r="B152" i="168"/>
  <c r="I9" i="168"/>
  <c r="H9" i="168"/>
  <c r="G9" i="168"/>
  <c r="F9" i="168"/>
  <c r="I6" i="168"/>
  <c r="H6" i="168"/>
  <c r="G6" i="168"/>
  <c r="I3" i="168"/>
  <c r="H3" i="168"/>
  <c r="G3" i="168"/>
  <c r="I181" i="168" l="1"/>
  <c r="J179" i="168"/>
  <c r="I15" i="168"/>
  <c r="J177" i="168"/>
  <c r="H15" i="168"/>
  <c r="J9" i="168"/>
  <c r="G181" i="168"/>
  <c r="J175" i="168"/>
  <c r="J208" i="168"/>
  <c r="F15" i="168"/>
  <c r="G15" i="168"/>
  <c r="J6" i="168"/>
  <c r="J152" i="168"/>
  <c r="B209" i="168"/>
  <c r="C209" i="168"/>
  <c r="J3" i="168"/>
  <c r="F181" i="168"/>
  <c r="G9" i="165"/>
  <c r="F6" i="165"/>
  <c r="J181" i="168" l="1"/>
  <c r="I182" i="168"/>
  <c r="J15" i="168"/>
  <c r="J209" i="168"/>
  <c r="J10" i="168"/>
  <c r="D208" i="165"/>
  <c r="C208" i="165"/>
  <c r="B208" i="165"/>
  <c r="I179" i="165"/>
  <c r="H179" i="165"/>
  <c r="G179" i="165"/>
  <c r="F179" i="165"/>
  <c r="I177" i="165"/>
  <c r="H177" i="165"/>
  <c r="G177" i="165"/>
  <c r="F177" i="165"/>
  <c r="I175" i="165"/>
  <c r="I181" i="165" s="1"/>
  <c r="H175" i="165"/>
  <c r="G175" i="165"/>
  <c r="F175" i="165"/>
  <c r="D152" i="165"/>
  <c r="C152" i="165"/>
  <c r="B152" i="165"/>
  <c r="I9" i="165"/>
  <c r="H9" i="165"/>
  <c r="F9" i="165"/>
  <c r="I6" i="165"/>
  <c r="H6" i="165"/>
  <c r="G6" i="165"/>
  <c r="I3" i="165"/>
  <c r="H3" i="165"/>
  <c r="G3" i="165"/>
  <c r="F3" i="165"/>
  <c r="J175" i="165" l="1"/>
  <c r="I15" i="165"/>
  <c r="D209" i="165"/>
  <c r="J179" i="165"/>
  <c r="H181" i="165"/>
  <c r="J177" i="165"/>
  <c r="G181" i="165"/>
  <c r="J208" i="165"/>
  <c r="J6" i="165"/>
  <c r="G15" i="165"/>
  <c r="H15" i="165"/>
  <c r="J9" i="165"/>
  <c r="F15" i="165"/>
  <c r="J152" i="165"/>
  <c r="B209" i="165"/>
  <c r="C209" i="165"/>
  <c r="J3" i="165"/>
  <c r="F181" i="165"/>
  <c r="F177" i="162"/>
  <c r="J181" i="165" l="1"/>
  <c r="I182" i="165"/>
  <c r="J209" i="165"/>
  <c r="J15" i="165"/>
  <c r="J10" i="165"/>
  <c r="F175" i="162"/>
  <c r="F6" i="162" l="1"/>
  <c r="H6" i="164" l="1"/>
  <c r="I179" i="162" l="1"/>
  <c r="H179" i="162"/>
  <c r="G179" i="162"/>
  <c r="F179" i="162"/>
  <c r="F164" i="164"/>
  <c r="I6" i="164"/>
  <c r="D208" i="162"/>
  <c r="B208" i="162"/>
  <c r="C208" i="162"/>
  <c r="H177" i="162" l="1"/>
  <c r="I177" i="162"/>
  <c r="I175" i="162"/>
  <c r="H175" i="162"/>
  <c r="G177" i="162"/>
  <c r="G175" i="162"/>
  <c r="H6" i="162" l="1"/>
  <c r="I6" i="162"/>
  <c r="D193" i="164"/>
  <c r="C193" i="164"/>
  <c r="B193" i="164"/>
  <c r="I164" i="164"/>
  <c r="H164" i="164"/>
  <c r="G164" i="164"/>
  <c r="J164" i="164" s="1"/>
  <c r="I162" i="164"/>
  <c r="H162" i="164"/>
  <c r="G162" i="164"/>
  <c r="F162" i="164"/>
  <c r="I160" i="164"/>
  <c r="I166" i="164" s="1"/>
  <c r="H160" i="164"/>
  <c r="G160" i="164"/>
  <c r="G166" i="164" s="1"/>
  <c r="F160" i="164"/>
  <c r="F166" i="164" s="1"/>
  <c r="D140" i="164"/>
  <c r="C140" i="164"/>
  <c r="B140" i="164"/>
  <c r="J140" i="164" s="1"/>
  <c r="I9" i="164"/>
  <c r="H9" i="164"/>
  <c r="G9" i="164"/>
  <c r="F9" i="164"/>
  <c r="J9" i="164" s="1"/>
  <c r="G6" i="164"/>
  <c r="F6" i="164"/>
  <c r="J6" i="164" s="1"/>
  <c r="I3" i="164"/>
  <c r="I15" i="164" s="1"/>
  <c r="H3" i="164"/>
  <c r="H15" i="164" s="1"/>
  <c r="G3" i="164"/>
  <c r="F3" i="164"/>
  <c r="D194" i="164" l="1"/>
  <c r="C194" i="164"/>
  <c r="J162" i="164"/>
  <c r="J193" i="164"/>
  <c r="J194" i="164" s="1"/>
  <c r="F15" i="164"/>
  <c r="H166" i="164"/>
  <c r="I167" i="164" s="1"/>
  <c r="G15" i="164"/>
  <c r="J15" i="164" s="1"/>
  <c r="J3" i="164"/>
  <c r="J10" i="164" s="1"/>
  <c r="J160" i="164"/>
  <c r="B194" i="164"/>
  <c r="I181" i="162"/>
  <c r="G181" i="162"/>
  <c r="D152" i="162"/>
  <c r="C152" i="162"/>
  <c r="B152" i="162"/>
  <c r="I9" i="162"/>
  <c r="H9" i="162"/>
  <c r="G9" i="162"/>
  <c r="F9" i="162"/>
  <c r="G6" i="162"/>
  <c r="I3" i="162"/>
  <c r="I15" i="162" s="1"/>
  <c r="H3" i="162"/>
  <c r="G3" i="162"/>
  <c r="F3" i="162"/>
  <c r="J166" i="164" l="1"/>
  <c r="F15" i="162"/>
  <c r="H15" i="162"/>
  <c r="J9" i="162"/>
  <c r="D209" i="162"/>
  <c r="J179" i="162"/>
  <c r="J208" i="162"/>
  <c r="J175" i="162"/>
  <c r="C209" i="162"/>
  <c r="J177" i="162"/>
  <c r="H181" i="162"/>
  <c r="J152" i="162"/>
  <c r="J6" i="162"/>
  <c r="G15" i="162"/>
  <c r="B209" i="162"/>
  <c r="J3" i="162"/>
  <c r="F181" i="162"/>
  <c r="H3" i="160"/>
  <c r="J15" i="162" l="1"/>
  <c r="J209" i="162"/>
  <c r="J181" i="162"/>
  <c r="I182" i="162"/>
  <c r="J10" i="162"/>
  <c r="G6" i="160"/>
  <c r="C140" i="160"/>
  <c r="H6" i="160"/>
  <c r="I3" i="160"/>
  <c r="D193" i="160"/>
  <c r="C193" i="160"/>
  <c r="B193" i="160"/>
  <c r="I164" i="160"/>
  <c r="H164" i="160"/>
  <c r="G164" i="160"/>
  <c r="F164" i="160"/>
  <c r="I162" i="160"/>
  <c r="H162" i="160"/>
  <c r="G162" i="160"/>
  <c r="F162" i="160"/>
  <c r="I160" i="160"/>
  <c r="I166" i="160" s="1"/>
  <c r="H160" i="160"/>
  <c r="H166" i="160" s="1"/>
  <c r="G160" i="160"/>
  <c r="G166" i="160" s="1"/>
  <c r="F160" i="160"/>
  <c r="D140" i="160"/>
  <c r="B140" i="160"/>
  <c r="I9" i="160"/>
  <c r="H9" i="160"/>
  <c r="G9" i="160"/>
  <c r="F9" i="160"/>
  <c r="I6" i="160"/>
  <c r="F6" i="160"/>
  <c r="G3" i="160"/>
  <c r="F3" i="160"/>
  <c r="C194" i="160" l="1"/>
  <c r="G15" i="160"/>
  <c r="I15" i="160"/>
  <c r="F15" i="160"/>
  <c r="D194" i="160"/>
  <c r="J160" i="160"/>
  <c r="J162" i="160"/>
  <c r="J164" i="160"/>
  <c r="J193" i="160"/>
  <c r="J9" i="160"/>
  <c r="J6" i="160"/>
  <c r="H15" i="160"/>
  <c r="J140" i="160"/>
  <c r="J194" i="160" s="1"/>
  <c r="B194" i="160"/>
  <c r="J3" i="160"/>
  <c r="F166" i="160"/>
  <c r="I167" i="160" s="1"/>
  <c r="D187" i="158"/>
  <c r="C187" i="158"/>
  <c r="B187" i="158"/>
  <c r="I158" i="158"/>
  <c r="H158" i="158"/>
  <c r="G158" i="158"/>
  <c r="F158" i="158"/>
  <c r="I156" i="158"/>
  <c r="H156" i="158"/>
  <c r="G156" i="158"/>
  <c r="F156" i="158"/>
  <c r="I154" i="158"/>
  <c r="I160" i="158" s="1"/>
  <c r="H154" i="158"/>
  <c r="H160" i="158" s="1"/>
  <c r="G154" i="158"/>
  <c r="G160" i="158" s="1"/>
  <c r="F154" i="158"/>
  <c r="D134" i="158"/>
  <c r="C134" i="158"/>
  <c r="C188" i="158" s="1"/>
  <c r="B134" i="158"/>
  <c r="I9" i="158"/>
  <c r="H9" i="158"/>
  <c r="G9" i="158"/>
  <c r="F9" i="158"/>
  <c r="I6" i="158"/>
  <c r="H6" i="158"/>
  <c r="G6" i="158"/>
  <c r="F6" i="158"/>
  <c r="I3" i="158"/>
  <c r="I15" i="158" s="1"/>
  <c r="H3" i="158"/>
  <c r="G3" i="158"/>
  <c r="G15" i="158" s="1"/>
  <c r="F3" i="158"/>
  <c r="F15" i="158" s="1"/>
  <c r="J156" i="158" l="1"/>
  <c r="J6" i="158"/>
  <c r="J9" i="158"/>
  <c r="J134" i="158"/>
  <c r="J158" i="158"/>
  <c r="J15" i="158"/>
  <c r="F160" i="158"/>
  <c r="I161" i="158" s="1"/>
  <c r="B188" i="158"/>
  <c r="H15" i="158"/>
  <c r="D188" i="158"/>
  <c r="J187" i="158"/>
  <c r="J15" i="160"/>
  <c r="J10" i="160"/>
  <c r="J166" i="160"/>
  <c r="J154" i="158"/>
  <c r="J160" i="158" s="1"/>
  <c r="J3" i="158"/>
  <c r="J10" i="158" s="1"/>
  <c r="D187" i="157"/>
  <c r="C187" i="157"/>
  <c r="B187" i="157"/>
  <c r="I158" i="157"/>
  <c r="H158" i="157"/>
  <c r="G158" i="157"/>
  <c r="F158" i="157"/>
  <c r="I156" i="157"/>
  <c r="H156" i="157"/>
  <c r="G156" i="157"/>
  <c r="F156" i="157"/>
  <c r="I154" i="157"/>
  <c r="I160" i="157" s="1"/>
  <c r="H154" i="157"/>
  <c r="H160" i="157" s="1"/>
  <c r="G154" i="157"/>
  <c r="G160" i="157" s="1"/>
  <c r="F154" i="157"/>
  <c r="D134" i="157"/>
  <c r="C134" i="157"/>
  <c r="B134" i="157"/>
  <c r="I9" i="157"/>
  <c r="H9" i="157"/>
  <c r="G9" i="157"/>
  <c r="F9" i="157"/>
  <c r="I6" i="157"/>
  <c r="H6" i="157"/>
  <c r="G6" i="157"/>
  <c r="F6" i="157"/>
  <c r="I3" i="157"/>
  <c r="I15" i="157" s="1"/>
  <c r="H3" i="157"/>
  <c r="G3" i="157"/>
  <c r="G15" i="157" s="1"/>
  <c r="F3" i="157"/>
  <c r="F15" i="157" s="1"/>
  <c r="J188" i="158" l="1"/>
  <c r="J9" i="157"/>
  <c r="H15" i="157"/>
  <c r="D188" i="157"/>
  <c r="J156" i="157"/>
  <c r="J158" i="157"/>
  <c r="J187" i="157"/>
  <c r="C188" i="157"/>
  <c r="J154" i="157"/>
  <c r="B188" i="157"/>
  <c r="J6" i="157"/>
  <c r="J15" i="157"/>
  <c r="J134" i="157"/>
  <c r="J3" i="157"/>
  <c r="F160" i="157"/>
  <c r="I161" i="157" s="1"/>
  <c r="F158" i="153"/>
  <c r="F158" i="155"/>
  <c r="J10" i="157" l="1"/>
  <c r="J160" i="157"/>
  <c r="J188" i="157"/>
  <c r="D187" i="155"/>
  <c r="C187" i="155"/>
  <c r="B187" i="155"/>
  <c r="I158" i="155"/>
  <c r="H158" i="155"/>
  <c r="J158" i="155" s="1"/>
  <c r="G158" i="155"/>
  <c r="I156" i="155"/>
  <c r="H156" i="155"/>
  <c r="G156" i="155"/>
  <c r="F156" i="155"/>
  <c r="I154" i="155"/>
  <c r="H154" i="155"/>
  <c r="G154" i="155"/>
  <c r="F154" i="155"/>
  <c r="D134" i="155"/>
  <c r="C134" i="155"/>
  <c r="B134" i="155"/>
  <c r="I9" i="155"/>
  <c r="H9" i="155"/>
  <c r="G9" i="155"/>
  <c r="F9" i="155"/>
  <c r="I6" i="155"/>
  <c r="H6" i="155"/>
  <c r="G6" i="155"/>
  <c r="F6" i="155"/>
  <c r="I3" i="155"/>
  <c r="I15" i="155" s="1"/>
  <c r="H3" i="155"/>
  <c r="G3" i="155"/>
  <c r="F3" i="155"/>
  <c r="I160" i="155" l="1"/>
  <c r="D188" i="155"/>
  <c r="J6" i="155"/>
  <c r="G15" i="155"/>
  <c r="F15" i="155"/>
  <c r="B188" i="155"/>
  <c r="F160" i="155"/>
  <c r="H160" i="155"/>
  <c r="G160" i="155"/>
  <c r="C188" i="155"/>
  <c r="J156" i="155"/>
  <c r="J187" i="155"/>
  <c r="H15" i="155"/>
  <c r="J9" i="155"/>
  <c r="J134" i="155"/>
  <c r="J154" i="155"/>
  <c r="J3" i="155"/>
  <c r="D187" i="153"/>
  <c r="C187" i="153"/>
  <c r="B187" i="153"/>
  <c r="I158" i="153"/>
  <c r="H158" i="153"/>
  <c r="G158" i="153"/>
  <c r="I156" i="153"/>
  <c r="H156" i="153"/>
  <c r="G156" i="153"/>
  <c r="F156" i="153"/>
  <c r="I154" i="153"/>
  <c r="I160" i="153" s="1"/>
  <c r="H154" i="153"/>
  <c r="H160" i="153" s="1"/>
  <c r="G154" i="153"/>
  <c r="F154" i="153"/>
  <c r="D134" i="153"/>
  <c r="C134" i="153"/>
  <c r="B134" i="153"/>
  <c r="I9" i="153"/>
  <c r="H9" i="153"/>
  <c r="G9" i="153"/>
  <c r="F9" i="153"/>
  <c r="I6" i="153"/>
  <c r="H6" i="153"/>
  <c r="G6" i="153"/>
  <c r="F6" i="153"/>
  <c r="I3" i="153"/>
  <c r="I15" i="153" s="1"/>
  <c r="H3" i="153"/>
  <c r="H15" i="153" s="1"/>
  <c r="G3" i="153"/>
  <c r="F3" i="153"/>
  <c r="G160" i="153" l="1"/>
  <c r="J158" i="153"/>
  <c r="J156" i="153"/>
  <c r="J6" i="153"/>
  <c r="J10" i="155"/>
  <c r="J15" i="155"/>
  <c r="J188" i="155"/>
  <c r="I161" i="155"/>
  <c r="J160" i="155"/>
  <c r="G15" i="153"/>
  <c r="J154" i="153"/>
  <c r="D188" i="153"/>
  <c r="J187" i="153"/>
  <c r="F15" i="153"/>
  <c r="J15" i="153" s="1"/>
  <c r="C188" i="153"/>
  <c r="J160" i="153"/>
  <c r="J9" i="153"/>
  <c r="J134" i="153"/>
  <c r="J3" i="153"/>
  <c r="B188" i="153"/>
  <c r="F160" i="153"/>
  <c r="I161" i="153" s="1"/>
  <c r="D187" i="151"/>
  <c r="C187" i="151"/>
  <c r="B187" i="151"/>
  <c r="I158" i="151"/>
  <c r="H158" i="151"/>
  <c r="G158" i="151"/>
  <c r="F158" i="151"/>
  <c r="I156" i="151"/>
  <c r="H156" i="151"/>
  <c r="G156" i="151"/>
  <c r="F156" i="151"/>
  <c r="I154" i="151"/>
  <c r="I160" i="151" s="1"/>
  <c r="H154" i="151"/>
  <c r="H160" i="151" s="1"/>
  <c r="G154" i="151"/>
  <c r="F154" i="151"/>
  <c r="D134" i="151"/>
  <c r="C134" i="151"/>
  <c r="B134" i="151"/>
  <c r="I9" i="151"/>
  <c r="H9" i="151"/>
  <c r="G9" i="151"/>
  <c r="F9" i="151"/>
  <c r="I6" i="151"/>
  <c r="H6" i="151"/>
  <c r="G6" i="151"/>
  <c r="F6" i="151"/>
  <c r="I3" i="151"/>
  <c r="I15" i="151" s="1"/>
  <c r="H3" i="151"/>
  <c r="G3" i="151"/>
  <c r="F3" i="151"/>
  <c r="J156" i="151" l="1"/>
  <c r="J158" i="151"/>
  <c r="D188" i="151"/>
  <c r="J9" i="151"/>
  <c r="J188" i="153"/>
  <c r="F160" i="151"/>
  <c r="J10" i="153"/>
  <c r="G160" i="151"/>
  <c r="J187" i="151"/>
  <c r="H15" i="151"/>
  <c r="J6" i="151"/>
  <c r="C188" i="151"/>
  <c r="J134" i="151"/>
  <c r="J188" i="151" s="1"/>
  <c r="F15" i="151"/>
  <c r="B188" i="151"/>
  <c r="G15" i="151"/>
  <c r="J3" i="151"/>
  <c r="J154" i="151"/>
  <c r="J160" i="151" s="1"/>
  <c r="D187" i="149"/>
  <c r="C187" i="149"/>
  <c r="B187" i="149"/>
  <c r="I158" i="149"/>
  <c r="H158" i="149"/>
  <c r="G158" i="149"/>
  <c r="F158" i="149"/>
  <c r="I156" i="149"/>
  <c r="H156" i="149"/>
  <c r="G156" i="149"/>
  <c r="F156" i="149"/>
  <c r="I154" i="149"/>
  <c r="I160" i="149" s="1"/>
  <c r="H154" i="149"/>
  <c r="G154" i="149"/>
  <c r="F154" i="149"/>
  <c r="D134" i="149"/>
  <c r="C134" i="149"/>
  <c r="B134" i="149"/>
  <c r="I9" i="149"/>
  <c r="H9" i="149"/>
  <c r="G9" i="149"/>
  <c r="F9" i="149"/>
  <c r="I6" i="149"/>
  <c r="H6" i="149"/>
  <c r="G6" i="149"/>
  <c r="F6" i="149"/>
  <c r="I3" i="149"/>
  <c r="I15" i="149" s="1"/>
  <c r="H3" i="149"/>
  <c r="G3" i="149"/>
  <c r="F3" i="149"/>
  <c r="G160" i="149" l="1"/>
  <c r="C188" i="149"/>
  <c r="D188" i="149"/>
  <c r="J154" i="149"/>
  <c r="J158" i="149"/>
  <c r="J187" i="149"/>
  <c r="I161" i="151"/>
  <c r="J10" i="151"/>
  <c r="J15" i="151"/>
  <c r="J9" i="149"/>
  <c r="H160" i="149"/>
  <c r="J156" i="149"/>
  <c r="H15" i="149"/>
  <c r="J6" i="149"/>
  <c r="G15" i="149"/>
  <c r="J134" i="149"/>
  <c r="J188" i="149" s="1"/>
  <c r="F15" i="149"/>
  <c r="B188" i="149"/>
  <c r="J3" i="149"/>
  <c r="F160" i="149"/>
  <c r="I161" i="149" s="1"/>
  <c r="D187" i="147"/>
  <c r="C187" i="147"/>
  <c r="B187" i="147"/>
  <c r="I158" i="147"/>
  <c r="H158" i="147"/>
  <c r="G158" i="147"/>
  <c r="F158" i="147"/>
  <c r="I156" i="147"/>
  <c r="H156" i="147"/>
  <c r="G156" i="147"/>
  <c r="F156" i="147"/>
  <c r="I154" i="147"/>
  <c r="I160" i="147" s="1"/>
  <c r="H154" i="147"/>
  <c r="H160" i="147" s="1"/>
  <c r="G154" i="147"/>
  <c r="F154" i="147"/>
  <c r="D134" i="147"/>
  <c r="C134" i="147"/>
  <c r="B134" i="147"/>
  <c r="I9" i="147"/>
  <c r="H9" i="147"/>
  <c r="G9" i="147"/>
  <c r="F9" i="147"/>
  <c r="I6" i="147"/>
  <c r="H6" i="147"/>
  <c r="G6" i="147"/>
  <c r="F6" i="147"/>
  <c r="I3" i="147"/>
  <c r="I15" i="147" s="1"/>
  <c r="H3" i="147"/>
  <c r="G3" i="147"/>
  <c r="F3" i="147"/>
  <c r="D188" i="147" l="1"/>
  <c r="J160" i="149"/>
  <c r="J158" i="147"/>
  <c r="J15" i="149"/>
  <c r="J10" i="149"/>
  <c r="H15" i="147"/>
  <c r="J187" i="147"/>
  <c r="C188" i="147"/>
  <c r="G15" i="147"/>
  <c r="J156" i="147"/>
  <c r="J6" i="147"/>
  <c r="F160" i="147"/>
  <c r="J9" i="147"/>
  <c r="J134" i="147"/>
  <c r="J3" i="147"/>
  <c r="G160" i="147"/>
  <c r="I161" i="147" s="1"/>
  <c r="J154" i="147"/>
  <c r="B188" i="147"/>
  <c r="F15" i="147"/>
  <c r="G156" i="144"/>
  <c r="G154" i="144"/>
  <c r="J188" i="147" l="1"/>
  <c r="J15" i="147"/>
  <c r="J160" i="147"/>
  <c r="J10" i="147"/>
  <c r="D187" i="144"/>
  <c r="C187" i="144"/>
  <c r="B187" i="144"/>
  <c r="I158" i="144"/>
  <c r="H158" i="144"/>
  <c r="G158" i="144"/>
  <c r="F158" i="144"/>
  <c r="I156" i="144"/>
  <c r="H156" i="144"/>
  <c r="F156" i="144"/>
  <c r="I154" i="144"/>
  <c r="H154" i="144"/>
  <c r="H160" i="144" s="1"/>
  <c r="F154" i="144"/>
  <c r="D134" i="144"/>
  <c r="C134" i="144"/>
  <c r="B134" i="144"/>
  <c r="I9" i="144"/>
  <c r="H9" i="144"/>
  <c r="G9" i="144"/>
  <c r="F9" i="144"/>
  <c r="I6" i="144"/>
  <c r="H6" i="144"/>
  <c r="G6" i="144"/>
  <c r="F6" i="144"/>
  <c r="I3" i="144"/>
  <c r="I15" i="144" s="1"/>
  <c r="H3" i="144"/>
  <c r="G3" i="144"/>
  <c r="F3" i="144"/>
  <c r="H15" i="144" l="1"/>
  <c r="F15" i="144"/>
  <c r="J6" i="144"/>
  <c r="I160" i="144"/>
  <c r="B188" i="144"/>
  <c r="C188" i="144"/>
  <c r="D188" i="144"/>
  <c r="J154" i="144"/>
  <c r="J158" i="144"/>
  <c r="G160" i="144"/>
  <c r="J156" i="144"/>
  <c r="J187" i="144"/>
  <c r="G15" i="144"/>
  <c r="J9" i="144"/>
  <c r="J134" i="144"/>
  <c r="J3" i="144"/>
  <c r="F160" i="144"/>
  <c r="D187" i="142"/>
  <c r="C187" i="142"/>
  <c r="B187" i="142"/>
  <c r="I158" i="142"/>
  <c r="H158" i="142"/>
  <c r="G158" i="142"/>
  <c r="F158" i="142"/>
  <c r="I156" i="142"/>
  <c r="H156" i="142"/>
  <c r="G156" i="142"/>
  <c r="F156" i="142"/>
  <c r="I154" i="142"/>
  <c r="H154" i="142"/>
  <c r="G154" i="142"/>
  <c r="F154" i="142"/>
  <c r="J154" i="142" s="1"/>
  <c r="D134" i="142"/>
  <c r="C134" i="142"/>
  <c r="B134" i="142"/>
  <c r="I9" i="142"/>
  <c r="H9" i="142"/>
  <c r="G9" i="142"/>
  <c r="F9" i="142"/>
  <c r="I6" i="142"/>
  <c r="H6" i="142"/>
  <c r="G6" i="142"/>
  <c r="F6" i="142"/>
  <c r="I3" i="142"/>
  <c r="I15" i="142" s="1"/>
  <c r="H3" i="142"/>
  <c r="H15" i="142" s="1"/>
  <c r="G3" i="142"/>
  <c r="F3" i="142"/>
  <c r="G160" i="142" l="1"/>
  <c r="I160" i="142"/>
  <c r="J15" i="144"/>
  <c r="J10" i="144"/>
  <c r="J188" i="144"/>
  <c r="J160" i="144"/>
  <c r="I161" i="144"/>
  <c r="D188" i="142"/>
  <c r="J158" i="142"/>
  <c r="C188" i="142"/>
  <c r="H160" i="142"/>
  <c r="J156" i="142"/>
  <c r="J160" i="142" s="1"/>
  <c r="J187" i="142"/>
  <c r="F15" i="142"/>
  <c r="J9" i="142"/>
  <c r="J134" i="142"/>
  <c r="B188" i="142"/>
  <c r="J6" i="142"/>
  <c r="G15" i="142"/>
  <c r="J3" i="142"/>
  <c r="F160" i="142"/>
  <c r="I9" i="140"/>
  <c r="H9" i="140"/>
  <c r="I161" i="142" l="1"/>
  <c r="J188" i="142"/>
  <c r="J15" i="142"/>
  <c r="J10" i="142"/>
  <c r="D187" i="140"/>
  <c r="C187" i="140"/>
  <c r="B187" i="140"/>
  <c r="I158" i="140"/>
  <c r="H158" i="140"/>
  <c r="G158" i="140"/>
  <c r="F158" i="140"/>
  <c r="I156" i="140"/>
  <c r="H156" i="140"/>
  <c r="G156" i="140"/>
  <c r="F156" i="140"/>
  <c r="I154" i="140"/>
  <c r="H154" i="140"/>
  <c r="H160" i="140" s="1"/>
  <c r="G154" i="140"/>
  <c r="F154" i="140"/>
  <c r="D134" i="140"/>
  <c r="D188" i="140" s="1"/>
  <c r="C134" i="140"/>
  <c r="B134" i="140"/>
  <c r="G9" i="140"/>
  <c r="F9" i="140"/>
  <c r="I6" i="140"/>
  <c r="H6" i="140"/>
  <c r="G6" i="140"/>
  <c r="F6" i="140"/>
  <c r="I3" i="140"/>
  <c r="H3" i="140"/>
  <c r="G3" i="140"/>
  <c r="F3" i="140"/>
  <c r="I160" i="140" l="1"/>
  <c r="J158" i="140"/>
  <c r="J187" i="140"/>
  <c r="I15" i="140"/>
  <c r="H15" i="140"/>
  <c r="J9" i="140"/>
  <c r="F15" i="140"/>
  <c r="J154" i="140"/>
  <c r="C188" i="140"/>
  <c r="G160" i="140"/>
  <c r="J156" i="140"/>
  <c r="J6" i="140"/>
  <c r="G15" i="140"/>
  <c r="J134" i="140"/>
  <c r="J3" i="140"/>
  <c r="B188" i="140"/>
  <c r="F160" i="140"/>
  <c r="D187" i="138"/>
  <c r="C187" i="138"/>
  <c r="B187" i="138"/>
  <c r="J187" i="138" s="1"/>
  <c r="I158" i="138"/>
  <c r="H158" i="138"/>
  <c r="G158" i="138"/>
  <c r="F158" i="138"/>
  <c r="J158" i="138" s="1"/>
  <c r="I156" i="138"/>
  <c r="H156" i="138"/>
  <c r="G156" i="138"/>
  <c r="F156" i="138"/>
  <c r="I154" i="138"/>
  <c r="I160" i="138" s="1"/>
  <c r="H154" i="138"/>
  <c r="H160" i="138" s="1"/>
  <c r="G154" i="138"/>
  <c r="F154" i="138"/>
  <c r="J154" i="138" s="1"/>
  <c r="D134" i="138"/>
  <c r="C134" i="138"/>
  <c r="B134" i="138"/>
  <c r="I9" i="138"/>
  <c r="H9" i="138"/>
  <c r="G9" i="138"/>
  <c r="F9" i="138"/>
  <c r="I6" i="138"/>
  <c r="H6" i="138"/>
  <c r="G6" i="138"/>
  <c r="F6" i="138"/>
  <c r="I3" i="138"/>
  <c r="I15" i="138" s="1"/>
  <c r="H3" i="138"/>
  <c r="G3" i="138"/>
  <c r="F3" i="138"/>
  <c r="D188" i="138" l="1"/>
  <c r="C188" i="138"/>
  <c r="I161" i="140"/>
  <c r="J160" i="140"/>
  <c r="J188" i="140"/>
  <c r="J15" i="140"/>
  <c r="J10" i="140"/>
  <c r="J156" i="138"/>
  <c r="J160" i="138" s="1"/>
  <c r="G160" i="138"/>
  <c r="F15" i="138"/>
  <c r="H15" i="138"/>
  <c r="J9" i="138"/>
  <c r="J6" i="138"/>
  <c r="G15" i="138"/>
  <c r="J134" i="138"/>
  <c r="J188" i="138" s="1"/>
  <c r="B188" i="138"/>
  <c r="J3" i="138"/>
  <c r="F160" i="138"/>
  <c r="F156" i="137"/>
  <c r="I161" i="138" l="1"/>
  <c r="J15" i="138"/>
  <c r="J10" i="138"/>
  <c r="D187" i="137"/>
  <c r="C187" i="137"/>
  <c r="B187" i="137"/>
  <c r="I158" i="137"/>
  <c r="H158" i="137"/>
  <c r="G158" i="137"/>
  <c r="F158" i="137"/>
  <c r="I156" i="137"/>
  <c r="H156" i="137"/>
  <c r="H160" i="137" s="1"/>
  <c r="G156" i="137"/>
  <c r="I154" i="137"/>
  <c r="H154" i="137"/>
  <c r="G154" i="137"/>
  <c r="F154" i="137"/>
  <c r="D134" i="137"/>
  <c r="C134" i="137"/>
  <c r="B134" i="137"/>
  <c r="I9" i="137"/>
  <c r="H9" i="137"/>
  <c r="G9" i="137"/>
  <c r="F9" i="137"/>
  <c r="I6" i="137"/>
  <c r="H6" i="137"/>
  <c r="G6" i="137"/>
  <c r="F6" i="137"/>
  <c r="I3" i="137"/>
  <c r="H3" i="137"/>
  <c r="G3" i="137"/>
  <c r="F3" i="137"/>
  <c r="F6" i="131"/>
  <c r="C134" i="131"/>
  <c r="B134" i="131"/>
  <c r="F9" i="131"/>
  <c r="I160" i="137" l="1"/>
  <c r="J158" i="137"/>
  <c r="C188" i="137"/>
  <c r="I15" i="137"/>
  <c r="F15" i="137"/>
  <c r="J154" i="137"/>
  <c r="J156" i="137"/>
  <c r="G160" i="137"/>
  <c r="B188" i="137"/>
  <c r="G15" i="137"/>
  <c r="J6" i="137"/>
  <c r="J9" i="137"/>
  <c r="H15" i="137"/>
  <c r="J134" i="137"/>
  <c r="J187" i="137"/>
  <c r="F160" i="137"/>
  <c r="J3" i="137"/>
  <c r="D188" i="137"/>
  <c r="J160" i="137" l="1"/>
  <c r="I161" i="137"/>
  <c r="J15" i="137"/>
  <c r="J10" i="137"/>
  <c r="J188" i="137"/>
  <c r="D182" i="133"/>
  <c r="C182" i="133"/>
  <c r="B182" i="133"/>
  <c r="J182" i="133" s="1"/>
  <c r="I153" i="133"/>
  <c r="H153" i="133"/>
  <c r="G153" i="133"/>
  <c r="F153" i="133"/>
  <c r="I151" i="133"/>
  <c r="H151" i="133"/>
  <c r="G151" i="133"/>
  <c r="F151" i="133"/>
  <c r="I149" i="133"/>
  <c r="I155" i="133" s="1"/>
  <c r="H149" i="133"/>
  <c r="H155" i="133" s="1"/>
  <c r="G149" i="133"/>
  <c r="G155" i="133" s="1"/>
  <c r="F149" i="133"/>
  <c r="D129" i="133"/>
  <c r="D183" i="133" s="1"/>
  <c r="C129" i="133"/>
  <c r="B129" i="133"/>
  <c r="I9" i="133"/>
  <c r="H9" i="133"/>
  <c r="G9" i="133"/>
  <c r="F9" i="133"/>
  <c r="I6" i="133"/>
  <c r="H6" i="133"/>
  <c r="G6" i="133"/>
  <c r="F6" i="133"/>
  <c r="I3" i="133"/>
  <c r="I15" i="133" s="1"/>
  <c r="H3" i="133"/>
  <c r="G3" i="133"/>
  <c r="G15" i="133" s="1"/>
  <c r="F3" i="133"/>
  <c r="F15" i="133" s="1"/>
  <c r="J9" i="133" l="1"/>
  <c r="C183" i="133"/>
  <c r="J6" i="133"/>
  <c r="H15" i="133"/>
  <c r="J15" i="133" s="1"/>
  <c r="J149" i="133"/>
  <c r="J151" i="133"/>
  <c r="J153" i="133"/>
  <c r="J129" i="133"/>
  <c r="J183" i="133" s="1"/>
  <c r="B183" i="133"/>
  <c r="J3" i="133"/>
  <c r="J10" i="133" s="1"/>
  <c r="F155" i="133"/>
  <c r="I156" i="133" s="1"/>
  <c r="B187" i="131"/>
  <c r="F156" i="131"/>
  <c r="F154" i="131"/>
  <c r="J155" i="133" l="1"/>
  <c r="D187" i="131"/>
  <c r="C187" i="131"/>
  <c r="I158" i="131"/>
  <c r="H158" i="131"/>
  <c r="G158" i="131"/>
  <c r="F158" i="131"/>
  <c r="I156" i="131"/>
  <c r="H156" i="131"/>
  <c r="G156" i="131"/>
  <c r="I154" i="131"/>
  <c r="H154" i="131"/>
  <c r="G154" i="131"/>
  <c r="D134" i="131"/>
  <c r="I9" i="131"/>
  <c r="H9" i="131"/>
  <c r="G9" i="131"/>
  <c r="I6" i="131"/>
  <c r="H6" i="131"/>
  <c r="G6" i="131"/>
  <c r="I3" i="131"/>
  <c r="H3" i="131"/>
  <c r="G3" i="131"/>
  <c r="F3" i="131"/>
  <c r="I15" i="131" l="1"/>
  <c r="I160" i="131"/>
  <c r="C188" i="131"/>
  <c r="H15" i="131"/>
  <c r="D188" i="131"/>
  <c r="H160" i="131"/>
  <c r="J156" i="131"/>
  <c r="J6" i="131"/>
  <c r="G15" i="131"/>
  <c r="F15" i="131"/>
  <c r="B188" i="131"/>
  <c r="G160" i="131"/>
  <c r="J187" i="131"/>
  <c r="J9" i="131"/>
  <c r="J134" i="131"/>
  <c r="J3" i="131"/>
  <c r="J158" i="131"/>
  <c r="F151" i="128"/>
  <c r="J15" i="131" l="1"/>
  <c r="J188" i="131"/>
  <c r="J10" i="131"/>
  <c r="B127" i="130"/>
  <c r="B129" i="128"/>
  <c r="G147" i="130"/>
  <c r="G145" i="130"/>
  <c r="F145" i="130"/>
  <c r="G151" i="128"/>
  <c r="G149" i="128"/>
  <c r="G147" i="128"/>
  <c r="H149" i="128"/>
  <c r="H147" i="128"/>
  <c r="H151" i="128"/>
  <c r="I149" i="128"/>
  <c r="I147" i="128"/>
  <c r="I151" i="128"/>
  <c r="F147" i="130"/>
  <c r="F149" i="130"/>
  <c r="H6" i="128"/>
  <c r="H3" i="128"/>
  <c r="I9" i="128"/>
  <c r="I6" i="128"/>
  <c r="I3" i="128"/>
  <c r="H9" i="128"/>
  <c r="G3" i="128"/>
  <c r="G9" i="128"/>
  <c r="G6" i="128"/>
  <c r="F9" i="128"/>
  <c r="F6" i="128"/>
  <c r="F3" i="128"/>
  <c r="F3" i="130"/>
  <c r="F15" i="130" s="1"/>
  <c r="C129" i="128"/>
  <c r="D177" i="130"/>
  <c r="C177" i="130"/>
  <c r="B177" i="130"/>
  <c r="J177" i="130" s="1"/>
  <c r="I149" i="130"/>
  <c r="H149" i="130"/>
  <c r="G149" i="130"/>
  <c r="I147" i="130"/>
  <c r="H147" i="130"/>
  <c r="I145" i="130"/>
  <c r="H145" i="130"/>
  <c r="D127" i="130"/>
  <c r="D178" i="130" s="1"/>
  <c r="C127" i="130"/>
  <c r="I9" i="130"/>
  <c r="H9" i="130"/>
  <c r="G9" i="130"/>
  <c r="F9" i="130"/>
  <c r="I6" i="130"/>
  <c r="H6" i="130"/>
  <c r="G6" i="130"/>
  <c r="F6" i="130"/>
  <c r="I3" i="130"/>
  <c r="I15" i="130" s="1"/>
  <c r="H3" i="130"/>
  <c r="G3" i="130"/>
  <c r="G15" i="130" s="1"/>
  <c r="J127" i="130" l="1"/>
  <c r="H15" i="130"/>
  <c r="J15" i="130" s="1"/>
  <c r="C178" i="130"/>
  <c r="J178" i="130"/>
  <c r="H151" i="130"/>
  <c r="J149" i="130"/>
  <c r="J6" i="130"/>
  <c r="J9" i="130"/>
  <c r="I151" i="130"/>
  <c r="G151" i="130"/>
  <c r="J147" i="130"/>
  <c r="J145" i="130"/>
  <c r="B178" i="130"/>
  <c r="J3" i="130"/>
  <c r="F151" i="130"/>
  <c r="D179" i="128"/>
  <c r="C179" i="128"/>
  <c r="C180" i="128" s="1"/>
  <c r="B179" i="128"/>
  <c r="D129" i="128"/>
  <c r="D177" i="127"/>
  <c r="C177" i="127"/>
  <c r="B177" i="127"/>
  <c r="I149" i="127"/>
  <c r="H149" i="127"/>
  <c r="G149" i="127"/>
  <c r="F149" i="127"/>
  <c r="I147" i="127"/>
  <c r="H147" i="127"/>
  <c r="G147" i="127"/>
  <c r="F147" i="127"/>
  <c r="I145" i="127"/>
  <c r="I151" i="127" s="1"/>
  <c r="H145" i="127"/>
  <c r="H151" i="127" s="1"/>
  <c r="G145" i="127"/>
  <c r="G151" i="127" s="1"/>
  <c r="F145" i="127"/>
  <c r="D127" i="127"/>
  <c r="C127" i="127"/>
  <c r="B127" i="127"/>
  <c r="I9" i="127"/>
  <c r="H9" i="127"/>
  <c r="G9" i="127"/>
  <c r="F9" i="127"/>
  <c r="I6" i="127"/>
  <c r="H6" i="127"/>
  <c r="G6" i="127"/>
  <c r="F6" i="127"/>
  <c r="I3" i="127"/>
  <c r="H3" i="127"/>
  <c r="G3" i="127"/>
  <c r="G15" i="127" s="1"/>
  <c r="F3" i="127"/>
  <c r="J9" i="127" l="1"/>
  <c r="J10" i="130"/>
  <c r="D178" i="127"/>
  <c r="J149" i="127"/>
  <c r="I152" i="130"/>
  <c r="J151" i="130"/>
  <c r="I153" i="128"/>
  <c r="J147" i="128"/>
  <c r="G153" i="128"/>
  <c r="I15" i="128"/>
  <c r="H15" i="128"/>
  <c r="J6" i="128"/>
  <c r="G15" i="128"/>
  <c r="B180" i="128"/>
  <c r="D180" i="128"/>
  <c r="J151" i="128"/>
  <c r="H153" i="128"/>
  <c r="J149" i="128"/>
  <c r="J179" i="128"/>
  <c r="J9" i="128"/>
  <c r="F15" i="128"/>
  <c r="J129" i="128"/>
  <c r="J3" i="128"/>
  <c r="F153" i="128"/>
  <c r="J145" i="127"/>
  <c r="J177" i="127"/>
  <c r="J147" i="127"/>
  <c r="I15" i="127"/>
  <c r="J6" i="127"/>
  <c r="J127" i="127"/>
  <c r="H15" i="127"/>
  <c r="J3" i="127"/>
  <c r="B178" i="127"/>
  <c r="C178" i="127"/>
  <c r="F15" i="127"/>
  <c r="F151" i="127"/>
  <c r="I152" i="127" s="1"/>
  <c r="D177" i="125"/>
  <c r="C177" i="125"/>
  <c r="B177" i="125"/>
  <c r="I149" i="125"/>
  <c r="H149" i="125"/>
  <c r="G149" i="125"/>
  <c r="F149" i="125"/>
  <c r="I147" i="125"/>
  <c r="H147" i="125"/>
  <c r="G147" i="125"/>
  <c r="F147" i="125"/>
  <c r="I145" i="125"/>
  <c r="H145" i="125"/>
  <c r="H151" i="125" s="1"/>
  <c r="G145" i="125"/>
  <c r="G151" i="125" s="1"/>
  <c r="F145" i="125"/>
  <c r="D127" i="125"/>
  <c r="C127" i="125"/>
  <c r="B127" i="125"/>
  <c r="I9" i="125"/>
  <c r="H9" i="125"/>
  <c r="G9" i="125"/>
  <c r="F9" i="125"/>
  <c r="I6" i="125"/>
  <c r="H6" i="125"/>
  <c r="G6" i="125"/>
  <c r="F6" i="125"/>
  <c r="I3" i="125"/>
  <c r="I15" i="125" s="1"/>
  <c r="H3" i="125"/>
  <c r="G3" i="125"/>
  <c r="G15" i="125" s="1"/>
  <c r="F3" i="125"/>
  <c r="H15" i="125" l="1"/>
  <c r="I151" i="125"/>
  <c r="J6" i="125"/>
  <c r="J145" i="125"/>
  <c r="J151" i="125" s="1"/>
  <c r="J147" i="125"/>
  <c r="J149" i="125"/>
  <c r="J15" i="128"/>
  <c r="J180" i="128"/>
  <c r="J153" i="128"/>
  <c r="I154" i="128"/>
  <c r="J10" i="128"/>
  <c r="J178" i="127"/>
  <c r="J151" i="127"/>
  <c r="J10" i="127"/>
  <c r="J15" i="127"/>
  <c r="F15" i="125"/>
  <c r="J15" i="125" s="1"/>
  <c r="J127" i="125"/>
  <c r="D178" i="125"/>
  <c r="J9" i="125"/>
  <c r="J177" i="125"/>
  <c r="C178" i="125"/>
  <c r="F151" i="125"/>
  <c r="I152" i="125" s="1"/>
  <c r="J3" i="125"/>
  <c r="B178" i="125"/>
  <c r="D177" i="122"/>
  <c r="C177" i="122"/>
  <c r="B177" i="122"/>
  <c r="I149" i="122"/>
  <c r="H149" i="122"/>
  <c r="G149" i="122"/>
  <c r="F149" i="122"/>
  <c r="I147" i="122"/>
  <c r="H147" i="122"/>
  <c r="G147" i="122"/>
  <c r="F147" i="122"/>
  <c r="I145" i="122"/>
  <c r="H145" i="122"/>
  <c r="G145" i="122"/>
  <c r="G151" i="122" s="1"/>
  <c r="F145" i="122"/>
  <c r="D127" i="122"/>
  <c r="D178" i="122" s="1"/>
  <c r="C127" i="122"/>
  <c r="C178" i="122" s="1"/>
  <c r="B127" i="122"/>
  <c r="I9" i="122"/>
  <c r="H9" i="122"/>
  <c r="G9" i="122"/>
  <c r="F9" i="122"/>
  <c r="I6" i="122"/>
  <c r="H6" i="122"/>
  <c r="G6" i="122"/>
  <c r="F6" i="122"/>
  <c r="I3" i="122"/>
  <c r="I15" i="122" s="1"/>
  <c r="H3" i="122"/>
  <c r="H15" i="122" s="1"/>
  <c r="G3" i="122"/>
  <c r="F3" i="122"/>
  <c r="J177" i="122" l="1"/>
  <c r="I151" i="122"/>
  <c r="J145" i="122"/>
  <c r="J6" i="122"/>
  <c r="J9" i="122"/>
  <c r="J178" i="125"/>
  <c r="J10" i="125"/>
  <c r="G15" i="122"/>
  <c r="J127" i="122"/>
  <c r="J178" i="122" s="1"/>
  <c r="J149" i="122"/>
  <c r="J147" i="122"/>
  <c r="H151" i="122"/>
  <c r="B178" i="122"/>
  <c r="F15" i="122"/>
  <c r="J3" i="122"/>
  <c r="F151" i="122"/>
  <c r="D177" i="120"/>
  <c r="C177" i="120"/>
  <c r="B177" i="120"/>
  <c r="I149" i="120"/>
  <c r="H149" i="120"/>
  <c r="G149" i="120"/>
  <c r="F149" i="120"/>
  <c r="I147" i="120"/>
  <c r="H147" i="120"/>
  <c r="G147" i="120"/>
  <c r="F147" i="120"/>
  <c r="I145" i="120"/>
  <c r="H145" i="120"/>
  <c r="G145" i="120"/>
  <c r="F145" i="120"/>
  <c r="D127" i="120"/>
  <c r="D178" i="120" s="1"/>
  <c r="C127" i="120"/>
  <c r="B127" i="120"/>
  <c r="I9" i="120"/>
  <c r="H9" i="120"/>
  <c r="G9" i="120"/>
  <c r="F9" i="120"/>
  <c r="I6" i="120"/>
  <c r="H6" i="120"/>
  <c r="G6" i="120"/>
  <c r="F6" i="120"/>
  <c r="I3" i="120"/>
  <c r="I15" i="120" s="1"/>
  <c r="H3" i="120"/>
  <c r="H15" i="120" s="1"/>
  <c r="G3" i="120"/>
  <c r="G15" i="120" s="1"/>
  <c r="F3" i="120"/>
  <c r="F15" i="120" s="1"/>
  <c r="I151" i="120" l="1"/>
  <c r="J10" i="122"/>
  <c r="J9" i="120"/>
  <c r="J15" i="122"/>
  <c r="I152" i="122"/>
  <c r="J151" i="122"/>
  <c r="J149" i="120"/>
  <c r="H151" i="120"/>
  <c r="J147" i="120"/>
  <c r="G151" i="120"/>
  <c r="J145" i="120"/>
  <c r="J177" i="120"/>
  <c r="J127" i="120"/>
  <c r="J6" i="120"/>
  <c r="J15" i="120"/>
  <c r="B178" i="120"/>
  <c r="C178" i="120"/>
  <c r="F151" i="120"/>
  <c r="J3" i="120"/>
  <c r="J10" i="120" s="1"/>
  <c r="F6" i="118"/>
  <c r="D127" i="118"/>
  <c r="B127" i="118"/>
  <c r="I152" i="120" l="1"/>
  <c r="J151" i="120"/>
  <c r="J178" i="120"/>
  <c r="D177" i="118"/>
  <c r="D178" i="118" s="1"/>
  <c r="C177" i="118"/>
  <c r="B177" i="118"/>
  <c r="I149" i="118"/>
  <c r="H149" i="118"/>
  <c r="G149" i="118"/>
  <c r="F149" i="118"/>
  <c r="I147" i="118"/>
  <c r="H147" i="118"/>
  <c r="G147" i="118"/>
  <c r="F147" i="118"/>
  <c r="I145" i="118"/>
  <c r="H145" i="118"/>
  <c r="G145" i="118"/>
  <c r="F145" i="118"/>
  <c r="C127" i="118"/>
  <c r="C178" i="118" s="1"/>
  <c r="I9" i="118"/>
  <c r="H9" i="118"/>
  <c r="G9" i="118"/>
  <c r="F9" i="118"/>
  <c r="I6" i="118"/>
  <c r="H6" i="118"/>
  <c r="G6" i="118"/>
  <c r="I3" i="118"/>
  <c r="H3" i="118"/>
  <c r="G3" i="118"/>
  <c r="F3" i="118"/>
  <c r="I151" i="118" l="1"/>
  <c r="J149" i="118"/>
  <c r="J177" i="118"/>
  <c r="J145" i="118"/>
  <c r="H151" i="118"/>
  <c r="I15" i="118"/>
  <c r="H15" i="118"/>
  <c r="G15" i="118"/>
  <c r="J6" i="118"/>
  <c r="F15" i="118"/>
  <c r="J147" i="118"/>
  <c r="G151" i="118"/>
  <c r="J9" i="118"/>
  <c r="J127" i="118"/>
  <c r="B178" i="118"/>
  <c r="J3" i="118"/>
  <c r="F151" i="118"/>
  <c r="D175" i="116"/>
  <c r="C175" i="116"/>
  <c r="B175" i="116"/>
  <c r="J175" i="116" s="1"/>
  <c r="I147" i="116"/>
  <c r="H147" i="116"/>
  <c r="G147" i="116"/>
  <c r="F147" i="116"/>
  <c r="I145" i="116"/>
  <c r="H145" i="116"/>
  <c r="G145" i="116"/>
  <c r="F145" i="116"/>
  <c r="I143" i="116"/>
  <c r="H143" i="116"/>
  <c r="H149" i="116" s="1"/>
  <c r="G143" i="116"/>
  <c r="F143" i="116"/>
  <c r="F149" i="116" s="1"/>
  <c r="D125" i="116"/>
  <c r="D176" i="116" s="1"/>
  <c r="C125" i="116"/>
  <c r="B125" i="116"/>
  <c r="I9" i="116"/>
  <c r="H9" i="116"/>
  <c r="G9" i="116"/>
  <c r="F9" i="116"/>
  <c r="I6" i="116"/>
  <c r="H6" i="116"/>
  <c r="G6" i="116"/>
  <c r="F6" i="116"/>
  <c r="I3" i="116"/>
  <c r="I15" i="116" s="1"/>
  <c r="H3" i="116"/>
  <c r="H15" i="116" s="1"/>
  <c r="G3" i="116"/>
  <c r="F3" i="116"/>
  <c r="I152" i="118" l="1"/>
  <c r="I149" i="116"/>
  <c r="J147" i="116"/>
  <c r="G149" i="116"/>
  <c r="I150" i="116" s="1"/>
  <c r="J151" i="118"/>
  <c r="J178" i="118"/>
  <c r="J10" i="118"/>
  <c r="J15" i="118"/>
  <c r="J6" i="116"/>
  <c r="C176" i="116"/>
  <c r="J9" i="116"/>
  <c r="G15" i="116"/>
  <c r="J145" i="116"/>
  <c r="J125" i="116"/>
  <c r="J176" i="116" s="1"/>
  <c r="B176" i="116"/>
  <c r="F15" i="116"/>
  <c r="J143" i="116"/>
  <c r="J3" i="116"/>
  <c r="B125" i="114"/>
  <c r="J10" i="116" l="1"/>
  <c r="J149" i="116"/>
  <c r="J15" i="116"/>
  <c r="D175" i="114"/>
  <c r="C175" i="114" l="1"/>
  <c r="B175" i="114"/>
  <c r="I147" i="114"/>
  <c r="H147" i="114"/>
  <c r="G147" i="114"/>
  <c r="F147" i="114"/>
  <c r="I145" i="114"/>
  <c r="H145" i="114"/>
  <c r="G145" i="114"/>
  <c r="F145" i="114"/>
  <c r="I143" i="114"/>
  <c r="I149" i="114" s="1"/>
  <c r="H143" i="114"/>
  <c r="G143" i="114"/>
  <c r="F143" i="114"/>
  <c r="D125" i="114"/>
  <c r="C125" i="114"/>
  <c r="I9" i="114"/>
  <c r="H9" i="114"/>
  <c r="G9" i="114"/>
  <c r="F9" i="114"/>
  <c r="I6" i="114"/>
  <c r="H6" i="114"/>
  <c r="G6" i="114"/>
  <c r="F6" i="114"/>
  <c r="I3" i="114"/>
  <c r="H3" i="114"/>
  <c r="G3" i="114"/>
  <c r="F3" i="114"/>
  <c r="H149" i="114" l="1"/>
  <c r="C176" i="114"/>
  <c r="J143" i="114"/>
  <c r="J147" i="114"/>
  <c r="D176" i="114"/>
  <c r="J175" i="114"/>
  <c r="J145" i="114"/>
  <c r="G149" i="114"/>
  <c r="I15" i="114"/>
  <c r="H15" i="114"/>
  <c r="J9" i="114"/>
  <c r="F15" i="114"/>
  <c r="G15" i="114"/>
  <c r="J6" i="114"/>
  <c r="J125" i="114"/>
  <c r="B176" i="114"/>
  <c r="J3" i="114"/>
  <c r="F149" i="114"/>
  <c r="D175" i="112"/>
  <c r="C175" i="112"/>
  <c r="B175" i="112"/>
  <c r="I147" i="112"/>
  <c r="H147" i="112"/>
  <c r="G147" i="112"/>
  <c r="F147" i="112"/>
  <c r="I145" i="112"/>
  <c r="H145" i="112"/>
  <c r="G145" i="112"/>
  <c r="F145" i="112"/>
  <c r="I143" i="112"/>
  <c r="H143" i="112"/>
  <c r="G143" i="112"/>
  <c r="F143" i="112"/>
  <c r="D125" i="112"/>
  <c r="C125" i="112"/>
  <c r="B125" i="112"/>
  <c r="I9" i="112"/>
  <c r="H9" i="112"/>
  <c r="G9" i="112"/>
  <c r="F9" i="112"/>
  <c r="I6" i="112"/>
  <c r="H6" i="112"/>
  <c r="G6" i="112"/>
  <c r="F6" i="112"/>
  <c r="I3" i="112"/>
  <c r="I15" i="112" s="1"/>
  <c r="H3" i="112"/>
  <c r="H15" i="112" s="1"/>
  <c r="G3" i="112"/>
  <c r="G15" i="112" s="1"/>
  <c r="F3" i="112"/>
  <c r="D176" i="112" l="1"/>
  <c r="J147" i="112"/>
  <c r="J6" i="112"/>
  <c r="J176" i="114"/>
  <c r="J149" i="114"/>
  <c r="I150" i="114"/>
  <c r="J10" i="114"/>
  <c r="J15" i="114"/>
  <c r="J143" i="112"/>
  <c r="G149" i="112"/>
  <c r="H149" i="112"/>
  <c r="I149" i="112"/>
  <c r="J9" i="112"/>
  <c r="F149" i="112"/>
  <c r="J175" i="112"/>
  <c r="J125" i="112"/>
  <c r="F15" i="112"/>
  <c r="J15" i="112" s="1"/>
  <c r="B176" i="112"/>
  <c r="J145" i="112"/>
  <c r="C176" i="112"/>
  <c r="J3" i="112"/>
  <c r="D175" i="110"/>
  <c r="C175" i="110"/>
  <c r="B175" i="110"/>
  <c r="I147" i="110"/>
  <c r="H147" i="110"/>
  <c r="G147" i="110"/>
  <c r="F147" i="110"/>
  <c r="I145" i="110"/>
  <c r="H145" i="110"/>
  <c r="G145" i="110"/>
  <c r="F145" i="110"/>
  <c r="I143" i="110"/>
  <c r="I149" i="110" s="1"/>
  <c r="H143" i="110"/>
  <c r="G143" i="110"/>
  <c r="F143" i="110"/>
  <c r="D125" i="110"/>
  <c r="C125" i="110"/>
  <c r="B125" i="110"/>
  <c r="I9" i="110"/>
  <c r="H9" i="110"/>
  <c r="G9" i="110"/>
  <c r="F9" i="110"/>
  <c r="I6" i="110"/>
  <c r="H6" i="110"/>
  <c r="G6" i="110"/>
  <c r="F6" i="110"/>
  <c r="I3" i="110"/>
  <c r="H3" i="110"/>
  <c r="G3" i="110"/>
  <c r="F3" i="110"/>
  <c r="C176" i="110" l="1"/>
  <c r="D176" i="110"/>
  <c r="J143" i="110"/>
  <c r="J149" i="112"/>
  <c r="J10" i="112"/>
  <c r="I150" i="112"/>
  <c r="J176" i="112"/>
  <c r="J147" i="110"/>
  <c r="H149" i="110"/>
  <c r="I15" i="110"/>
  <c r="G15" i="110"/>
  <c r="J6" i="110"/>
  <c r="J145" i="110"/>
  <c r="G149" i="110"/>
  <c r="J175" i="110"/>
  <c r="F15" i="110"/>
  <c r="B176" i="110"/>
  <c r="H15" i="110"/>
  <c r="J9" i="110"/>
  <c r="J125" i="110"/>
  <c r="J3" i="110"/>
  <c r="F149" i="110"/>
  <c r="I145" i="108"/>
  <c r="H145" i="108"/>
  <c r="G145" i="108"/>
  <c r="F145" i="108"/>
  <c r="I143" i="108"/>
  <c r="H147" i="108"/>
  <c r="H143" i="108"/>
  <c r="G147" i="108"/>
  <c r="G143" i="108"/>
  <c r="F143" i="108"/>
  <c r="F6" i="108"/>
  <c r="G6" i="108"/>
  <c r="J149" i="110" l="1"/>
  <c r="I150" i="110"/>
  <c r="J10" i="110"/>
  <c r="J176" i="110"/>
  <c r="J15" i="110"/>
  <c r="D175" i="108"/>
  <c r="C175" i="108"/>
  <c r="B175" i="108"/>
  <c r="J175" i="108" s="1"/>
  <c r="I147" i="108"/>
  <c r="F147" i="108"/>
  <c r="J147" i="108" s="1"/>
  <c r="I149" i="108"/>
  <c r="G149" i="108"/>
  <c r="D125" i="108"/>
  <c r="C125" i="108"/>
  <c r="B125" i="108"/>
  <c r="I9" i="108"/>
  <c r="H9" i="108"/>
  <c r="G9" i="108"/>
  <c r="F9" i="108"/>
  <c r="I6" i="108"/>
  <c r="H6" i="108"/>
  <c r="I3" i="108"/>
  <c r="H3" i="108"/>
  <c r="G3" i="108"/>
  <c r="F3" i="108"/>
  <c r="C176" i="108" l="1"/>
  <c r="D176" i="108"/>
  <c r="J145" i="108"/>
  <c r="H149" i="108"/>
  <c r="I15" i="108"/>
  <c r="H15" i="108"/>
  <c r="F15" i="108"/>
  <c r="G15" i="108"/>
  <c r="F149" i="108"/>
  <c r="J6" i="108"/>
  <c r="J9" i="108"/>
  <c r="J125" i="108"/>
  <c r="J176" i="108" s="1"/>
  <c r="J143" i="108"/>
  <c r="B176" i="108"/>
  <c r="J3" i="108"/>
  <c r="D175" i="107"/>
  <c r="C175" i="107"/>
  <c r="B175" i="107"/>
  <c r="I147" i="107"/>
  <c r="H147" i="107"/>
  <c r="G147" i="107"/>
  <c r="F147" i="107"/>
  <c r="I145" i="107"/>
  <c r="H145" i="107"/>
  <c r="G145" i="107"/>
  <c r="F145" i="107"/>
  <c r="I143" i="107"/>
  <c r="I149" i="107" s="1"/>
  <c r="H143" i="107"/>
  <c r="H149" i="107" s="1"/>
  <c r="G143" i="107"/>
  <c r="G149" i="107" s="1"/>
  <c r="F143" i="107"/>
  <c r="F149" i="107" s="1"/>
  <c r="D125" i="107"/>
  <c r="C125" i="107"/>
  <c r="C176" i="107" s="1"/>
  <c r="B125" i="107"/>
  <c r="I9" i="107"/>
  <c r="H9" i="107"/>
  <c r="G9" i="107"/>
  <c r="F9" i="107"/>
  <c r="I6" i="107"/>
  <c r="H6" i="107"/>
  <c r="G6" i="107"/>
  <c r="F6" i="107"/>
  <c r="I3" i="107"/>
  <c r="I15" i="107" s="1"/>
  <c r="H3" i="107"/>
  <c r="G3" i="107"/>
  <c r="F3" i="107"/>
  <c r="D176" i="107" l="1"/>
  <c r="I150" i="108"/>
  <c r="H15" i="107"/>
  <c r="J145" i="107"/>
  <c r="J147" i="107"/>
  <c r="J6" i="107"/>
  <c r="J175" i="107"/>
  <c r="J149" i="108"/>
  <c r="J15" i="108"/>
  <c r="J10" i="108"/>
  <c r="F15" i="107"/>
  <c r="G15" i="107"/>
  <c r="J9" i="107"/>
  <c r="J125" i="107"/>
  <c r="J143" i="107"/>
  <c r="B176" i="107"/>
  <c r="J3" i="107"/>
  <c r="D175" i="104"/>
  <c r="C175" i="104"/>
  <c r="B175" i="104"/>
  <c r="I147" i="104"/>
  <c r="H147" i="104"/>
  <c r="G147" i="104"/>
  <c r="F147" i="104"/>
  <c r="I145" i="104"/>
  <c r="H145" i="104"/>
  <c r="G145" i="104"/>
  <c r="F145" i="104"/>
  <c r="I143" i="104"/>
  <c r="H143" i="104"/>
  <c r="G143" i="104"/>
  <c r="G149" i="104" s="1"/>
  <c r="F143" i="104"/>
  <c r="D125" i="104"/>
  <c r="C125" i="104"/>
  <c r="B125" i="104"/>
  <c r="I9" i="104"/>
  <c r="H9" i="104"/>
  <c r="G9" i="104"/>
  <c r="F9" i="104"/>
  <c r="I6" i="104"/>
  <c r="H6" i="104"/>
  <c r="G6" i="104"/>
  <c r="F6" i="104"/>
  <c r="I3" i="104"/>
  <c r="H3" i="104"/>
  <c r="G3" i="104"/>
  <c r="F3" i="104"/>
  <c r="J176" i="107" l="1"/>
  <c r="J149" i="107"/>
  <c r="I15" i="104"/>
  <c r="H149" i="104"/>
  <c r="F149" i="104"/>
  <c r="J15" i="107"/>
  <c r="J10" i="107"/>
  <c r="I149" i="104"/>
  <c r="C176" i="104"/>
  <c r="J145" i="104"/>
  <c r="J147" i="104"/>
  <c r="D176" i="104"/>
  <c r="J9" i="104"/>
  <c r="H15" i="104"/>
  <c r="J6" i="104"/>
  <c r="G15" i="104"/>
  <c r="J125" i="104"/>
  <c r="F15" i="104"/>
  <c r="B176" i="104"/>
  <c r="J175" i="104"/>
  <c r="J143" i="104"/>
  <c r="J3" i="104"/>
  <c r="C175" i="102"/>
  <c r="B175" i="102"/>
  <c r="J149" i="104" l="1"/>
  <c r="J10" i="104"/>
  <c r="J15" i="104"/>
  <c r="J176" i="104"/>
  <c r="D175" i="102"/>
  <c r="J175" i="102" l="1"/>
  <c r="D125" i="102"/>
  <c r="B125" i="102"/>
  <c r="B176" i="102" s="1"/>
  <c r="C125" i="102"/>
  <c r="G3" i="102"/>
  <c r="F3" i="102"/>
  <c r="F9" i="102" l="1"/>
  <c r="F6" i="102"/>
  <c r="I9" i="102" l="1"/>
  <c r="H9" i="102"/>
  <c r="G9" i="102"/>
  <c r="I6" i="102"/>
  <c r="H6" i="102"/>
  <c r="G6" i="102"/>
  <c r="I3" i="102"/>
  <c r="H3" i="102"/>
  <c r="I147" i="102" l="1"/>
  <c r="H147" i="102"/>
  <c r="G147" i="102"/>
  <c r="F147" i="102"/>
  <c r="I145" i="102"/>
  <c r="H145" i="102"/>
  <c r="G145" i="102"/>
  <c r="F145" i="102"/>
  <c r="I143" i="102"/>
  <c r="H143" i="102"/>
  <c r="G143" i="102"/>
  <c r="F143" i="102"/>
  <c r="C176" i="102"/>
  <c r="I15" i="102"/>
  <c r="H15" i="102"/>
  <c r="F15" i="102"/>
  <c r="I149" i="102" l="1"/>
  <c r="J143" i="102"/>
  <c r="J145" i="102"/>
  <c r="F149" i="102"/>
  <c r="J6" i="102"/>
  <c r="J9" i="102"/>
  <c r="G149" i="102"/>
  <c r="D176" i="102"/>
  <c r="H149" i="102"/>
  <c r="J147" i="102"/>
  <c r="G15" i="102"/>
  <c r="J15" i="102" s="1"/>
  <c r="J125" i="102"/>
  <c r="J176" i="102" s="1"/>
  <c r="J3" i="102"/>
  <c r="G6" i="99"/>
  <c r="G3" i="99"/>
  <c r="I6" i="99"/>
  <c r="I3" i="99"/>
  <c r="H6" i="99"/>
  <c r="H3" i="99"/>
  <c r="D145" i="101"/>
  <c r="C145" i="101"/>
  <c r="B145" i="101"/>
  <c r="I120" i="101"/>
  <c r="H120" i="101"/>
  <c r="G120" i="101"/>
  <c r="F120" i="101"/>
  <c r="I118" i="101"/>
  <c r="H118" i="101"/>
  <c r="G118" i="101"/>
  <c r="F118" i="101"/>
  <c r="I116" i="101"/>
  <c r="I122" i="101" s="1"/>
  <c r="H116" i="101"/>
  <c r="G116" i="101"/>
  <c r="G122" i="101" s="1"/>
  <c r="F116" i="101"/>
  <c r="D102" i="101"/>
  <c r="C102" i="101"/>
  <c r="C146" i="101" s="1"/>
  <c r="B102" i="101"/>
  <c r="I9" i="101"/>
  <c r="H9" i="101"/>
  <c r="G9" i="101"/>
  <c r="F9" i="101"/>
  <c r="I6" i="101"/>
  <c r="H6" i="101"/>
  <c r="G6" i="101"/>
  <c r="F6" i="101"/>
  <c r="I3" i="101"/>
  <c r="I15" i="101" s="1"/>
  <c r="H3" i="101"/>
  <c r="H15" i="101" s="1"/>
  <c r="G3" i="101"/>
  <c r="G15" i="101" s="1"/>
  <c r="F3" i="101"/>
  <c r="F15" i="101" s="1"/>
  <c r="D146" i="101" l="1"/>
  <c r="J116" i="101"/>
  <c r="J118" i="101"/>
  <c r="J120" i="101"/>
  <c r="B146" i="101"/>
  <c r="H122" i="101"/>
  <c r="J6" i="101"/>
  <c r="J9" i="101"/>
  <c r="J145" i="101"/>
  <c r="J149" i="102"/>
  <c r="J10" i="102"/>
  <c r="J15" i="101"/>
  <c r="J3" i="101"/>
  <c r="J102" i="101"/>
  <c r="J146" i="101" s="1"/>
  <c r="F122" i="101"/>
  <c r="D145" i="99"/>
  <c r="C145" i="99"/>
  <c r="B145" i="99"/>
  <c r="I120" i="99"/>
  <c r="H120" i="99"/>
  <c r="G120" i="99"/>
  <c r="F120" i="99"/>
  <c r="I118" i="99"/>
  <c r="H118" i="99"/>
  <c r="G118" i="99"/>
  <c r="F118" i="99"/>
  <c r="I116" i="99"/>
  <c r="I122" i="99" s="1"/>
  <c r="H116" i="99"/>
  <c r="H122" i="99" s="1"/>
  <c r="G116" i="99"/>
  <c r="F116" i="99"/>
  <c r="D102" i="99"/>
  <c r="C102" i="99"/>
  <c r="B102" i="99"/>
  <c r="I9" i="99"/>
  <c r="H9" i="99"/>
  <c r="G9" i="99"/>
  <c r="F9" i="99"/>
  <c r="F6" i="99"/>
  <c r="I15" i="99"/>
  <c r="F3" i="99"/>
  <c r="D145" i="98"/>
  <c r="C145" i="98"/>
  <c r="B145" i="98"/>
  <c r="J145" i="98" s="1"/>
  <c r="I120" i="98"/>
  <c r="H120" i="98"/>
  <c r="G120" i="98"/>
  <c r="F120" i="98"/>
  <c r="I118" i="98"/>
  <c r="H118" i="98"/>
  <c r="G118" i="98"/>
  <c r="F118" i="98"/>
  <c r="I116" i="98"/>
  <c r="I122" i="98" s="1"/>
  <c r="H116" i="98"/>
  <c r="G116" i="98"/>
  <c r="F116" i="98"/>
  <c r="F122" i="98" s="1"/>
  <c r="J102" i="98"/>
  <c r="D102" i="98"/>
  <c r="D146" i="98" s="1"/>
  <c r="C102" i="98"/>
  <c r="C146" i="98" s="1"/>
  <c r="B102" i="98"/>
  <c r="I9" i="98"/>
  <c r="H9" i="98"/>
  <c r="G9" i="98"/>
  <c r="F9" i="98"/>
  <c r="I6" i="98"/>
  <c r="H6" i="98"/>
  <c r="G6" i="98"/>
  <c r="F6" i="98"/>
  <c r="I3" i="98"/>
  <c r="I15" i="98" s="1"/>
  <c r="H3" i="98"/>
  <c r="H15" i="98" s="1"/>
  <c r="G3" i="98"/>
  <c r="G15" i="98" s="1"/>
  <c r="F3" i="98"/>
  <c r="F15" i="98" s="1"/>
  <c r="J118" i="98" l="1"/>
  <c r="J146" i="98"/>
  <c r="G122" i="98"/>
  <c r="J122" i="101"/>
  <c r="J6" i="98"/>
  <c r="J9" i="98"/>
  <c r="J120" i="98"/>
  <c r="H122" i="98"/>
  <c r="J10" i="101"/>
  <c r="F122" i="99"/>
  <c r="G122" i="99"/>
  <c r="G15" i="99"/>
  <c r="J6" i="99"/>
  <c r="J9" i="99"/>
  <c r="J102" i="99"/>
  <c r="C146" i="99"/>
  <c r="D146" i="99"/>
  <c r="J145" i="99"/>
  <c r="H15" i="99"/>
  <c r="F15" i="99"/>
  <c r="J118" i="99"/>
  <c r="J120" i="99"/>
  <c r="B146" i="99"/>
  <c r="J116" i="99"/>
  <c r="J3" i="99"/>
  <c r="J15" i="98"/>
  <c r="J116" i="98"/>
  <c r="J122" i="98" s="1"/>
  <c r="B146" i="98"/>
  <c r="J3" i="98"/>
  <c r="D102" i="96"/>
  <c r="J10" i="98" l="1"/>
  <c r="J146" i="99"/>
  <c r="J10" i="99"/>
  <c r="J15" i="99"/>
  <c r="J122" i="99"/>
  <c r="D145" i="96" l="1"/>
  <c r="D146" i="96" s="1"/>
  <c r="C145" i="96"/>
  <c r="B145" i="96"/>
  <c r="I120" i="96"/>
  <c r="H120" i="96"/>
  <c r="G120" i="96"/>
  <c r="F120" i="96"/>
  <c r="I118" i="96"/>
  <c r="H118" i="96"/>
  <c r="G118" i="96"/>
  <c r="F118" i="96"/>
  <c r="I116" i="96"/>
  <c r="H116" i="96"/>
  <c r="G116" i="96"/>
  <c r="G122" i="96" s="1"/>
  <c r="F116" i="96"/>
  <c r="C102" i="96"/>
  <c r="B102" i="96"/>
  <c r="I9" i="96"/>
  <c r="H9" i="96"/>
  <c r="G9" i="96"/>
  <c r="F9" i="96"/>
  <c r="I6" i="96"/>
  <c r="H6" i="96"/>
  <c r="G6" i="96"/>
  <c r="F6" i="96"/>
  <c r="I3" i="96"/>
  <c r="I15" i="96" s="1"/>
  <c r="H3" i="96"/>
  <c r="G3" i="96"/>
  <c r="F3" i="96"/>
  <c r="F15" i="96" s="1"/>
  <c r="F122" i="96" l="1"/>
  <c r="C146" i="96"/>
  <c r="I122" i="96"/>
  <c r="H15" i="96"/>
  <c r="J15" i="96" s="1"/>
  <c r="J120" i="96"/>
  <c r="J145" i="96"/>
  <c r="J118" i="96"/>
  <c r="H122" i="96"/>
  <c r="J6" i="96"/>
  <c r="G15" i="96"/>
  <c r="J9" i="96"/>
  <c r="J102" i="96"/>
  <c r="B146" i="96"/>
  <c r="J116" i="96"/>
  <c r="J3" i="96"/>
  <c r="D145" i="94"/>
  <c r="C145" i="94"/>
  <c r="B145" i="94"/>
  <c r="G122" i="94"/>
  <c r="I120" i="94"/>
  <c r="H120" i="94"/>
  <c r="G120" i="94"/>
  <c r="F120" i="94"/>
  <c r="I118" i="94"/>
  <c r="H118" i="94"/>
  <c r="G118" i="94"/>
  <c r="F118" i="94"/>
  <c r="I116" i="94"/>
  <c r="H116" i="94"/>
  <c r="G116" i="94"/>
  <c r="F116" i="94"/>
  <c r="D102" i="94"/>
  <c r="D146" i="94" s="1"/>
  <c r="C102" i="94"/>
  <c r="C146" i="94" s="1"/>
  <c r="B102" i="94"/>
  <c r="I9" i="94"/>
  <c r="H9" i="94"/>
  <c r="G9" i="94"/>
  <c r="F9" i="94"/>
  <c r="I6" i="94"/>
  <c r="H6" i="94"/>
  <c r="G6" i="94"/>
  <c r="F6" i="94"/>
  <c r="I3" i="94"/>
  <c r="H3" i="94"/>
  <c r="G3" i="94"/>
  <c r="F3" i="94"/>
  <c r="H15" i="94" l="1"/>
  <c r="I122" i="94"/>
  <c r="J118" i="94"/>
  <c r="J120" i="94"/>
  <c r="J145" i="94"/>
  <c r="J122" i="96"/>
  <c r="H122" i="94"/>
  <c r="J146" i="96"/>
  <c r="J10" i="96"/>
  <c r="J6" i="94"/>
  <c r="G15" i="94"/>
  <c r="I15" i="94"/>
  <c r="F15" i="94"/>
  <c r="F122" i="94"/>
  <c r="J9" i="94"/>
  <c r="J102" i="94"/>
  <c r="J146" i="94" s="1"/>
  <c r="J116" i="94"/>
  <c r="B146" i="94"/>
  <c r="J3" i="94"/>
  <c r="D145" i="92"/>
  <c r="C145" i="92"/>
  <c r="B145" i="92"/>
  <c r="I120" i="92"/>
  <c r="H120" i="92"/>
  <c r="H122" i="92" s="1"/>
  <c r="G120" i="92"/>
  <c r="F120" i="92"/>
  <c r="I118" i="92"/>
  <c r="H118" i="92"/>
  <c r="G118" i="92"/>
  <c r="F118" i="92"/>
  <c r="I116" i="92"/>
  <c r="H116" i="92"/>
  <c r="G116" i="92"/>
  <c r="G122" i="92" s="1"/>
  <c r="F116" i="92"/>
  <c r="D102" i="92"/>
  <c r="C102" i="92"/>
  <c r="C146" i="92" s="1"/>
  <c r="B102" i="92"/>
  <c r="I9" i="92"/>
  <c r="H9" i="92"/>
  <c r="G9" i="92"/>
  <c r="F9" i="92"/>
  <c r="I6" i="92"/>
  <c r="H6" i="92"/>
  <c r="G6" i="92"/>
  <c r="F6" i="92"/>
  <c r="I3" i="92"/>
  <c r="H3" i="92"/>
  <c r="G3" i="92"/>
  <c r="G15" i="92" s="1"/>
  <c r="F3" i="92"/>
  <c r="F15" i="92" s="1"/>
  <c r="H15" i="92" l="1"/>
  <c r="D146" i="92"/>
  <c r="I122" i="92"/>
  <c r="J118" i="92"/>
  <c r="J120" i="92"/>
  <c r="J145" i="92"/>
  <c r="J6" i="92"/>
  <c r="J122" i="94"/>
  <c r="J15" i="94"/>
  <c r="J10" i="94"/>
  <c r="I15" i="92"/>
  <c r="J9" i="92"/>
  <c r="F122" i="92"/>
  <c r="J102" i="92"/>
  <c r="J146" i="92" s="1"/>
  <c r="J15" i="92"/>
  <c r="J116" i="92"/>
  <c r="B146" i="92"/>
  <c r="J3" i="92"/>
  <c r="D145" i="90"/>
  <c r="C145" i="90"/>
  <c r="B145" i="90"/>
  <c r="I120" i="90"/>
  <c r="H120" i="90"/>
  <c r="G120" i="90"/>
  <c r="F120" i="90"/>
  <c r="I118" i="90"/>
  <c r="H118" i="90"/>
  <c r="G118" i="90"/>
  <c r="F118" i="90"/>
  <c r="I116" i="90"/>
  <c r="H116" i="90"/>
  <c r="G116" i="90"/>
  <c r="G122" i="90" s="1"/>
  <c r="F116" i="90"/>
  <c r="F122" i="90" s="1"/>
  <c r="D102" i="90"/>
  <c r="C102" i="90"/>
  <c r="B102" i="90"/>
  <c r="I9" i="90"/>
  <c r="H9" i="90"/>
  <c r="G9" i="90"/>
  <c r="F9" i="90"/>
  <c r="I6" i="90"/>
  <c r="H6" i="90"/>
  <c r="G6" i="90"/>
  <c r="F6" i="90"/>
  <c r="I3" i="90"/>
  <c r="I15" i="90" s="1"/>
  <c r="H3" i="90"/>
  <c r="H15" i="90" s="1"/>
  <c r="G3" i="90"/>
  <c r="F3" i="90"/>
  <c r="C146" i="90" l="1"/>
  <c r="J6" i="90"/>
  <c r="J122" i="92"/>
  <c r="G15" i="90"/>
  <c r="I122" i="90"/>
  <c r="J10" i="92"/>
  <c r="D146" i="90"/>
  <c r="J120" i="90"/>
  <c r="J145" i="90"/>
  <c r="H122" i="90"/>
  <c r="J118" i="90"/>
  <c r="J9" i="90"/>
  <c r="J102" i="90"/>
  <c r="J146" i="90" s="1"/>
  <c r="F15" i="90"/>
  <c r="J116" i="90"/>
  <c r="B146" i="90"/>
  <c r="J3" i="90"/>
  <c r="D145" i="88"/>
  <c r="C145" i="88"/>
  <c r="B145" i="88"/>
  <c r="I120" i="88"/>
  <c r="H120" i="88"/>
  <c r="G120" i="88"/>
  <c r="F120" i="88"/>
  <c r="I118" i="88"/>
  <c r="H118" i="88"/>
  <c r="G118" i="88"/>
  <c r="F118" i="88"/>
  <c r="I116" i="88"/>
  <c r="H116" i="88"/>
  <c r="H122" i="88" s="1"/>
  <c r="G116" i="88"/>
  <c r="F116" i="88"/>
  <c r="D102" i="88"/>
  <c r="C102" i="88"/>
  <c r="B102" i="88"/>
  <c r="I9" i="88"/>
  <c r="H9" i="88"/>
  <c r="G9" i="88"/>
  <c r="F9" i="88"/>
  <c r="I6" i="88"/>
  <c r="H6" i="88"/>
  <c r="G6" i="88"/>
  <c r="F6" i="88"/>
  <c r="I3" i="88"/>
  <c r="I15" i="88" s="1"/>
  <c r="H3" i="88"/>
  <c r="H15" i="88" s="1"/>
  <c r="G3" i="88"/>
  <c r="F3" i="88"/>
  <c r="C146" i="88" l="1"/>
  <c r="J15" i="90"/>
  <c r="J122" i="90"/>
  <c r="J10" i="90"/>
  <c r="F122" i="88"/>
  <c r="I122" i="88"/>
  <c r="J118" i="88"/>
  <c r="G122" i="88"/>
  <c r="D146" i="88"/>
  <c r="J120" i="88"/>
  <c r="J145" i="88"/>
  <c r="G15" i="88"/>
  <c r="J6" i="88"/>
  <c r="J9" i="88"/>
  <c r="F15" i="88"/>
  <c r="J102" i="88"/>
  <c r="J116" i="88"/>
  <c r="B146" i="88"/>
  <c r="J3" i="88"/>
  <c r="D145" i="86"/>
  <c r="C145" i="86"/>
  <c r="B145" i="86"/>
  <c r="I120" i="86"/>
  <c r="H120" i="86"/>
  <c r="G120" i="86"/>
  <c r="F120" i="86"/>
  <c r="I118" i="86"/>
  <c r="H118" i="86"/>
  <c r="G118" i="86"/>
  <c r="F118" i="86"/>
  <c r="I116" i="86"/>
  <c r="H116" i="86"/>
  <c r="G116" i="86"/>
  <c r="G122" i="86" s="1"/>
  <c r="F116" i="86"/>
  <c r="F122" i="86" s="1"/>
  <c r="D102" i="86"/>
  <c r="C102" i="86"/>
  <c r="B102" i="86"/>
  <c r="I9" i="86"/>
  <c r="H9" i="86"/>
  <c r="G9" i="86"/>
  <c r="F9" i="86"/>
  <c r="I6" i="86"/>
  <c r="H6" i="86"/>
  <c r="G6" i="86"/>
  <c r="F6" i="86"/>
  <c r="I3" i="86"/>
  <c r="I15" i="86" s="1"/>
  <c r="H3" i="86"/>
  <c r="G3" i="86"/>
  <c r="F3" i="86"/>
  <c r="H122" i="86" l="1"/>
  <c r="D146" i="86"/>
  <c r="I122" i="86"/>
  <c r="J120" i="86"/>
  <c r="J145" i="86"/>
  <c r="J146" i="88"/>
  <c r="J122" i="88"/>
  <c r="J15" i="88"/>
  <c r="J10" i="88"/>
  <c r="C146" i="86"/>
  <c r="J118" i="86"/>
  <c r="G15" i="86"/>
  <c r="H15" i="86"/>
  <c r="J6" i="86"/>
  <c r="F15" i="86"/>
  <c r="J9" i="86"/>
  <c r="J102" i="86"/>
  <c r="J146" i="86" s="1"/>
  <c r="B146" i="86"/>
  <c r="J116" i="86"/>
  <c r="J3" i="86"/>
  <c r="D145" i="84"/>
  <c r="C145" i="84"/>
  <c r="B145" i="84"/>
  <c r="I120" i="84"/>
  <c r="H120" i="84"/>
  <c r="G120" i="84"/>
  <c r="F120" i="84"/>
  <c r="I118" i="84"/>
  <c r="H118" i="84"/>
  <c r="G118" i="84"/>
  <c r="F118" i="84"/>
  <c r="I116" i="84"/>
  <c r="I122" i="84" s="1"/>
  <c r="H116" i="84"/>
  <c r="H122" i="84" s="1"/>
  <c r="G116" i="84"/>
  <c r="G122" i="84" s="1"/>
  <c r="F116" i="84"/>
  <c r="D102" i="84"/>
  <c r="D146" i="84" s="1"/>
  <c r="C102" i="84"/>
  <c r="C146" i="84" s="1"/>
  <c r="B102" i="84"/>
  <c r="I9" i="84"/>
  <c r="H9" i="84"/>
  <c r="G9" i="84"/>
  <c r="F9" i="84"/>
  <c r="I6" i="84"/>
  <c r="H6" i="84"/>
  <c r="G6" i="84"/>
  <c r="F6" i="84"/>
  <c r="I3" i="84"/>
  <c r="I15" i="84" s="1"/>
  <c r="H3" i="84"/>
  <c r="G3" i="84"/>
  <c r="F3" i="84"/>
  <c r="J118" i="84" l="1"/>
  <c r="J120" i="84"/>
  <c r="H15" i="84"/>
  <c r="J122" i="86"/>
  <c r="J15" i="86"/>
  <c r="J10" i="86"/>
  <c r="J9" i="84"/>
  <c r="G15" i="84"/>
  <c r="J6" i="84"/>
  <c r="J102" i="84"/>
  <c r="F122" i="84"/>
  <c r="B146" i="84"/>
  <c r="F15" i="84"/>
  <c r="J145" i="84"/>
  <c r="J116" i="84"/>
  <c r="J122" i="84" s="1"/>
  <c r="J3" i="84"/>
  <c r="D145" i="82"/>
  <c r="C145" i="82"/>
  <c r="B145" i="82"/>
  <c r="I120" i="82"/>
  <c r="H120" i="82"/>
  <c r="G120" i="82"/>
  <c r="F120" i="82"/>
  <c r="I118" i="82"/>
  <c r="H118" i="82"/>
  <c r="G118" i="82"/>
  <c r="F118" i="82"/>
  <c r="I116" i="82"/>
  <c r="H116" i="82"/>
  <c r="H122" i="82" s="1"/>
  <c r="G116" i="82"/>
  <c r="G122" i="82" s="1"/>
  <c r="F116" i="82"/>
  <c r="D102" i="82"/>
  <c r="D146" i="82" s="1"/>
  <c r="C102" i="82"/>
  <c r="B102" i="82"/>
  <c r="I9" i="82"/>
  <c r="H9" i="82"/>
  <c r="G9" i="82"/>
  <c r="F9" i="82"/>
  <c r="I6" i="82"/>
  <c r="H6" i="82"/>
  <c r="G6" i="82"/>
  <c r="F6" i="82"/>
  <c r="I3" i="82"/>
  <c r="I15" i="82" s="1"/>
  <c r="H3" i="82"/>
  <c r="G3" i="82"/>
  <c r="G15" i="82" s="1"/>
  <c r="F3" i="82"/>
  <c r="J118" i="82" l="1"/>
  <c r="J120" i="82"/>
  <c r="I122" i="82"/>
  <c r="J10" i="84"/>
  <c r="J146" i="84"/>
  <c r="J15" i="84"/>
  <c r="F122" i="82"/>
  <c r="H15" i="82"/>
  <c r="J6" i="82"/>
  <c r="C146" i="82"/>
  <c r="J145" i="82"/>
  <c r="J9" i="82"/>
  <c r="F15" i="82"/>
  <c r="J102" i="82"/>
  <c r="J116" i="82"/>
  <c r="J122" i="82" s="1"/>
  <c r="B146" i="82"/>
  <c r="J3" i="82"/>
  <c r="D145" i="80"/>
  <c r="C145" i="80"/>
  <c r="B145" i="80"/>
  <c r="J145" i="80" s="1"/>
  <c r="I120" i="80"/>
  <c r="H120" i="80"/>
  <c r="G120" i="80"/>
  <c r="F120" i="80"/>
  <c r="J120" i="80" s="1"/>
  <c r="I118" i="80"/>
  <c r="H118" i="80"/>
  <c r="G118" i="80"/>
  <c r="F118" i="80"/>
  <c r="J118" i="80" s="1"/>
  <c r="I116" i="80"/>
  <c r="H116" i="80"/>
  <c r="H122" i="80" s="1"/>
  <c r="G116" i="80"/>
  <c r="F116" i="80"/>
  <c r="D102" i="80"/>
  <c r="D146" i="80" s="1"/>
  <c r="C102" i="80"/>
  <c r="B102" i="80"/>
  <c r="I9" i="80"/>
  <c r="H9" i="80"/>
  <c r="G9" i="80"/>
  <c r="F9" i="80"/>
  <c r="I6" i="80"/>
  <c r="H6" i="80"/>
  <c r="G6" i="80"/>
  <c r="F6" i="80"/>
  <c r="I3" i="80"/>
  <c r="H3" i="80"/>
  <c r="G3" i="80"/>
  <c r="F3" i="80"/>
  <c r="I15" i="80" l="1"/>
  <c r="C146" i="80"/>
  <c r="G122" i="80"/>
  <c r="I122" i="80"/>
  <c r="J15" i="82"/>
  <c r="J146" i="82"/>
  <c r="J10" i="82"/>
  <c r="H15" i="80"/>
  <c r="G15" i="80"/>
  <c r="J6" i="80"/>
  <c r="J9" i="80"/>
  <c r="F122" i="80"/>
  <c r="J102" i="80"/>
  <c r="J146" i="80" s="1"/>
  <c r="F15" i="80"/>
  <c r="J116" i="80"/>
  <c r="J122" i="80" s="1"/>
  <c r="B146" i="80"/>
  <c r="J3" i="80"/>
  <c r="G120" i="78"/>
  <c r="J15" i="80" l="1"/>
  <c r="J10" i="80"/>
  <c r="D145" i="78"/>
  <c r="C145" i="78"/>
  <c r="B145" i="78"/>
  <c r="I120" i="78"/>
  <c r="H120" i="78"/>
  <c r="F120" i="78"/>
  <c r="I118" i="78"/>
  <c r="H118" i="78"/>
  <c r="G118" i="78"/>
  <c r="F118" i="78"/>
  <c r="I116" i="78"/>
  <c r="H116" i="78"/>
  <c r="G116" i="78"/>
  <c r="F116" i="78"/>
  <c r="D102" i="78"/>
  <c r="C102" i="78"/>
  <c r="B102" i="78"/>
  <c r="I9" i="78"/>
  <c r="H9" i="78"/>
  <c r="G9" i="78"/>
  <c r="F9" i="78"/>
  <c r="I6" i="78"/>
  <c r="H6" i="78"/>
  <c r="G6" i="78"/>
  <c r="F6" i="78"/>
  <c r="I3" i="78"/>
  <c r="H3" i="78"/>
  <c r="G3" i="78"/>
  <c r="F3" i="78"/>
  <c r="H15" i="78" l="1"/>
  <c r="I122" i="78"/>
  <c r="C146" i="78"/>
  <c r="D146" i="78"/>
  <c r="J6" i="78"/>
  <c r="G15" i="78"/>
  <c r="F122" i="78"/>
  <c r="H122" i="78"/>
  <c r="J118" i="78"/>
  <c r="G122" i="78"/>
  <c r="J120" i="78"/>
  <c r="J145" i="78"/>
  <c r="I15" i="78"/>
  <c r="J9" i="78"/>
  <c r="J102" i="78"/>
  <c r="F15" i="78"/>
  <c r="J116" i="78"/>
  <c r="B146" i="78"/>
  <c r="J3" i="78"/>
  <c r="F118" i="77"/>
  <c r="J122" i="78" l="1"/>
  <c r="J146" i="78"/>
  <c r="J10" i="78"/>
  <c r="J15" i="78"/>
  <c r="F6" i="77"/>
  <c r="B102" i="77" l="1"/>
  <c r="F103" i="77" l="1"/>
  <c r="G103" i="77"/>
  <c r="H103" i="77"/>
  <c r="I103" i="77"/>
  <c r="F116" i="77" l="1"/>
  <c r="D145" i="77"/>
  <c r="C145" i="77"/>
  <c r="B145" i="77"/>
  <c r="D102" i="77"/>
  <c r="C102" i="77"/>
  <c r="J102" i="77" l="1"/>
  <c r="I9" i="77"/>
  <c r="H9" i="77"/>
  <c r="G9" i="77"/>
  <c r="F9" i="77"/>
  <c r="I6" i="77"/>
  <c r="H6" i="77"/>
  <c r="G6" i="77"/>
  <c r="I3" i="77"/>
  <c r="H3" i="77"/>
  <c r="G3" i="77"/>
  <c r="F3" i="77"/>
  <c r="J145" i="77"/>
  <c r="I120" i="77"/>
  <c r="H120" i="77"/>
  <c r="G120" i="77"/>
  <c r="F120" i="77"/>
  <c r="I118" i="77"/>
  <c r="H118" i="77"/>
  <c r="G118" i="77"/>
  <c r="J118" i="77" s="1"/>
  <c r="I116" i="77"/>
  <c r="H116" i="77"/>
  <c r="G116" i="77"/>
  <c r="F122" i="77"/>
  <c r="D146" i="77"/>
  <c r="C146" i="77"/>
  <c r="J23" i="77"/>
  <c r="J103" i="77" s="1"/>
  <c r="F3" i="75"/>
  <c r="C101" i="75"/>
  <c r="I122" i="77" l="1"/>
  <c r="H122" i="77"/>
  <c r="G122" i="77"/>
  <c r="J120" i="77"/>
  <c r="J9" i="77"/>
  <c r="I15" i="77"/>
  <c r="H15" i="77"/>
  <c r="G15" i="77"/>
  <c r="J6" i="77"/>
  <c r="J3" i="77"/>
  <c r="F15" i="77"/>
  <c r="J116" i="77"/>
  <c r="B146" i="77"/>
  <c r="F6" i="75"/>
  <c r="F91" i="75"/>
  <c r="F93" i="75"/>
  <c r="F59" i="75"/>
  <c r="F57" i="75"/>
  <c r="G6" i="75"/>
  <c r="G3" i="75"/>
  <c r="J122" i="77" l="1"/>
  <c r="J10" i="77"/>
  <c r="J15" i="77"/>
  <c r="J146" i="77" s="1"/>
  <c r="F94" i="74"/>
  <c r="I119" i="75"/>
  <c r="H119" i="75"/>
  <c r="G119" i="75"/>
  <c r="F119" i="75"/>
  <c r="I117" i="75"/>
  <c r="H117" i="75"/>
  <c r="G117" i="75"/>
  <c r="F117" i="75"/>
  <c r="I115" i="75"/>
  <c r="I121" i="75" s="1"/>
  <c r="H115" i="75"/>
  <c r="G115" i="75"/>
  <c r="G121" i="75" s="1"/>
  <c r="F115" i="75"/>
  <c r="H121" i="75" l="1"/>
  <c r="J115" i="75"/>
  <c r="J117" i="75"/>
  <c r="J119" i="75"/>
  <c r="F121" i="75"/>
  <c r="G59" i="75"/>
  <c r="H6" i="75"/>
  <c r="H3" i="75"/>
  <c r="I3" i="75"/>
  <c r="J121" i="75" l="1"/>
  <c r="D144" i="75"/>
  <c r="C144" i="75"/>
  <c r="B144" i="75"/>
  <c r="I102" i="75"/>
  <c r="H102" i="75"/>
  <c r="G102" i="75"/>
  <c r="F102" i="75"/>
  <c r="D101" i="75"/>
  <c r="B101" i="75"/>
  <c r="J100" i="75"/>
  <c r="I95" i="75"/>
  <c r="H95" i="75"/>
  <c r="G95" i="75"/>
  <c r="F95" i="75"/>
  <c r="I93" i="75"/>
  <c r="H93" i="75"/>
  <c r="G93" i="75"/>
  <c r="I91" i="75"/>
  <c r="H91" i="75"/>
  <c r="G91" i="75"/>
  <c r="I61" i="75"/>
  <c r="H61" i="75"/>
  <c r="G61" i="75"/>
  <c r="F61" i="75"/>
  <c r="F63" i="75" s="1"/>
  <c r="I59" i="75"/>
  <c r="H59" i="75"/>
  <c r="I57" i="75"/>
  <c r="H57" i="75"/>
  <c r="G57" i="75"/>
  <c r="J23" i="75"/>
  <c r="I9" i="75"/>
  <c r="H9" i="75"/>
  <c r="H15" i="75" s="1"/>
  <c r="G9" i="75"/>
  <c r="F9" i="75"/>
  <c r="I6" i="75"/>
  <c r="C145" i="75" l="1"/>
  <c r="D145" i="75"/>
  <c r="I63" i="75"/>
  <c r="I97" i="75"/>
  <c r="G97" i="75"/>
  <c r="J102" i="75"/>
  <c r="J144" i="75"/>
  <c r="G63" i="75"/>
  <c r="J9" i="75"/>
  <c r="J61" i="75"/>
  <c r="F15" i="75"/>
  <c r="J59" i="75"/>
  <c r="J57" i="75"/>
  <c r="J91" i="75"/>
  <c r="J93" i="75"/>
  <c r="J95" i="75"/>
  <c r="F97" i="75"/>
  <c r="I15" i="75"/>
  <c r="H63" i="75"/>
  <c r="H97" i="75"/>
  <c r="G15" i="75"/>
  <c r="J6" i="75"/>
  <c r="B145" i="75"/>
  <c r="J3" i="75"/>
  <c r="F43" i="74"/>
  <c r="D80" i="74"/>
  <c r="J63" i="75" l="1"/>
  <c r="J15" i="75"/>
  <c r="J97" i="75"/>
  <c r="D109" i="74"/>
  <c r="J101" i="75" l="1"/>
  <c r="J145" i="75"/>
  <c r="I43" i="74"/>
  <c r="I8" i="74"/>
  <c r="I3" i="74"/>
  <c r="G8" i="74"/>
  <c r="H8" i="74"/>
  <c r="H5" i="74"/>
  <c r="H3" i="74"/>
  <c r="B80" i="74"/>
  <c r="C80" i="74"/>
  <c r="G3" i="74"/>
  <c r="G5" i="74"/>
  <c r="H41" i="74"/>
  <c r="H39" i="74"/>
  <c r="G39" i="74"/>
  <c r="I72" i="74"/>
  <c r="C109" i="74"/>
  <c r="B109" i="74"/>
  <c r="H94" i="74"/>
  <c r="G94" i="74"/>
  <c r="I92" i="74"/>
  <c r="I96" i="74" s="1"/>
  <c r="H92" i="74"/>
  <c r="G92" i="74"/>
  <c r="F92" i="74"/>
  <c r="H89" i="74"/>
  <c r="G89" i="74"/>
  <c r="F89" i="74"/>
  <c r="I81" i="74"/>
  <c r="H81" i="74"/>
  <c r="G81" i="74"/>
  <c r="F81" i="74"/>
  <c r="J79" i="74"/>
  <c r="I74" i="74"/>
  <c r="H74" i="74"/>
  <c r="G74" i="74"/>
  <c r="F74" i="74"/>
  <c r="H72" i="74"/>
  <c r="G72" i="74"/>
  <c r="F72" i="74"/>
  <c r="I70" i="74"/>
  <c r="H70" i="74"/>
  <c r="G70" i="74"/>
  <c r="F70" i="74"/>
  <c r="H43" i="74"/>
  <c r="G43" i="74"/>
  <c r="I41" i="74"/>
  <c r="G41" i="74"/>
  <c r="F41" i="74"/>
  <c r="I39" i="74"/>
  <c r="F39" i="74"/>
  <c r="J14" i="74"/>
  <c r="F8" i="74"/>
  <c r="I5" i="74"/>
  <c r="F5" i="74"/>
  <c r="I10" i="74"/>
  <c r="F3" i="74"/>
  <c r="F10" i="74" l="1"/>
  <c r="F96" i="74"/>
  <c r="J94" i="74"/>
  <c r="D110" i="74"/>
  <c r="I45" i="74"/>
  <c r="J81" i="74"/>
  <c r="J89" i="74"/>
  <c r="C110" i="74"/>
  <c r="I76" i="74"/>
  <c r="G76" i="74"/>
  <c r="H76" i="74"/>
  <c r="J8" i="74"/>
  <c r="J43" i="74"/>
  <c r="J70" i="74"/>
  <c r="J72" i="74"/>
  <c r="J74" i="74"/>
  <c r="G96" i="74"/>
  <c r="J109" i="74"/>
  <c r="H96" i="74"/>
  <c r="G45" i="74"/>
  <c r="H45" i="74"/>
  <c r="J41" i="74"/>
  <c r="J39" i="74"/>
  <c r="G10" i="74"/>
  <c r="H10" i="74"/>
  <c r="J5" i="74"/>
  <c r="J3" i="74"/>
  <c r="F45" i="74"/>
  <c r="F76" i="74"/>
  <c r="B110" i="74"/>
  <c r="J92" i="74"/>
  <c r="D101" i="73"/>
  <c r="C101" i="73"/>
  <c r="B101" i="73"/>
  <c r="H86" i="73"/>
  <c r="G86" i="73"/>
  <c r="I84" i="73"/>
  <c r="I88" i="73" s="1"/>
  <c r="H84" i="73"/>
  <c r="G84" i="73"/>
  <c r="F84" i="73"/>
  <c r="H81" i="73"/>
  <c r="G81" i="73"/>
  <c r="F81" i="73"/>
  <c r="I73" i="73"/>
  <c r="H73" i="73"/>
  <c r="G73" i="73"/>
  <c r="F73" i="73"/>
  <c r="D72" i="73"/>
  <c r="D102" i="73" s="1"/>
  <c r="C72" i="73"/>
  <c r="C102" i="73" s="1"/>
  <c r="B72" i="73"/>
  <c r="J71" i="73"/>
  <c r="I66" i="73"/>
  <c r="H66" i="73"/>
  <c r="G66" i="73"/>
  <c r="F66" i="73"/>
  <c r="I64" i="73"/>
  <c r="H64" i="73"/>
  <c r="G64" i="73"/>
  <c r="F64" i="73"/>
  <c r="I62" i="73"/>
  <c r="I68" i="73" s="1"/>
  <c r="H62" i="73"/>
  <c r="H68" i="73" s="1"/>
  <c r="G62" i="73"/>
  <c r="G68" i="73" s="1"/>
  <c r="F62" i="73"/>
  <c r="I37" i="73"/>
  <c r="H37" i="73"/>
  <c r="G37" i="73"/>
  <c r="F37" i="73"/>
  <c r="I35" i="73"/>
  <c r="H35" i="73"/>
  <c r="G35" i="73"/>
  <c r="F35" i="73"/>
  <c r="I33" i="73"/>
  <c r="H33" i="73"/>
  <c r="H39" i="73" s="1"/>
  <c r="G33" i="73"/>
  <c r="G39" i="73" s="1"/>
  <c r="F33" i="73"/>
  <c r="J14" i="73"/>
  <c r="J73" i="73" s="1"/>
  <c r="I8" i="73"/>
  <c r="H8" i="73"/>
  <c r="G8" i="73"/>
  <c r="F8" i="73"/>
  <c r="J8" i="73" s="1"/>
  <c r="I5" i="73"/>
  <c r="H5" i="73"/>
  <c r="G5" i="73"/>
  <c r="F5" i="73"/>
  <c r="J5" i="73" s="1"/>
  <c r="I3" i="73"/>
  <c r="I10" i="73" s="1"/>
  <c r="H3" i="73"/>
  <c r="H10" i="73" s="1"/>
  <c r="G3" i="73"/>
  <c r="G10" i="73" s="1"/>
  <c r="F3" i="73"/>
  <c r="I39" i="73" l="1"/>
  <c r="J35" i="73"/>
  <c r="J37" i="73"/>
  <c r="J62" i="73"/>
  <c r="J64" i="73"/>
  <c r="J66" i="73"/>
  <c r="J81" i="73"/>
  <c r="J101" i="73"/>
  <c r="F68" i="73"/>
  <c r="F88" i="73"/>
  <c r="J86" i="73"/>
  <c r="F10" i="73"/>
  <c r="H88" i="73"/>
  <c r="J96" i="74"/>
  <c r="J76" i="74"/>
  <c r="J45" i="74"/>
  <c r="J10" i="74"/>
  <c r="J33" i="73"/>
  <c r="F39" i="73"/>
  <c r="J39" i="73" s="1"/>
  <c r="J10" i="73"/>
  <c r="J68" i="73"/>
  <c r="J3" i="73"/>
  <c r="G88" i="73"/>
  <c r="J88" i="73" s="1"/>
  <c r="B102" i="73"/>
  <c r="J84" i="73"/>
  <c r="D101" i="72"/>
  <c r="C101" i="72"/>
  <c r="B101" i="72"/>
  <c r="H86" i="72"/>
  <c r="G86" i="72"/>
  <c r="J86" i="72" s="1"/>
  <c r="I84" i="72"/>
  <c r="I88" i="72" s="1"/>
  <c r="H84" i="72"/>
  <c r="G84" i="72"/>
  <c r="F84" i="72"/>
  <c r="H81" i="72"/>
  <c r="G81" i="72"/>
  <c r="F81" i="72"/>
  <c r="I73" i="72"/>
  <c r="H73" i="72"/>
  <c r="G73" i="72"/>
  <c r="F73" i="72"/>
  <c r="D72" i="72"/>
  <c r="D102" i="72" s="1"/>
  <c r="C72" i="72"/>
  <c r="C102" i="72" s="1"/>
  <c r="B72" i="72"/>
  <c r="J71" i="72"/>
  <c r="I66" i="72"/>
  <c r="H66" i="72"/>
  <c r="G66" i="72"/>
  <c r="F66" i="72"/>
  <c r="I64" i="72"/>
  <c r="H64" i="72"/>
  <c r="G64" i="72"/>
  <c r="F64" i="72"/>
  <c r="I62" i="72"/>
  <c r="I68" i="72" s="1"/>
  <c r="H62" i="72"/>
  <c r="H68" i="72" s="1"/>
  <c r="G62" i="72"/>
  <c r="G68" i="72" s="1"/>
  <c r="F62" i="72"/>
  <c r="I37" i="72"/>
  <c r="H37" i="72"/>
  <c r="G37" i="72"/>
  <c r="F37" i="72"/>
  <c r="I35" i="72"/>
  <c r="H35" i="72"/>
  <c r="G35" i="72"/>
  <c r="F35" i="72"/>
  <c r="I33" i="72"/>
  <c r="H33" i="72"/>
  <c r="H39" i="72" s="1"/>
  <c r="G33" i="72"/>
  <c r="G39" i="72" s="1"/>
  <c r="F33" i="72"/>
  <c r="F39" i="72" s="1"/>
  <c r="J14" i="72"/>
  <c r="J73" i="72" s="1"/>
  <c r="I8" i="72"/>
  <c r="H8" i="72"/>
  <c r="G8" i="72"/>
  <c r="F8" i="72"/>
  <c r="I5" i="72"/>
  <c r="H5" i="72"/>
  <c r="G5" i="72"/>
  <c r="F5" i="72"/>
  <c r="I3" i="72"/>
  <c r="H3" i="72"/>
  <c r="G3" i="72"/>
  <c r="G10" i="72" s="1"/>
  <c r="F3" i="72"/>
  <c r="F10" i="72" s="1"/>
  <c r="H88" i="72" l="1"/>
  <c r="I10" i="72"/>
  <c r="F88" i="72"/>
  <c r="J37" i="72"/>
  <c r="J62" i="72"/>
  <c r="J66" i="72"/>
  <c r="J81" i="72"/>
  <c r="J101" i="72"/>
  <c r="F68" i="72"/>
  <c r="J68" i="72" s="1"/>
  <c r="J8" i="72"/>
  <c r="J80" i="74"/>
  <c r="J110" i="74" s="1"/>
  <c r="J72" i="73"/>
  <c r="J102" i="73" s="1"/>
  <c r="J64" i="72"/>
  <c r="J35" i="72"/>
  <c r="I39" i="72"/>
  <c r="J39" i="72" s="1"/>
  <c r="J33" i="72"/>
  <c r="J5" i="72"/>
  <c r="H10" i="72"/>
  <c r="J10" i="72" s="1"/>
  <c r="J3" i="72"/>
  <c r="G88" i="72"/>
  <c r="J88" i="72" s="1"/>
  <c r="B102" i="72"/>
  <c r="J84" i="72"/>
  <c r="J72" i="72" l="1"/>
  <c r="J102" i="72" s="1"/>
  <c r="F8" i="67"/>
  <c r="C72" i="67" l="1"/>
  <c r="D72" i="67"/>
  <c r="D101" i="67" l="1"/>
  <c r="C101" i="67"/>
  <c r="C102" i="67" s="1"/>
  <c r="B101" i="67"/>
  <c r="H86" i="67"/>
  <c r="G86" i="67"/>
  <c r="I84" i="67"/>
  <c r="I88" i="67" s="1"/>
  <c r="H84" i="67"/>
  <c r="G84" i="67"/>
  <c r="F84" i="67"/>
  <c r="H81" i="67"/>
  <c r="G81" i="67"/>
  <c r="F81" i="67"/>
  <c r="J81" i="67" s="1"/>
  <c r="I73" i="67"/>
  <c r="H73" i="67"/>
  <c r="G73" i="67"/>
  <c r="F73" i="67"/>
  <c r="B72" i="67"/>
  <c r="J71" i="67"/>
  <c r="I66" i="67"/>
  <c r="H66" i="67"/>
  <c r="G66" i="67"/>
  <c r="F66" i="67"/>
  <c r="I64" i="67"/>
  <c r="H64" i="67"/>
  <c r="G64" i="67"/>
  <c r="F64" i="67"/>
  <c r="I62" i="67"/>
  <c r="H62" i="67"/>
  <c r="H68" i="67" s="1"/>
  <c r="G62" i="67"/>
  <c r="F62" i="67"/>
  <c r="I37" i="67"/>
  <c r="H37" i="67"/>
  <c r="G37" i="67"/>
  <c r="F37" i="67"/>
  <c r="I35" i="67"/>
  <c r="H35" i="67"/>
  <c r="G35" i="67"/>
  <c r="F35" i="67"/>
  <c r="I33" i="67"/>
  <c r="H33" i="67"/>
  <c r="H39" i="67" s="1"/>
  <c r="G33" i="67"/>
  <c r="G39" i="67" s="1"/>
  <c r="F33" i="67"/>
  <c r="J14" i="67"/>
  <c r="J73" i="67" s="1"/>
  <c r="I8" i="67"/>
  <c r="H8" i="67"/>
  <c r="G8" i="67"/>
  <c r="I5" i="67"/>
  <c r="H5" i="67"/>
  <c r="G5" i="67"/>
  <c r="F5" i="67"/>
  <c r="I3" i="67"/>
  <c r="H3" i="67"/>
  <c r="G3" i="67"/>
  <c r="F3" i="67"/>
  <c r="I68" i="67" l="1"/>
  <c r="G10" i="67"/>
  <c r="J5" i="67"/>
  <c r="J35" i="67"/>
  <c r="J37" i="67"/>
  <c r="J66" i="67"/>
  <c r="G88" i="67"/>
  <c r="I39" i="67"/>
  <c r="F88" i="67"/>
  <c r="D102" i="67"/>
  <c r="J86" i="67"/>
  <c r="J101" i="67"/>
  <c r="H88" i="67"/>
  <c r="J3" i="67"/>
  <c r="J33" i="67"/>
  <c r="G68" i="67"/>
  <c r="J64" i="67"/>
  <c r="J8" i="67"/>
  <c r="I10" i="67"/>
  <c r="F10" i="67"/>
  <c r="J62" i="67"/>
  <c r="H10" i="67"/>
  <c r="F39" i="67"/>
  <c r="F68" i="67"/>
  <c r="B102" i="67"/>
  <c r="J84" i="67"/>
  <c r="D72" i="65"/>
  <c r="J88" i="67" l="1"/>
  <c r="J39" i="67"/>
  <c r="J68" i="67"/>
  <c r="J10" i="67"/>
  <c r="D101" i="65"/>
  <c r="C101" i="65"/>
  <c r="B101" i="65"/>
  <c r="J101" i="65" s="1"/>
  <c r="H86" i="65"/>
  <c r="G86" i="65"/>
  <c r="I84" i="65"/>
  <c r="I88" i="65" s="1"/>
  <c r="H84" i="65"/>
  <c r="G84" i="65"/>
  <c r="F84" i="65"/>
  <c r="H81" i="65"/>
  <c r="G81" i="65"/>
  <c r="F81" i="65"/>
  <c r="I73" i="65"/>
  <c r="H73" i="65"/>
  <c r="G73" i="65"/>
  <c r="F73" i="65"/>
  <c r="D102" i="65"/>
  <c r="C72" i="65"/>
  <c r="C102" i="65" s="1"/>
  <c r="B72" i="65"/>
  <c r="J71" i="65"/>
  <c r="I66" i="65"/>
  <c r="H66" i="65"/>
  <c r="G66" i="65"/>
  <c r="F66" i="65"/>
  <c r="I64" i="65"/>
  <c r="H64" i="65"/>
  <c r="G64" i="65"/>
  <c r="F64" i="65"/>
  <c r="I62" i="65"/>
  <c r="I68" i="65" s="1"/>
  <c r="H62" i="65"/>
  <c r="H68" i="65" s="1"/>
  <c r="G62" i="65"/>
  <c r="F62" i="65"/>
  <c r="I37" i="65"/>
  <c r="H37" i="65"/>
  <c r="G37" i="65"/>
  <c r="F37" i="65"/>
  <c r="I35" i="65"/>
  <c r="H35" i="65"/>
  <c r="G35" i="65"/>
  <c r="F35" i="65"/>
  <c r="I33" i="65"/>
  <c r="H33" i="65"/>
  <c r="G33" i="65"/>
  <c r="F33" i="65"/>
  <c r="J14" i="65"/>
  <c r="I8" i="65"/>
  <c r="H8" i="65"/>
  <c r="G8" i="65"/>
  <c r="F8" i="65"/>
  <c r="I5" i="65"/>
  <c r="H5" i="65"/>
  <c r="G5" i="65"/>
  <c r="F5" i="65"/>
  <c r="I3" i="65"/>
  <c r="H3" i="65"/>
  <c r="H10" i="65" s="1"/>
  <c r="G3" i="65"/>
  <c r="F3" i="65"/>
  <c r="J81" i="65" l="1"/>
  <c r="J73" i="65"/>
  <c r="F88" i="65"/>
  <c r="J86" i="65"/>
  <c r="J5" i="65"/>
  <c r="G10" i="65"/>
  <c r="J64" i="65"/>
  <c r="J66" i="65"/>
  <c r="H88" i="65"/>
  <c r="J72" i="67"/>
  <c r="J102" i="67" s="1"/>
  <c r="G68" i="65"/>
  <c r="J62" i="65"/>
  <c r="F10" i="65"/>
  <c r="I39" i="65"/>
  <c r="J37" i="65"/>
  <c r="J33" i="65"/>
  <c r="H39" i="65"/>
  <c r="I10" i="65"/>
  <c r="J8" i="65"/>
  <c r="J35" i="65"/>
  <c r="G39" i="65"/>
  <c r="F68" i="65"/>
  <c r="G88" i="65"/>
  <c r="B102" i="65"/>
  <c r="J3" i="65"/>
  <c r="F39" i="65"/>
  <c r="J84" i="65"/>
  <c r="D101" i="64"/>
  <c r="C101" i="64"/>
  <c r="B101" i="64"/>
  <c r="H86" i="64"/>
  <c r="G86" i="64"/>
  <c r="I84" i="64"/>
  <c r="I88" i="64" s="1"/>
  <c r="H84" i="64"/>
  <c r="G84" i="64"/>
  <c r="F84" i="64"/>
  <c r="H81" i="64"/>
  <c r="G81" i="64"/>
  <c r="F81" i="64"/>
  <c r="I73" i="64"/>
  <c r="H73" i="64"/>
  <c r="G73" i="64"/>
  <c r="F73" i="64"/>
  <c r="D72" i="64"/>
  <c r="D102" i="64" s="1"/>
  <c r="C72" i="64"/>
  <c r="B72" i="64"/>
  <c r="J71" i="64"/>
  <c r="I66" i="64"/>
  <c r="H66" i="64"/>
  <c r="G66" i="64"/>
  <c r="F66" i="64"/>
  <c r="I64" i="64"/>
  <c r="H64" i="64"/>
  <c r="G64" i="64"/>
  <c r="F64" i="64"/>
  <c r="I62" i="64"/>
  <c r="I68" i="64" s="1"/>
  <c r="H62" i="64"/>
  <c r="H68" i="64" s="1"/>
  <c r="G62" i="64"/>
  <c r="F62" i="64"/>
  <c r="I37" i="64"/>
  <c r="H37" i="64"/>
  <c r="G37" i="64"/>
  <c r="F37" i="64"/>
  <c r="I35" i="64"/>
  <c r="H35" i="64"/>
  <c r="G35" i="64"/>
  <c r="F35" i="64"/>
  <c r="I33" i="64"/>
  <c r="H33" i="64"/>
  <c r="G33" i="64"/>
  <c r="G39" i="64" s="1"/>
  <c r="F33" i="64"/>
  <c r="J14" i="64"/>
  <c r="I8" i="64"/>
  <c r="H8" i="64"/>
  <c r="G8" i="64"/>
  <c r="F8" i="64"/>
  <c r="I5" i="64"/>
  <c r="H5" i="64"/>
  <c r="G5" i="64"/>
  <c r="F5" i="64"/>
  <c r="I3" i="64"/>
  <c r="I10" i="64" s="1"/>
  <c r="H3" i="64"/>
  <c r="G3" i="64"/>
  <c r="F3" i="64"/>
  <c r="J68" i="65" l="1"/>
  <c r="J88" i="65"/>
  <c r="H39" i="64"/>
  <c r="J73" i="64"/>
  <c r="F88" i="64"/>
  <c r="J86" i="64"/>
  <c r="J35" i="64"/>
  <c r="J62" i="64"/>
  <c r="J3" i="64"/>
  <c r="H10" i="64"/>
  <c r="G88" i="64"/>
  <c r="J10" i="65"/>
  <c r="J39" i="65"/>
  <c r="J101" i="64"/>
  <c r="C102" i="64"/>
  <c r="H88" i="64"/>
  <c r="J81" i="64"/>
  <c r="G68" i="64"/>
  <c r="J5" i="64"/>
  <c r="J8" i="64"/>
  <c r="G10" i="64"/>
  <c r="J64" i="64"/>
  <c r="F10" i="64"/>
  <c r="J66" i="64"/>
  <c r="I39" i="64"/>
  <c r="J37" i="64"/>
  <c r="J33" i="64"/>
  <c r="F39" i="64"/>
  <c r="F68" i="64"/>
  <c r="B102" i="64"/>
  <c r="J84" i="64"/>
  <c r="D72" i="58"/>
  <c r="J88" i="64" l="1"/>
  <c r="J72" i="65"/>
  <c r="J102" i="65" s="1"/>
  <c r="J68" i="64"/>
  <c r="J10" i="64"/>
  <c r="J39" i="64"/>
  <c r="D101" i="58"/>
  <c r="C101" i="58"/>
  <c r="B101" i="58"/>
  <c r="H86" i="58"/>
  <c r="G86" i="58"/>
  <c r="I84" i="58"/>
  <c r="I88" i="58" s="1"/>
  <c r="H84" i="58"/>
  <c r="G84" i="58"/>
  <c r="F84" i="58"/>
  <c r="H81" i="58"/>
  <c r="G81" i="58"/>
  <c r="F81" i="58"/>
  <c r="I73" i="58"/>
  <c r="H73" i="58"/>
  <c r="G73" i="58"/>
  <c r="F73" i="58"/>
  <c r="D102" i="58"/>
  <c r="C72" i="58"/>
  <c r="B72" i="58"/>
  <c r="J71" i="58"/>
  <c r="I66" i="58"/>
  <c r="H66" i="58"/>
  <c r="G66" i="58"/>
  <c r="F66" i="58"/>
  <c r="I64" i="58"/>
  <c r="H64" i="58"/>
  <c r="G64" i="58"/>
  <c r="F64" i="58"/>
  <c r="I62" i="58"/>
  <c r="I68" i="58" s="1"/>
  <c r="H62" i="58"/>
  <c r="H68" i="58" s="1"/>
  <c r="G62" i="58"/>
  <c r="F62" i="58"/>
  <c r="I37" i="58"/>
  <c r="H37" i="58"/>
  <c r="G37" i="58"/>
  <c r="F37" i="58"/>
  <c r="I35" i="58"/>
  <c r="H35" i="58"/>
  <c r="G35" i="58"/>
  <c r="F35" i="58"/>
  <c r="I33" i="58"/>
  <c r="I39" i="58" s="1"/>
  <c r="H33" i="58"/>
  <c r="G33" i="58"/>
  <c r="F33" i="58"/>
  <c r="F39" i="58" s="1"/>
  <c r="J14" i="58"/>
  <c r="J73" i="58" s="1"/>
  <c r="I8" i="58"/>
  <c r="H8" i="58"/>
  <c r="G8" i="58"/>
  <c r="F8" i="58"/>
  <c r="I5" i="58"/>
  <c r="H5" i="58"/>
  <c r="G5" i="58"/>
  <c r="F5" i="58"/>
  <c r="I3" i="58"/>
  <c r="I10" i="58" s="1"/>
  <c r="H3" i="58"/>
  <c r="G3" i="58"/>
  <c r="F3" i="58"/>
  <c r="J62" i="58" l="1"/>
  <c r="J66" i="58"/>
  <c r="J86" i="58"/>
  <c r="J72" i="64"/>
  <c r="J102" i="64" s="1"/>
  <c r="F68" i="58"/>
  <c r="J5" i="58"/>
  <c r="J35" i="58"/>
  <c r="J81" i="58"/>
  <c r="F88" i="58"/>
  <c r="H88" i="58"/>
  <c r="F10" i="58"/>
  <c r="J101" i="58"/>
  <c r="J37" i="58"/>
  <c r="H39" i="58"/>
  <c r="J33" i="58"/>
  <c r="J64" i="58"/>
  <c r="G10" i="58"/>
  <c r="J8" i="58"/>
  <c r="G68" i="58"/>
  <c r="J68" i="58" s="1"/>
  <c r="G39" i="58"/>
  <c r="J39" i="58" s="1"/>
  <c r="H10" i="58"/>
  <c r="C102" i="58"/>
  <c r="B102" i="58"/>
  <c r="G88" i="58"/>
  <c r="J3" i="58"/>
  <c r="J84" i="58"/>
  <c r="D101" i="57"/>
  <c r="C101" i="57"/>
  <c r="B101" i="57"/>
  <c r="H86" i="57"/>
  <c r="G86" i="57"/>
  <c r="J86" i="57" s="1"/>
  <c r="I84" i="57"/>
  <c r="I88" i="57" s="1"/>
  <c r="H84" i="57"/>
  <c r="G84" i="57"/>
  <c r="F84" i="57"/>
  <c r="F88" i="57" s="1"/>
  <c r="H81" i="57"/>
  <c r="H88" i="57" s="1"/>
  <c r="G81" i="57"/>
  <c r="F81" i="57"/>
  <c r="I73" i="57"/>
  <c r="H73" i="57"/>
  <c r="G73" i="57"/>
  <c r="F73" i="57"/>
  <c r="D72" i="57"/>
  <c r="D102" i="57" s="1"/>
  <c r="C72" i="57"/>
  <c r="C102" i="57" s="1"/>
  <c r="B72" i="57"/>
  <c r="J71" i="57"/>
  <c r="I66" i="57"/>
  <c r="H66" i="57"/>
  <c r="G66" i="57"/>
  <c r="F66" i="57"/>
  <c r="I64" i="57"/>
  <c r="H64" i="57"/>
  <c r="G64" i="57"/>
  <c r="F64" i="57"/>
  <c r="I62" i="57"/>
  <c r="H62" i="57"/>
  <c r="H68" i="57" s="1"/>
  <c r="G62" i="57"/>
  <c r="G68" i="57" s="1"/>
  <c r="F62" i="57"/>
  <c r="I37" i="57"/>
  <c r="H37" i="57"/>
  <c r="G37" i="57"/>
  <c r="F37" i="57"/>
  <c r="I35" i="57"/>
  <c r="H35" i="57"/>
  <c r="G35" i="57"/>
  <c r="F35" i="57"/>
  <c r="I33" i="57"/>
  <c r="I39" i="57" s="1"/>
  <c r="H33" i="57"/>
  <c r="H39" i="57" s="1"/>
  <c r="G33" i="57"/>
  <c r="G39" i="57" s="1"/>
  <c r="F33" i="57"/>
  <c r="F39" i="57" s="1"/>
  <c r="J14" i="57"/>
  <c r="J73" i="57" s="1"/>
  <c r="I8" i="57"/>
  <c r="H8" i="57"/>
  <c r="G8" i="57"/>
  <c r="F8" i="57"/>
  <c r="I5" i="57"/>
  <c r="H5" i="57"/>
  <c r="G5" i="57"/>
  <c r="F5" i="57"/>
  <c r="I3" i="57"/>
  <c r="I10" i="57" s="1"/>
  <c r="H3" i="57"/>
  <c r="H10" i="57" s="1"/>
  <c r="G3" i="57"/>
  <c r="F3" i="57"/>
  <c r="J5" i="57" l="1"/>
  <c r="I68" i="57"/>
  <c r="J35" i="57"/>
  <c r="J62" i="57"/>
  <c r="J64" i="57"/>
  <c r="J66" i="57"/>
  <c r="F68" i="57"/>
  <c r="J81" i="57"/>
  <c r="J88" i="58"/>
  <c r="J10" i="58"/>
  <c r="J72" i="58" s="1"/>
  <c r="J102" i="58" s="1"/>
  <c r="G10" i="57"/>
  <c r="F10" i="57"/>
  <c r="J8" i="57"/>
  <c r="J37" i="57"/>
  <c r="J33" i="57"/>
  <c r="G88" i="57"/>
  <c r="J88" i="57" s="1"/>
  <c r="J101" i="57"/>
  <c r="J39" i="57"/>
  <c r="J68" i="57"/>
  <c r="B102" i="57"/>
  <c r="J3" i="57"/>
  <c r="J84" i="57"/>
  <c r="F37" i="54"/>
  <c r="D72" i="54"/>
  <c r="J10" i="57" l="1"/>
  <c r="J72" i="57" s="1"/>
  <c r="J102" i="57" s="1"/>
  <c r="B72" i="54"/>
  <c r="D101" i="54" l="1"/>
  <c r="C101" i="54"/>
  <c r="B101" i="54"/>
  <c r="J101" i="54" s="1"/>
  <c r="H86" i="54"/>
  <c r="G86" i="54"/>
  <c r="I84" i="54"/>
  <c r="I88" i="54" s="1"/>
  <c r="H84" i="54"/>
  <c r="G84" i="54"/>
  <c r="F84" i="54"/>
  <c r="H81" i="54"/>
  <c r="G81" i="54"/>
  <c r="F81" i="54"/>
  <c r="I73" i="54"/>
  <c r="H73" i="54"/>
  <c r="G73" i="54"/>
  <c r="F73" i="54"/>
  <c r="D102" i="54"/>
  <c r="C72" i="54"/>
  <c r="C102" i="54" s="1"/>
  <c r="J71" i="54"/>
  <c r="I66" i="54"/>
  <c r="H66" i="54"/>
  <c r="G66" i="54"/>
  <c r="F66" i="54"/>
  <c r="I64" i="54"/>
  <c r="H64" i="54"/>
  <c r="G64" i="54"/>
  <c r="F64" i="54"/>
  <c r="I62" i="54"/>
  <c r="I68" i="54" s="1"/>
  <c r="H62" i="54"/>
  <c r="H68" i="54" s="1"/>
  <c r="G62" i="54"/>
  <c r="G68" i="54" s="1"/>
  <c r="F62" i="54"/>
  <c r="I37" i="54"/>
  <c r="H37" i="54"/>
  <c r="G37" i="54"/>
  <c r="I35" i="54"/>
  <c r="H35" i="54"/>
  <c r="G35" i="54"/>
  <c r="F35" i="54"/>
  <c r="I33" i="54"/>
  <c r="H33" i="54"/>
  <c r="H39" i="54" s="1"/>
  <c r="G33" i="54"/>
  <c r="F33" i="54"/>
  <c r="J14" i="54"/>
  <c r="I8" i="54"/>
  <c r="H8" i="54"/>
  <c r="G8" i="54"/>
  <c r="F8" i="54"/>
  <c r="I5" i="54"/>
  <c r="H5" i="54"/>
  <c r="G5" i="54"/>
  <c r="F5" i="54"/>
  <c r="I3" i="54"/>
  <c r="H3" i="54"/>
  <c r="H10" i="54" s="1"/>
  <c r="G3" i="54"/>
  <c r="F3" i="54"/>
  <c r="G88" i="54" l="1"/>
  <c r="F88" i="54"/>
  <c r="J86" i="54"/>
  <c r="F10" i="54"/>
  <c r="I10" i="54"/>
  <c r="J73" i="54"/>
  <c r="I39" i="54"/>
  <c r="J62" i="54"/>
  <c r="J64" i="54"/>
  <c r="J66" i="54"/>
  <c r="F68" i="54"/>
  <c r="J68" i="54" s="1"/>
  <c r="J81" i="54"/>
  <c r="H88" i="54"/>
  <c r="J37" i="54"/>
  <c r="J8" i="54"/>
  <c r="G10" i="54"/>
  <c r="J5" i="54"/>
  <c r="J35" i="54"/>
  <c r="G39" i="54"/>
  <c r="J33" i="54"/>
  <c r="F39" i="54"/>
  <c r="B102" i="54"/>
  <c r="J3" i="54"/>
  <c r="J84" i="54"/>
  <c r="B72" i="53"/>
  <c r="J88" i="54" l="1"/>
  <c r="J10" i="54"/>
  <c r="J39" i="54"/>
  <c r="G35" i="53"/>
  <c r="G33" i="53"/>
  <c r="G37" i="53"/>
  <c r="J72" i="54" l="1"/>
  <c r="J102" i="54" s="1"/>
  <c r="D72" i="53"/>
  <c r="D101" i="53" l="1"/>
  <c r="D102" i="53" s="1"/>
  <c r="C101" i="53"/>
  <c r="B101" i="53"/>
  <c r="H86" i="53"/>
  <c r="G86" i="53"/>
  <c r="I84" i="53"/>
  <c r="I88" i="53" s="1"/>
  <c r="H84" i="53"/>
  <c r="G84" i="53"/>
  <c r="F84" i="53"/>
  <c r="H81" i="53"/>
  <c r="G81" i="53"/>
  <c r="F81" i="53"/>
  <c r="I73" i="53"/>
  <c r="H73" i="53"/>
  <c r="G73" i="53"/>
  <c r="F73" i="53"/>
  <c r="C72" i="53"/>
  <c r="J71" i="53"/>
  <c r="I66" i="53"/>
  <c r="H66" i="53"/>
  <c r="G66" i="53"/>
  <c r="F66" i="53"/>
  <c r="I64" i="53"/>
  <c r="H64" i="53"/>
  <c r="G64" i="53"/>
  <c r="F64" i="53"/>
  <c r="I62" i="53"/>
  <c r="H62" i="53"/>
  <c r="G62" i="53"/>
  <c r="F62" i="53"/>
  <c r="I37" i="53"/>
  <c r="H37" i="53"/>
  <c r="F37" i="53"/>
  <c r="I35" i="53"/>
  <c r="H35" i="53"/>
  <c r="F35" i="53"/>
  <c r="I33" i="53"/>
  <c r="H33" i="53"/>
  <c r="F33" i="53"/>
  <c r="J14" i="53"/>
  <c r="I8" i="53"/>
  <c r="H8" i="53"/>
  <c r="G8" i="53"/>
  <c r="F8" i="53"/>
  <c r="I5" i="53"/>
  <c r="H5" i="53"/>
  <c r="G5" i="53"/>
  <c r="F5" i="53"/>
  <c r="I3" i="53"/>
  <c r="I10" i="53" s="1"/>
  <c r="H3" i="53"/>
  <c r="H10" i="53" s="1"/>
  <c r="G3" i="53"/>
  <c r="F3" i="53"/>
  <c r="J86" i="53" l="1"/>
  <c r="H39" i="53"/>
  <c r="G88" i="53"/>
  <c r="J88" i="53" s="1"/>
  <c r="C102" i="53"/>
  <c r="F88" i="53"/>
  <c r="H88" i="53"/>
  <c r="J5" i="53"/>
  <c r="J8" i="53"/>
  <c r="J73" i="53"/>
  <c r="I68" i="53"/>
  <c r="G10" i="53"/>
  <c r="J101" i="53"/>
  <c r="J81" i="53"/>
  <c r="G39" i="53"/>
  <c r="J37" i="53"/>
  <c r="J33" i="53"/>
  <c r="I39" i="53"/>
  <c r="H68" i="53"/>
  <c r="J35" i="53"/>
  <c r="G68" i="53"/>
  <c r="J66" i="53"/>
  <c r="J3" i="53"/>
  <c r="J62" i="53"/>
  <c r="J64" i="53"/>
  <c r="B102" i="53"/>
  <c r="F10" i="53"/>
  <c r="F39" i="53"/>
  <c r="F68" i="53"/>
  <c r="J84" i="53"/>
  <c r="D72" i="50"/>
  <c r="J10" i="53" l="1"/>
  <c r="J39" i="53"/>
  <c r="J68" i="53"/>
  <c r="D101" i="50"/>
  <c r="C101" i="50"/>
  <c r="B101" i="50"/>
  <c r="H86" i="50"/>
  <c r="G86" i="50"/>
  <c r="J86" i="50" s="1"/>
  <c r="I84" i="50"/>
  <c r="I88" i="50" s="1"/>
  <c r="H84" i="50"/>
  <c r="G84" i="50"/>
  <c r="F84" i="50"/>
  <c r="F88" i="50" s="1"/>
  <c r="H81" i="50"/>
  <c r="G81" i="50"/>
  <c r="F81" i="50"/>
  <c r="I73" i="50"/>
  <c r="H73" i="50"/>
  <c r="G73" i="50"/>
  <c r="F73" i="50"/>
  <c r="D102" i="50"/>
  <c r="C72" i="50"/>
  <c r="B72" i="50"/>
  <c r="J71" i="50"/>
  <c r="I66" i="50"/>
  <c r="H66" i="50"/>
  <c r="G66" i="50"/>
  <c r="F66" i="50"/>
  <c r="I64" i="50"/>
  <c r="H64" i="50"/>
  <c r="G64" i="50"/>
  <c r="F64" i="50"/>
  <c r="I62" i="50"/>
  <c r="I68" i="50" s="1"/>
  <c r="H62" i="50"/>
  <c r="G62" i="50"/>
  <c r="F62" i="50"/>
  <c r="I37" i="50"/>
  <c r="H37" i="50"/>
  <c r="G37" i="50"/>
  <c r="F37" i="50"/>
  <c r="I35" i="50"/>
  <c r="H35" i="50"/>
  <c r="G35" i="50"/>
  <c r="F35" i="50"/>
  <c r="I33" i="50"/>
  <c r="H33" i="50"/>
  <c r="H39" i="50" s="1"/>
  <c r="G33" i="50"/>
  <c r="G39" i="50" s="1"/>
  <c r="F33" i="50"/>
  <c r="J14" i="50"/>
  <c r="J73" i="50" s="1"/>
  <c r="I8" i="50"/>
  <c r="H8" i="50"/>
  <c r="G8" i="50"/>
  <c r="F8" i="50"/>
  <c r="I5" i="50"/>
  <c r="H5" i="50"/>
  <c r="G5" i="50"/>
  <c r="F5" i="50"/>
  <c r="I3" i="50"/>
  <c r="I10" i="50" s="1"/>
  <c r="H3" i="50"/>
  <c r="G3" i="50"/>
  <c r="G10" i="50" s="1"/>
  <c r="F3" i="50"/>
  <c r="J72" i="53" l="1"/>
  <c r="J102" i="53" s="1"/>
  <c r="J8" i="50"/>
  <c r="G68" i="50"/>
  <c r="J35" i="50"/>
  <c r="H68" i="50"/>
  <c r="C102" i="50"/>
  <c r="H88" i="50"/>
  <c r="J81" i="50"/>
  <c r="J64" i="50"/>
  <c r="J101" i="50"/>
  <c r="J66" i="50"/>
  <c r="J62" i="50"/>
  <c r="J5" i="50"/>
  <c r="J37" i="50"/>
  <c r="I39" i="50"/>
  <c r="J33" i="50"/>
  <c r="J3" i="50"/>
  <c r="H10" i="50"/>
  <c r="G88" i="50"/>
  <c r="F10" i="50"/>
  <c r="F39" i="50"/>
  <c r="F68" i="50"/>
  <c r="B102" i="50"/>
  <c r="J84" i="50"/>
  <c r="D72" i="48"/>
  <c r="J68" i="50" l="1"/>
  <c r="J88" i="50"/>
  <c r="J39" i="50"/>
  <c r="J10" i="50"/>
  <c r="D101" i="48"/>
  <c r="C101" i="48"/>
  <c r="B101" i="48"/>
  <c r="H86" i="48"/>
  <c r="G86" i="48"/>
  <c r="I84" i="48"/>
  <c r="I88" i="48" s="1"/>
  <c r="H84" i="48"/>
  <c r="G84" i="48"/>
  <c r="F84" i="48"/>
  <c r="H81" i="48"/>
  <c r="G81" i="48"/>
  <c r="F81" i="48"/>
  <c r="I73" i="48"/>
  <c r="H73" i="48"/>
  <c r="G73" i="48"/>
  <c r="F73" i="48"/>
  <c r="D102" i="48"/>
  <c r="C72" i="48"/>
  <c r="C102" i="48" s="1"/>
  <c r="B72" i="48"/>
  <c r="J71" i="48"/>
  <c r="I66" i="48"/>
  <c r="H66" i="48"/>
  <c r="G66" i="48"/>
  <c r="F66" i="48"/>
  <c r="I64" i="48"/>
  <c r="H64" i="48"/>
  <c r="G64" i="48"/>
  <c r="F64" i="48"/>
  <c r="I62" i="48"/>
  <c r="H62" i="48"/>
  <c r="G62" i="48"/>
  <c r="F62" i="48"/>
  <c r="I37" i="48"/>
  <c r="H37" i="48"/>
  <c r="G37" i="48"/>
  <c r="F37" i="48"/>
  <c r="I35" i="48"/>
  <c r="H35" i="48"/>
  <c r="G35" i="48"/>
  <c r="F35" i="48"/>
  <c r="I33" i="48"/>
  <c r="I39" i="48" s="1"/>
  <c r="H33" i="48"/>
  <c r="G33" i="48"/>
  <c r="G39" i="48" s="1"/>
  <c r="F33" i="48"/>
  <c r="J14" i="48"/>
  <c r="I8" i="48"/>
  <c r="H8" i="48"/>
  <c r="G8" i="48"/>
  <c r="F8" i="48"/>
  <c r="I5" i="48"/>
  <c r="H5" i="48"/>
  <c r="G5" i="48"/>
  <c r="F5" i="48"/>
  <c r="I3" i="48"/>
  <c r="I10" i="48" s="1"/>
  <c r="H3" i="48"/>
  <c r="G3" i="48"/>
  <c r="G10" i="48" s="1"/>
  <c r="F3" i="48"/>
  <c r="J37" i="48" l="1"/>
  <c r="J81" i="48"/>
  <c r="H88" i="48"/>
  <c r="J8" i="48"/>
  <c r="J73" i="48"/>
  <c r="F88" i="48"/>
  <c r="J72" i="50"/>
  <c r="J102" i="50" s="1"/>
  <c r="I68" i="48"/>
  <c r="J62" i="48"/>
  <c r="J5" i="48"/>
  <c r="G88" i="48"/>
  <c r="J88" i="48" s="1"/>
  <c r="H10" i="48"/>
  <c r="J86" i="48"/>
  <c r="J101" i="48"/>
  <c r="H68" i="48"/>
  <c r="J66" i="48"/>
  <c r="J64" i="48"/>
  <c r="G68" i="48"/>
  <c r="J33" i="48"/>
  <c r="H39" i="48"/>
  <c r="J35" i="48"/>
  <c r="B102" i="48"/>
  <c r="F10" i="48"/>
  <c r="F39" i="48"/>
  <c r="F68" i="48"/>
  <c r="J3" i="48"/>
  <c r="J84" i="48"/>
  <c r="D101" i="47"/>
  <c r="C101" i="47"/>
  <c r="B101" i="47"/>
  <c r="H86" i="47"/>
  <c r="G86" i="47"/>
  <c r="I84" i="47"/>
  <c r="I88" i="47" s="1"/>
  <c r="H84" i="47"/>
  <c r="G84" i="47"/>
  <c r="F84" i="47"/>
  <c r="H81" i="47"/>
  <c r="G81" i="47"/>
  <c r="F81" i="47"/>
  <c r="I73" i="47"/>
  <c r="H73" i="47"/>
  <c r="G73" i="47"/>
  <c r="F73" i="47"/>
  <c r="D72" i="47"/>
  <c r="C72" i="47"/>
  <c r="B72" i="47"/>
  <c r="J71" i="47"/>
  <c r="I66" i="47"/>
  <c r="H66" i="47"/>
  <c r="G66" i="47"/>
  <c r="F66" i="47"/>
  <c r="I64" i="47"/>
  <c r="H64" i="47"/>
  <c r="G64" i="47"/>
  <c r="F64" i="47"/>
  <c r="I62" i="47"/>
  <c r="I68" i="47" s="1"/>
  <c r="H62" i="47"/>
  <c r="H68" i="47" s="1"/>
  <c r="G62" i="47"/>
  <c r="G68" i="47" s="1"/>
  <c r="F62" i="47"/>
  <c r="I37" i="47"/>
  <c r="H37" i="47"/>
  <c r="G37" i="47"/>
  <c r="F37" i="47"/>
  <c r="I35" i="47"/>
  <c r="H35" i="47"/>
  <c r="G35" i="47"/>
  <c r="F35" i="47"/>
  <c r="I33" i="47"/>
  <c r="I39" i="47" s="1"/>
  <c r="H33" i="47"/>
  <c r="H39" i="47" s="1"/>
  <c r="G33" i="47"/>
  <c r="G39" i="47" s="1"/>
  <c r="F33" i="47"/>
  <c r="J14" i="47"/>
  <c r="J73" i="47" s="1"/>
  <c r="I8" i="47"/>
  <c r="H8" i="47"/>
  <c r="G8" i="47"/>
  <c r="F8" i="47"/>
  <c r="I5" i="47"/>
  <c r="H5" i="47"/>
  <c r="G5" i="47"/>
  <c r="F5" i="47"/>
  <c r="I3" i="47"/>
  <c r="I10" i="47" s="1"/>
  <c r="H3" i="47"/>
  <c r="H10" i="47" s="1"/>
  <c r="G3" i="47"/>
  <c r="F3" i="47"/>
  <c r="F10" i="47" s="1"/>
  <c r="J8" i="47" l="1"/>
  <c r="J86" i="47"/>
  <c r="J5" i="47"/>
  <c r="G10" i="47"/>
  <c r="J10" i="47" s="1"/>
  <c r="J35" i="47"/>
  <c r="J64" i="47"/>
  <c r="J66" i="47"/>
  <c r="J81" i="47"/>
  <c r="J10" i="48"/>
  <c r="J68" i="48"/>
  <c r="J39" i="48"/>
  <c r="J37" i="47"/>
  <c r="D102" i="47"/>
  <c r="J62" i="47"/>
  <c r="J101" i="47"/>
  <c r="C102" i="47"/>
  <c r="F88" i="47"/>
  <c r="H88" i="47"/>
  <c r="G88" i="47"/>
  <c r="J33" i="47"/>
  <c r="J3" i="47"/>
  <c r="F39" i="47"/>
  <c r="J39" i="47" s="1"/>
  <c r="F68" i="47"/>
  <c r="J68" i="47" s="1"/>
  <c r="B102" i="47"/>
  <c r="J84" i="47"/>
  <c r="C72" i="43"/>
  <c r="B72" i="43"/>
  <c r="J72" i="48" l="1"/>
  <c r="J102" i="48" s="1"/>
  <c r="J88" i="47"/>
  <c r="J72" i="47"/>
  <c r="J102" i="47" s="1"/>
  <c r="F84" i="43"/>
  <c r="D72" i="43"/>
  <c r="F5" i="43" l="1"/>
  <c r="F3" i="43"/>
  <c r="C101" i="43"/>
  <c r="B101" i="43"/>
  <c r="F3" i="45" l="1"/>
  <c r="G3" i="45"/>
  <c r="H3" i="45"/>
  <c r="I3" i="45"/>
  <c r="F5" i="45"/>
  <c r="G5" i="45"/>
  <c r="H5" i="45"/>
  <c r="I5" i="45"/>
  <c r="F8" i="45"/>
  <c r="G8" i="45"/>
  <c r="H8" i="45"/>
  <c r="H10" i="45" s="1"/>
  <c r="I8" i="45"/>
  <c r="J14" i="45"/>
  <c r="F33" i="45"/>
  <c r="G33" i="45"/>
  <c r="J33" i="45" s="1"/>
  <c r="H33" i="45"/>
  <c r="I33" i="45"/>
  <c r="F35" i="45"/>
  <c r="G35" i="45"/>
  <c r="G39" i="45" s="1"/>
  <c r="H35" i="45"/>
  <c r="I35" i="45"/>
  <c r="F37" i="45"/>
  <c r="G37" i="45"/>
  <c r="H37" i="45"/>
  <c r="I37" i="45"/>
  <c r="F62" i="45"/>
  <c r="G62" i="45"/>
  <c r="H62" i="45"/>
  <c r="I62" i="45"/>
  <c r="F64" i="45"/>
  <c r="G64" i="45"/>
  <c r="H64" i="45"/>
  <c r="I64" i="45"/>
  <c r="F66" i="45"/>
  <c r="G66" i="45"/>
  <c r="H66" i="45"/>
  <c r="H68" i="45" s="1"/>
  <c r="I66" i="45"/>
  <c r="F68" i="45"/>
  <c r="J71" i="45"/>
  <c r="B72" i="45"/>
  <c r="C72" i="45"/>
  <c r="D72" i="45"/>
  <c r="F73" i="45"/>
  <c r="G73" i="45"/>
  <c r="H73" i="45"/>
  <c r="I73" i="45"/>
  <c r="J73" i="45"/>
  <c r="F80" i="45"/>
  <c r="F87" i="45" s="1"/>
  <c r="G80" i="45"/>
  <c r="G87" i="45" s="1"/>
  <c r="H80" i="45"/>
  <c r="H87" i="45" s="1"/>
  <c r="F83" i="45"/>
  <c r="G83" i="45"/>
  <c r="H83" i="45"/>
  <c r="I83" i="45"/>
  <c r="G85" i="45"/>
  <c r="H85" i="45"/>
  <c r="I87" i="45"/>
  <c r="B100" i="45"/>
  <c r="C100" i="45"/>
  <c r="D100" i="45"/>
  <c r="D101" i="45" l="1"/>
  <c r="F39" i="45"/>
  <c r="G10" i="45"/>
  <c r="J64" i="45"/>
  <c r="J3" i="45"/>
  <c r="G68" i="45"/>
  <c r="H39" i="45"/>
  <c r="J87" i="45"/>
  <c r="J62" i="45"/>
  <c r="J83" i="45"/>
  <c r="B101" i="45"/>
  <c r="J85" i="45"/>
  <c r="C101" i="45"/>
  <c r="I10" i="45"/>
  <c r="J5" i="45"/>
  <c r="J37" i="45"/>
  <c r="J66" i="45"/>
  <c r="F10" i="45"/>
  <c r="I39" i="45"/>
  <c r="J39" i="45" s="1"/>
  <c r="J80" i="45"/>
  <c r="J35" i="45"/>
  <c r="I68" i="45"/>
  <c r="J68" i="45" s="1"/>
  <c r="J8" i="45"/>
  <c r="J10" i="45" l="1"/>
  <c r="J100" i="45"/>
  <c r="J72" i="45"/>
  <c r="G230" i="40"/>
  <c r="H230" i="40"/>
  <c r="J230" i="40"/>
  <c r="K230" i="40"/>
  <c r="L230" i="40"/>
  <c r="F230" i="40"/>
  <c r="C230" i="40"/>
  <c r="J101" i="45" l="1"/>
  <c r="N230" i="40"/>
  <c r="C203" i="40"/>
  <c r="G108" i="40"/>
  <c r="H108" i="40"/>
  <c r="J108" i="40"/>
  <c r="K108" i="40"/>
  <c r="L108" i="40"/>
  <c r="F108" i="40"/>
  <c r="C108" i="40"/>
  <c r="G1790" i="40" l="1"/>
  <c r="H1790" i="40"/>
  <c r="I1790" i="40"/>
  <c r="J1790" i="40"/>
  <c r="K1790" i="40"/>
  <c r="L1790" i="40"/>
  <c r="M1790" i="40"/>
  <c r="G1699" i="40"/>
  <c r="H1699" i="40"/>
  <c r="I1699" i="40"/>
  <c r="J1699" i="40"/>
  <c r="K1699" i="40"/>
  <c r="L1699" i="40"/>
  <c r="G1651" i="40"/>
  <c r="H1651" i="40"/>
  <c r="I1651" i="40"/>
  <c r="J1651" i="40"/>
  <c r="K1651" i="40"/>
  <c r="L1651" i="40"/>
  <c r="F1651" i="40"/>
  <c r="C1651" i="40"/>
  <c r="G1629" i="40"/>
  <c r="H1629" i="40"/>
  <c r="I1629" i="40"/>
  <c r="J1629" i="40"/>
  <c r="K1629" i="40"/>
  <c r="L1629" i="40"/>
  <c r="H8" i="43" l="1"/>
  <c r="G8" i="43"/>
  <c r="D72" i="42" l="1"/>
  <c r="H86" i="43" l="1"/>
  <c r="G1611" i="40"/>
  <c r="H1611" i="40"/>
  <c r="J1611" i="40"/>
  <c r="K1611" i="40"/>
  <c r="L1611" i="40"/>
  <c r="F1611" i="40"/>
  <c r="C1611" i="40"/>
  <c r="G1590" i="40"/>
  <c r="H1590" i="40"/>
  <c r="J1590" i="40"/>
  <c r="K1590" i="40"/>
  <c r="L1590" i="40"/>
  <c r="F1590" i="40"/>
  <c r="C1590" i="40"/>
  <c r="G1572" i="40"/>
  <c r="H1572" i="40"/>
  <c r="J1572" i="40"/>
  <c r="K1572" i="40"/>
  <c r="L1572" i="40"/>
  <c r="F1572" i="40"/>
  <c r="C1572" i="40"/>
  <c r="J1544" i="40"/>
  <c r="K1544" i="40"/>
  <c r="L1544" i="40"/>
  <c r="G1544" i="40"/>
  <c r="H1544" i="40"/>
  <c r="F1544" i="40"/>
  <c r="C1544" i="40"/>
  <c r="N1572" i="40" l="1"/>
  <c r="D101" i="43"/>
  <c r="J101" i="43" s="1"/>
  <c r="G86" i="43"/>
  <c r="J86" i="43" s="1"/>
  <c r="I84" i="43"/>
  <c r="I88" i="43" s="1"/>
  <c r="H84" i="43"/>
  <c r="G84" i="43"/>
  <c r="H81" i="43"/>
  <c r="G81" i="43"/>
  <c r="F81" i="43"/>
  <c r="I73" i="43"/>
  <c r="H73" i="43"/>
  <c r="G73" i="43"/>
  <c r="F73" i="43"/>
  <c r="J71" i="43"/>
  <c r="I66" i="43"/>
  <c r="H66" i="43"/>
  <c r="G66" i="43"/>
  <c r="F66" i="43"/>
  <c r="I64" i="43"/>
  <c r="H64" i="43"/>
  <c r="G64" i="43"/>
  <c r="F64" i="43"/>
  <c r="I62" i="43"/>
  <c r="H62" i="43"/>
  <c r="G62" i="43"/>
  <c r="G68" i="43" s="1"/>
  <c r="F62" i="43"/>
  <c r="I37" i="43"/>
  <c r="H37" i="43"/>
  <c r="G37" i="43"/>
  <c r="F37" i="43"/>
  <c r="I35" i="43"/>
  <c r="H35" i="43"/>
  <c r="G35" i="43"/>
  <c r="F35" i="43"/>
  <c r="I33" i="43"/>
  <c r="H33" i="43"/>
  <c r="G33" i="43"/>
  <c r="F33" i="43"/>
  <c r="J14" i="43"/>
  <c r="J73" i="43" s="1"/>
  <c r="I8" i="43"/>
  <c r="F8" i="43"/>
  <c r="I5" i="43"/>
  <c r="H5" i="43"/>
  <c r="G5" i="43"/>
  <c r="I3" i="43"/>
  <c r="H3" i="43"/>
  <c r="G3" i="43"/>
  <c r="H68" i="43" l="1"/>
  <c r="J64" i="43"/>
  <c r="J66" i="43"/>
  <c r="J81" i="43"/>
  <c r="H88" i="43"/>
  <c r="J3" i="43"/>
  <c r="G88" i="43"/>
  <c r="C102" i="43"/>
  <c r="B102" i="43"/>
  <c r="I68" i="43"/>
  <c r="J62" i="43"/>
  <c r="H39" i="43"/>
  <c r="I39" i="43"/>
  <c r="J33" i="43"/>
  <c r="J37" i="43"/>
  <c r="G39" i="43"/>
  <c r="J35" i="43"/>
  <c r="I10" i="43"/>
  <c r="J5" i="43"/>
  <c r="H10" i="43"/>
  <c r="G10" i="43"/>
  <c r="J8" i="43"/>
  <c r="D102" i="43"/>
  <c r="F88" i="43"/>
  <c r="F10" i="43"/>
  <c r="J84" i="43"/>
  <c r="F39" i="43"/>
  <c r="F68" i="43"/>
  <c r="J68" i="43" s="1"/>
  <c r="G1476" i="40"/>
  <c r="H1476" i="40"/>
  <c r="J1476" i="40"/>
  <c r="K1476" i="40"/>
  <c r="L1476" i="40"/>
  <c r="F1476" i="40"/>
  <c r="H1511" i="40"/>
  <c r="J1511" i="40"/>
  <c r="K1511" i="40"/>
  <c r="L1511" i="40"/>
  <c r="G1511" i="40"/>
  <c r="F1511" i="40"/>
  <c r="C1511" i="40"/>
  <c r="C1476" i="40"/>
  <c r="J88" i="43" l="1"/>
  <c r="J10" i="43"/>
  <c r="J39" i="43"/>
  <c r="G1455" i="40"/>
  <c r="H1455" i="40"/>
  <c r="J1455" i="40"/>
  <c r="K1455" i="40"/>
  <c r="L1455" i="40"/>
  <c r="F1455" i="40"/>
  <c r="C1455" i="40"/>
  <c r="G1425" i="40"/>
  <c r="H1425" i="40"/>
  <c r="J1425" i="40"/>
  <c r="K1425" i="40"/>
  <c r="L1425" i="40"/>
  <c r="F1425" i="40"/>
  <c r="C1425" i="40"/>
  <c r="G1396" i="40"/>
  <c r="H1396" i="40"/>
  <c r="J1396" i="40"/>
  <c r="K1396" i="40"/>
  <c r="L1396" i="40"/>
  <c r="F1396" i="40"/>
  <c r="C1396" i="40"/>
  <c r="G1368" i="40"/>
  <c r="H1368" i="40"/>
  <c r="J1368" i="40"/>
  <c r="K1368" i="40"/>
  <c r="L1368" i="40"/>
  <c r="F1368" i="40"/>
  <c r="C1368" i="40"/>
  <c r="G1336" i="40"/>
  <c r="H1336" i="40"/>
  <c r="J1336" i="40"/>
  <c r="K1336" i="40"/>
  <c r="L1336" i="40"/>
  <c r="F1336" i="40"/>
  <c r="C1336" i="40"/>
  <c r="G1301" i="40"/>
  <c r="H1301" i="40"/>
  <c r="I1301" i="40"/>
  <c r="J1301" i="40"/>
  <c r="K1301" i="40"/>
  <c r="L1301" i="40"/>
  <c r="F1301" i="40"/>
  <c r="C1301" i="40"/>
  <c r="H1267" i="40"/>
  <c r="J1267" i="40"/>
  <c r="K1267" i="40"/>
  <c r="L1267" i="40"/>
  <c r="G1267" i="40"/>
  <c r="F1267" i="40"/>
  <c r="C1267" i="40"/>
  <c r="G1230" i="40"/>
  <c r="H1230" i="40"/>
  <c r="J1230" i="40"/>
  <c r="K1230" i="40"/>
  <c r="L1230" i="40"/>
  <c r="F1230" i="40"/>
  <c r="C1230" i="40"/>
  <c r="G1197" i="40"/>
  <c r="H1197" i="40"/>
  <c r="J1197" i="40"/>
  <c r="K1197" i="40"/>
  <c r="L1197" i="40"/>
  <c r="F1197" i="40"/>
  <c r="C1197" i="40"/>
  <c r="G1174" i="40"/>
  <c r="H1174" i="40"/>
  <c r="J1174" i="40"/>
  <c r="K1174" i="40"/>
  <c r="L1174" i="40"/>
  <c r="F1174" i="40"/>
  <c r="C1174" i="40"/>
  <c r="G1119" i="40"/>
  <c r="H1119" i="40"/>
  <c r="J1119" i="40"/>
  <c r="K1119" i="40"/>
  <c r="L1119" i="40"/>
  <c r="F1119" i="40"/>
  <c r="C1119" i="40"/>
  <c r="H1088" i="40"/>
  <c r="J1088" i="40"/>
  <c r="K1088" i="40"/>
  <c r="L1088" i="40"/>
  <c r="G1088" i="40"/>
  <c r="F1088" i="40"/>
  <c r="C1088" i="40"/>
  <c r="G1064" i="40"/>
  <c r="H1064" i="40"/>
  <c r="J1064" i="40"/>
  <c r="K1064" i="40"/>
  <c r="L1064" i="40"/>
  <c r="F1064" i="40"/>
  <c r="C1064" i="40"/>
  <c r="G1036" i="40"/>
  <c r="H1036" i="40"/>
  <c r="J1036" i="40"/>
  <c r="K1036" i="40"/>
  <c r="L1036" i="40"/>
  <c r="F1036" i="40"/>
  <c r="C1036" i="40"/>
  <c r="G1006" i="40"/>
  <c r="H1006" i="40"/>
  <c r="J1006" i="40"/>
  <c r="K1006" i="40"/>
  <c r="L1006" i="40"/>
  <c r="F1006" i="40"/>
  <c r="C1006" i="40"/>
  <c r="G973" i="40"/>
  <c r="H973" i="40"/>
  <c r="J973" i="40"/>
  <c r="K973" i="40"/>
  <c r="L973" i="40"/>
  <c r="F973" i="40"/>
  <c r="C973" i="40"/>
  <c r="G944" i="40"/>
  <c r="H944" i="40"/>
  <c r="J944" i="40"/>
  <c r="K944" i="40"/>
  <c r="L944" i="40"/>
  <c r="F944" i="40"/>
  <c r="C944" i="40"/>
  <c r="G885" i="40"/>
  <c r="H885" i="40"/>
  <c r="J885" i="40"/>
  <c r="K885" i="40"/>
  <c r="L885" i="40"/>
  <c r="F885" i="40"/>
  <c r="C885" i="40"/>
  <c r="G826" i="40"/>
  <c r="H826" i="40"/>
  <c r="J826" i="40"/>
  <c r="K826" i="40"/>
  <c r="L826" i="40"/>
  <c r="F826" i="40"/>
  <c r="C826" i="40"/>
  <c r="G793" i="40"/>
  <c r="H793" i="40"/>
  <c r="J793" i="40"/>
  <c r="K793" i="40"/>
  <c r="L793" i="40"/>
  <c r="F793" i="40"/>
  <c r="C793" i="40"/>
  <c r="G764" i="40"/>
  <c r="H764" i="40"/>
  <c r="J764" i="40"/>
  <c r="K764" i="40"/>
  <c r="L764" i="40"/>
  <c r="F764" i="40"/>
  <c r="C764" i="40"/>
  <c r="G736" i="40"/>
  <c r="H736" i="40"/>
  <c r="J736" i="40"/>
  <c r="K736" i="40"/>
  <c r="L736" i="40"/>
  <c r="F736" i="40"/>
  <c r="C736" i="40"/>
  <c r="G705" i="40"/>
  <c r="H705" i="40"/>
  <c r="J705" i="40"/>
  <c r="K705" i="40"/>
  <c r="L705" i="40"/>
  <c r="F705" i="40"/>
  <c r="C705" i="40"/>
  <c r="C676" i="40"/>
  <c r="G646" i="40"/>
  <c r="H646" i="40"/>
  <c r="J646" i="40"/>
  <c r="K646" i="40"/>
  <c r="L646" i="40"/>
  <c r="F646" i="40"/>
  <c r="C646" i="40"/>
  <c r="G616" i="40"/>
  <c r="H616" i="40"/>
  <c r="J616" i="40"/>
  <c r="K616" i="40"/>
  <c r="L616" i="40"/>
  <c r="F616" i="40"/>
  <c r="C616" i="40"/>
  <c r="G585" i="40"/>
  <c r="H585" i="40"/>
  <c r="J585" i="40"/>
  <c r="K585" i="40"/>
  <c r="L585" i="40"/>
  <c r="F585" i="40"/>
  <c r="C585" i="40"/>
  <c r="N585" i="40" s="1"/>
  <c r="G554" i="40"/>
  <c r="G537" i="40" s="1"/>
  <c r="H554" i="40"/>
  <c r="J554" i="40"/>
  <c r="K554" i="40"/>
  <c r="K537" i="40" s="1"/>
  <c r="L554" i="40"/>
  <c r="L537" i="40" s="1"/>
  <c r="F554" i="40"/>
  <c r="C554" i="40"/>
  <c r="C537" i="40" s="1"/>
  <c r="H537" i="40"/>
  <c r="J537" i="40"/>
  <c r="F537" i="40"/>
  <c r="G508" i="40"/>
  <c r="H508" i="40"/>
  <c r="J508" i="40"/>
  <c r="K508" i="40"/>
  <c r="L508" i="40"/>
  <c r="F508" i="40"/>
  <c r="C508" i="40"/>
  <c r="G480" i="40"/>
  <c r="H480" i="40"/>
  <c r="J480" i="40"/>
  <c r="K480" i="40"/>
  <c r="L480" i="40"/>
  <c r="F480" i="40"/>
  <c r="C480" i="40"/>
  <c r="G452" i="40"/>
  <c r="H452" i="40"/>
  <c r="J452" i="40"/>
  <c r="K452" i="40"/>
  <c r="L452" i="40"/>
  <c r="F452" i="40"/>
  <c r="C452" i="40"/>
  <c r="G429" i="40"/>
  <c r="H429" i="40"/>
  <c r="I429" i="40"/>
  <c r="J429" i="40"/>
  <c r="K429" i="40"/>
  <c r="L429" i="40"/>
  <c r="F429" i="40"/>
  <c r="C429" i="40"/>
  <c r="C403" i="40"/>
  <c r="G403" i="40"/>
  <c r="H403" i="40"/>
  <c r="J403" i="40"/>
  <c r="K403" i="40"/>
  <c r="L403" i="40"/>
  <c r="F403" i="40"/>
  <c r="H377" i="40"/>
  <c r="J377" i="40"/>
  <c r="K377" i="40"/>
  <c r="L377" i="40"/>
  <c r="G377" i="40"/>
  <c r="F377" i="40"/>
  <c r="C377" i="40"/>
  <c r="G348" i="40"/>
  <c r="H348" i="40"/>
  <c r="J348" i="40"/>
  <c r="K348" i="40"/>
  <c r="L348" i="40"/>
  <c r="F348" i="40"/>
  <c r="C348" i="40"/>
  <c r="G318" i="40"/>
  <c r="H318" i="40"/>
  <c r="J318" i="40"/>
  <c r="K318" i="40"/>
  <c r="L318" i="40"/>
  <c r="F318" i="40"/>
  <c r="C318" i="40"/>
  <c r="J285" i="40"/>
  <c r="K285" i="40"/>
  <c r="L285" i="40"/>
  <c r="G285" i="40"/>
  <c r="H285" i="40"/>
  <c r="C285" i="40"/>
  <c r="G254" i="40"/>
  <c r="H254" i="40"/>
  <c r="J254" i="40"/>
  <c r="K254" i="40"/>
  <c r="L254" i="40"/>
  <c r="F254" i="40"/>
  <c r="C254" i="40"/>
  <c r="G203" i="40"/>
  <c r="H203" i="40"/>
  <c r="J203" i="40"/>
  <c r="K203" i="40"/>
  <c r="L203" i="40"/>
  <c r="F203" i="40"/>
  <c r="G2" i="40"/>
  <c r="H2" i="40"/>
  <c r="I2" i="40"/>
  <c r="J2" i="40"/>
  <c r="K2" i="40"/>
  <c r="L2" i="40"/>
  <c r="F2" i="40"/>
  <c r="C2" i="40"/>
  <c r="G171" i="40"/>
  <c r="H171" i="40"/>
  <c r="I171" i="40"/>
  <c r="J171" i="40"/>
  <c r="K171" i="40"/>
  <c r="L171" i="40"/>
  <c r="F171" i="40"/>
  <c r="C171" i="40"/>
  <c r="J136" i="40"/>
  <c r="K136" i="40"/>
  <c r="L136" i="40"/>
  <c r="G136" i="40"/>
  <c r="H136" i="40"/>
  <c r="F136" i="40"/>
  <c r="C136" i="40"/>
  <c r="J85" i="40"/>
  <c r="K85" i="40"/>
  <c r="L85" i="40"/>
  <c r="G85" i="40"/>
  <c r="H85" i="40"/>
  <c r="F85" i="40"/>
  <c r="C85" i="40"/>
  <c r="I56" i="40"/>
  <c r="J56" i="40"/>
  <c r="K56" i="40"/>
  <c r="L56" i="40"/>
  <c r="H56" i="40"/>
  <c r="F56" i="40"/>
  <c r="G56" i="40"/>
  <c r="J72" i="43" l="1"/>
  <c r="J102" i="43" s="1"/>
  <c r="N254" i="40"/>
  <c r="N554" i="40"/>
  <c r="N403" i="40"/>
  <c r="N203" i="40"/>
  <c r="C56" i="40"/>
  <c r="J29" i="40"/>
  <c r="K29" i="40"/>
  <c r="L29" i="40"/>
  <c r="G29" i="40"/>
  <c r="H29" i="40"/>
  <c r="F29" i="40"/>
  <c r="C29" i="40"/>
  <c r="D100" i="42" l="1"/>
  <c r="D101" i="42" s="1"/>
  <c r="C72" i="42" l="1"/>
  <c r="B72" i="42"/>
  <c r="I83" i="42"/>
  <c r="I87" i="42" s="1"/>
  <c r="G83" i="42"/>
  <c r="G80" i="42"/>
  <c r="F80" i="42"/>
  <c r="G85" i="42"/>
  <c r="J85" i="42" s="1"/>
  <c r="H80" i="42"/>
  <c r="C100" i="42"/>
  <c r="H83" i="42"/>
  <c r="F83" i="42"/>
  <c r="B100" i="42"/>
  <c r="F87" i="42" l="1"/>
  <c r="H87" i="42"/>
  <c r="B101" i="42"/>
  <c r="G87" i="42"/>
  <c r="J87" i="42" s="1"/>
  <c r="C101" i="42"/>
  <c r="J83" i="42"/>
  <c r="J80" i="42"/>
  <c r="J14" i="42"/>
  <c r="I73" i="42"/>
  <c r="H73" i="42"/>
  <c r="G73" i="42"/>
  <c r="F73" i="42"/>
  <c r="J71" i="42"/>
  <c r="H5" i="42"/>
  <c r="G5" i="42"/>
  <c r="F5" i="42"/>
  <c r="G3" i="42"/>
  <c r="H3" i="42"/>
  <c r="I3" i="42"/>
  <c r="F3" i="42"/>
  <c r="J100" i="42" l="1"/>
  <c r="J3" i="42"/>
  <c r="G33" i="42"/>
  <c r="F33" i="42"/>
  <c r="G35" i="42"/>
  <c r="F35" i="42"/>
  <c r="I33" i="42"/>
  <c r="J73" i="42"/>
  <c r="I64" i="42"/>
  <c r="F8" i="42" l="1"/>
  <c r="G8" i="42"/>
  <c r="I66" i="42"/>
  <c r="H66" i="42"/>
  <c r="G66" i="42"/>
  <c r="F66" i="42"/>
  <c r="H64" i="42"/>
  <c r="G64" i="42"/>
  <c r="F64" i="42"/>
  <c r="I62" i="42"/>
  <c r="H62" i="42"/>
  <c r="G62" i="42"/>
  <c r="F62" i="42"/>
  <c r="I37" i="42"/>
  <c r="H37" i="42"/>
  <c r="G37" i="42"/>
  <c r="F37" i="42"/>
  <c r="I35" i="42"/>
  <c r="H35" i="42"/>
  <c r="H33" i="42"/>
  <c r="I8" i="42"/>
  <c r="H8" i="42"/>
  <c r="I5" i="42"/>
  <c r="J5" i="42" s="1"/>
  <c r="I68" i="42" l="1"/>
  <c r="I10" i="42"/>
  <c r="H68" i="42"/>
  <c r="G68" i="42"/>
  <c r="I39" i="42"/>
  <c r="J62" i="42"/>
  <c r="H39" i="42"/>
  <c r="J33" i="42"/>
  <c r="G39" i="42"/>
  <c r="J64" i="42"/>
  <c r="J66" i="42"/>
  <c r="J8" i="42"/>
  <c r="J35" i="42"/>
  <c r="J37" i="42"/>
  <c r="F39" i="42"/>
  <c r="F68" i="42"/>
  <c r="H10" i="42"/>
  <c r="G10" i="42"/>
  <c r="F10" i="42"/>
  <c r="J68" i="42" l="1"/>
  <c r="J39" i="42"/>
  <c r="J10" i="42"/>
  <c r="F1790" i="40"/>
  <c r="C1790" i="40"/>
  <c r="N1790" i="40" s="1"/>
  <c r="L1761" i="40"/>
  <c r="L1741" i="40" s="1"/>
  <c r="K1761" i="40"/>
  <c r="K1741" i="40" s="1"/>
  <c r="J1761" i="40"/>
  <c r="J1741" i="40" s="1"/>
  <c r="G1761" i="40"/>
  <c r="G1741" i="40" s="1"/>
  <c r="F1761" i="40"/>
  <c r="F1741" i="40" s="1"/>
  <c r="C1761" i="40"/>
  <c r="C1741" i="40" s="1"/>
  <c r="L1724" i="40"/>
  <c r="K1724" i="40"/>
  <c r="J1724" i="40"/>
  <c r="G1724" i="40"/>
  <c r="F1724" i="40"/>
  <c r="C1724" i="40"/>
  <c r="F1699" i="40"/>
  <c r="C1699" i="40"/>
  <c r="L1675" i="40"/>
  <c r="K1675" i="40"/>
  <c r="J1675" i="40"/>
  <c r="G1675" i="40"/>
  <c r="F1675" i="40"/>
  <c r="C1675" i="40"/>
  <c r="F1629" i="40"/>
  <c r="C1629" i="40"/>
  <c r="L1146" i="40"/>
  <c r="K1146" i="40"/>
  <c r="J1146" i="40"/>
  <c r="G1146" i="40"/>
  <c r="F1146" i="40"/>
  <c r="C1146" i="40"/>
  <c r="N1119" i="40" s="1"/>
  <c r="L915" i="40"/>
  <c r="K915" i="40"/>
  <c r="J915" i="40"/>
  <c r="G915" i="40"/>
  <c r="F915" i="40"/>
  <c r="C915" i="40"/>
  <c r="K860" i="40"/>
  <c r="J860" i="40"/>
  <c r="G860" i="40"/>
  <c r="F860" i="40"/>
  <c r="L860" i="40"/>
  <c r="N1230" i="40" l="1"/>
  <c r="N1301" i="40"/>
  <c r="J72" i="42"/>
  <c r="J101" i="42" s="1"/>
  <c r="N1761" i="40"/>
  <c r="N1741" i="40"/>
  <c r="N1611" i="40"/>
  <c r="N1590" i="40"/>
  <c r="N1544" i="40"/>
  <c r="N1476" i="40"/>
  <c r="N1511" i="40"/>
  <c r="N1396" i="40"/>
  <c r="N1425" i="40"/>
  <c r="N1336" i="40"/>
  <c r="N1368" i="40"/>
  <c r="N1197" i="40"/>
  <c r="N1267" i="40"/>
  <c r="N1174" i="40"/>
  <c r="N1146" i="40"/>
  <c r="N1036" i="40"/>
  <c r="N973" i="40"/>
  <c r="N1006" i="40"/>
  <c r="N915" i="40"/>
  <c r="N944" i="40"/>
  <c r="N885" i="40"/>
  <c r="C860" i="40"/>
  <c r="N860" i="40" s="1"/>
  <c r="N826" i="40"/>
  <c r="L676" i="40"/>
  <c r="K676" i="40"/>
  <c r="J676" i="40"/>
  <c r="G676" i="40"/>
  <c r="F676" i="40"/>
  <c r="N1455" i="40" l="1"/>
  <c r="N1088" i="40"/>
  <c r="N1064" i="40"/>
  <c r="N793" i="40"/>
  <c r="N764" i="40"/>
  <c r="N736" i="40"/>
  <c r="N616" i="40"/>
  <c r="N646" i="40"/>
  <c r="N676" i="40"/>
  <c r="N705" i="40"/>
  <c r="F285" i="40"/>
  <c r="N508" i="40" l="1"/>
  <c r="N537" i="40"/>
  <c r="N480" i="40"/>
  <c r="N285" i="40"/>
  <c r="AR2" i="40"/>
  <c r="W2" i="40"/>
  <c r="V2" i="40"/>
  <c r="U2" i="40"/>
  <c r="S2" i="40"/>
  <c r="P2" i="40"/>
  <c r="N2" i="40"/>
  <c r="T2" i="40" s="1"/>
  <c r="AT2" i="40"/>
  <c r="AS2" i="40"/>
  <c r="Q2" i="40"/>
  <c r="N429" i="40" l="1"/>
  <c r="N452" i="40"/>
  <c r="R29" i="40"/>
  <c r="R2" i="40"/>
  <c r="S29" i="40"/>
  <c r="O2" i="40"/>
  <c r="L41" i="35"/>
  <c r="L35" i="35"/>
  <c r="L29" i="35"/>
  <c r="L21" i="35"/>
  <c r="L17" i="35"/>
  <c r="L14" i="35"/>
  <c r="L9" i="35"/>
  <c r="L3" i="35"/>
  <c r="N377" i="40" l="1"/>
  <c r="N348" i="40"/>
  <c r="W29" i="40"/>
  <c r="U29" i="40"/>
  <c r="V29" i="40"/>
  <c r="D72" i="37"/>
  <c r="C72" i="37"/>
  <c r="B72" i="37"/>
  <c r="I59" i="37"/>
  <c r="H59" i="37"/>
  <c r="G59" i="37"/>
  <c r="F59" i="37"/>
  <c r="I57" i="37"/>
  <c r="H57" i="37"/>
  <c r="H61" i="37" s="1"/>
  <c r="G57" i="37"/>
  <c r="F57" i="37"/>
  <c r="I55" i="37"/>
  <c r="I61" i="37" s="1"/>
  <c r="G55" i="37"/>
  <c r="F55" i="37"/>
  <c r="I50" i="37"/>
  <c r="H50" i="37"/>
  <c r="G50" i="37"/>
  <c r="F50" i="37"/>
  <c r="I48" i="37"/>
  <c r="H48" i="37"/>
  <c r="G48" i="37"/>
  <c r="F48" i="37"/>
  <c r="I46" i="37"/>
  <c r="H46" i="37"/>
  <c r="H52" i="37" s="1"/>
  <c r="G46" i="37"/>
  <c r="F46" i="37"/>
  <c r="I26" i="37"/>
  <c r="H26" i="37"/>
  <c r="G26" i="37"/>
  <c r="F26" i="37"/>
  <c r="I24" i="37"/>
  <c r="H24" i="37"/>
  <c r="G24" i="37"/>
  <c r="F24" i="37"/>
  <c r="I22" i="37"/>
  <c r="H22" i="37"/>
  <c r="H28" i="37" s="1"/>
  <c r="G22" i="37"/>
  <c r="F22" i="37"/>
  <c r="F28" i="37" s="1"/>
  <c r="I6" i="37"/>
  <c r="H6" i="37"/>
  <c r="G6" i="37"/>
  <c r="F6" i="37"/>
  <c r="I4" i="37"/>
  <c r="H4" i="37"/>
  <c r="G4" i="37"/>
  <c r="F4" i="37"/>
  <c r="I2" i="37"/>
  <c r="H2" i="37"/>
  <c r="H8" i="37" s="1"/>
  <c r="G2" i="37"/>
  <c r="F2" i="37"/>
  <c r="J57" i="37" l="1"/>
  <c r="G61" i="37"/>
  <c r="N318" i="40"/>
  <c r="J59" i="37"/>
  <c r="J2" i="37"/>
  <c r="J4" i="37"/>
  <c r="J6" i="37"/>
  <c r="J24" i="37"/>
  <c r="J26" i="37"/>
  <c r="J46" i="37"/>
  <c r="J48" i="37"/>
  <c r="J50" i="37"/>
  <c r="I8" i="37"/>
  <c r="I28" i="37"/>
  <c r="G52" i="37"/>
  <c r="I52" i="37"/>
  <c r="G8" i="37"/>
  <c r="J72" i="37"/>
  <c r="F61" i="37"/>
  <c r="J61" i="37" s="1"/>
  <c r="G28" i="37"/>
  <c r="J28" i="37" s="1"/>
  <c r="J22" i="37"/>
  <c r="F8" i="37"/>
  <c r="F52" i="37"/>
  <c r="J55" i="37"/>
  <c r="D72" i="35"/>
  <c r="C72" i="35"/>
  <c r="B72" i="35"/>
  <c r="I59" i="35"/>
  <c r="H59" i="35"/>
  <c r="G59" i="35"/>
  <c r="F59" i="35"/>
  <c r="I57" i="35"/>
  <c r="H57" i="35"/>
  <c r="H61" i="35" s="1"/>
  <c r="G57" i="35"/>
  <c r="F57" i="35"/>
  <c r="I55" i="35"/>
  <c r="G55" i="35"/>
  <c r="F55" i="35"/>
  <c r="I50" i="35"/>
  <c r="H50" i="35"/>
  <c r="G50" i="35"/>
  <c r="F50" i="35"/>
  <c r="I48" i="35"/>
  <c r="H48" i="35"/>
  <c r="G48" i="35"/>
  <c r="F48" i="35"/>
  <c r="I46" i="35"/>
  <c r="I52" i="35" s="1"/>
  <c r="H46" i="35"/>
  <c r="H52" i="35" s="1"/>
  <c r="G46" i="35"/>
  <c r="G52" i="35" s="1"/>
  <c r="F46" i="35"/>
  <c r="I26" i="35"/>
  <c r="H26" i="35"/>
  <c r="G26" i="35"/>
  <c r="F26" i="35"/>
  <c r="I24" i="35"/>
  <c r="H24" i="35"/>
  <c r="G24" i="35"/>
  <c r="F24" i="35"/>
  <c r="I22" i="35"/>
  <c r="I28" i="35" s="1"/>
  <c r="H22" i="35"/>
  <c r="H28" i="35" s="1"/>
  <c r="G22" i="35"/>
  <c r="G28" i="35" s="1"/>
  <c r="F22" i="35"/>
  <c r="I6" i="35"/>
  <c r="H6" i="35"/>
  <c r="G6" i="35"/>
  <c r="F6" i="35"/>
  <c r="I4" i="35"/>
  <c r="H4" i="35"/>
  <c r="G4" i="35"/>
  <c r="F4" i="35"/>
  <c r="I2" i="35"/>
  <c r="I8" i="35" s="1"/>
  <c r="H2" i="35"/>
  <c r="G2" i="35"/>
  <c r="G8" i="35" s="1"/>
  <c r="F2" i="35"/>
  <c r="F8" i="35" s="1"/>
  <c r="H8" i="35" l="1"/>
  <c r="I61" i="35"/>
  <c r="N171" i="40"/>
  <c r="J6" i="35"/>
  <c r="J26" i="35"/>
  <c r="J48" i="35"/>
  <c r="G61" i="35"/>
  <c r="J57" i="35"/>
  <c r="J59" i="35"/>
  <c r="J52" i="37"/>
  <c r="J8" i="37"/>
  <c r="J50" i="35"/>
  <c r="F61" i="35"/>
  <c r="J24" i="35"/>
  <c r="J46" i="35"/>
  <c r="J22" i="35"/>
  <c r="J4" i="35"/>
  <c r="J72" i="35"/>
  <c r="J8" i="35"/>
  <c r="J2" i="35"/>
  <c r="F28" i="35"/>
  <c r="J28" i="35" s="1"/>
  <c r="F52" i="35"/>
  <c r="J52" i="35" s="1"/>
  <c r="J55" i="35"/>
  <c r="L5" i="12"/>
  <c r="J61" i="35" l="1"/>
  <c r="N136" i="40"/>
  <c r="D72" i="33"/>
  <c r="C72" i="33"/>
  <c r="B72" i="33"/>
  <c r="I59" i="33"/>
  <c r="H59" i="33"/>
  <c r="G59" i="33"/>
  <c r="F59" i="33"/>
  <c r="I57" i="33"/>
  <c r="H57" i="33"/>
  <c r="G57" i="33"/>
  <c r="F57" i="33"/>
  <c r="I55" i="33"/>
  <c r="I61" i="33" s="1"/>
  <c r="G55" i="33"/>
  <c r="F55" i="33"/>
  <c r="I50" i="33"/>
  <c r="H50" i="33"/>
  <c r="G50" i="33"/>
  <c r="F50" i="33"/>
  <c r="I48" i="33"/>
  <c r="H48" i="33"/>
  <c r="G48" i="33"/>
  <c r="F48" i="33"/>
  <c r="I46" i="33"/>
  <c r="I52" i="33" s="1"/>
  <c r="H46" i="33"/>
  <c r="G46" i="33"/>
  <c r="G52" i="33" s="1"/>
  <c r="F46" i="33"/>
  <c r="I26" i="33"/>
  <c r="H26" i="33"/>
  <c r="G26" i="33"/>
  <c r="F26" i="33"/>
  <c r="I24" i="33"/>
  <c r="H24" i="33"/>
  <c r="G24" i="33"/>
  <c r="F24" i="33"/>
  <c r="I22" i="33"/>
  <c r="I28" i="33" s="1"/>
  <c r="H22" i="33"/>
  <c r="G22" i="33"/>
  <c r="F22" i="33"/>
  <c r="I6" i="33"/>
  <c r="H6" i="33"/>
  <c r="G6" i="33"/>
  <c r="F6" i="33"/>
  <c r="I4" i="33"/>
  <c r="H4" i="33"/>
  <c r="G4" i="33"/>
  <c r="F4" i="33"/>
  <c r="I2" i="33"/>
  <c r="I8" i="33" s="1"/>
  <c r="H2" i="33"/>
  <c r="G2" i="33"/>
  <c r="G8" i="33" s="1"/>
  <c r="F2" i="33"/>
  <c r="H8" i="33" l="1"/>
  <c r="N108" i="40"/>
  <c r="J57" i="33"/>
  <c r="J4" i="33"/>
  <c r="J6" i="33"/>
  <c r="J24" i="33"/>
  <c r="H28" i="33"/>
  <c r="J46" i="33"/>
  <c r="J48" i="33"/>
  <c r="H52" i="33"/>
  <c r="J50" i="33"/>
  <c r="G28" i="33"/>
  <c r="J26" i="33"/>
  <c r="J22" i="33"/>
  <c r="H61" i="33"/>
  <c r="J59" i="33"/>
  <c r="F61" i="33"/>
  <c r="G61" i="33"/>
  <c r="F8" i="33"/>
  <c r="J8" i="33" s="1"/>
  <c r="J72" i="33"/>
  <c r="F52" i="33"/>
  <c r="J55" i="33"/>
  <c r="J2" i="33"/>
  <c r="F28" i="33"/>
  <c r="D72" i="32"/>
  <c r="C72" i="32"/>
  <c r="B72" i="32"/>
  <c r="I59" i="32"/>
  <c r="H59" i="32"/>
  <c r="G59" i="32"/>
  <c r="F59" i="32"/>
  <c r="I57" i="32"/>
  <c r="H57" i="32"/>
  <c r="H61" i="32" s="1"/>
  <c r="G57" i="32"/>
  <c r="F57" i="32"/>
  <c r="I55" i="32"/>
  <c r="G55" i="32"/>
  <c r="F55" i="32"/>
  <c r="I50" i="32"/>
  <c r="H50" i="32"/>
  <c r="G50" i="32"/>
  <c r="F50" i="32"/>
  <c r="I48" i="32"/>
  <c r="H48" i="32"/>
  <c r="G48" i="32"/>
  <c r="F48" i="32"/>
  <c r="I46" i="32"/>
  <c r="I52" i="32" s="1"/>
  <c r="H46" i="32"/>
  <c r="H52" i="32" s="1"/>
  <c r="G46" i="32"/>
  <c r="F46" i="32"/>
  <c r="I26" i="32"/>
  <c r="H26" i="32"/>
  <c r="G26" i="32"/>
  <c r="F26" i="32"/>
  <c r="I24" i="32"/>
  <c r="H24" i="32"/>
  <c r="G24" i="32"/>
  <c r="F24" i="32"/>
  <c r="I22" i="32"/>
  <c r="I28" i="32" s="1"/>
  <c r="H22" i="32"/>
  <c r="G22" i="32"/>
  <c r="F22" i="32"/>
  <c r="I6" i="32"/>
  <c r="H6" i="32"/>
  <c r="G6" i="32"/>
  <c r="F6" i="32"/>
  <c r="I4" i="32"/>
  <c r="H4" i="32"/>
  <c r="G4" i="32"/>
  <c r="F4" i="32"/>
  <c r="I2" i="32"/>
  <c r="I8" i="32" s="1"/>
  <c r="H2" i="32"/>
  <c r="H8" i="32" s="1"/>
  <c r="G2" i="32"/>
  <c r="G8" i="32" s="1"/>
  <c r="F2" i="32"/>
  <c r="F8" i="32" s="1"/>
  <c r="I61" i="32" l="1"/>
  <c r="G52" i="32"/>
  <c r="N85" i="40"/>
  <c r="J4" i="32"/>
  <c r="J22" i="32"/>
  <c r="J46" i="32"/>
  <c r="J48" i="32"/>
  <c r="J50" i="32"/>
  <c r="J28" i="33"/>
  <c r="J52" i="33"/>
  <c r="M4" i="33"/>
  <c r="J61" i="33"/>
  <c r="J57" i="32"/>
  <c r="J59" i="32"/>
  <c r="J24" i="32"/>
  <c r="H28" i="32"/>
  <c r="F61" i="32"/>
  <c r="G61" i="32"/>
  <c r="G28" i="32"/>
  <c r="J26" i="32"/>
  <c r="J72" i="32"/>
  <c r="J8" i="32"/>
  <c r="J6" i="32"/>
  <c r="J2" i="32"/>
  <c r="F28" i="32"/>
  <c r="F52" i="32"/>
  <c r="J52" i="32" s="1"/>
  <c r="J55" i="32"/>
  <c r="N29" i="40" l="1"/>
  <c r="M4" i="32"/>
  <c r="J28" i="32"/>
  <c r="J61" i="32"/>
  <c r="D72" i="29"/>
  <c r="C72" i="29"/>
  <c r="B72" i="29"/>
  <c r="I59" i="29"/>
  <c r="H59" i="29"/>
  <c r="G59" i="29"/>
  <c r="F59" i="29"/>
  <c r="I57" i="29"/>
  <c r="H57" i="29"/>
  <c r="H61" i="29" s="1"/>
  <c r="G57" i="29"/>
  <c r="F57" i="29"/>
  <c r="I55" i="29"/>
  <c r="G55" i="29"/>
  <c r="F55" i="29"/>
  <c r="I50" i="29"/>
  <c r="H50" i="29"/>
  <c r="G50" i="29"/>
  <c r="F50" i="29"/>
  <c r="I48" i="29"/>
  <c r="H48" i="29"/>
  <c r="G48" i="29"/>
  <c r="F48" i="29"/>
  <c r="I46" i="29"/>
  <c r="H46" i="29"/>
  <c r="H52" i="29" s="1"/>
  <c r="G46" i="29"/>
  <c r="F46" i="29"/>
  <c r="I26" i="29"/>
  <c r="H26" i="29"/>
  <c r="G26" i="29"/>
  <c r="F26" i="29"/>
  <c r="I24" i="29"/>
  <c r="H24" i="29"/>
  <c r="G24" i="29"/>
  <c r="F24" i="29"/>
  <c r="I22" i="29"/>
  <c r="H22" i="29"/>
  <c r="G22" i="29"/>
  <c r="F22" i="29"/>
  <c r="I6" i="29"/>
  <c r="H6" i="29"/>
  <c r="G6" i="29"/>
  <c r="F6" i="29"/>
  <c r="I4" i="29"/>
  <c r="H4" i="29"/>
  <c r="G4" i="29"/>
  <c r="F4" i="29"/>
  <c r="I2" i="29"/>
  <c r="I8" i="29" s="1"/>
  <c r="H2" i="29"/>
  <c r="H8" i="29" s="1"/>
  <c r="G2" i="29"/>
  <c r="G8" i="29" s="1"/>
  <c r="F2" i="29"/>
  <c r="F8" i="29" l="1"/>
  <c r="I61" i="29"/>
  <c r="T29" i="40"/>
  <c r="O29" i="40"/>
  <c r="G61" i="29"/>
  <c r="J57" i="29"/>
  <c r="I28" i="29"/>
  <c r="G52" i="29"/>
  <c r="J59" i="29"/>
  <c r="J4" i="29"/>
  <c r="J6" i="29"/>
  <c r="J22" i="29"/>
  <c r="J46" i="29"/>
  <c r="J48" i="29"/>
  <c r="J50" i="29"/>
  <c r="J55" i="29"/>
  <c r="I52" i="29"/>
  <c r="J24" i="29"/>
  <c r="H28" i="29"/>
  <c r="J26" i="29"/>
  <c r="J72" i="29"/>
  <c r="G28" i="29"/>
  <c r="J8" i="29"/>
  <c r="F61" i="29"/>
  <c r="J2" i="29"/>
  <c r="F28" i="29"/>
  <c r="F52" i="29"/>
  <c r="D72" i="27"/>
  <c r="C72" i="27"/>
  <c r="B72" i="27"/>
  <c r="I59" i="27"/>
  <c r="H59" i="27"/>
  <c r="G59" i="27"/>
  <c r="F59" i="27"/>
  <c r="I57" i="27"/>
  <c r="H57" i="27"/>
  <c r="H61" i="27" s="1"/>
  <c r="G57" i="27"/>
  <c r="F57" i="27"/>
  <c r="I55" i="27"/>
  <c r="I61" i="27" s="1"/>
  <c r="G55" i="27"/>
  <c r="F55" i="27"/>
  <c r="I50" i="27"/>
  <c r="H50" i="27"/>
  <c r="G50" i="27"/>
  <c r="F50" i="27"/>
  <c r="I48" i="27"/>
  <c r="H48" i="27"/>
  <c r="G48" i="27"/>
  <c r="F48" i="27"/>
  <c r="I46" i="27"/>
  <c r="H46" i="27"/>
  <c r="H52" i="27" s="1"/>
  <c r="G46" i="27"/>
  <c r="F46" i="27"/>
  <c r="I26" i="27"/>
  <c r="H26" i="27"/>
  <c r="G26" i="27"/>
  <c r="F26" i="27"/>
  <c r="I24" i="27"/>
  <c r="H24" i="27"/>
  <c r="G24" i="27"/>
  <c r="F24" i="27"/>
  <c r="I22" i="27"/>
  <c r="H22" i="27"/>
  <c r="G22" i="27"/>
  <c r="F22" i="27"/>
  <c r="I6" i="27"/>
  <c r="H6" i="27"/>
  <c r="G6" i="27"/>
  <c r="F6" i="27"/>
  <c r="I4" i="27"/>
  <c r="H4" i="27"/>
  <c r="G4" i="27"/>
  <c r="F4" i="27"/>
  <c r="I2" i="27"/>
  <c r="H2" i="27"/>
  <c r="H8" i="27" s="1"/>
  <c r="G2" i="27"/>
  <c r="F2" i="27"/>
  <c r="J4" i="27" l="1"/>
  <c r="J22" i="27"/>
  <c r="J48" i="27"/>
  <c r="J50" i="27"/>
  <c r="M4" i="29"/>
  <c r="J52" i="29"/>
  <c r="J61" i="29"/>
  <c r="I28" i="27"/>
  <c r="I52" i="27"/>
  <c r="G61" i="27"/>
  <c r="J57" i="27"/>
  <c r="J59" i="27"/>
  <c r="J28" i="29"/>
  <c r="J46" i="27"/>
  <c r="H28" i="27"/>
  <c r="J6" i="27"/>
  <c r="G28" i="27"/>
  <c r="J26" i="27"/>
  <c r="J24" i="27"/>
  <c r="G52" i="27"/>
  <c r="G8" i="27"/>
  <c r="F61" i="27"/>
  <c r="J61" i="27" s="1"/>
  <c r="J2" i="27"/>
  <c r="J72" i="27"/>
  <c r="I8" i="27"/>
  <c r="F8" i="27"/>
  <c r="F28" i="27"/>
  <c r="F52" i="27"/>
  <c r="J55" i="27"/>
  <c r="D72" i="26"/>
  <c r="C72" i="26"/>
  <c r="B72" i="26"/>
  <c r="I59" i="26"/>
  <c r="H59" i="26"/>
  <c r="G59" i="26"/>
  <c r="F59" i="26"/>
  <c r="I57" i="26"/>
  <c r="H57" i="26"/>
  <c r="H61" i="26" s="1"/>
  <c r="G57" i="26"/>
  <c r="F57" i="26"/>
  <c r="I55" i="26"/>
  <c r="G55" i="26"/>
  <c r="F55" i="26"/>
  <c r="I50" i="26"/>
  <c r="H50" i="26"/>
  <c r="G50" i="26"/>
  <c r="F50" i="26"/>
  <c r="I48" i="26"/>
  <c r="H48" i="26"/>
  <c r="G48" i="26"/>
  <c r="F48" i="26"/>
  <c r="I46" i="26"/>
  <c r="H46" i="26"/>
  <c r="H52" i="26" s="1"/>
  <c r="G46" i="26"/>
  <c r="F46" i="26"/>
  <c r="I26" i="26"/>
  <c r="H26" i="26"/>
  <c r="G26" i="26"/>
  <c r="F26" i="26"/>
  <c r="I24" i="26"/>
  <c r="H24" i="26"/>
  <c r="G24" i="26"/>
  <c r="F24" i="26"/>
  <c r="I22" i="26"/>
  <c r="H22" i="26"/>
  <c r="H28" i="26" s="1"/>
  <c r="G22" i="26"/>
  <c r="G28" i="26" s="1"/>
  <c r="F22" i="26"/>
  <c r="I6" i="26"/>
  <c r="H6" i="26"/>
  <c r="G6" i="26"/>
  <c r="F6" i="26"/>
  <c r="I4" i="26"/>
  <c r="H4" i="26"/>
  <c r="G4" i="26"/>
  <c r="F4" i="26"/>
  <c r="I2" i="26"/>
  <c r="H2" i="26"/>
  <c r="H8" i="26" s="1"/>
  <c r="G2" i="26"/>
  <c r="F2" i="26"/>
  <c r="I61" i="26" l="1"/>
  <c r="M4" i="27"/>
  <c r="J6" i="26"/>
  <c r="I8" i="26"/>
  <c r="J26" i="26"/>
  <c r="F52" i="26"/>
  <c r="J50" i="26"/>
  <c r="J59" i="26"/>
  <c r="I28" i="26"/>
  <c r="I52" i="26"/>
  <c r="J28" i="27"/>
  <c r="J52" i="27"/>
  <c r="J8" i="27"/>
  <c r="G8" i="26"/>
  <c r="F8" i="26"/>
  <c r="J2" i="26"/>
  <c r="J22" i="26"/>
  <c r="F61" i="26"/>
  <c r="G52" i="26"/>
  <c r="J46" i="26"/>
  <c r="F28" i="26"/>
  <c r="J28" i="26" s="1"/>
  <c r="J72" i="26"/>
  <c r="G61" i="26"/>
  <c r="J57" i="26"/>
  <c r="J4" i="26"/>
  <c r="J24" i="26"/>
  <c r="J48" i="26"/>
  <c r="J55" i="26"/>
  <c r="B46" i="3"/>
  <c r="B47" i="3"/>
  <c r="B48" i="3"/>
  <c r="J52" i="26" l="1"/>
  <c r="J61" i="26"/>
  <c r="J8" i="26"/>
  <c r="P59" i="22"/>
  <c r="N59" i="22"/>
  <c r="O58" i="22"/>
  <c r="O59" i="22" s="1"/>
  <c r="M59" i="22"/>
  <c r="L58" i="12"/>
  <c r="M55" i="12"/>
  <c r="M58" i="12" s="1"/>
  <c r="D72" i="23" l="1"/>
  <c r="C72" i="23"/>
  <c r="B72" i="23"/>
  <c r="I59" i="23"/>
  <c r="H59" i="23"/>
  <c r="G59" i="23"/>
  <c r="F59" i="23"/>
  <c r="I57" i="23"/>
  <c r="H57" i="23"/>
  <c r="H61" i="23" s="1"/>
  <c r="G57" i="23"/>
  <c r="F57" i="23"/>
  <c r="I55" i="23"/>
  <c r="I61" i="23" s="1"/>
  <c r="G55" i="23"/>
  <c r="F55" i="23"/>
  <c r="I50" i="23"/>
  <c r="H50" i="23"/>
  <c r="G50" i="23"/>
  <c r="F50" i="23"/>
  <c r="I48" i="23"/>
  <c r="H48" i="23"/>
  <c r="G48" i="23"/>
  <c r="F48" i="23"/>
  <c r="I46" i="23"/>
  <c r="H46" i="23"/>
  <c r="G46" i="23"/>
  <c r="F46" i="23"/>
  <c r="I26" i="23"/>
  <c r="H26" i="23"/>
  <c r="G26" i="23"/>
  <c r="F26" i="23"/>
  <c r="I24" i="23"/>
  <c r="H24" i="23"/>
  <c r="G24" i="23"/>
  <c r="F24" i="23"/>
  <c r="I22" i="23"/>
  <c r="I28" i="23" s="1"/>
  <c r="H22" i="23"/>
  <c r="G22" i="23"/>
  <c r="G28" i="23" s="1"/>
  <c r="F22" i="23"/>
  <c r="I6" i="23"/>
  <c r="H6" i="23"/>
  <c r="G6" i="23"/>
  <c r="F6" i="23"/>
  <c r="I4" i="23"/>
  <c r="H4" i="23"/>
  <c r="G4" i="23"/>
  <c r="F4" i="23"/>
  <c r="I2" i="23"/>
  <c r="H2" i="23"/>
  <c r="H8" i="23" s="1"/>
  <c r="G2" i="23"/>
  <c r="G8" i="23" s="1"/>
  <c r="F2" i="23"/>
  <c r="I52" i="23" l="1"/>
  <c r="J57" i="23"/>
  <c r="J4" i="23"/>
  <c r="J46" i="23"/>
  <c r="J48" i="23"/>
  <c r="F61" i="23"/>
  <c r="H52" i="23"/>
  <c r="G52" i="23"/>
  <c r="J50" i="23"/>
  <c r="J24" i="23"/>
  <c r="G61" i="23"/>
  <c r="J59" i="23"/>
  <c r="J22" i="23"/>
  <c r="I8" i="23"/>
  <c r="J6" i="23"/>
  <c r="H28" i="23"/>
  <c r="J26" i="23"/>
  <c r="J72" i="23"/>
  <c r="J2" i="23"/>
  <c r="F8" i="23"/>
  <c r="F28" i="23"/>
  <c r="F52" i="23"/>
  <c r="J55" i="23"/>
  <c r="D72" i="22"/>
  <c r="C72" i="22"/>
  <c r="B72" i="22"/>
  <c r="I59" i="22"/>
  <c r="H59" i="22"/>
  <c r="G59" i="22"/>
  <c r="F59" i="22"/>
  <c r="I57" i="22"/>
  <c r="H57" i="22"/>
  <c r="H61" i="22" s="1"/>
  <c r="G57" i="22"/>
  <c r="F57" i="22"/>
  <c r="I55" i="22"/>
  <c r="G55" i="22"/>
  <c r="F55" i="22"/>
  <c r="I50" i="22"/>
  <c r="H50" i="22"/>
  <c r="G50" i="22"/>
  <c r="F50" i="22"/>
  <c r="I48" i="22"/>
  <c r="H48" i="22"/>
  <c r="G48" i="22"/>
  <c r="F48" i="22"/>
  <c r="I46" i="22"/>
  <c r="H46" i="22"/>
  <c r="G46" i="22"/>
  <c r="F46" i="22"/>
  <c r="I26" i="22"/>
  <c r="H26" i="22"/>
  <c r="G26" i="22"/>
  <c r="F26" i="22"/>
  <c r="I24" i="22"/>
  <c r="H24" i="22"/>
  <c r="G24" i="22"/>
  <c r="F24" i="22"/>
  <c r="I22" i="22"/>
  <c r="H22" i="22"/>
  <c r="G22" i="22"/>
  <c r="F22" i="22"/>
  <c r="I6" i="22"/>
  <c r="H6" i="22"/>
  <c r="G6" i="22"/>
  <c r="F6" i="22"/>
  <c r="I4" i="22"/>
  <c r="H4" i="22"/>
  <c r="G4" i="22"/>
  <c r="F4" i="22"/>
  <c r="I2" i="22"/>
  <c r="H2" i="22"/>
  <c r="H8" i="22" s="1"/>
  <c r="G2" i="22"/>
  <c r="F2" i="22"/>
  <c r="J8" i="23" l="1"/>
  <c r="H28" i="22"/>
  <c r="J61" i="23"/>
  <c r="J52" i="23"/>
  <c r="J28" i="23"/>
  <c r="J4" i="22"/>
  <c r="J6" i="22"/>
  <c r="J24" i="22"/>
  <c r="I61" i="22"/>
  <c r="J59" i="22"/>
  <c r="G52" i="22"/>
  <c r="J48" i="22"/>
  <c r="J2" i="22"/>
  <c r="H52" i="22"/>
  <c r="J26" i="22"/>
  <c r="J22" i="22"/>
  <c r="J57" i="22"/>
  <c r="G61" i="22"/>
  <c r="J46" i="22"/>
  <c r="J50" i="22"/>
  <c r="J72" i="22"/>
  <c r="G8" i="22"/>
  <c r="I8" i="22"/>
  <c r="G28" i="22"/>
  <c r="I28" i="22"/>
  <c r="I52" i="22"/>
  <c r="F61" i="22"/>
  <c r="F8" i="22"/>
  <c r="F28" i="22"/>
  <c r="F52" i="22"/>
  <c r="J55" i="22"/>
  <c r="D72" i="19"/>
  <c r="C72" i="19"/>
  <c r="B72" i="19"/>
  <c r="I59" i="19"/>
  <c r="H59" i="19"/>
  <c r="G59" i="19"/>
  <c r="F59" i="19"/>
  <c r="I57" i="19"/>
  <c r="H57" i="19"/>
  <c r="H61" i="19" s="1"/>
  <c r="G57" i="19"/>
  <c r="F57" i="19"/>
  <c r="I55" i="19"/>
  <c r="I61" i="19" s="1"/>
  <c r="G55" i="19"/>
  <c r="F55" i="19"/>
  <c r="I50" i="19"/>
  <c r="H50" i="19"/>
  <c r="G50" i="19"/>
  <c r="F50" i="19"/>
  <c r="I48" i="19"/>
  <c r="H48" i="19"/>
  <c r="G48" i="19"/>
  <c r="F48" i="19"/>
  <c r="I46" i="19"/>
  <c r="H46" i="19"/>
  <c r="G46" i="19"/>
  <c r="F46" i="19"/>
  <c r="I26" i="19"/>
  <c r="H26" i="19"/>
  <c r="G26" i="19"/>
  <c r="F26" i="19"/>
  <c r="I24" i="19"/>
  <c r="H24" i="19"/>
  <c r="G24" i="19"/>
  <c r="F24" i="19"/>
  <c r="I22" i="19"/>
  <c r="H22" i="19"/>
  <c r="H28" i="19" s="1"/>
  <c r="G22" i="19"/>
  <c r="F22" i="19"/>
  <c r="I6" i="19"/>
  <c r="H6" i="19"/>
  <c r="G6" i="19"/>
  <c r="F6" i="19"/>
  <c r="I4" i="19"/>
  <c r="H4" i="19"/>
  <c r="G4" i="19"/>
  <c r="F4" i="19"/>
  <c r="I2" i="19"/>
  <c r="H2" i="19"/>
  <c r="G2" i="19"/>
  <c r="F2" i="19"/>
  <c r="J4" i="19" l="1"/>
  <c r="J28" i="22"/>
  <c r="J61" i="22"/>
  <c r="J8" i="22"/>
  <c r="J52" i="22"/>
  <c r="J22" i="19"/>
  <c r="J24" i="19"/>
  <c r="H8" i="19"/>
  <c r="I8" i="19"/>
  <c r="I28" i="19"/>
  <c r="I52" i="19"/>
  <c r="J57" i="19"/>
  <c r="J59" i="19"/>
  <c r="F61" i="19"/>
  <c r="J46" i="19"/>
  <c r="J26" i="19"/>
  <c r="G28" i="19"/>
  <c r="H52" i="19"/>
  <c r="J48" i="19"/>
  <c r="G61" i="19"/>
  <c r="G8" i="19"/>
  <c r="J2" i="19"/>
  <c r="J6" i="19"/>
  <c r="G52" i="19"/>
  <c r="J50" i="19"/>
  <c r="J72" i="19"/>
  <c r="F8" i="19"/>
  <c r="F28" i="19"/>
  <c r="F52" i="19"/>
  <c r="J55" i="19"/>
  <c r="D72" i="17"/>
  <c r="C72" i="17"/>
  <c r="B72" i="17"/>
  <c r="I59" i="17"/>
  <c r="H59" i="17"/>
  <c r="G59" i="17"/>
  <c r="F59" i="17"/>
  <c r="I57" i="17"/>
  <c r="H57" i="17"/>
  <c r="H61" i="17" s="1"/>
  <c r="G57" i="17"/>
  <c r="F57" i="17"/>
  <c r="I55" i="17"/>
  <c r="G55" i="17"/>
  <c r="F55" i="17"/>
  <c r="I50" i="17"/>
  <c r="H50" i="17"/>
  <c r="G50" i="17"/>
  <c r="F50" i="17"/>
  <c r="I48" i="17"/>
  <c r="H48" i="17"/>
  <c r="G48" i="17"/>
  <c r="F48" i="17"/>
  <c r="I46" i="17"/>
  <c r="I52" i="17" s="1"/>
  <c r="H46" i="17"/>
  <c r="H52" i="17" s="1"/>
  <c r="G46" i="17"/>
  <c r="G52" i="17" s="1"/>
  <c r="F46" i="17"/>
  <c r="I26" i="17"/>
  <c r="H26" i="17"/>
  <c r="G26" i="17"/>
  <c r="F26" i="17"/>
  <c r="I24" i="17"/>
  <c r="H24" i="17"/>
  <c r="G24" i="17"/>
  <c r="F24" i="17"/>
  <c r="I22" i="17"/>
  <c r="I28" i="17" s="1"/>
  <c r="H22" i="17"/>
  <c r="G22" i="17"/>
  <c r="F22" i="17"/>
  <c r="I6" i="17"/>
  <c r="H6" i="17"/>
  <c r="G6" i="17"/>
  <c r="F6" i="17"/>
  <c r="I4" i="17"/>
  <c r="H4" i="17"/>
  <c r="G4" i="17"/>
  <c r="F4" i="17"/>
  <c r="I2" i="17"/>
  <c r="H2" i="17"/>
  <c r="H8" i="17" s="1"/>
  <c r="G2" i="17"/>
  <c r="F2" i="17"/>
  <c r="H1230" i="4"/>
  <c r="G8" i="17" l="1"/>
  <c r="F8" i="17"/>
  <c r="I8" i="17"/>
  <c r="J8" i="17" s="1"/>
  <c r="I61" i="17"/>
  <c r="J4" i="17"/>
  <c r="J6" i="17"/>
  <c r="J46" i="17"/>
  <c r="J48" i="17"/>
  <c r="J50" i="17"/>
  <c r="J59" i="17"/>
  <c r="J61" i="19"/>
  <c r="J28" i="19"/>
  <c r="J52" i="19"/>
  <c r="J8" i="19"/>
  <c r="J26" i="17"/>
  <c r="J22" i="17"/>
  <c r="G61" i="17"/>
  <c r="F61" i="17"/>
  <c r="J57" i="17"/>
  <c r="H28" i="17"/>
  <c r="J24" i="17"/>
  <c r="G28" i="17"/>
  <c r="J72" i="17"/>
  <c r="J2" i="17"/>
  <c r="F28" i="17"/>
  <c r="F52" i="17"/>
  <c r="J52" i="17" s="1"/>
  <c r="J55" i="17"/>
  <c r="I26" i="12"/>
  <c r="I22" i="12"/>
  <c r="H26" i="12"/>
  <c r="H24" i="12"/>
  <c r="H22" i="12"/>
  <c r="G26" i="12"/>
  <c r="G24" i="12"/>
  <c r="G22" i="12"/>
  <c r="F26" i="12"/>
  <c r="F24" i="12"/>
  <c r="F22" i="12"/>
  <c r="I6" i="12"/>
  <c r="H6" i="12"/>
  <c r="G6" i="12"/>
  <c r="F6" i="12"/>
  <c r="I4" i="12"/>
  <c r="H4" i="12"/>
  <c r="G4" i="12"/>
  <c r="F4" i="12"/>
  <c r="J61" i="17" l="1"/>
  <c r="J28" i="17"/>
  <c r="B7" i="11"/>
  <c r="B6" i="11"/>
  <c r="D4" i="11"/>
  <c r="C4" i="11"/>
  <c r="B4" i="11"/>
  <c r="I2" i="12"/>
  <c r="I8" i="12" s="1"/>
  <c r="H2" i="12"/>
  <c r="H8" i="12" s="1"/>
  <c r="G2" i="12"/>
  <c r="F2" i="12"/>
  <c r="B5" i="11" l="1"/>
  <c r="I46" i="12"/>
  <c r="L1560" i="4" l="1"/>
  <c r="F1560" i="4"/>
  <c r="L1579" i="4"/>
  <c r="F1579" i="4"/>
  <c r="L1616" i="4"/>
  <c r="F1616" i="4"/>
  <c r="L1642" i="4"/>
  <c r="F1642" i="4"/>
  <c r="L1668" i="4"/>
  <c r="F1668" i="4"/>
  <c r="L1694" i="4"/>
  <c r="F1694" i="4"/>
  <c r="L1720" i="4"/>
  <c r="F1720" i="4"/>
  <c r="L1753" i="4"/>
  <c r="F1753" i="4"/>
  <c r="L1779" i="4"/>
  <c r="F1779" i="4"/>
  <c r="L1805" i="4"/>
  <c r="F1805" i="4"/>
  <c r="L1831" i="4"/>
  <c r="F1831" i="4"/>
  <c r="C1831" i="4"/>
  <c r="L1857" i="4"/>
  <c r="F1857" i="4"/>
  <c r="C1857" i="4"/>
  <c r="F1883" i="4"/>
  <c r="K1909" i="4"/>
  <c r="C1909" i="4"/>
  <c r="F1909" i="4"/>
  <c r="L1935" i="4"/>
  <c r="F1935" i="4"/>
  <c r="C1935" i="4"/>
  <c r="L1961" i="4"/>
  <c r="F1961" i="4"/>
  <c r="C1961" i="4"/>
  <c r="L1987" i="4"/>
  <c r="F1987" i="4"/>
  <c r="C1987" i="4"/>
  <c r="L2013" i="4"/>
  <c r="F2013" i="4"/>
  <c r="C2013" i="4"/>
  <c r="L2039" i="4"/>
  <c r="C2039" i="4"/>
  <c r="F2039" i="4"/>
  <c r="K2039" i="4"/>
  <c r="K2013" i="4"/>
  <c r="K1987" i="4"/>
  <c r="K1961" i="4"/>
  <c r="K1935" i="4"/>
  <c r="L1909" i="4"/>
  <c r="K1883" i="4"/>
  <c r="K1857" i="4"/>
  <c r="K1831" i="4"/>
  <c r="K1805" i="4"/>
  <c r="K1779" i="4"/>
  <c r="K1753" i="4"/>
  <c r="K1720" i="4"/>
  <c r="K1694" i="4"/>
  <c r="K1668" i="4"/>
  <c r="K1642" i="4"/>
  <c r="K1616" i="4"/>
  <c r="K1579" i="4"/>
  <c r="K1560" i="4"/>
  <c r="F57" i="12"/>
  <c r="F55" i="12"/>
  <c r="D72" i="12" l="1"/>
  <c r="C72" i="12"/>
  <c r="B72" i="12"/>
  <c r="I59" i="12"/>
  <c r="H59" i="12"/>
  <c r="G59" i="12"/>
  <c r="F59" i="12"/>
  <c r="I57" i="12"/>
  <c r="H57" i="12"/>
  <c r="H61" i="12" s="1"/>
  <c r="G57" i="12"/>
  <c r="I55" i="12"/>
  <c r="G55" i="12"/>
  <c r="I50" i="12"/>
  <c r="H50" i="12"/>
  <c r="G50" i="12"/>
  <c r="F50" i="12"/>
  <c r="I48" i="12"/>
  <c r="H48" i="12"/>
  <c r="G48" i="12"/>
  <c r="F48" i="12"/>
  <c r="H46" i="12"/>
  <c r="G46" i="12"/>
  <c r="F46" i="12"/>
  <c r="I24" i="12"/>
  <c r="F8" i="12"/>
  <c r="I46" i="10"/>
  <c r="I55" i="10"/>
  <c r="H55" i="10"/>
  <c r="G55" i="10"/>
  <c r="F55" i="10"/>
  <c r="B68" i="10"/>
  <c r="G2039" i="4"/>
  <c r="G2013" i="4"/>
  <c r="G1987" i="4"/>
  <c r="G1961" i="4"/>
  <c r="G1935" i="4"/>
  <c r="G1909" i="4"/>
  <c r="G1883" i="4"/>
  <c r="G1857" i="4"/>
  <c r="G1831" i="4"/>
  <c r="G1805" i="4"/>
  <c r="G1779" i="4"/>
  <c r="G1753" i="4"/>
  <c r="G1720" i="4"/>
  <c r="G1694" i="4"/>
  <c r="G1668" i="4"/>
  <c r="G1642" i="4"/>
  <c r="G1616" i="4"/>
  <c r="G1579" i="4"/>
  <c r="G1560" i="4"/>
  <c r="I61" i="12" l="1"/>
  <c r="J57" i="12"/>
  <c r="G61" i="12"/>
  <c r="J6" i="12"/>
  <c r="H28" i="12"/>
  <c r="H52" i="12"/>
  <c r="J55" i="10"/>
  <c r="J4" i="12"/>
  <c r="J22" i="12"/>
  <c r="J24" i="12"/>
  <c r="J26" i="12"/>
  <c r="J46" i="12"/>
  <c r="J48" i="12"/>
  <c r="J50" i="12"/>
  <c r="F61" i="12"/>
  <c r="J72" i="12"/>
  <c r="G28" i="12"/>
  <c r="I28" i="12"/>
  <c r="G52" i="12"/>
  <c r="I52" i="12"/>
  <c r="J59" i="12"/>
  <c r="J2" i="12"/>
  <c r="F28" i="12"/>
  <c r="F52" i="12"/>
  <c r="J55" i="12"/>
  <c r="G8" i="12"/>
  <c r="D68" i="10"/>
  <c r="C68" i="10"/>
  <c r="I53" i="10"/>
  <c r="H53" i="10"/>
  <c r="H57" i="10" s="1"/>
  <c r="G53" i="10"/>
  <c r="F53" i="10"/>
  <c r="I51" i="10"/>
  <c r="G51" i="10"/>
  <c r="F51" i="10"/>
  <c r="H46" i="10"/>
  <c r="G46" i="10"/>
  <c r="F46" i="10"/>
  <c r="I44" i="10"/>
  <c r="H44" i="10"/>
  <c r="G44" i="10"/>
  <c r="F44" i="10"/>
  <c r="I42" i="10"/>
  <c r="I48" i="10" s="1"/>
  <c r="H42" i="10"/>
  <c r="G42" i="10"/>
  <c r="F42" i="10"/>
  <c r="F48" i="10" s="1"/>
  <c r="I22" i="10"/>
  <c r="H22" i="10"/>
  <c r="G22" i="10"/>
  <c r="F22" i="10"/>
  <c r="I20" i="10"/>
  <c r="H20" i="10"/>
  <c r="G20" i="10"/>
  <c r="F20" i="10"/>
  <c r="I18" i="10"/>
  <c r="H18" i="10"/>
  <c r="H24" i="10" s="1"/>
  <c r="G18" i="10"/>
  <c r="F18" i="10"/>
  <c r="H6" i="10"/>
  <c r="G6" i="10"/>
  <c r="F6" i="10"/>
  <c r="H4" i="10"/>
  <c r="G4" i="10"/>
  <c r="F4" i="10"/>
  <c r="I2" i="10"/>
  <c r="I8" i="10" s="1"/>
  <c r="H2" i="10"/>
  <c r="G2" i="10"/>
  <c r="F2" i="10"/>
  <c r="I57" i="10" l="1"/>
  <c r="J61" i="12"/>
  <c r="I24" i="10"/>
  <c r="J6" i="10"/>
  <c r="J51" i="10"/>
  <c r="G57" i="10"/>
  <c r="J8" i="12"/>
  <c r="J28" i="12"/>
  <c r="H8" i="10"/>
  <c r="J22" i="10"/>
  <c r="J44" i="10"/>
  <c r="H48" i="10"/>
  <c r="F57" i="10"/>
  <c r="J52" i="12"/>
  <c r="G24" i="10"/>
  <c r="F24" i="10"/>
  <c r="J20" i="10"/>
  <c r="J46" i="10"/>
  <c r="G48" i="10"/>
  <c r="F8" i="10"/>
  <c r="J4" i="10"/>
  <c r="G8" i="10"/>
  <c r="J53" i="10"/>
  <c r="J68" i="10"/>
  <c r="J18" i="10"/>
  <c r="J42" i="10"/>
  <c r="J2" i="10"/>
  <c r="C1883" i="4"/>
  <c r="J48" i="10" l="1"/>
  <c r="J8" i="10"/>
  <c r="J24" i="10"/>
  <c r="J57" i="10"/>
  <c r="K535" i="4"/>
  <c r="J502" i="4"/>
  <c r="J469" i="4"/>
  <c r="C469" i="4"/>
  <c r="C435" i="4"/>
  <c r="L401" i="4"/>
  <c r="K401" i="4"/>
  <c r="J401" i="4"/>
  <c r="F401" i="4"/>
  <c r="G401" i="4"/>
  <c r="C401" i="4"/>
  <c r="K367" i="4"/>
  <c r="F334" i="4"/>
  <c r="C301" i="4"/>
  <c r="N401" i="4" l="1"/>
  <c r="L267" i="4"/>
  <c r="J267" i="4"/>
  <c r="F267" i="4"/>
  <c r="C267" i="4"/>
  <c r="C1560" i="4" l="1"/>
  <c r="C1579" i="4"/>
  <c r="C1616" i="4"/>
  <c r="C1642" i="4"/>
  <c r="C1668" i="4"/>
  <c r="C1694" i="4"/>
  <c r="C1720" i="4"/>
  <c r="C1753" i="4"/>
  <c r="C1779" i="4"/>
  <c r="C1805" i="4"/>
  <c r="J1579" i="4" l="1"/>
  <c r="J2039" i="4" l="1"/>
  <c r="J2013" i="4"/>
  <c r="J1987" i="4"/>
  <c r="J1961" i="4"/>
  <c r="J1935" i="4"/>
  <c r="J1909" i="4"/>
  <c r="J1883" i="4"/>
  <c r="J1857" i="4"/>
  <c r="J1831" i="4"/>
  <c r="J1805" i="4"/>
  <c r="J1779" i="4"/>
  <c r="J1753" i="4"/>
  <c r="J1720" i="4"/>
  <c r="J1694" i="4"/>
  <c r="J1668" i="4"/>
  <c r="J1642" i="4"/>
  <c r="J1616" i="4"/>
  <c r="J1560" i="4"/>
  <c r="N1909" i="4" l="1"/>
  <c r="N2039" i="4" l="1"/>
  <c r="N1987" i="4"/>
  <c r="L1883" i="4"/>
  <c r="N2013" i="4" l="1"/>
  <c r="N1883" i="4"/>
  <c r="K267" i="4"/>
  <c r="G267" i="4"/>
  <c r="N267" i="4" s="1"/>
  <c r="H1131" i="4"/>
  <c r="N1857" i="4" l="1"/>
  <c r="N1935" i="4"/>
  <c r="N1961" i="4"/>
  <c r="H535" i="4"/>
  <c r="AA3" i="4" l="1"/>
  <c r="N1805" i="4"/>
  <c r="N1831" i="4"/>
  <c r="Z3" i="4" s="1"/>
  <c r="AT2" i="4"/>
  <c r="H367" i="4"/>
  <c r="C367" i="4"/>
  <c r="L1527" i="4"/>
  <c r="K1527" i="4"/>
  <c r="J1527" i="4"/>
  <c r="G1527" i="4"/>
  <c r="F1527" i="4"/>
  <c r="C1527" i="4"/>
  <c r="L1494" i="4"/>
  <c r="K1494" i="4"/>
  <c r="J1494" i="4"/>
  <c r="G1494" i="4"/>
  <c r="F1494" i="4"/>
  <c r="C1494" i="4"/>
  <c r="L1461" i="4"/>
  <c r="K1461" i="4"/>
  <c r="J1461" i="4"/>
  <c r="G1461" i="4"/>
  <c r="F1461" i="4"/>
  <c r="C1461" i="4"/>
  <c r="L1428" i="4"/>
  <c r="K1428" i="4"/>
  <c r="J1428" i="4"/>
  <c r="G1428" i="4"/>
  <c r="F1428" i="4"/>
  <c r="C1428" i="4"/>
  <c r="L1395" i="4"/>
  <c r="K1395" i="4"/>
  <c r="J1395" i="4"/>
  <c r="G1395" i="4"/>
  <c r="F1395" i="4"/>
  <c r="C1395" i="4"/>
  <c r="L1362" i="4"/>
  <c r="K1362" i="4"/>
  <c r="J1362" i="4"/>
  <c r="G1362" i="4"/>
  <c r="F1362" i="4"/>
  <c r="C1362" i="4"/>
  <c r="N1395" i="4" l="1"/>
  <c r="N1461" i="4"/>
  <c r="N1527" i="4"/>
  <c r="N1362" i="4"/>
  <c r="N1428" i="4"/>
  <c r="N1779" i="4"/>
  <c r="N1494" i="4"/>
  <c r="L367" i="4"/>
  <c r="J367" i="4"/>
  <c r="G367" i="4"/>
  <c r="F367" i="4"/>
  <c r="L234" i="4"/>
  <c r="K234" i="4"/>
  <c r="J234" i="4"/>
  <c r="G234" i="4"/>
  <c r="F234" i="4"/>
  <c r="C234" i="4"/>
  <c r="N367" i="4" l="1"/>
  <c r="N1753" i="4"/>
  <c r="N234" i="4"/>
  <c r="J900" i="4"/>
  <c r="J1329" i="4"/>
  <c r="J1296" i="4"/>
  <c r="J1263" i="4"/>
  <c r="J1230" i="4"/>
  <c r="J1197" i="4"/>
  <c r="J1164" i="4"/>
  <c r="J1131" i="4"/>
  <c r="J1098" i="4"/>
  <c r="J1065" i="4"/>
  <c r="J1032" i="4"/>
  <c r="J999" i="4"/>
  <c r="J966" i="4"/>
  <c r="J933" i="4"/>
  <c r="J867" i="4"/>
  <c r="J834" i="4"/>
  <c r="J801" i="4"/>
  <c r="J767" i="4"/>
  <c r="J733" i="4"/>
  <c r="J700" i="4"/>
  <c r="J667" i="4"/>
  <c r="J634" i="4"/>
  <c r="J601" i="4"/>
  <c r="J568" i="4"/>
  <c r="J535" i="4"/>
  <c r="J435" i="4"/>
  <c r="J334" i="4"/>
  <c r="J301" i="4"/>
  <c r="J200" i="4"/>
  <c r="J167" i="4"/>
  <c r="J134" i="4"/>
  <c r="J68" i="4"/>
  <c r="J35" i="4"/>
  <c r="J2" i="4"/>
  <c r="G2" i="4"/>
  <c r="L1329" i="4"/>
  <c r="K1329" i="4"/>
  <c r="G1329" i="4"/>
  <c r="F1329" i="4"/>
  <c r="C1329" i="4"/>
  <c r="L1296" i="4"/>
  <c r="K1296" i="4"/>
  <c r="G1296" i="4"/>
  <c r="F1296" i="4"/>
  <c r="C1296" i="4"/>
  <c r="L1263" i="4"/>
  <c r="K1263" i="4"/>
  <c r="G1263" i="4"/>
  <c r="F1263" i="4"/>
  <c r="C1263" i="4"/>
  <c r="L1230" i="4"/>
  <c r="K1230" i="4"/>
  <c r="G1230" i="4"/>
  <c r="F1230" i="4"/>
  <c r="C1230" i="4"/>
  <c r="L1197" i="4"/>
  <c r="K1197" i="4"/>
  <c r="G1197" i="4"/>
  <c r="F1197" i="4"/>
  <c r="C1197" i="4"/>
  <c r="L1164" i="4"/>
  <c r="K1164" i="4"/>
  <c r="G1164" i="4"/>
  <c r="F1164" i="4"/>
  <c r="C1164" i="4"/>
  <c r="L1131" i="4"/>
  <c r="K1131" i="4"/>
  <c r="G1131" i="4"/>
  <c r="F1131" i="4"/>
  <c r="C1131" i="4"/>
  <c r="L1098" i="4"/>
  <c r="K1098" i="4"/>
  <c r="G1098" i="4"/>
  <c r="F1098" i="4"/>
  <c r="C1098" i="4"/>
  <c r="L1065" i="4"/>
  <c r="K1065" i="4"/>
  <c r="G1065" i="4"/>
  <c r="F1065" i="4"/>
  <c r="C1065" i="4"/>
  <c r="L1032" i="4"/>
  <c r="K1032" i="4"/>
  <c r="G1032" i="4"/>
  <c r="F1032" i="4"/>
  <c r="C1032" i="4"/>
  <c r="L999" i="4"/>
  <c r="K999" i="4"/>
  <c r="G999" i="4"/>
  <c r="F999" i="4"/>
  <c r="C999" i="4"/>
  <c r="L966" i="4"/>
  <c r="K966" i="4"/>
  <c r="G966" i="4"/>
  <c r="F966" i="4"/>
  <c r="C966" i="4"/>
  <c r="L933" i="4"/>
  <c r="K933" i="4"/>
  <c r="G933" i="4"/>
  <c r="F933" i="4"/>
  <c r="C933" i="4"/>
  <c r="L900" i="4"/>
  <c r="K900" i="4"/>
  <c r="G900" i="4"/>
  <c r="F900" i="4"/>
  <c r="C900" i="4"/>
  <c r="L867" i="4"/>
  <c r="K867" i="4"/>
  <c r="G867" i="4"/>
  <c r="F867" i="4"/>
  <c r="C867" i="4"/>
  <c r="L834" i="4"/>
  <c r="K834" i="4"/>
  <c r="G834" i="4"/>
  <c r="F834" i="4"/>
  <c r="C834" i="4"/>
  <c r="L801" i="4"/>
  <c r="K801" i="4"/>
  <c r="G801" i="4"/>
  <c r="F801" i="4"/>
  <c r="C801" i="4"/>
  <c r="L767" i="4"/>
  <c r="K767" i="4"/>
  <c r="G767" i="4"/>
  <c r="F767" i="4"/>
  <c r="C767" i="4"/>
  <c r="L733" i="4"/>
  <c r="K733" i="4"/>
  <c r="G733" i="4"/>
  <c r="F733" i="4"/>
  <c r="C733" i="4"/>
  <c r="L700" i="4"/>
  <c r="K700" i="4"/>
  <c r="G700" i="4"/>
  <c r="F700" i="4"/>
  <c r="C700" i="4"/>
  <c r="L667" i="4"/>
  <c r="K667" i="4"/>
  <c r="G667" i="4"/>
  <c r="F667" i="4"/>
  <c r="C667" i="4"/>
  <c r="L634" i="4"/>
  <c r="K634" i="4"/>
  <c r="G634" i="4"/>
  <c r="F634" i="4"/>
  <c r="C634" i="4"/>
  <c r="L601" i="4"/>
  <c r="K601" i="4"/>
  <c r="G601" i="4"/>
  <c r="F601" i="4"/>
  <c r="C601" i="4"/>
  <c r="L568" i="4"/>
  <c r="K568" i="4"/>
  <c r="G568" i="4"/>
  <c r="F568" i="4"/>
  <c r="C568" i="4"/>
  <c r="L535" i="4"/>
  <c r="G535" i="4"/>
  <c r="F535" i="4"/>
  <c r="C535" i="4"/>
  <c r="L502" i="4"/>
  <c r="K502" i="4"/>
  <c r="G502" i="4"/>
  <c r="F502" i="4"/>
  <c r="C502" i="4"/>
  <c r="L469" i="4"/>
  <c r="K469" i="4"/>
  <c r="G469" i="4"/>
  <c r="N469" i="4" s="1"/>
  <c r="F469" i="4"/>
  <c r="L435" i="4"/>
  <c r="K435" i="4"/>
  <c r="G435" i="4"/>
  <c r="F435" i="4"/>
  <c r="L334" i="4"/>
  <c r="K334" i="4"/>
  <c r="G334" i="4"/>
  <c r="C334" i="4"/>
  <c r="L301" i="4"/>
  <c r="K301" i="4"/>
  <c r="G301" i="4"/>
  <c r="N301" i="4" s="1"/>
  <c r="F301" i="4"/>
  <c r="L200" i="4"/>
  <c r="K200" i="4"/>
  <c r="G200" i="4"/>
  <c r="F200" i="4"/>
  <c r="C200" i="4"/>
  <c r="L167" i="4"/>
  <c r="K167" i="4"/>
  <c r="G167" i="4"/>
  <c r="F167" i="4"/>
  <c r="C167" i="4"/>
  <c r="L134" i="4"/>
  <c r="K134" i="4"/>
  <c r="G134" i="4"/>
  <c r="F134" i="4"/>
  <c r="C134" i="4"/>
  <c r="L101" i="4"/>
  <c r="K101" i="4"/>
  <c r="G101" i="4"/>
  <c r="F101" i="4"/>
  <c r="C101" i="4"/>
  <c r="L68" i="4"/>
  <c r="K68" i="4"/>
  <c r="G68" i="4"/>
  <c r="F68" i="4"/>
  <c r="C68" i="4"/>
  <c r="L35" i="4"/>
  <c r="K35" i="4"/>
  <c r="G35" i="4"/>
  <c r="F35" i="4"/>
  <c r="C35" i="4"/>
  <c r="L2" i="4"/>
  <c r="K2" i="4"/>
  <c r="F2" i="4"/>
  <c r="C2" i="4"/>
  <c r="N667" i="4" l="1"/>
  <c r="N535" i="4"/>
  <c r="S2" i="4"/>
  <c r="N568" i="4"/>
  <c r="N801" i="4"/>
  <c r="N966" i="4"/>
  <c r="N700" i="4"/>
  <c r="AS2" i="4"/>
  <c r="N1098" i="4"/>
  <c r="N834" i="4"/>
  <c r="N502" i="4"/>
  <c r="N933" i="4"/>
  <c r="N1065" i="4"/>
  <c r="N1230" i="4"/>
  <c r="N435" i="4"/>
  <c r="N1197" i="4"/>
  <c r="AR2" i="4"/>
  <c r="N35" i="4"/>
  <c r="N167" i="4"/>
  <c r="N601" i="4"/>
  <c r="N867" i="4"/>
  <c r="N1131" i="4"/>
  <c r="N733" i="4"/>
  <c r="N134" i="4"/>
  <c r="P2" i="4"/>
  <c r="N999" i="4"/>
  <c r="N1263" i="4"/>
  <c r="AF3" i="4" s="1"/>
  <c r="N68" i="4"/>
  <c r="N200" i="4"/>
  <c r="N634" i="4"/>
  <c r="N900" i="4"/>
  <c r="N1032" i="4"/>
  <c r="N1164" i="4"/>
  <c r="N1296" i="4"/>
  <c r="N1329" i="4"/>
  <c r="N101" i="4"/>
  <c r="N1720" i="4"/>
  <c r="Y3" i="4" s="1"/>
  <c r="N334" i="4"/>
  <c r="AH3" i="4" s="1"/>
  <c r="N2" i="4"/>
  <c r="N767" i="4"/>
  <c r="Q2" i="4"/>
  <c r="AN3" i="4" l="1"/>
  <c r="AC3" i="4"/>
  <c r="AM3" i="4"/>
  <c r="AO3" i="4"/>
  <c r="AE3" i="4"/>
  <c r="AD3" i="4"/>
  <c r="AJ3" i="4"/>
  <c r="V2" i="4"/>
  <c r="U2" i="4"/>
  <c r="AK3" i="4"/>
  <c r="N1694" i="4"/>
  <c r="AI3" i="4"/>
  <c r="AG3" i="4" l="1"/>
  <c r="AL3" i="4"/>
  <c r="N1668" i="4"/>
  <c r="N1642" i="4" l="1"/>
  <c r="N1616" i="4" l="1"/>
  <c r="N1579" i="4" l="1"/>
  <c r="X3" i="4" s="1"/>
  <c r="AB3" i="4" l="1"/>
  <c r="T2" i="4"/>
  <c r="N1560" i="4"/>
  <c r="AP3" i="4" s="1"/>
  <c r="AQ3" i="4" l="1"/>
  <c r="W2" i="4"/>
  <c r="O2" i="4"/>
  <c r="R2" i="4"/>
  <c r="Q29" i="40"/>
  <c r="P29" i="40"/>
  <c r="N56" i="40"/>
  <c r="F160" i="131"/>
  <c r="I161" i="131" s="1"/>
  <c r="J154" i="131"/>
  <c r="J160" i="1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Лена</author>
  </authors>
  <commentList>
    <comment ref="B103" authorId="0" shapeId="0" xr:uid="{00000000-0006-0000-2C00-000001000000}">
      <text>
        <r>
          <rPr>
            <b/>
            <sz val="9"/>
            <color indexed="81"/>
            <rFont val="Tahoma"/>
            <family val="2"/>
            <charset val="204"/>
          </rPr>
          <t>Лена:</t>
        </r>
        <r>
          <rPr>
            <sz val="9"/>
            <color indexed="81"/>
            <rFont val="Tahoma"/>
            <family val="2"/>
            <charset val="204"/>
          </rPr>
          <t xml:space="preserve">
очно 112 в/б+8в/б а.к.+ОЗО 155 в/б+3в/б а.к.</t>
        </r>
      </text>
    </comment>
    <comment ref="C103" authorId="0" shapeId="0" xr:uid="{00000000-0006-0000-2C00-000002000000}">
      <text>
        <r>
          <rPr>
            <b/>
            <sz val="9"/>
            <color indexed="81"/>
            <rFont val="Tahoma"/>
            <family val="2"/>
            <charset val="204"/>
          </rPr>
          <t>Лена:</t>
        </r>
        <r>
          <rPr>
            <sz val="9"/>
            <color indexed="81"/>
            <rFont val="Tahoma"/>
            <family val="2"/>
            <charset val="204"/>
          </rPr>
          <t xml:space="preserve">
бюджет 702+ 29 а.к.+ОЗО 41+1 а.к.</t>
        </r>
      </text>
    </comment>
  </commentList>
</comments>
</file>

<file path=xl/sharedStrings.xml><?xml version="1.0" encoding="utf-8"?>
<sst xmlns="http://schemas.openxmlformats.org/spreadsheetml/2006/main" count="43391" uniqueCount="6665">
  <si>
    <t>ФИО</t>
  </si>
  <si>
    <t>отделение</t>
  </si>
  <si>
    <t>Дошкольное образование</t>
  </si>
  <si>
    <t>Специальное дошкольное образование</t>
  </si>
  <si>
    <t>Музыкальное образование</t>
  </si>
  <si>
    <t>Социальная работа</t>
  </si>
  <si>
    <t xml:space="preserve"> </t>
  </si>
  <si>
    <t>Гуманитарное</t>
  </si>
  <si>
    <t>Отчисленные</t>
  </si>
  <si>
    <t>Академ отпуск</t>
  </si>
  <si>
    <t>Перевод</t>
  </si>
  <si>
    <t>Куда</t>
  </si>
  <si>
    <t>Смена фамилии</t>
  </si>
  <si>
    <t>Прибывшие</t>
  </si>
  <si>
    <t>Комментарии</t>
  </si>
  <si>
    <t>Иванова Татьяна Александровна</t>
  </si>
  <si>
    <t>Специальность</t>
  </si>
  <si>
    <t>РЕКЛАМА</t>
  </si>
  <si>
    <t>приказ</t>
  </si>
  <si>
    <t>ОТДЕЛЕНИЕ</t>
  </si>
  <si>
    <t xml:space="preserve">ИТОГО в группе </t>
  </si>
  <si>
    <t>всего в АО</t>
  </si>
  <si>
    <t>всего отчислено</t>
  </si>
  <si>
    <t>всего прибыло</t>
  </si>
  <si>
    <t>внебюджет</t>
  </si>
  <si>
    <t>всего внебюджет</t>
  </si>
  <si>
    <t>группа №</t>
  </si>
  <si>
    <t>срок</t>
  </si>
  <si>
    <t>Курс 1</t>
  </si>
  <si>
    <t>ИТОГО 1 курс</t>
  </si>
  <si>
    <t>ВСЕГО в колледже</t>
  </si>
  <si>
    <t>№ п/п</t>
  </si>
  <si>
    <t>ФИО студентов</t>
  </si>
  <si>
    <t>№ группы</t>
  </si>
  <si>
    <t>дата</t>
  </si>
  <si>
    <t>Анферова Оксана Вячеславовна</t>
  </si>
  <si>
    <t>221</t>
  </si>
  <si>
    <t>до12.02.2017</t>
  </si>
  <si>
    <t>Бондарева Анастасия Викторовна</t>
  </si>
  <si>
    <t>121</t>
  </si>
  <si>
    <t>до 01.07.2017</t>
  </si>
  <si>
    <t>Мамадалеева(Бунденкова) Анна Сергеевна</t>
  </si>
  <si>
    <t>до 01.09.2016</t>
  </si>
  <si>
    <t>Бувалец Марина Максимовна</t>
  </si>
  <si>
    <t>до 09.01.2017</t>
  </si>
  <si>
    <t>Вавилова Ирина Александровна</t>
  </si>
  <si>
    <t>Васильева(Низамова) Анастасия Викторовна</t>
  </si>
  <si>
    <t>до 31.08.2016</t>
  </si>
  <si>
    <t>Васильева Алена Юрьевна</t>
  </si>
  <si>
    <t>до 06.11.2016</t>
  </si>
  <si>
    <t xml:space="preserve">Гатауллина Карина Владимировна </t>
  </si>
  <si>
    <t>до 12.01.2017</t>
  </si>
  <si>
    <t>Горская Ольга Дмитриевна</t>
  </si>
  <si>
    <t>до 30.08.2016</t>
  </si>
  <si>
    <t>Глухова Оксана Антоновна</t>
  </si>
  <si>
    <t>Другомилова Ирина Сергеевна</t>
  </si>
  <si>
    <t>до 20.07.2016                 123</t>
  </si>
  <si>
    <t>Галина  Рената Руслановна</t>
  </si>
  <si>
    <t>до 14.10.2016</t>
  </si>
  <si>
    <t>Гринько Мария Владимировна</t>
  </si>
  <si>
    <t>Гусева Екатерина Алексеевна</t>
  </si>
  <si>
    <t>до 11.12.2016</t>
  </si>
  <si>
    <t>до 09.08.2017</t>
  </si>
  <si>
    <t>Заварухина Евгения Вячеславовна</t>
  </si>
  <si>
    <t>Захаров Максим Вадимович</t>
  </si>
  <si>
    <t>до 20.11.2016</t>
  </si>
  <si>
    <t>Зотова Ксения Александровна</t>
  </si>
  <si>
    <t>до12.12.2016</t>
  </si>
  <si>
    <t>Кирпишникова Екатерина Валерьевна</t>
  </si>
  <si>
    <t>Ковязина Елена Андреевна</t>
  </si>
  <si>
    <t>Кондакова (Антоненко)Валерия Александровна</t>
  </si>
  <si>
    <t>до 01.09.2016                 216</t>
  </si>
  <si>
    <t>Косова Азиза Азамовна</t>
  </si>
  <si>
    <t>Курашева Яна Александровна</t>
  </si>
  <si>
    <t>742</t>
  </si>
  <si>
    <t>до 27.11.2016</t>
  </si>
  <si>
    <t>282.</t>
  </si>
  <si>
    <t>Кудрявцев Павел Юрьевич</t>
  </si>
  <si>
    <t>до 22.05.2016</t>
  </si>
  <si>
    <t>84.</t>
  </si>
  <si>
    <t>Кунаккильдина(Иванова) Ольга Валерьевна</t>
  </si>
  <si>
    <t>до 17.09.2016</t>
  </si>
  <si>
    <t>218.</t>
  </si>
  <si>
    <t>Лукьянова Алена Сергеевна</t>
  </si>
  <si>
    <t>101.</t>
  </si>
  <si>
    <t>Лошкарева (Ершова)Яна Сергеевна</t>
  </si>
  <si>
    <t>до 16.11.2016</t>
  </si>
  <si>
    <t>277.</t>
  </si>
  <si>
    <t>Нуранова Жанна Мухаметгалиевна</t>
  </si>
  <si>
    <t>до 22.12.2016</t>
  </si>
  <si>
    <t>309.</t>
  </si>
  <si>
    <t>Псарева Юлия Вениаминовна</t>
  </si>
  <si>
    <t>до 11.03.2017</t>
  </si>
  <si>
    <t>Понкратов Николай Александрович</t>
  </si>
  <si>
    <t>105.</t>
  </si>
  <si>
    <t>Пугач Дарья Андреевна</t>
  </si>
  <si>
    <t>до 28.01.2017</t>
  </si>
  <si>
    <t>35.</t>
  </si>
  <si>
    <t xml:space="preserve">Саитгафарова Кристина Радиковна </t>
  </si>
  <si>
    <t>Сергеева Яна Владимировна</t>
  </si>
  <si>
    <t>031</t>
  </si>
  <si>
    <t>до 29.08.2016</t>
  </si>
  <si>
    <t>301.</t>
  </si>
  <si>
    <t>Семёнова(Еремина) Юлия Викторовна</t>
  </si>
  <si>
    <t>273.</t>
  </si>
  <si>
    <t>Смирнова Мария Александровна</t>
  </si>
  <si>
    <t>до 11.01.2017</t>
  </si>
  <si>
    <t>Матяш(Скибина) Виктория Валерьевна</t>
  </si>
  <si>
    <t>до 01.11.2015                 256</t>
  </si>
  <si>
    <t>Талипов Михаил Олегович</t>
  </si>
  <si>
    <t>до 27.07.2016</t>
  </si>
  <si>
    <t>Туфегджич Елизавета Максимовна</t>
  </si>
  <si>
    <t>Хоменко Кристина Евгеньевна</t>
  </si>
  <si>
    <t>Чернавина Алина Игоревна</t>
  </si>
  <si>
    <t>Циденкова Александра Юрьевна</t>
  </si>
  <si>
    <t>Яшникова Валерия Константиновна</t>
  </si>
  <si>
    <t>Шакурова Дарья Сергеевна</t>
  </si>
  <si>
    <t>Шовхалов Демид Русланович</t>
  </si>
  <si>
    <t>до 20.06.2016</t>
  </si>
  <si>
    <t>Байрамова Эмиля Ровшановна</t>
  </si>
  <si>
    <t xml:space="preserve">Большакова Мария Денисовна </t>
  </si>
  <si>
    <t xml:space="preserve">Вершинина Наталья Евгеньевна </t>
  </si>
  <si>
    <t xml:space="preserve">Галиулина Алина Шавкатовна </t>
  </si>
  <si>
    <t xml:space="preserve">Григорьянц Екатерина Леонидовна </t>
  </si>
  <si>
    <t xml:space="preserve">Девятовских Анастасия Михайловна </t>
  </si>
  <si>
    <t xml:space="preserve">Дон Анна Сергеевна </t>
  </si>
  <si>
    <t xml:space="preserve">Жанатаев Азамат Акыжанович </t>
  </si>
  <si>
    <t xml:space="preserve">Журавлева Валерия Константиновна </t>
  </si>
  <si>
    <t xml:space="preserve">Ипкеева Анна Федоровна </t>
  </si>
  <si>
    <t xml:space="preserve">Ищанов Мурат Жангильдыевич </t>
  </si>
  <si>
    <t xml:space="preserve">Кузьмицкая Анастасия Алексеевна </t>
  </si>
  <si>
    <t xml:space="preserve">Логина Екатерина Игоревна </t>
  </si>
  <si>
    <t xml:space="preserve">Матюха Дарья Владимировна </t>
  </si>
  <si>
    <t xml:space="preserve">Насырова Алина Маратовна </t>
  </si>
  <si>
    <t xml:space="preserve">Огородникова Александра Владимировна </t>
  </si>
  <si>
    <t xml:space="preserve">Плюхина Дарья Александровна </t>
  </si>
  <si>
    <t xml:space="preserve">Полякова Мария Викторовна </t>
  </si>
  <si>
    <t xml:space="preserve">Стасеева Виктория Алексеевна </t>
  </si>
  <si>
    <t xml:space="preserve">Судакова Анастасия Евгеньевна </t>
  </si>
  <si>
    <t xml:space="preserve">Тузова Полина Германовна </t>
  </si>
  <si>
    <t xml:space="preserve">Чащевая Ксения Александровна </t>
  </si>
  <si>
    <t xml:space="preserve">Шкилева Ксения Валерьевна </t>
  </si>
  <si>
    <t xml:space="preserve">Черкасова Евгения Александровна </t>
  </si>
  <si>
    <t>Воскобоев Иван Олегович</t>
  </si>
  <si>
    <t>Коновалов Игнат Олегович</t>
  </si>
  <si>
    <t>Лебедкина Екатерина Анатольевна</t>
  </si>
  <si>
    <t>Николаева Надежда Сергеевна</t>
  </si>
  <si>
    <t>Семенчук Анастасия Леонидовна</t>
  </si>
  <si>
    <t xml:space="preserve"> Яковлева Елена Евгеньевна</t>
  </si>
  <si>
    <t xml:space="preserve"> Егорова Юлия Владимировна</t>
  </si>
  <si>
    <t xml:space="preserve">Анненкова Виктория Дмитриевна </t>
  </si>
  <si>
    <t>Верховцева Анастасия Витальевна</t>
  </si>
  <si>
    <t>Волкова Юлия Николаевна</t>
  </si>
  <si>
    <t xml:space="preserve">Герасимова Ульяна Николаевна </t>
  </si>
  <si>
    <t xml:space="preserve">Горожанина Милана Эдуардовна </t>
  </si>
  <si>
    <t xml:space="preserve">Григорян Моника Самвеловна </t>
  </si>
  <si>
    <t xml:space="preserve">Догатарь Екатерина Ивановна </t>
  </si>
  <si>
    <t>Зайнигабдинова Камила Вадимовна</t>
  </si>
  <si>
    <t xml:space="preserve">Кувалдина Олеся Владимировна </t>
  </si>
  <si>
    <t>Лебедева Татьяна Сергеевна</t>
  </si>
  <si>
    <t xml:space="preserve">Лякина Кристина Алексеевна </t>
  </si>
  <si>
    <t>Марченко Валерия Дмитриевна</t>
  </si>
  <si>
    <t xml:space="preserve">Минеева Мария Григорьевна  </t>
  </si>
  <si>
    <t xml:space="preserve">Молодочкина Олеся Владимировна </t>
  </si>
  <si>
    <t>Нигматуллина Элина Владиславовна</t>
  </si>
  <si>
    <t>Никогосян Кристина Гарушевна</t>
  </si>
  <si>
    <t xml:space="preserve">Осипова Екатерина Валерьевна </t>
  </si>
  <si>
    <t xml:space="preserve">Пылева Кристина Андреевна </t>
  </si>
  <si>
    <t xml:space="preserve">Тюкенеева Анастасия Владимировна </t>
  </si>
  <si>
    <t xml:space="preserve">Фролова Анжелика Сергеевна </t>
  </si>
  <si>
    <t xml:space="preserve">Кацман Виктория Юрьевна </t>
  </si>
  <si>
    <t>Кожевникова Мария Константиновна</t>
  </si>
  <si>
    <t xml:space="preserve">Юскина Юлия Ивановна </t>
  </si>
  <si>
    <t>Волик Елизавета Дмитриевна</t>
  </si>
  <si>
    <t>Засова Паулина Владиславовна</t>
  </si>
  <si>
    <t>Заяц Ульяна Валерьевна</t>
  </si>
  <si>
    <t>Сорокина Карина Сергеевна</t>
  </si>
  <si>
    <t>Феоктистова Милана Андреевна</t>
  </si>
  <si>
    <t>Документационное обеспечение управления и архивоведение</t>
  </si>
  <si>
    <t>ИТОГО 2 курс</t>
  </si>
  <si>
    <t>ИТОГО 3 курс</t>
  </si>
  <si>
    <t>ИТОГО 4 курс</t>
  </si>
  <si>
    <t xml:space="preserve">Глухова Оксана Антоновна    </t>
  </si>
  <si>
    <t xml:space="preserve">Хоменко Кристина Евгеньевна   </t>
  </si>
  <si>
    <t>Шеметова Наталья Дмитриевна</t>
  </si>
  <si>
    <t>Фролова Дарья Константиновна</t>
  </si>
  <si>
    <t>Слинкина Юлия Николаевна</t>
  </si>
  <si>
    <t>Свистунова Полина Владимировна</t>
  </si>
  <si>
    <t>Романова Мария Юрьевна</t>
  </si>
  <si>
    <t>Пылаев Глеб Ильич</t>
  </si>
  <si>
    <t>Попова Ольга Алексеевна</t>
  </si>
  <si>
    <t>Незнамова Лолита Георгиевна</t>
  </si>
  <si>
    <t>Нищева Мария Андреевна</t>
  </si>
  <si>
    <t>Мухаметшина Ольга Евгеньевна</t>
  </si>
  <si>
    <t>Макарова Екатерина Александровна</t>
  </si>
  <si>
    <t>Лись Татьяна Викторовна</t>
  </si>
  <si>
    <t>Лисичкина Анастасия Александровна</t>
  </si>
  <si>
    <t>Костина Екатерина Юрьевна</t>
  </si>
  <si>
    <t>Костина Мария Сергеевна</t>
  </si>
  <si>
    <t>Крамаренко Даниил Владимирович</t>
  </si>
  <si>
    <t>Кожаева Валерия Павловна</t>
  </si>
  <si>
    <t>Курыгина Анфиса Николаевна</t>
  </si>
  <si>
    <t>Иванова Анна Юрьевна</t>
  </si>
  <si>
    <t>Ефремкин Данил Алексеевич</t>
  </si>
  <si>
    <t>Гришина Мария Викторовна</t>
  </si>
  <si>
    <t>Быкова София Константиновна</t>
  </si>
  <si>
    <t>Булгакова Полина Николаевна</t>
  </si>
  <si>
    <t>Бекеев Илья Джунайдович</t>
  </si>
  <si>
    <t>Арзамасцев Максим Олегович</t>
  </si>
  <si>
    <t xml:space="preserve"> Басырова Юлия Ильгизовна</t>
  </si>
  <si>
    <t>Педагогика дополнительного образования</t>
  </si>
  <si>
    <t>Артемьева Анастасия Петровна</t>
  </si>
  <si>
    <t>Белихова Виталия Евгеньевна</t>
  </si>
  <si>
    <t>Белова Ирина Андреевна</t>
  </si>
  <si>
    <t>Войнаровская Дарья Александровна</t>
  </si>
  <si>
    <t>Гибадатова Алина Хакимьяновна</t>
  </si>
  <si>
    <t>Громыко Дарья Алексеевна</t>
  </si>
  <si>
    <t>Зайнутдинова Анжелика Андреевна</t>
  </si>
  <si>
    <t>Зуева Анастасия Сергеевна</t>
  </si>
  <si>
    <t>Карякина Кристина Евгеньевна</t>
  </si>
  <si>
    <t>Мазницкая Ксения Александровна</t>
  </si>
  <si>
    <t>Мартынова Яна Максимовна</t>
  </si>
  <si>
    <t>Медведева Юлия Сергеевна</t>
  </si>
  <si>
    <t>Никифорова Анастасия Андреевна</t>
  </si>
  <si>
    <t>Новицкая Александра Павловна</t>
  </si>
  <si>
    <t>Плишкина Кристина Руслановна</t>
  </si>
  <si>
    <t>Рогожина Екатерина Игоревна</t>
  </si>
  <si>
    <t>Сафонова Екатерина Андреевна</t>
  </si>
  <si>
    <t>Серёгина Ирина Васильевна</t>
  </si>
  <si>
    <t>Степашкина Юлия Андреевна</t>
  </si>
  <si>
    <t>Терентьева Ангелина Олеговна</t>
  </si>
  <si>
    <t>Урюпова Дарья Сергеевна</t>
  </si>
  <si>
    <t>Федотова Татьяна Игоревна</t>
  </si>
  <si>
    <t>Храмов Никита Евгеньевич</t>
  </si>
  <si>
    <t>Якушева Екатерина Дмитриевна</t>
  </si>
  <si>
    <t>Педагогическое</t>
  </si>
  <si>
    <t>011.</t>
  </si>
  <si>
    <t>Абдрахманова Агидель Сагандыковна</t>
  </si>
  <si>
    <t>Ахметьянова Валерия Александровна</t>
  </si>
  <si>
    <t>Воронина Валерия Сергеевна</t>
  </si>
  <si>
    <t>Ганатаева Татьяна Руслановна</t>
  </si>
  <si>
    <t>Глазкина Яна Евгеньевна</t>
  </si>
  <si>
    <t>Гурьянова Вероника Геннадьевна</t>
  </si>
  <si>
    <t>Кантарева Ксения Александровна</t>
  </si>
  <si>
    <t>Козлова Ольга Владимировна</t>
  </si>
  <si>
    <t>Кочнева Дарья Андреевна</t>
  </si>
  <si>
    <t>Кривоногова Анастасия Павловна</t>
  </si>
  <si>
    <t>Кузнецова Екатерина Андреевна</t>
  </si>
  <si>
    <t>Лукьяненко Анна Александровна</t>
  </si>
  <si>
    <t>Маркова Анастасия Андреевна</t>
  </si>
  <si>
    <t>Мостовова Арина Александровна</t>
  </si>
  <si>
    <t>Павлова Ульяна Андреевна</t>
  </si>
  <si>
    <t>Попович Яна Драгаславовна</t>
  </si>
  <si>
    <t>Савенкова Елена Александровна</t>
  </si>
  <si>
    <t>Семенчук Валерия Валерьевна</t>
  </si>
  <si>
    <t>Соколова Ирина Евгеньевна</t>
  </si>
  <si>
    <t>Узенгер Татьяна Андреевна</t>
  </si>
  <si>
    <t>Федоренко Анастасия Юрьевна</t>
  </si>
  <si>
    <t>Хамматова Диана Василовна</t>
  </si>
  <si>
    <t>Цуприянчик Ирина Александровна</t>
  </si>
  <si>
    <t>Цыцельская Екатерина Анатольевна</t>
  </si>
  <si>
    <t>Янабаева Гузель Радиковна</t>
  </si>
  <si>
    <t xml:space="preserve">Музыкальное образование </t>
  </si>
  <si>
    <t>Ахтямова Зиния Артуровна</t>
  </si>
  <si>
    <t>Бодрякова Юлиана Вячеславовна</t>
  </si>
  <si>
    <t>Бояринова Валерия Андреевна</t>
  </si>
  <si>
    <t>Валиева Милана Ильваровна</t>
  </si>
  <si>
    <t>Васючкова Наталья Андреевна</t>
  </si>
  <si>
    <t>Иванов Илья Андреевич</t>
  </si>
  <si>
    <t>Калмыков Никита Сергеевич</t>
  </si>
  <si>
    <t>Карташова Екатерина Николаевна</t>
  </si>
  <si>
    <t>Круппа Виктория Николаевна</t>
  </si>
  <si>
    <t>Короченко Дарья Романовна</t>
  </si>
  <si>
    <t>Костина Алёна Сергеевна</t>
  </si>
  <si>
    <t>Кудашева Елизавета Юрьевна</t>
  </si>
  <si>
    <t>Кусты Екатерина Васильевна</t>
  </si>
  <si>
    <t>Литвинцев Станислав Викторович</t>
  </si>
  <si>
    <t>Марушко Анна Алексеевна</t>
  </si>
  <si>
    <t>Морозов Кирилл Игоревич</t>
  </si>
  <si>
    <t>Мухарамова Мария Марселевна</t>
  </si>
  <si>
    <t>Омельницкая Евгения Олеговна</t>
  </si>
  <si>
    <t>Савельева Ольга Константиновна</t>
  </si>
  <si>
    <t>Сорокина Екатерина Александровна</t>
  </si>
  <si>
    <t>Спицина Александра Андреевна</t>
  </si>
  <si>
    <t>Фазлеев Артем Гайнуллович</t>
  </si>
  <si>
    <t>Шаповалова Анастасия Юрьевна</t>
  </si>
  <si>
    <t>Щеглова Елизавета Витальевна</t>
  </si>
  <si>
    <t>Чикина Виктория Валерьевна</t>
  </si>
  <si>
    <t>Преподавание в начальных классах</t>
  </si>
  <si>
    <t>Васильева Анастасия Георгиевна</t>
  </si>
  <si>
    <t>Галиакберова Розалия Наилевна</t>
  </si>
  <si>
    <t>Гриценко Елена Алексеевна</t>
  </si>
  <si>
    <t>Гунько Елена Дмитриевна</t>
  </si>
  <si>
    <t xml:space="preserve">Денисова Анна Евгеньевна                                              </t>
  </si>
  <si>
    <t>Заяц Ксения Алексеевна</t>
  </si>
  <si>
    <t>Имамалиева Диляпруз Махировна</t>
  </si>
  <si>
    <t>Климентовская Анжелика Сергеевна</t>
  </si>
  <si>
    <t>Кудрявцева Екатерина Сергеевна</t>
  </si>
  <si>
    <t>Лазарева Юлия Васильевна</t>
  </si>
  <si>
    <t>Ларькова Кристина Викторовна</t>
  </si>
  <si>
    <t>Макарова Марина Олеговна</t>
  </si>
  <si>
    <t>Маметьева Анастасия Сергеевна</t>
  </si>
  <si>
    <t>Никитина Дарья Дмитриевна</t>
  </si>
  <si>
    <t>Носова Анастасия Владиславовна</t>
  </si>
  <si>
    <t>Паршуткина Лидия Алексеевна</t>
  </si>
  <si>
    <t>Романова Ксения Сергеевна</t>
  </si>
  <si>
    <t>Сарварова Милена Маратовна</t>
  </si>
  <si>
    <t>Степанченко Анна Сергеевна</t>
  </si>
  <si>
    <t>Фролова Мария Валерьевна</t>
  </si>
  <si>
    <t>Хасанова Карина Дамировна</t>
  </si>
  <si>
    <t>Шакина Татьяна Леонидовна</t>
  </si>
  <si>
    <t>Шутова Ариадна Алексеевна</t>
  </si>
  <si>
    <t>Яковлева Елена Сергеевна</t>
  </si>
  <si>
    <t>Харченко Ирина Денисовна</t>
  </si>
  <si>
    <t>Каланчина Анастасия Витальевна</t>
  </si>
  <si>
    <t>Липская Кристина Сергеевна</t>
  </si>
  <si>
    <t>Насакина Евгения Анатольевна</t>
  </si>
  <si>
    <t>Шихова Анна Васильевна</t>
  </si>
  <si>
    <t>кол-во студентов в группе (бюжет)</t>
  </si>
  <si>
    <t>Коррекционная педагогика в начальном образовании</t>
  </si>
  <si>
    <t>Пелагогическое</t>
  </si>
  <si>
    <t>Астафьева Анна Станиславовна</t>
  </si>
  <si>
    <t>Ахмедьянова Лилия Ильдусовна</t>
  </si>
  <si>
    <t>Березняк Кристина Владимировна</t>
  </si>
  <si>
    <t>Бурцева Арина Александровна</t>
  </si>
  <si>
    <t>Васейко Влада Сергеевна</t>
  </si>
  <si>
    <t>Габдулина Мутабара Шахимордовна</t>
  </si>
  <si>
    <t>Гиззатуллина Татьяна Игоревна</t>
  </si>
  <si>
    <t xml:space="preserve">Дегтева Дарья Игоревна                                              </t>
  </si>
  <si>
    <t>Дорожкина Екатерина Юрьевна</t>
  </si>
  <si>
    <t>Ибрагимова Альзия Аухадыевна</t>
  </si>
  <si>
    <t>Костина Анастасия Денисовна</t>
  </si>
  <si>
    <t>Кутькова Ирина Алексеевна</t>
  </si>
  <si>
    <t>Лаврентьева Ольга Владимировна</t>
  </si>
  <si>
    <t>Лебедева Олеся Игоревна</t>
  </si>
  <si>
    <t>Маркина Екатерина Константиновна</t>
  </si>
  <si>
    <t>Неустроева Юлия Игоревна</t>
  </si>
  <si>
    <t>Пономарева Екатерина Николаевна</t>
  </si>
  <si>
    <t>Сарайкина Мария Александровна</t>
  </si>
  <si>
    <t>Смирнова Юлия Сергеевна</t>
  </si>
  <si>
    <t>Смоленкова Анастасия Сергеевна</t>
  </si>
  <si>
    <t xml:space="preserve">Стрекаловская Александра Вячеславовна </t>
  </si>
  <si>
    <t>Тетерина Александра Алексеевна</t>
  </si>
  <si>
    <t>Хакимова Анастасия Фанильевна</t>
  </si>
  <si>
    <t>Хунарова Альфия Загитовна</t>
  </si>
  <si>
    <t>Физкультурное</t>
  </si>
  <si>
    <t>Физическая культура</t>
  </si>
  <si>
    <t>Айсенов Аман Танышпаевич</t>
  </si>
  <si>
    <t>Баймухаметова Алия Бисенбаевна</t>
  </si>
  <si>
    <t>Евменкин Максимильян Викторович</t>
  </si>
  <si>
    <t>Жарова Ольга Евгеньевна</t>
  </si>
  <si>
    <t>Исаева Юлия Александровна</t>
  </si>
  <si>
    <t>Кудесенов Константин Александрович</t>
  </si>
  <si>
    <t>Морозов Никита Константинович</t>
  </si>
  <si>
    <t>Маркова Кристина Евгеньевна</t>
  </si>
  <si>
    <t>Мулдагалиев Темирхан Рустамович</t>
  </si>
  <si>
    <t>Павлюченко Ольга Сергеевна</t>
  </si>
  <si>
    <t>Павлов Андрей Владимирович</t>
  </si>
  <si>
    <t>Пятунин Александр Витальевич</t>
  </si>
  <si>
    <t>Попов Михаил Андреевич</t>
  </si>
  <si>
    <t>Пирогов Сергей Васильевич</t>
  </si>
  <si>
    <t>Скиба Владислав Владимирович</t>
  </si>
  <si>
    <t>Собота Януш Анджеевич</t>
  </si>
  <si>
    <t>Тюкенеева Наталья Ивановна</t>
  </si>
  <si>
    <t>Фомина Анастасия Олеговна</t>
  </si>
  <si>
    <t>Цыкунов Александр Евгеньевич</t>
  </si>
  <si>
    <t>Школяр Владимир Андриянович</t>
  </si>
  <si>
    <t>Шорохов Данил Леонидович</t>
  </si>
  <si>
    <t>Шевченко Глеб Андреевич</t>
  </si>
  <si>
    <t>Шортамбаев Марат Сабыржанович</t>
  </si>
  <si>
    <t>Двоеглазов Станислав Олегович</t>
  </si>
  <si>
    <t>Назарова Анастасия Вячеславовна</t>
  </si>
  <si>
    <t>Новичков Валерий Юрьевич</t>
  </si>
  <si>
    <t>Сергиенко Андрей Иванович</t>
  </si>
  <si>
    <t>Чернова Ангелина Валентиновна</t>
  </si>
  <si>
    <t>Васильева Надежда Михайловна</t>
  </si>
  <si>
    <t>Аралбаева Яна Азаматовна</t>
  </si>
  <si>
    <t>Винокурова Мария Александровна</t>
  </si>
  <si>
    <t>Горшкова Мария Сергеевна</t>
  </si>
  <si>
    <t xml:space="preserve">Дранникова Валентина Павловна </t>
  </si>
  <si>
    <t>Жмайло Натали Александровна</t>
  </si>
  <si>
    <t xml:space="preserve">Ибрагимова  Дайяна  Сериковна </t>
  </si>
  <si>
    <t>Кириллова Дарья Сергеевна</t>
  </si>
  <si>
    <t>Лазарева Ольга Павловна</t>
  </si>
  <si>
    <t>Мансурова Кристина Дамировна</t>
  </si>
  <si>
    <t>Немова Павлина Владимировна</t>
  </si>
  <si>
    <t>Печерица Валерия Эдуардовна</t>
  </si>
  <si>
    <t>Позднякова Ирина Викторовна</t>
  </si>
  <si>
    <t>Савельева Альбина Андреевна</t>
  </si>
  <si>
    <t xml:space="preserve">Сорокина Дарья Александровна </t>
  </si>
  <si>
    <t>Хасенова Махаббат Акжуловна</t>
  </si>
  <si>
    <t>Ходакова Анастасия Андреевна</t>
  </si>
  <si>
    <t>Целярицкая Дарья Станиславовна</t>
  </si>
  <si>
    <t xml:space="preserve">Щербак Луиза Сергеевна </t>
  </si>
  <si>
    <t>Юнусова Валерия Ильинична</t>
  </si>
  <si>
    <t xml:space="preserve">Иванова Анна Константиновна </t>
  </si>
  <si>
    <t>Карандеева Александра Николаевна</t>
  </si>
  <si>
    <t xml:space="preserve">Никишина Дарья Владимировна </t>
  </si>
  <si>
    <t xml:space="preserve">Худякова Алина Юрьевна    </t>
  </si>
  <si>
    <t xml:space="preserve">Безменова Кристина Вадимовна  </t>
  </si>
  <si>
    <t>Кирсанова Виктория Леонидовна</t>
  </si>
  <si>
    <t>Большакова Владислава Лаиковна</t>
  </si>
  <si>
    <t xml:space="preserve">Гайзуллина Розалия Айратовна </t>
  </si>
  <si>
    <t>Дюрягина Яна Михайловна</t>
  </si>
  <si>
    <t>Жулкубаева Бахыт Жамал Муратовна</t>
  </si>
  <si>
    <t>Ирназарова Алина Амировна</t>
  </si>
  <si>
    <t>Казакова Алена Владленовна</t>
  </si>
  <si>
    <t>Киселева Эвелина  Алексеевна</t>
  </si>
  <si>
    <t>Конькова Екатерина Сергеевна</t>
  </si>
  <si>
    <t>Медведева Наталья Андреевна</t>
  </si>
  <si>
    <t>Никитина Алена Денисовна</t>
  </si>
  <si>
    <t>Новожилова Александра Альбертовна</t>
  </si>
  <si>
    <t xml:space="preserve">Осенняя Елена Сергеевна </t>
  </si>
  <si>
    <t>Подгузкова Мария Владимировна</t>
  </si>
  <si>
    <t>Покрашинская Яна Сергеевна</t>
  </si>
  <si>
    <t>Руденская Анастасия Петровна</t>
  </si>
  <si>
    <t xml:space="preserve">Салихова Анита Алексеевна </t>
  </si>
  <si>
    <t xml:space="preserve">Салихова Карина  Алексеевна </t>
  </si>
  <si>
    <t>Сергеева Юлия Вячеславовна</t>
  </si>
  <si>
    <t>Сирож Надежда Анатольевна</t>
  </si>
  <si>
    <t>Федорова Кристина Александровна</t>
  </si>
  <si>
    <t>Чернова Евгения Сергеевна</t>
  </si>
  <si>
    <t>Афонина Анастасия Игоревна</t>
  </si>
  <si>
    <t>Боярских Дарья Витальевна</t>
  </si>
  <si>
    <t>Булычева Евгения Олеговна</t>
  </si>
  <si>
    <t>Чернова Виктория Алексеевна</t>
  </si>
  <si>
    <t>Томилова Ольга Евгеньевна</t>
  </si>
  <si>
    <t>Руденко Владислав Константинович</t>
  </si>
  <si>
    <t>Кумерова Софья Викторовна</t>
  </si>
  <si>
    <t>Карсакова Татьяна Юрьевна</t>
  </si>
  <si>
    <t>Юдинцева Ольга Артемовна</t>
  </si>
  <si>
    <t>Чернова Анастасия Андреевна</t>
  </si>
  <si>
    <t>Хильченко Вероника Сергеевна</t>
  </si>
  <si>
    <t>Ханина Дарья Константиновна</t>
  </si>
  <si>
    <t>Хананова Виктория Вадимовна</t>
  </si>
  <si>
    <t>Усцелемова Альмира Сергеевна</t>
  </si>
  <si>
    <t>Травина Елена Юрьевна</t>
  </si>
  <si>
    <t>Рысьянова Айзиля Габитовна</t>
  </si>
  <si>
    <t>Позина Полина Константиновна</t>
  </si>
  <si>
    <t>Осипова Алена Евгеньевна</t>
  </si>
  <si>
    <t>Норицын Василий Игоревич</t>
  </si>
  <si>
    <t>Мощинина  Анастасия Сергеевна</t>
  </si>
  <si>
    <t>Ищанова Миранкуль Байдавлетовна</t>
  </si>
  <si>
    <t>Зоткина Надежда Андреевна</t>
  </si>
  <si>
    <t>Зоткина Екатерина Андреевна</t>
  </si>
  <si>
    <t>Задоркина Татьяна Константиновна</t>
  </si>
  <si>
    <t>Ермолаева Валерия Вячеславовна</t>
  </si>
  <si>
    <t>Ермилова Анна Сергеевна</t>
  </si>
  <si>
    <t>Давыдова Кристина Андреевна</t>
  </si>
  <si>
    <t>Воскобоева Елизавета Анатольевна</t>
  </si>
  <si>
    <t xml:space="preserve">Андреева  Вероника Андреевна </t>
  </si>
  <si>
    <t xml:space="preserve">Бажанова Ангелина Игоревна </t>
  </si>
  <si>
    <t xml:space="preserve">Горбунова Валерия Сергеевна </t>
  </si>
  <si>
    <t xml:space="preserve">Гусева Анастасия Алексеевна </t>
  </si>
  <si>
    <t xml:space="preserve">Долганова Екатерина Михайловна </t>
  </si>
  <si>
    <t xml:space="preserve">Зубова Валерия Александровна </t>
  </si>
  <si>
    <t xml:space="preserve">Иванова Анастасия Алексеевна </t>
  </si>
  <si>
    <t xml:space="preserve">Иванова Ксения Сергеевна </t>
  </si>
  <si>
    <t xml:space="preserve">Исмиева Алина Ильдаровна </t>
  </si>
  <si>
    <t xml:space="preserve">Каримова Кристина Руслановна </t>
  </si>
  <si>
    <t xml:space="preserve">Кулямина Мария Николаевна </t>
  </si>
  <si>
    <t xml:space="preserve">Лешукова Светлана Анатольевна </t>
  </si>
  <si>
    <t xml:space="preserve">Мурлатова Ева Владимировна </t>
  </si>
  <si>
    <t xml:space="preserve">Павлова Наталья Сергеевна </t>
  </si>
  <si>
    <t xml:space="preserve">Солодовникова Анна Павловна </t>
  </si>
  <si>
    <t>Тонина Ангелина Владимировна</t>
  </si>
  <si>
    <t>Халезина Елена Сергеевна</t>
  </si>
  <si>
    <t>Холмогорцев Валерий Вячеславович</t>
  </si>
  <si>
    <t>Файзулина Анна Александровна</t>
  </si>
  <si>
    <t>Шведова Елизавета Максимовна</t>
  </si>
  <si>
    <t>Галкина Таисия Дмитриевна</t>
  </si>
  <si>
    <t>Самолетова Анастасия Андреевна</t>
  </si>
  <si>
    <t>021.</t>
  </si>
  <si>
    <t>Аркатова Дарья Вячеславовна</t>
  </si>
  <si>
    <t xml:space="preserve">Балбекова Александра Сергеевна </t>
  </si>
  <si>
    <t xml:space="preserve">Вахитова Ангелина Ринатовна </t>
  </si>
  <si>
    <t>Вдовцева Валентина Павловна</t>
  </si>
  <si>
    <t>Гибатова Дарья Вадимовна</t>
  </si>
  <si>
    <t>Головкина Виктория Константиновна</t>
  </si>
  <si>
    <t>Горшкова Марина Юрьевна</t>
  </si>
  <si>
    <t>Климентьева Виктория Сергеевна</t>
  </si>
  <si>
    <t xml:space="preserve">Козлова Сабина Равшановна </t>
  </si>
  <si>
    <t xml:space="preserve">Кустова Снежана Петровна </t>
  </si>
  <si>
    <t xml:space="preserve">Нагиматова Алиса Сергеевна </t>
  </si>
  <si>
    <t xml:space="preserve">Перелыгина Мария Александровна </t>
  </si>
  <si>
    <t>Полевая Анастасия Владимировна</t>
  </si>
  <si>
    <t>Сероштанова Злата Вячеславовна</t>
  </si>
  <si>
    <t>Сироткина Тамара Андреевна</t>
  </si>
  <si>
    <t>Хайретдинова Сулпан Ахнафовна</t>
  </si>
  <si>
    <t>Шарова Виктория Александровна</t>
  </si>
  <si>
    <t xml:space="preserve">Шмарина Юлия Дмитриевна </t>
  </si>
  <si>
    <t>Мартыненко Валерия Денисовна</t>
  </si>
  <si>
    <t xml:space="preserve">Асанова Зауреш Галимжановна   </t>
  </si>
  <si>
    <t xml:space="preserve">Бирюкова Ирина Николаевна </t>
  </si>
  <si>
    <t xml:space="preserve">Бусыгина Ксения Артемовна </t>
  </si>
  <si>
    <t xml:space="preserve">Говорская Анастасия Вадимовна </t>
  </si>
  <si>
    <t xml:space="preserve">Губина Анастасия Сергеевна </t>
  </si>
  <si>
    <t xml:space="preserve">Землякина Лариса Сергеевна </t>
  </si>
  <si>
    <t>Ильченко Никита Викторович</t>
  </si>
  <si>
    <t xml:space="preserve">Ишмаметьева Анастасия Николаевна </t>
  </si>
  <si>
    <t xml:space="preserve">Корнеева Евгения Игоревна </t>
  </si>
  <si>
    <t xml:space="preserve">Куздубаева Жанара Бахитбековна </t>
  </si>
  <si>
    <t>Мансурова Эльвира Илфаковна</t>
  </si>
  <si>
    <t xml:space="preserve">Мачнева Эвелина Павловна </t>
  </si>
  <si>
    <t xml:space="preserve">Огурцова Светлана Дмитриевна </t>
  </si>
  <si>
    <t xml:space="preserve">Плюхина Екатерина Сергеевна </t>
  </si>
  <si>
    <t xml:space="preserve">Сергиенко Анастасия Петровна </t>
  </si>
  <si>
    <t>Стрижков Максим Дмитриевич</t>
  </si>
  <si>
    <t xml:space="preserve">Сынгизова Ильсия Мурадымовна </t>
  </si>
  <si>
    <t xml:space="preserve">Туктамышева Карина Рамильевна </t>
  </si>
  <si>
    <t xml:space="preserve">Шевченко Полина Юрьевна </t>
  </si>
  <si>
    <t xml:space="preserve">Юзеева Ксения Александровна </t>
  </si>
  <si>
    <t xml:space="preserve">Яхина Юлия Рифовна </t>
  </si>
  <si>
    <t>Чуманова Кристина Евгеньевна</t>
  </si>
  <si>
    <t>Кузнецова Светлана Павловна</t>
  </si>
  <si>
    <t>Шаповалова Анна Владиславовна</t>
  </si>
  <si>
    <t>Улямаева Вилия Фаритовна</t>
  </si>
  <si>
    <t xml:space="preserve">Лукьянова Алена Сергеевна </t>
  </si>
  <si>
    <t xml:space="preserve"> Преподавание в начальных классах </t>
  </si>
  <si>
    <t>Белова Ольга Викторовна</t>
  </si>
  <si>
    <t>Бондаренко Олеся Максимовна</t>
  </si>
  <si>
    <t>Буранбаева Виктория Вилюровна</t>
  </si>
  <si>
    <t>Васильева Екатерина Васильевна</t>
  </si>
  <si>
    <t>Волкова Виктория Валерьевна</t>
  </si>
  <si>
    <t>Гредяева Анастасия Евгеньевна</t>
  </si>
  <si>
    <t>Дмитриева Елизавета Сергеевна</t>
  </si>
  <si>
    <t>Иванова Алена Павловна</t>
  </si>
  <si>
    <t>Кузнецова Ольга Константиновна</t>
  </si>
  <si>
    <t>Кульпина Валерия Алексеевна</t>
  </si>
  <si>
    <t>Лисина Юлия Александровна</t>
  </si>
  <si>
    <t>Ложкина Оксана Вячеславовна</t>
  </si>
  <si>
    <t xml:space="preserve">Лямина Полина Александровна </t>
  </si>
  <si>
    <t>Митьковец Елизавета Сергеевна</t>
  </si>
  <si>
    <t>Морозова Ксения Сергеевна</t>
  </si>
  <si>
    <t>Никитина Софья Леонидовна</t>
  </si>
  <si>
    <t>Панзина Мария Сергеевна</t>
  </si>
  <si>
    <t>Петриченко Екатерина Вадимовна</t>
  </si>
  <si>
    <t>Рудник Ирина Васильевна</t>
  </si>
  <si>
    <t>Тюклова Анжелика Александровна</t>
  </si>
  <si>
    <t xml:space="preserve">Фетисова Екатерина Александровна </t>
  </si>
  <si>
    <t>Букусова Анастасия Андреевна</t>
  </si>
  <si>
    <t>Гилялова Лилия Ильдусовна</t>
  </si>
  <si>
    <t>Лазутина Валерия Сергеевна</t>
  </si>
  <si>
    <t>Пшеничнюк Мария Андреевна</t>
  </si>
  <si>
    <t>Свиженко Ольга Владимировна</t>
  </si>
  <si>
    <t>Чиж Валерия Ильинична</t>
  </si>
  <si>
    <t xml:space="preserve">Дошкольное образование </t>
  </si>
  <si>
    <t>Береза Анна Олеговна</t>
  </si>
  <si>
    <t>Баловнева Виктория Васильевна</t>
  </si>
  <si>
    <t>Берлогина Юлия Александровна</t>
  </si>
  <si>
    <t>Сазонова Екатерина Евгеньевна</t>
  </si>
  <si>
    <t>Чубова Елена Андреевна</t>
  </si>
  <si>
    <t xml:space="preserve">Хибатуллина Нурия Винисовна </t>
  </si>
  <si>
    <t>Хабибуллина Лилия Ринатовна</t>
  </si>
  <si>
    <t xml:space="preserve">Темникова Светлана Александровна </t>
  </si>
  <si>
    <t>Садыкова Нагиля Ситаевна</t>
  </si>
  <si>
    <t>Рахимова Анна Альбертовна</t>
  </si>
  <si>
    <t>Плишкина Ксения Сергеевна</t>
  </si>
  <si>
    <t xml:space="preserve">Патрина Анастасия Александровна </t>
  </si>
  <si>
    <t>Новикова Мария Ивановна</t>
  </si>
  <si>
    <t>Николаева Дарья Игоревна</t>
  </si>
  <si>
    <t>Нажметдинова Регина Гилмитдиновна</t>
  </si>
  <si>
    <t>Матюшкова Анна Петровна</t>
  </si>
  <si>
    <t>Майорова Екатерина Владиславовна</t>
  </si>
  <si>
    <t>Кирилова Полина Константиновна</t>
  </si>
  <si>
    <t>Заграновская Екатерина Александровна</t>
  </si>
  <si>
    <t>Дронова Александра Юрьевна</t>
  </si>
  <si>
    <t>Бушаева Полина Сергеевна</t>
  </si>
  <si>
    <t>Брежестовская Алена Викторовна</t>
  </si>
  <si>
    <t>Бойко Валерия Евгеньевна</t>
  </si>
  <si>
    <t>Бойко Валентина Вячеславовна</t>
  </si>
  <si>
    <t>Кульмухаметова Гульнара Вагизовна</t>
  </si>
  <si>
    <t>Луконина Олеся Викторовна</t>
  </si>
  <si>
    <t>Рубинова Наталья Михайловна</t>
  </si>
  <si>
    <t>Будникова Алена Сергеевна</t>
  </si>
  <si>
    <t>Вильданова Земфира Мадриковна</t>
  </si>
  <si>
    <t>Горнастаева Кристина Дмитриевна</t>
  </si>
  <si>
    <t>Громова Татьяна Сергеевна</t>
  </si>
  <si>
    <t>Дикунова Арина Александровна</t>
  </si>
  <si>
    <t>Иванова Анастасия Олеговна</t>
  </si>
  <si>
    <t>Калугина Вероника Вячеславовна</t>
  </si>
  <si>
    <t>Козлова Полина Олеговна</t>
  </si>
  <si>
    <t>Колотинина Екатерина Сергеевна</t>
  </si>
  <si>
    <t>Кутузова Екатерина Сергеевна</t>
  </si>
  <si>
    <t>Цветковская Анастасия Ивановна</t>
  </si>
  <si>
    <t>Лутфулина Дина Дамировна</t>
  </si>
  <si>
    <t>Макарова Карина Александровна</t>
  </si>
  <si>
    <t>Макорина Юлия Андреевна</t>
  </si>
  <si>
    <t>Маняхина Анастасия Алексеевна</t>
  </si>
  <si>
    <t>Мачехина Виктория Андреевна</t>
  </si>
  <si>
    <t>Насибова София Элдаровна</t>
  </si>
  <si>
    <t>Новоточина Дарья Павловна</t>
  </si>
  <si>
    <t>Нуркаева Маргарита Маратовна</t>
  </si>
  <si>
    <t>Пурис Ксения Денисовна</t>
  </si>
  <si>
    <t>Сачкова Дарина Сергеевна</t>
  </si>
  <si>
    <t>Сибринина Кристина Александровна</t>
  </si>
  <si>
    <t>Тинибаева Татьяна Владимировна</t>
  </si>
  <si>
    <t>Федотова Дарья Олеговна</t>
  </si>
  <si>
    <t>Хуснуллина Розалия Кадировна</t>
  </si>
  <si>
    <t>Колясева Дарья Александровна</t>
  </si>
  <si>
    <t>Комлева Александра Юрьевна</t>
  </si>
  <si>
    <t>Машкова Екатерина Александровна</t>
  </si>
  <si>
    <t>Савинова Вера Нилевна</t>
  </si>
  <si>
    <t>Третьякова Екатерина Николаевна</t>
  </si>
  <si>
    <t>Абдрахманова Гузалия Расиховна</t>
  </si>
  <si>
    <t>Анисимова Яна Радиковна</t>
  </si>
  <si>
    <t>Белоус Ксения Дмитриевна</t>
  </si>
  <si>
    <t>Борисова Кристина Сергеевна</t>
  </si>
  <si>
    <t>Варенникова Анжелика Леонидовна</t>
  </si>
  <si>
    <t>Вернегорова Дарья Николаевна</t>
  </si>
  <si>
    <t xml:space="preserve">Грекова Наталья Александровна </t>
  </si>
  <si>
    <t>Васильева Вероника Андреевна</t>
  </si>
  <si>
    <t>Ишмурзина Алина Салаватовна</t>
  </si>
  <si>
    <t>Кириленко Кристина Игоревна</t>
  </si>
  <si>
    <t>Кириллова Наталья Андреевна</t>
  </si>
  <si>
    <t xml:space="preserve">Кузнецова Ольга Олеговна </t>
  </si>
  <si>
    <t>Московая Виктория Александровна</t>
  </si>
  <si>
    <t>Позднякова Юлия Алексеевна</t>
  </si>
  <si>
    <t>Рыспаева Динара Толегеновна</t>
  </si>
  <si>
    <t>Сагадатова Алёна Валиевна</t>
  </si>
  <si>
    <t>Саитгафарова Кристина Радиковна</t>
  </si>
  <si>
    <t>Семенова Алена Витальевна</t>
  </si>
  <si>
    <t>Тарабрина Анна Леонидовна</t>
  </si>
  <si>
    <t>Тихая Екатерина Евгеньевна</t>
  </si>
  <si>
    <t>Троян Мария Александровна</t>
  </si>
  <si>
    <t>Хайдукова Екатерина Алексеевна</t>
  </si>
  <si>
    <t>Хасанова Екатерина Ильдаровна</t>
  </si>
  <si>
    <t xml:space="preserve">Юдина Надежда Игоревна </t>
  </si>
  <si>
    <t>Ахтямова Регина Ринатовна</t>
  </si>
  <si>
    <t>Иванова Дарья Сергеевна</t>
  </si>
  <si>
    <t>Ивашкова Евгения Михайловна</t>
  </si>
  <si>
    <t>Сорокина Валентина Ивановна</t>
  </si>
  <si>
    <t>Абакаров Гайсан Биксултанович</t>
  </si>
  <si>
    <t xml:space="preserve">Айсаринов Алий  Сермжанович     </t>
  </si>
  <si>
    <t xml:space="preserve">Апряткин  Ярослав Сергеевич </t>
  </si>
  <si>
    <t xml:space="preserve">Афоничев Артем Александрович  </t>
  </si>
  <si>
    <t xml:space="preserve">Бутузов Евгений Алексеевич </t>
  </si>
  <si>
    <t xml:space="preserve">Волков Артем Александрович   </t>
  </si>
  <si>
    <t xml:space="preserve">Габбасов Султан Ильнурович </t>
  </si>
  <si>
    <t xml:space="preserve">Гаус Дарья Александровна             </t>
  </si>
  <si>
    <t xml:space="preserve">Даутова  Дина  Иделевна              </t>
  </si>
  <si>
    <t xml:space="preserve">Имамеев  Данил Денисович         </t>
  </si>
  <si>
    <t xml:space="preserve">Калашников Роман Сергеевич        </t>
  </si>
  <si>
    <t xml:space="preserve">Каримов Марат Самматович          </t>
  </si>
  <si>
    <t xml:space="preserve">Колмаков Дмитрий Валерьевич </t>
  </si>
  <si>
    <t xml:space="preserve">Мельник Данил Андреевич         </t>
  </si>
  <si>
    <t xml:space="preserve">Мисько Сергей  Евгеньевич        </t>
  </si>
  <si>
    <t xml:space="preserve">Николайчук Елена Игоревна       </t>
  </si>
  <si>
    <t xml:space="preserve">Попкова Диана Владимировна       </t>
  </si>
  <si>
    <t xml:space="preserve">Поповичева  Анастасия Константиновна   </t>
  </si>
  <si>
    <t xml:space="preserve">Рожков Александр Владимирович      </t>
  </si>
  <si>
    <t xml:space="preserve">Сверчков Павел Витальевич            </t>
  </si>
  <si>
    <t xml:space="preserve">Сидорова Анастасия Анатольевна    </t>
  </si>
  <si>
    <t xml:space="preserve">Стоянова Дарья Андреевна           </t>
  </si>
  <si>
    <t xml:space="preserve">Труфанов Константин Денисович      </t>
  </si>
  <si>
    <t xml:space="preserve">Ушаков Андрей   Александрович             </t>
  </si>
  <si>
    <t xml:space="preserve">Федотов Макар Сергеевич </t>
  </si>
  <si>
    <t xml:space="preserve">Цирулева Кира Михайловна                                                          </t>
  </si>
  <si>
    <t xml:space="preserve">Шарбан  Татьяна Евгеньевна          </t>
  </si>
  <si>
    <t xml:space="preserve">Шашков Николай Алексеевич         </t>
  </si>
  <si>
    <t xml:space="preserve">Юрин Севастьян  Олегович  </t>
  </si>
  <si>
    <t xml:space="preserve">Кривов Алексей Дмитриевич </t>
  </si>
  <si>
    <t>Смирнов Александр Сергеевич</t>
  </si>
  <si>
    <t>Кутояков Срымбет Бауржанович</t>
  </si>
  <si>
    <t>Артыкбаев Мурзагильды Исламгалиевич</t>
  </si>
  <si>
    <t>Аминов Данил Алексеевич</t>
  </si>
  <si>
    <t>Баимова Алина Руальдовна</t>
  </si>
  <si>
    <t>Байбурдина Светлана Евгеньевна</t>
  </si>
  <si>
    <t>Батхиева Дарья Борисовна</t>
  </si>
  <si>
    <t>Давлетбаев Айбулат Магсумович</t>
  </si>
  <si>
    <t>Злобин Сергей Дмитриевич</t>
  </si>
  <si>
    <t>Изюмов Сергей Сергеевич</t>
  </si>
  <si>
    <t>Истангулов Тюлеген Канатбаевич</t>
  </si>
  <si>
    <t>Коновницын Константин Алексеевич</t>
  </si>
  <si>
    <t>Корчагин Александр Андреевич</t>
  </si>
  <si>
    <t>Малышева Надежда Владимировна</t>
  </si>
  <si>
    <t>Мясникова Дарья Константиновна</t>
  </si>
  <si>
    <t>Паульский Владислав Сергеевич</t>
  </si>
  <si>
    <t>Прошкевич Иван Сергеевич</t>
  </si>
  <si>
    <t>Разумовская Ирина Алексеевна</t>
  </si>
  <si>
    <t>Сибирь Евгений Викторович</t>
  </si>
  <si>
    <t>Судариков Евгений Алексеевич</t>
  </si>
  <si>
    <t>Хасанова Дана Шамильевна</t>
  </si>
  <si>
    <t>Храпин Андрей Васильевич</t>
  </si>
  <si>
    <t>Чернышов Игорь Евгеньевич</t>
  </si>
  <si>
    <t>Черняков Данил Александрович</t>
  </si>
  <si>
    <t>Щербинина Милена Александровна</t>
  </si>
  <si>
    <t>Шахов Виктор Александрович</t>
  </si>
  <si>
    <t>Аверков Ярослав Дмитриевич</t>
  </si>
  <si>
    <t>Варфоломеева Анастасия Дмитриевна</t>
  </si>
  <si>
    <t>Матвеенко Анна Анатольевна</t>
  </si>
  <si>
    <t>Самофал Владислав Константинович</t>
  </si>
  <si>
    <t xml:space="preserve">Понкратов Николай Александрович   </t>
  </si>
  <si>
    <t xml:space="preserve">Явтушенко Екатерина Владимировна </t>
  </si>
  <si>
    <t xml:space="preserve">Черницын Александр Владимирович </t>
  </si>
  <si>
    <t>Чекасин Сергей Владимирович</t>
  </si>
  <si>
    <t>Смирнов Антон Александрович</t>
  </si>
  <si>
    <t>Сергеев Дмитрий Владимирович</t>
  </si>
  <si>
    <t>Семенов Евгений Владимирович</t>
  </si>
  <si>
    <t>Оганесян Эдуард Адранникович</t>
  </si>
  <si>
    <t xml:space="preserve">Мелентьев Илья Юрьевич </t>
  </si>
  <si>
    <t xml:space="preserve">Малышев Сергей Сергеевич </t>
  </si>
  <si>
    <t>Луговой Максим Олегович</t>
  </si>
  <si>
    <t>Куликов Андрей Владимирович</t>
  </si>
  <si>
    <t>Кудрявцев Сергей Валерьевич</t>
  </si>
  <si>
    <t>Крутихина Ирина Евгеньевна</t>
  </si>
  <si>
    <t xml:space="preserve">Крайняя Юлия Эдуардовна </t>
  </si>
  <si>
    <t>Зорина Евгения Сергеевна</t>
  </si>
  <si>
    <t xml:space="preserve">Журихин Данил Сергеевич </t>
  </si>
  <si>
    <t xml:space="preserve">Долматова Рухсора Махмуджоновна </t>
  </si>
  <si>
    <t>Гаврилюк Анастасия Витальевна</t>
  </si>
  <si>
    <t>Вебер Владислав Сергеевич</t>
  </si>
  <si>
    <t>Белявский Алексей Вячеславович</t>
  </si>
  <si>
    <t xml:space="preserve">Бычкова Анна Артемовна </t>
  </si>
  <si>
    <t>Бочинская Татьяна Валерьевна</t>
  </si>
  <si>
    <t>Асташова Регина Владимировна</t>
  </si>
  <si>
    <t xml:space="preserve">Астахова Анастасия Вадимовна </t>
  </si>
  <si>
    <t xml:space="preserve">Артюшкин Александр Александрович </t>
  </si>
  <si>
    <t>Петренко Александр Юрьевич</t>
  </si>
  <si>
    <t>Бабакова Анастасия Вадимовна</t>
  </si>
  <si>
    <t>Басалаев Дмитрий Сергеевич</t>
  </si>
  <si>
    <t>Голубева Екатерина Никитична</t>
  </si>
  <si>
    <t>Гулиев Анар Вугар Оглы</t>
  </si>
  <si>
    <t>Казармщикова Ангелина Сергеевна</t>
  </si>
  <si>
    <t xml:space="preserve">Кудрявцев Павел Юрьевич   </t>
  </si>
  <si>
    <t>пр 221 08.09.16</t>
  </si>
  <si>
    <t>Арутюнян Карина Рубеновна</t>
  </si>
  <si>
    <t>Вторушина Виктория Валерьевна</t>
  </si>
  <si>
    <t>Гусева Дарья Сергеевна</t>
  </si>
  <si>
    <t>Козлова Дарья Эдуардовна</t>
  </si>
  <si>
    <t>Коклягин Фёдор Сергеевич</t>
  </si>
  <si>
    <t>Королева Ольга Викторовна</t>
  </si>
  <si>
    <t>Костицина Екатерина Андреевна</t>
  </si>
  <si>
    <t>Котова Анна Николаевна</t>
  </si>
  <si>
    <t>Кремлёв Александр Юрьевич</t>
  </si>
  <si>
    <t>Кушик Виктория Сергеевна</t>
  </si>
  <si>
    <t>Кунц Данил Константинович</t>
  </si>
  <si>
    <t>Маргарян Мариам Гагиковна</t>
  </si>
  <si>
    <t>Молчанова Наталья Сергеевна</t>
  </si>
  <si>
    <t>Мусина Назгуль Ринатовна</t>
  </si>
  <si>
    <t>Карстен Ксения Александровна</t>
  </si>
  <si>
    <t>Савлатова Диана Амиржановна</t>
  </si>
  <si>
    <t>Савушкина Ксения Сергеевна</t>
  </si>
  <si>
    <t>Салиева Ферузабону</t>
  </si>
  <si>
    <t>Умбетова Алена Айдархановна</t>
  </si>
  <si>
    <t>Хисамова Ангелина Руслановна</t>
  </si>
  <si>
    <t>Авилова Екатерина Сергеевна</t>
  </si>
  <si>
    <t>Курс 3</t>
  </si>
  <si>
    <t>Акентьева Светлана Евгеньевна</t>
  </si>
  <si>
    <t>Борисова Василина Сергеевна</t>
  </si>
  <si>
    <t>Бутымова Ирина Рустамовна</t>
  </si>
  <si>
    <t>Гуляева Анна Николаевна</t>
  </si>
  <si>
    <t>Драган Ирина Вячеславовна</t>
  </si>
  <si>
    <t>Ишкаева Алина Александровна</t>
  </si>
  <si>
    <t>Казначеева Екатерина Николаевна</t>
  </si>
  <si>
    <t>Касьянова Клавдия Александровна</t>
  </si>
  <si>
    <t>Константинова Елена Александровна</t>
  </si>
  <si>
    <t>Кох Маргарита Александровна</t>
  </si>
  <si>
    <t>Крашенинникова Валентина  Вячеславовна</t>
  </si>
  <si>
    <t>Магамадова  Аминат Адамовна</t>
  </si>
  <si>
    <t>Олешкевич Полина Сергеевна</t>
  </si>
  <si>
    <t>Писарева Евгения Геннадьевна</t>
  </si>
  <si>
    <t>Рубанова Ксения Сергеевна</t>
  </si>
  <si>
    <t>Скитева Анастасия Александровна</t>
  </si>
  <si>
    <t>Сосюра  Оксана Валерьевна</t>
  </si>
  <si>
    <t>Сусумбаева Лейла Бахчановна</t>
  </si>
  <si>
    <t>Тимохова Марина Сергевна</t>
  </si>
  <si>
    <t>Уварина Мария Игоревна</t>
  </si>
  <si>
    <t>Фильченко Татьяна Евгеньевна</t>
  </si>
  <si>
    <t xml:space="preserve"> Лысенко Анастасия Валерьевна</t>
  </si>
  <si>
    <t>ДОУ и А</t>
  </si>
  <si>
    <t xml:space="preserve"> Астахова Евгения Павловна</t>
  </si>
  <si>
    <t>Афанасенко Анна Сергеевна</t>
  </si>
  <si>
    <t>Белова  Екатерина Борисовна</t>
  </si>
  <si>
    <t>Горбашова Дарья Валерьевна</t>
  </si>
  <si>
    <t>Добрынина Валерия Олеговна</t>
  </si>
  <si>
    <t>Егорова Эльза Гасановна</t>
  </si>
  <si>
    <t>Жалина Атыргуль Камиловна</t>
  </si>
  <si>
    <t>Киртянова Татьяна Евгеньевна</t>
  </si>
  <si>
    <t>Ласкина   Анастасия Хайридиновна</t>
  </si>
  <si>
    <t>Лопухова Светлана Александровна</t>
  </si>
  <si>
    <t>Максименко Екатерина Николаевна</t>
  </si>
  <si>
    <t>Макарова Ольга Владимировна</t>
  </si>
  <si>
    <t>Малашкина Елена Геннадьевна</t>
  </si>
  <si>
    <t>Прудникова Елизавета Дмитриевна</t>
  </si>
  <si>
    <t>Радаева Анастасия Владимировна</t>
  </si>
  <si>
    <t>Саяпина Марина Владимировна</t>
  </si>
  <si>
    <t>Смагина Анастасия Валерьевна</t>
  </si>
  <si>
    <t>Смольянинова Дарья Юрьевна</t>
  </si>
  <si>
    <t>Сотникова Анастасия Ивановна</t>
  </si>
  <si>
    <t>Тягульский Владислав Николаевич</t>
  </si>
  <si>
    <t>Халикова Разиля Ришатовна</t>
  </si>
  <si>
    <t>Хасанова Жанна Жарасбековна</t>
  </si>
  <si>
    <t>Шабашова Любовь Александровна</t>
  </si>
  <si>
    <t>Шеметова Юлия Евгеньевна</t>
  </si>
  <si>
    <t>Шерстобитова  Татьяна Сергеевна</t>
  </si>
  <si>
    <t>Апатова Наталья Андреевна</t>
  </si>
  <si>
    <t>Аполосова Маргарита Андреевна</t>
  </si>
  <si>
    <t>Богдан Инга Евгеньевна</t>
  </si>
  <si>
    <t>Валеева Виктория Расульевна</t>
  </si>
  <si>
    <t>Головчук Елизавета Сергеевна</t>
  </si>
  <si>
    <t>Гончаренко Фируза Маратовна</t>
  </si>
  <si>
    <t>Дюльдина Марина Александровна</t>
  </si>
  <si>
    <t>Екимова Анна Владленовна</t>
  </si>
  <si>
    <t>Кауц Александра Алексеевна</t>
  </si>
  <si>
    <t>Мичкова Жанна Викторовна</t>
  </si>
  <si>
    <t>Понамарева Кристина Владимировна</t>
  </si>
  <si>
    <t>Слепухина Любовь Владимировна</t>
  </si>
  <si>
    <t>Хасанова Жанара Мирасбековна</t>
  </si>
  <si>
    <t>Педагогика доп образования</t>
  </si>
  <si>
    <t>Баранова Юлия Эдуардовна</t>
  </si>
  <si>
    <t>Галстян Ануш Вячеславовна</t>
  </si>
  <si>
    <t>Гольцова Инна Валерьевна</t>
  </si>
  <si>
    <t>Емельянова Дарья Дмитриевна</t>
  </si>
  <si>
    <t>Жерновая Елена Александровна</t>
  </si>
  <si>
    <t>Кагарманова Юлия Дамировна</t>
  </si>
  <si>
    <t>Калугина Ксения Сергеевна</t>
  </si>
  <si>
    <t>Калугина Арина Алексеевна</t>
  </si>
  <si>
    <t>Кирсанова Елизавета Олеговна</t>
  </si>
  <si>
    <t>Кочеткова Виктория Сергеевна</t>
  </si>
  <si>
    <t>Красильникова Ирина Игоревна</t>
  </si>
  <si>
    <t>Кузнецова Анастасия Олеговна</t>
  </si>
  <si>
    <t>Лосева Екатерина Валерьевна</t>
  </si>
  <si>
    <t>Михайлова Анна Николаевна</t>
  </si>
  <si>
    <t>Токарева Мария Игоревна</t>
  </si>
  <si>
    <t>Цулукидзе Джанита Отаровна</t>
  </si>
  <si>
    <t>Шарбанова Аниса Амировна</t>
  </si>
  <si>
    <t>031.</t>
  </si>
  <si>
    <t>Азанова Надежда Андреевна</t>
  </si>
  <si>
    <t>Азанова Наталья Андреевна</t>
  </si>
  <si>
    <t>Амельченкова Надежда Дмитриевна</t>
  </si>
  <si>
    <t>Болдырева Полина Сергеевна</t>
  </si>
  <si>
    <t>Вафина Эльвина Раисовна</t>
  </si>
  <si>
    <t>Вощилова Виктория Аркадьевна</t>
  </si>
  <si>
    <t>Гибадулина Анастасия Игоревна</t>
  </si>
  <si>
    <t>Жакаева Рысалды Агдавлетовна</t>
  </si>
  <si>
    <t>Лизунова Дарья Сергеевна</t>
  </si>
  <si>
    <t>Мастетюрина Виктория Дмитриевна</t>
  </si>
  <si>
    <t>Матеренко Анна Игоревна</t>
  </si>
  <si>
    <t>Панфилова Василина Владимировна</t>
  </si>
  <si>
    <t>Плотникова Анастасия Сергеевна</t>
  </si>
  <si>
    <t>Попова Елизавета Валерьевна</t>
  </si>
  <si>
    <t>Прутьян Евгения Сергеевна</t>
  </si>
  <si>
    <t>Стоматова Дарья Григорьевна</t>
  </si>
  <si>
    <t>Усова Татьяна Витальевна</t>
  </si>
  <si>
    <t>Шакуро Мария Владимировна</t>
  </si>
  <si>
    <t>Щитикова Анастасия Юрьевна</t>
  </si>
  <si>
    <t xml:space="preserve">Сергеева Яна Владимировна   </t>
  </si>
  <si>
    <t>Ананьева Вероника Михайловна</t>
  </si>
  <si>
    <t xml:space="preserve">Боголюбова  Мария Сергеевна </t>
  </si>
  <si>
    <t>Гайс Евгения Александровна</t>
  </si>
  <si>
    <t>Глушко Марьям Ахметовна</t>
  </si>
  <si>
    <t>Ильинова Нина Николаевна</t>
  </si>
  <si>
    <t>Керенская Анастасия Алексеевна</t>
  </si>
  <si>
    <t>Котикова Екатерина Владимировна</t>
  </si>
  <si>
    <t>Кужамуратова София Айдарбековна</t>
  </si>
  <si>
    <t>Лалекина Татьяна Сергеевна</t>
  </si>
  <si>
    <t>Лукманова Екатерина Сергеевна</t>
  </si>
  <si>
    <t>Масалова Светлана Валерьевна</t>
  </si>
  <si>
    <t>Новикова Татьяна Викторовна</t>
  </si>
  <si>
    <t>Серов Антон Иванович</t>
  </si>
  <si>
    <t>Томилова Марина Сергеевна</t>
  </si>
  <si>
    <t>Черникова Милена Владимировна</t>
  </si>
  <si>
    <t>Чопурова Эльвира  Видади  кызы</t>
  </si>
  <si>
    <t>Чуркина Анна Георгиевна</t>
  </si>
  <si>
    <t>Янтурина Минзаля Мунировна</t>
  </si>
  <si>
    <t>Шустова Татьяна Валерьевна</t>
  </si>
  <si>
    <t>Абдулгамидова Нателла Шахиновна</t>
  </si>
  <si>
    <t>Артыкбаева Эльвира Муратовна</t>
  </si>
  <si>
    <t>Богданова Наталья Викторовна</t>
  </si>
  <si>
    <t>Букатникова Алена Юрьевна</t>
  </si>
  <si>
    <t>Василенко Екатерина Павловна</t>
  </si>
  <si>
    <t>Гайнутдинова Елена Бахчановна</t>
  </si>
  <si>
    <t>Горина Мария Олеговна</t>
  </si>
  <si>
    <t>Гурьянова Анастасия Сергеевна</t>
  </si>
  <si>
    <t>Заверуха Алена Дмитриевна</t>
  </si>
  <si>
    <t>Ковалева Вероника Алексеевна</t>
  </si>
  <si>
    <t>Кожевникова Екатерина Александровна</t>
  </si>
  <si>
    <t>Колисова Ксения Алексеевна</t>
  </si>
  <si>
    <t>Портнова Елизавета Александровна</t>
  </si>
  <si>
    <t>Прокопьева Полина Павловна</t>
  </si>
  <si>
    <t>Салыхова Саната Курмангалейевна</t>
  </si>
  <si>
    <t>Сальникова Екатерина Владимировна</t>
  </si>
  <si>
    <t>Хацкевич Наталья Владимировна</t>
  </si>
  <si>
    <t>Хваткова Анастасия Сергеевна</t>
  </si>
  <si>
    <t>Хорошенко Анна Павловна</t>
  </si>
  <si>
    <t>Шевцова Евгения Сергеевна</t>
  </si>
  <si>
    <t>Богославская Виктория Андреевна</t>
  </si>
  <si>
    <t xml:space="preserve">Бувалец Марина Максимовна  </t>
  </si>
  <si>
    <t xml:space="preserve">Зотова Ксения Александровна   </t>
  </si>
  <si>
    <t xml:space="preserve">Туфгеджич Елизавета Максимовна   </t>
  </si>
  <si>
    <t>Тайлекбаева Айна Нурушбековна</t>
  </si>
  <si>
    <t>Гумирова Василя Филхатовна</t>
  </si>
  <si>
    <t>Башратян Диана Вачиковна</t>
  </si>
  <si>
    <t>Ябыкова Гульбаршын Хусаиновна</t>
  </si>
  <si>
    <t>Чудаева Анастасия Анатольевна</t>
  </si>
  <si>
    <t>Харламова Юлия Андреевна</t>
  </si>
  <si>
    <t>Токарь Дарья Ивановна</t>
  </si>
  <si>
    <t>Суфьянова Ынйы Тимербулатовна</t>
  </si>
  <si>
    <t>Солодовникова Екатерина Николаевна</t>
  </si>
  <si>
    <t>Сидорова Анастасия Витальевна</t>
  </si>
  <si>
    <t>Семенова Юлия Викторовна</t>
  </si>
  <si>
    <t>Сафонова Ангелина Васильевна</t>
  </si>
  <si>
    <t>Сарамсакова Гульнара Ауезхановна</t>
  </si>
  <si>
    <t>Плисс Анастасия Александровна</t>
  </si>
  <si>
    <t>Нурпиисова Назгуль Жанаевна</t>
  </si>
  <si>
    <t>Николенко Светлана Викторовна</t>
  </si>
  <si>
    <t>Мухтарова Диля  Гирфановна</t>
  </si>
  <si>
    <t>Логинова Ирина Александровна</t>
  </si>
  <si>
    <t>Круглик Ксения Александровна</t>
  </si>
  <si>
    <t>Зяблова Ульяна Владимировна</t>
  </si>
  <si>
    <t>Забун Анна Александровна</t>
  </si>
  <si>
    <t>Бондаренко Екатерина Александровна</t>
  </si>
  <si>
    <t>Базаргулова Диана Мавлетовна</t>
  </si>
  <si>
    <t>Бабкина Екатерина Евгеньевна</t>
  </si>
  <si>
    <t>Бабич Ольга Владимировна</t>
  </si>
  <si>
    <t>Абашева Анастасия Тимофеевна</t>
  </si>
  <si>
    <t>Аитова Анастасия Максимовна</t>
  </si>
  <si>
    <t>Арапова Анастасия Геннадьевна</t>
  </si>
  <si>
    <t>Биктимирова  Сауле Кинжибаевна</t>
  </si>
  <si>
    <t>Буцык Александра Валентиновна</t>
  </si>
  <si>
    <t>Бушанова Ольга Кирилловна</t>
  </si>
  <si>
    <t>Валиева Регина Рифатовна</t>
  </si>
  <si>
    <t>Дмитриева Вера Максимовна</t>
  </si>
  <si>
    <t>Динекена Дарья Юрьевна</t>
  </si>
  <si>
    <t>Евсюкова Надежда Сергеевна</t>
  </si>
  <si>
    <t>Евстигнеева Галина Алексеевна</t>
  </si>
  <si>
    <t>Ермилова Дарья Дмитриевна</t>
  </si>
  <si>
    <t>Ефимова Ангелина Андреевна</t>
  </si>
  <si>
    <t>Зяблицева Любовь Дмитриевна</t>
  </si>
  <si>
    <t>Кужугалдинова Сауле Жаксвайевна</t>
  </si>
  <si>
    <t>Курносова Анастасия Евгеньевна</t>
  </si>
  <si>
    <t>Ложкина  Руфина Раушановна</t>
  </si>
  <si>
    <t>Малова Наталья Сергеевна</t>
  </si>
  <si>
    <t>Матвеева Екатерина Андреевна</t>
  </si>
  <si>
    <t>Неизвестных Татьяна Константиновна</t>
  </si>
  <si>
    <t>Пивоварова Анастасия Сергеевна</t>
  </si>
  <si>
    <t>Срыбная Александра Дмитриевна</t>
  </si>
  <si>
    <t>Тансыккужина Гульсина Юнировна</t>
  </si>
  <si>
    <t>Якунина Ксения Игоревна</t>
  </si>
  <si>
    <t>Григорьева Софья Алексеевна</t>
  </si>
  <si>
    <t>Коваленко Мария Владимировна</t>
  </si>
  <si>
    <t>Олешкевич Карина Сергеевна</t>
  </si>
  <si>
    <t>Ситина Ксения Андреевна</t>
  </si>
  <si>
    <t>Поляк Екатерина Александровна</t>
  </si>
  <si>
    <t>Баркова Анастасия Викторовна</t>
  </si>
  <si>
    <t>Болонина Юлиана  Михайловна</t>
  </si>
  <si>
    <t>Габбасова Карина Рустамовна</t>
  </si>
  <si>
    <t>Данилова Ангелина Евгеньевна</t>
  </si>
  <si>
    <t>Евдокимова Юлия Игоревна</t>
  </si>
  <si>
    <t>Исанкина Анна Сергеевна</t>
  </si>
  <si>
    <t>Каминская Юлия Александровна</t>
  </si>
  <si>
    <t>Курбатова Евгения Владимировна</t>
  </si>
  <si>
    <t>Ладейщикова Ольга Станиславовна</t>
  </si>
  <si>
    <t>Подосинникова Мария Юрьевна</t>
  </si>
  <si>
    <t>Пузанкова Анастасия Валентиновна</t>
  </si>
  <si>
    <t>Сероштан Анастасия Алексеевна</t>
  </si>
  <si>
    <t>Синицина Виктория Николаевна</t>
  </si>
  <si>
    <t>Станкина Ирина Сергеевна</t>
  </si>
  <si>
    <t>Стасюк Мария Владимировна</t>
  </si>
  <si>
    <t>Ухова Ксения Владмировна</t>
  </si>
  <si>
    <t>Франюк Татьяна Юрьевна</t>
  </si>
  <si>
    <t>Халимова Лилия Муратовна</t>
  </si>
  <si>
    <t>Шунина Екатерина Владимировна</t>
  </si>
  <si>
    <t>Учитель физ. культуры</t>
  </si>
  <si>
    <t xml:space="preserve">Шовхалов Демид Русланович  </t>
  </si>
  <si>
    <t>Афанасьева Алена Александровна</t>
  </si>
  <si>
    <t>Ахмедьянова Гульзамина Ильгамовна</t>
  </si>
  <si>
    <t>Беляшов Денис Сергеевич</t>
  </si>
  <si>
    <t>Валиев Ильнур Фанильевич</t>
  </si>
  <si>
    <t>Вдовцев Максим Андреевич</t>
  </si>
  <si>
    <t>Елсуков Максим Антонович</t>
  </si>
  <si>
    <t>Загурский Валерий Сергеевич</t>
  </si>
  <si>
    <t>Золотухин Владислав Максимович</t>
  </si>
  <si>
    <t>Ильтаев Денис Николаевич</t>
  </si>
  <si>
    <t>Каримова Регина Газизовна</t>
  </si>
  <si>
    <t>Карпенко Анна Михайловна</t>
  </si>
  <si>
    <t>Кустубаев Адель Даминдарович</t>
  </si>
  <si>
    <t>Кутлуахметова Регина Шафкатовна</t>
  </si>
  <si>
    <t>Мадакова Снежана Вахаевна</t>
  </si>
  <si>
    <t>Майорова Вероника Николаевна</t>
  </si>
  <si>
    <t>Пашкова Татьяна Алексеевна</t>
  </si>
  <si>
    <t>Сайфулин Артем Васильевич</t>
  </si>
  <si>
    <t>Соловьева Анна Олеговна</t>
  </si>
  <si>
    <t>Степченков Николай Иванович</t>
  </si>
  <si>
    <t>Талипов Михаил  Олегович</t>
  </si>
  <si>
    <t>Тимофеев Тимофей Александрович</t>
  </si>
  <si>
    <t>Харитонов Артем Александрович</t>
  </si>
  <si>
    <t>Храмушин Дмитрий Сергеевич</t>
  </si>
  <si>
    <t xml:space="preserve">Захаров Максим Вадимович  </t>
  </si>
  <si>
    <t>Абдуллаев Амин Сабухи оглы</t>
  </si>
  <si>
    <t>Асадов Валех Имранович</t>
  </si>
  <si>
    <t>Азнабаев Роман Эдуардович</t>
  </si>
  <si>
    <t>Арабаджи Ксения Дмитриевна</t>
  </si>
  <si>
    <t>Воротняк Анастасия Владимировна</t>
  </si>
  <si>
    <t>Вотинов Владимир Вячеславович</t>
  </si>
  <si>
    <t>Газибагандов Магомед Абдурагимович</t>
  </si>
  <si>
    <t>Горшкова Валентина Андреевна</t>
  </si>
  <si>
    <t>Дьячковский Владислав Борисович</t>
  </si>
  <si>
    <t>Ихсанова Александра Константиновна</t>
  </si>
  <si>
    <t>Ионуш Ярослав Данилович</t>
  </si>
  <si>
    <t>Кошелев Валентин Сергеевич</t>
  </si>
  <si>
    <t>Матвеева Карина Максимовна</t>
  </si>
  <si>
    <t>Махиянов Рамиль Сунагатович</t>
  </si>
  <si>
    <t>Минеев Михаил Иванович</t>
  </si>
  <si>
    <t>Морозов Артур Владимирович</t>
  </si>
  <si>
    <t>Рогожин Павел Александрович</t>
  </si>
  <si>
    <t>Серов Кирилл Сергеевич</t>
  </si>
  <si>
    <t>Скоропись Валерия Сергеевна</t>
  </si>
  <si>
    <t>Улановская Кристина Александровна</t>
  </si>
  <si>
    <t>Умаралиева Регина Вадимовна</t>
  </si>
  <si>
    <t>Федосеева Элеонора Алексеевна</t>
  </si>
  <si>
    <t>Черноморец Дмитрий Андреевич</t>
  </si>
  <si>
    <t>Яровикова Елена Валерьевна</t>
  </si>
  <si>
    <t>Учитель физической культуры</t>
  </si>
  <si>
    <t>Акмурзин Ильгам Ильфатович</t>
  </si>
  <si>
    <t>Баймурзина Диана Мухарламовна</t>
  </si>
  <si>
    <t>Баландин Иван Владимирович</t>
  </si>
  <si>
    <t>Биктимирова Русалина Руслановна</t>
  </si>
  <si>
    <t>Галкина Анастасия Сергеевна</t>
  </si>
  <si>
    <t>Дремов Данил Андреевич</t>
  </si>
  <si>
    <t>Ермолин Александр Юрьевич</t>
  </si>
  <si>
    <t>Загреев Андрей Айратович</t>
  </si>
  <si>
    <t>Меерович Матвей Борисович</t>
  </si>
  <si>
    <t>Мустафин Альберт Атласович</t>
  </si>
  <si>
    <t>Прокопьева Екатерина Дмитриевна</t>
  </si>
  <si>
    <t>Рябов Андрей Андреевич</t>
  </si>
  <si>
    <t>Симоненко Владимир Владимирович</t>
  </si>
  <si>
    <t>Сулейманов Арстан Абдыльгалимович</t>
  </si>
  <si>
    <t>Тюрин Александр Андреевич</t>
  </si>
  <si>
    <t>Хасанов Айдар Батырханович</t>
  </si>
  <si>
    <t>Цепко Богдан Евгеньевич</t>
  </si>
  <si>
    <t>Курс 4</t>
  </si>
  <si>
    <t>Авдеев Данил Федорович</t>
  </si>
  <si>
    <t xml:space="preserve">Алфимов Алексей Эдуардович </t>
  </si>
  <si>
    <t>Астахов Денис Сергеевич</t>
  </si>
  <si>
    <t>Баловнев Максим Михайлович</t>
  </si>
  <si>
    <t>Володченков Никита Вячеславович</t>
  </si>
  <si>
    <t>Вишневский Данил Сергеевич</t>
  </si>
  <si>
    <t>Дремина Анастасия Вячеславовна</t>
  </si>
  <si>
    <t>Дубровина Нина Михайловна</t>
  </si>
  <si>
    <t>Ишимова Екатерина Андреевна</t>
  </si>
  <si>
    <t>Ковалев Алексей Владимирович</t>
  </si>
  <si>
    <t>Колдамасцев Павел Александрович</t>
  </si>
  <si>
    <t>Кондакова Валерия Александровна</t>
  </si>
  <si>
    <t>Липанина Анна Андреевна</t>
  </si>
  <si>
    <t>Михта Арина Сергеевна</t>
  </si>
  <si>
    <t>Нарбут Павел Владимирович</t>
  </si>
  <si>
    <t>Нестеренко Александра Васильевна</t>
  </si>
  <si>
    <t>Рыжкова Светлана Сергеевна</t>
  </si>
  <si>
    <t>Савельева Кристина Сергеевна</t>
  </si>
  <si>
    <t>Смирнова Елизавета Олеговна</t>
  </si>
  <si>
    <t>Стерликов Семен Вячеславович</t>
  </si>
  <si>
    <t>Сысоева Анна Сергеевна</t>
  </si>
  <si>
    <t>Файзиев Хайрулло Абдусамодович</t>
  </si>
  <si>
    <t>Чеботов Владимир Сегеевич</t>
  </si>
  <si>
    <t>Шамсутдинов Марат Радикович</t>
  </si>
  <si>
    <t>Яковенко Данил Александрович</t>
  </si>
  <si>
    <t xml:space="preserve">Физическая культура </t>
  </si>
  <si>
    <t>Андреева Мария Евгеньевна</t>
  </si>
  <si>
    <t>Андриянов Алексей Александрович</t>
  </si>
  <si>
    <t>Анисимова Валерия Сергеевна</t>
  </si>
  <si>
    <t>Арсенёв Федор Андреевич</t>
  </si>
  <si>
    <t>Бабенко Андрей Сергеевич</t>
  </si>
  <si>
    <t>Белова Ольга Юрьевна</t>
  </si>
  <si>
    <t>Бублич Максим Васильевич</t>
  </si>
  <si>
    <t>Буцкова Алина Андреевна</t>
  </si>
  <si>
    <t>Быков Игорь Сергеевич</t>
  </si>
  <si>
    <t>Васелькова Надежда Алексеевна</t>
  </si>
  <si>
    <t>Гафаров Данил Раянович</t>
  </si>
  <si>
    <t>Горбунов Никита Владимирович</t>
  </si>
  <si>
    <t>Жодик Евгений Юрьевич</t>
  </si>
  <si>
    <t>Жмакова Анна Анатольевна</t>
  </si>
  <si>
    <t>Захаренко Евгений Александрович</t>
  </si>
  <si>
    <t>Заятдинова Альмира Ринатовна</t>
  </si>
  <si>
    <t>Старинчик Юлия Константиновна</t>
  </si>
  <si>
    <t>Субботин Александр Алексеевич</t>
  </si>
  <si>
    <t>Чебыкина Елизавета Николаевна</t>
  </si>
  <si>
    <t>Матвеенко Анастасия Сергеевна</t>
  </si>
  <si>
    <t>Учитель физкультуры</t>
  </si>
  <si>
    <t>Аршина Алена Дмитриевна</t>
  </si>
  <si>
    <t>Барышникова Евгения Олеговна</t>
  </si>
  <si>
    <t>Валиуллин Денис Витальевич</t>
  </si>
  <si>
    <t>Васильева Василина Васильевна</t>
  </si>
  <si>
    <t>Верёвкина Татьяна Сергеевна</t>
  </si>
  <si>
    <t>Габитов Азамат Салаватович</t>
  </si>
  <si>
    <t>Дубинец Ярослав Андреевич</t>
  </si>
  <si>
    <t>Иванова Ольга Владимировна</t>
  </si>
  <si>
    <t>Кувшинов Роман Анатольевич</t>
  </si>
  <si>
    <t>Куликов Вадим Дмитриевич</t>
  </si>
  <si>
    <t>Лизов Бисингалей Бурумбаевич</t>
  </si>
  <si>
    <t>Майоров Владимир Владиславович</t>
  </si>
  <si>
    <t>Медведев Михаил Александрович</t>
  </si>
  <si>
    <t>Проломова Яна Дмитриевна</t>
  </si>
  <si>
    <t>Стулова Анастасия Константиновна</t>
  </si>
  <si>
    <t>Сивков Алексей Анатольевич</t>
  </si>
  <si>
    <t>Суздальцев Евгений Юрьевич</t>
  </si>
  <si>
    <t>Телевных Вероника Викторовна</t>
  </si>
  <si>
    <t>Точапский Антон Александрович</t>
  </si>
  <si>
    <t>Флягина Кристина Александровна</t>
  </si>
  <si>
    <t>Хайбрахманова Алина Ринатовна</t>
  </si>
  <si>
    <t>Шекурова Александра Валерьевна</t>
  </si>
  <si>
    <t>Шинкаренко Иван Сергеевич</t>
  </si>
  <si>
    <t>Ширшов Аркадий Владимирович</t>
  </si>
  <si>
    <t>041.</t>
  </si>
  <si>
    <t>Юсупова Ксения Евгеньевна</t>
  </si>
  <si>
    <t>Алмакаева Роза Фанисовна</t>
  </si>
  <si>
    <t>Бугреева Екатерина Владимировна</t>
  </si>
  <si>
    <t>Белова Наталья Александровна</t>
  </si>
  <si>
    <t>Головлева Светлана Константиновна</t>
  </si>
  <si>
    <t>Гузнова Екатерина Олеговна</t>
  </si>
  <si>
    <t>Динисламова Алия Дамировна</t>
  </si>
  <si>
    <t>Ефремкина Мария Алексеевна</t>
  </si>
  <si>
    <t>Жирнова Надежда Игоревна</t>
  </si>
  <si>
    <t>Золотавина Елена Сергеевна</t>
  </si>
  <si>
    <t>Мельникова Валерия Сергеевна</t>
  </si>
  <si>
    <t>Мочалина Юлия Игоревна</t>
  </si>
  <si>
    <t>Николаева Мария Васильевна</t>
  </si>
  <si>
    <t>Новик Полина Александровна</t>
  </si>
  <si>
    <t>Самигуллина Анна Витальевна</t>
  </si>
  <si>
    <t>Старикова Светлана Петровна</t>
  </si>
  <si>
    <t>Старкова Кристина Андреевна</t>
  </si>
  <si>
    <t>Таранская Людмила Вадимовна</t>
  </si>
  <si>
    <t xml:space="preserve">Тарасова Наталья Витальевна </t>
  </si>
  <si>
    <t>Шагимердинова Алина Фаритовна</t>
  </si>
  <si>
    <t>Авдеев Константин Андреевич</t>
  </si>
  <si>
    <t>Гильманова Кристина Сергеевна</t>
  </si>
  <si>
    <t>Дуля Анастасия Павловна</t>
  </si>
  <si>
    <t>Евсеева Ирина Сергеевна</t>
  </si>
  <si>
    <t>Кочин Денис Юрьевич</t>
  </si>
  <si>
    <t>Липаткина Алина Валерьевна</t>
  </si>
  <si>
    <t>Окорокова Ксения  Вячеславовна</t>
  </si>
  <si>
    <t>Пименова Александра Игоревна</t>
  </si>
  <si>
    <t>Рыскулов Денис Сергеевич</t>
  </si>
  <si>
    <t>Рыспаева Динара Арстанбековна</t>
  </si>
  <si>
    <t>Тарасова Алёна Евгеньевна</t>
  </si>
  <si>
    <t>Татьянина Анастасия Сергеевна</t>
  </si>
  <si>
    <t>Халисова Регина Иштимировна</t>
  </si>
  <si>
    <t>Хаменя Галина Владимировна</t>
  </si>
  <si>
    <t>Генералова Екатерина Сергеевна</t>
  </si>
  <si>
    <t>Гуреева Светлана Евгеньевна</t>
  </si>
  <si>
    <t>Зинборская Дарина Геннадьевна</t>
  </si>
  <si>
    <t>Иванова Ирина Сергеевна</t>
  </si>
  <si>
    <t>Ишимова Ольга Олеговна</t>
  </si>
  <si>
    <t>Кадралеева Данара Орымбаевна</t>
  </si>
  <si>
    <t>Костромитина Мария Владимировна</t>
  </si>
  <si>
    <t>Кудряшова Юлия Александровна</t>
  </si>
  <si>
    <t>Куршева Юлия Владимировна</t>
  </si>
  <si>
    <t>Лисицина Кристина Игоревна</t>
  </si>
  <si>
    <t>Писарева Анастасия Александровна</t>
  </si>
  <si>
    <t>Рыбалко Вероника Сергеевна</t>
  </si>
  <si>
    <t>Садыгова Луму – Ханум Заидхановна</t>
  </si>
  <si>
    <t>Семенова Мария Викторовна</t>
  </si>
  <si>
    <t>Сошникова Татьяна Александровна</t>
  </si>
  <si>
    <t>Ткач Ксения Филипповна</t>
  </si>
  <si>
    <t>Турмухаметова Бахыт Жаксылыковна</t>
  </si>
  <si>
    <t>Турмухаметова Махаббат Асылбековна</t>
  </si>
  <si>
    <t>Фахретдинова Асия Амировна</t>
  </si>
  <si>
    <t>Утюгенова Мадина Ербулатовна</t>
  </si>
  <si>
    <t>Усманова Жанара Туребековна</t>
  </si>
  <si>
    <t>Яхина Айнагуль Серекпаевна</t>
  </si>
  <si>
    <t xml:space="preserve">Ковязина Елена Андреевна </t>
  </si>
  <si>
    <t>Антонова Ольга Андреевна</t>
  </si>
  <si>
    <t>Бондарь Ольга Евгеньевна</t>
  </si>
  <si>
    <t>Завьялова Наталья Андреевна</t>
  </si>
  <si>
    <t>Загидулина Наталья Олеговна</t>
  </si>
  <si>
    <t>Ильгамова Алина Ринатовна</t>
  </si>
  <si>
    <t>Клыкова Анна Ивановна</t>
  </si>
  <si>
    <t>Крылова Кристина Александровна</t>
  </si>
  <si>
    <t>Ланина Анастасия Владимировна</t>
  </si>
  <si>
    <t>Лунева Екатерина Владимировна</t>
  </si>
  <si>
    <t>Марьина Екатерина Андреевна</t>
  </si>
  <si>
    <t>Скачкова Ксения Юрьевна</t>
  </si>
  <si>
    <t>Скурлатова Надежда Алексеевна</t>
  </si>
  <si>
    <t>Третьякова Мария Васильевна</t>
  </si>
  <si>
    <t>Трегубова Дарья Владимировна</t>
  </si>
  <si>
    <t>Трухина Анжела Сергеевна</t>
  </si>
  <si>
    <t>Черникова Ксения Геннадьевна</t>
  </si>
  <si>
    <t>Шалапанова Марина Геннадьевна</t>
  </si>
  <si>
    <t xml:space="preserve">Иванова Татьяна Александровна  </t>
  </si>
  <si>
    <t>Бондарева Анастасия Васильевна</t>
  </si>
  <si>
    <t>Водовознова Екатерина Владимировна</t>
  </si>
  <si>
    <t>Галина Зульфира Фуатовна</t>
  </si>
  <si>
    <t>Гольцова Екатерина Николаевна</t>
  </si>
  <si>
    <t>Гореленко Виталия Сергеевна</t>
  </si>
  <si>
    <t xml:space="preserve">Гумерова Рамиля Расульевна </t>
  </si>
  <si>
    <t xml:space="preserve">Егорова Виктория Юрьевна </t>
  </si>
  <si>
    <t>Ефремова Алина Олеговна</t>
  </si>
  <si>
    <t>Жуламанова Майрэ Жауедовна</t>
  </si>
  <si>
    <t>Игнатьева Марина Игоревна</t>
  </si>
  <si>
    <t>Лозовая Екатерина Александровна</t>
  </si>
  <si>
    <t>Кошаева Татьяна Александровна</t>
  </si>
  <si>
    <t>Мезенцева Ксения Валерьевна</t>
  </si>
  <si>
    <t>Молокова Юлия Геннадьевна</t>
  </si>
  <si>
    <t>Омельченко Светлана Анатольевна</t>
  </si>
  <si>
    <t>Петросян Наринэ Сергеевна</t>
  </si>
  <si>
    <t>Сабитова Жанара Нурлановна</t>
  </si>
  <si>
    <t>Сарынина Ольга Сергеевна</t>
  </si>
  <si>
    <t>Сынгизова Айгуль Рифовна</t>
  </si>
  <si>
    <t>Уруспаева Роза Амантаевна</t>
  </si>
  <si>
    <t>Баранова Александра Валерьевна</t>
  </si>
  <si>
    <t>Белоусова Анастасия Евгеньевна</t>
  </si>
  <si>
    <t>Гараева Наталья Николаевна</t>
  </si>
  <si>
    <t>Гладких Елена Витальевна</t>
  </si>
  <si>
    <t>Григорян Виктория Геннадьевна</t>
  </si>
  <si>
    <t xml:space="preserve">Дедова Ольга Олеговна </t>
  </si>
  <si>
    <t>Докшина Ксения Игоревна</t>
  </si>
  <si>
    <t>Исаева Мария Александровна</t>
  </si>
  <si>
    <t>Коновалова Екатерина Валерьевна</t>
  </si>
  <si>
    <t>Озерова Валентина Викторовна</t>
  </si>
  <si>
    <t>Петрова Вероника Владимировна</t>
  </si>
  <si>
    <t>Понамарева Ольга Александровна</t>
  </si>
  <si>
    <t xml:space="preserve">Розживина Виктория Викторовна </t>
  </si>
  <si>
    <t>Сапогина Валерия Валерьевна</t>
  </si>
  <si>
    <t>Самохвалова Мария Николаевна</t>
  </si>
  <si>
    <t>Старкова Екатерина Александровна</t>
  </si>
  <si>
    <t xml:space="preserve">Тарасова Виктория Викторовна </t>
  </si>
  <si>
    <t>Хафизова Алина Рамилевна</t>
  </si>
  <si>
    <t>Юдина Татьяна Викторовна</t>
  </si>
  <si>
    <t>Коррекционная педагогика</t>
  </si>
  <si>
    <t>Афанасьева Ирина Дмитриевна</t>
  </si>
  <si>
    <t>Волкова Любовь Евгеньевна</t>
  </si>
  <si>
    <t>Дементьева Анастасия Сергеевна</t>
  </si>
  <si>
    <t>Епифанцева Татьяна Васильевна</t>
  </si>
  <si>
    <t>Ильина Татьяна Витальевна</t>
  </si>
  <si>
    <t>Казачкова Галина Алексеевна</t>
  </si>
  <si>
    <t>Карпычева Татьяна Анатольевна</t>
  </si>
  <si>
    <t>Кононихина Элина Александровна</t>
  </si>
  <si>
    <t>Мещерова Любовь Владимировна</t>
  </si>
  <si>
    <t>Мыльникова Анна Андреевна</t>
  </si>
  <si>
    <t>Подкуйко Маргарита Александровна</t>
  </si>
  <si>
    <t>Подповетная Анастасия Александровна</t>
  </si>
  <si>
    <t>Степанова Полина Сергеевна</t>
  </si>
  <si>
    <t>Ушакова Екатерина Александровна</t>
  </si>
  <si>
    <t>Фисенко Анна Сергеевна</t>
  </si>
  <si>
    <t>Хомченко Алена Игоревна</t>
  </si>
  <si>
    <t>Шайхутдинова Ольга Фанилевна</t>
  </si>
  <si>
    <t>Щербакова Юлия Дмитриевна</t>
  </si>
  <si>
    <t>Курочкина Анна Сергеевна</t>
  </si>
  <si>
    <t>пр 156 29.09.16</t>
  </si>
  <si>
    <t>Петинова Елизавета Валерьевна</t>
  </si>
  <si>
    <t>Ахметов Владислав Ринатович</t>
  </si>
  <si>
    <t>Бобылев Игорь Витальевич</t>
  </si>
  <si>
    <t>Васильева Анастасия Викторовна</t>
  </si>
  <si>
    <t>Власенко Валерия Витальевна</t>
  </si>
  <si>
    <t>Волкова Юлия Сергеевна</t>
  </si>
  <si>
    <t>Гаврилова Валерия Андреевна</t>
  </si>
  <si>
    <t>Голикова Дарья Владимировна</t>
  </si>
  <si>
    <t xml:space="preserve">Губарева Екатерина Дмитриевна </t>
  </si>
  <si>
    <t>Гусенко Алексей Игоревич</t>
  </si>
  <si>
    <t>Ермолаев Дмитрий Андреевич</t>
  </si>
  <si>
    <t xml:space="preserve">Караваева Антонина Викторовна </t>
  </si>
  <si>
    <t xml:space="preserve">Каримова Дарья Сергеевна </t>
  </si>
  <si>
    <t>Лухманова Анастасия Максимовна</t>
  </si>
  <si>
    <t>Молодочкина Анна Владимировна</t>
  </si>
  <si>
    <t>Памурзина Анастасия Андреевна</t>
  </si>
  <si>
    <t>Пономаренко Дмитрий Васильевич</t>
  </si>
  <si>
    <t>Попелушко Ксения Юрьевна</t>
  </si>
  <si>
    <t>Сафонов Сергей Юрьевич</t>
  </si>
  <si>
    <t xml:space="preserve">Фатхуллина Алина Василовна </t>
  </si>
  <si>
    <t>Чащин Руслан Александрович</t>
  </si>
  <si>
    <t>Щукина Анастасия Олеговна</t>
  </si>
  <si>
    <t>Меньщикова Анна Дмитриевна</t>
  </si>
  <si>
    <t>Полехина Валерия Валерьевна</t>
  </si>
  <si>
    <t>Стеблянко Катрин Тъердовна</t>
  </si>
  <si>
    <t>Матяш Виктория Валерьевна</t>
  </si>
  <si>
    <t>ОЗО</t>
  </si>
  <si>
    <t>пр170 29.08.16</t>
  </si>
  <si>
    <t>пр182 29.08.16</t>
  </si>
  <si>
    <t>Макарова Нина Владимировна</t>
  </si>
  <si>
    <t>пр 213 от 05.09.16</t>
  </si>
  <si>
    <t>пр215 05.09.16</t>
  </si>
  <si>
    <t>пр217 05.09.16</t>
  </si>
  <si>
    <t>Баязитова Татьяна Александровна</t>
  </si>
  <si>
    <t>Бородастова Александра Денисовна</t>
  </si>
  <si>
    <t>Бровко Дарья Андреевна</t>
  </si>
  <si>
    <t>Вдовцева Надежда Павловна</t>
  </si>
  <si>
    <t>Давлетова Дильбар Равилевна</t>
  </si>
  <si>
    <t>Долгушева Кристина Владимировна</t>
  </si>
  <si>
    <t>Жаркова Полина Алексеевна</t>
  </si>
  <si>
    <t>Зотова Валерия Валентиновна</t>
  </si>
  <si>
    <t>Идрисова Аниса Нарисовна</t>
  </si>
  <si>
    <t>Кумурбаева Диана Куанышбаевна</t>
  </si>
  <si>
    <t>Магафурова Назгуль Муратовна</t>
  </si>
  <si>
    <t>Малютина Наталья Юрьевна</t>
  </si>
  <si>
    <t>Мельникова Лидия Алексеевна</t>
  </si>
  <si>
    <t>Муртазина Канем Кадрхановна</t>
  </si>
  <si>
    <t>Мусина Гульназ Азаматовна</t>
  </si>
  <si>
    <t>Неклюдова Александра Андреевна</t>
  </si>
  <si>
    <t xml:space="preserve">Павлова Анастасия Викторовна                               </t>
  </si>
  <si>
    <t>Подымова Виктория Евгеньевна</t>
  </si>
  <si>
    <t>Рыбакова Алена Максимовна</t>
  </si>
  <si>
    <t>Садыкова Альбина Булатовна</t>
  </si>
  <si>
    <t>Талипова Таисия Ансаровна</t>
  </si>
  <si>
    <t>Терехина Анастасия Андреевна</t>
  </si>
  <si>
    <t>Федосова Рафаэлла Рашитовна</t>
  </si>
  <si>
    <t>Филипова Юлия Алексеевна</t>
  </si>
  <si>
    <t>Хайруллина Алина Аликовна</t>
  </si>
  <si>
    <t>Ишменева Зоя Сергеевна</t>
  </si>
  <si>
    <t>Асманова Зульфия Ураловна</t>
  </si>
  <si>
    <t>пр223 09.09.2016</t>
  </si>
  <si>
    <t>пр 230 14.09.2016</t>
  </si>
  <si>
    <t>пр 119.1 04.07.16</t>
  </si>
  <si>
    <t>Егоров Илья Васильевич</t>
  </si>
  <si>
    <t>Заочная форма обучения   КУРС  I</t>
  </si>
  <si>
    <t>ФК-16-1</t>
  </si>
  <si>
    <t>Абраамян Ленвел Андраникович</t>
  </si>
  <si>
    <t>Демидова Татьяна Игоревна</t>
  </si>
  <si>
    <t>Ивахина Людмила Михайловна</t>
  </si>
  <si>
    <t>Казаков Сергей Викторович</t>
  </si>
  <si>
    <t>Конопенко Илья Николаевич</t>
  </si>
  <si>
    <t>Лемясев Иван Сергеевич</t>
  </si>
  <si>
    <t>Магасумов Рустам Рифович</t>
  </si>
  <si>
    <t>Уфаев Константин Анатольевич</t>
  </si>
  <si>
    <t>Хайруллин Денис Сергеевич</t>
  </si>
  <si>
    <t>Хребков Иван Владимирович</t>
  </si>
  <si>
    <t>Шайхитдинов Александр Альбертович</t>
  </si>
  <si>
    <t>Шафикова Альбина Дамировна</t>
  </si>
  <si>
    <t>Якупова Алия Бакытжановна</t>
  </si>
  <si>
    <t>Токарев Макар Сергеевич</t>
  </si>
  <si>
    <t>Гамбаров Канан Нурраддин оглы</t>
  </si>
  <si>
    <t>Афонькин Григорий Константинович</t>
  </si>
  <si>
    <t>Дружкин Александр Александрович</t>
  </si>
  <si>
    <t>Жуков Владислав Алексеевич</t>
  </si>
  <si>
    <t>Конева Ирина Олеговна</t>
  </si>
  <si>
    <t>Лобанов Артем Сергеевич</t>
  </si>
  <si>
    <t>Рыбаков Сергей Алексеевич</t>
  </si>
  <si>
    <t>Семёнова Юлия Викторовна</t>
  </si>
  <si>
    <t>Сложеникин Семён Владимирович</t>
  </si>
  <si>
    <t>Шиндерман Ефим Игоревич</t>
  </si>
  <si>
    <t>Байматов Жахонгир Хасанович</t>
  </si>
  <si>
    <t>Документационное обеспечение в управлении и архивоведение</t>
  </si>
  <si>
    <t>ДОУ-16-1</t>
  </si>
  <si>
    <t>Балыкина Елена Владимировна</t>
  </si>
  <si>
    <t>Бояринова Дарья Андреевна</t>
  </si>
  <si>
    <t>Габитова Залия Батыровна</t>
  </si>
  <si>
    <t>Двоеглазова Карина Александровна</t>
  </si>
  <si>
    <t>Ишимова Клавдия Петровна</t>
  </si>
  <si>
    <t>Козлова Дарья Владимировна</t>
  </si>
  <si>
    <t>Комарова Полина Александровна</t>
  </si>
  <si>
    <t xml:space="preserve">Котельникова Анастасия Михайловна </t>
  </si>
  <si>
    <t>Нишкаш Ксения Андреевна</t>
  </si>
  <si>
    <t>Перловская Анастасия Викторовна</t>
  </si>
  <si>
    <t>Перминова Екатерина Олеговна</t>
  </si>
  <si>
    <t>Уметбаева Рамиля Толгатовна</t>
  </si>
  <si>
    <t>Царева Ирина Владимировна</t>
  </si>
  <si>
    <t>Шабовта Юлия Дамировна</t>
  </si>
  <si>
    <t>Байкина Ольга Сергеевна</t>
  </si>
  <si>
    <t>Буранбаева Светлана Викторовна</t>
  </si>
  <si>
    <t>Головачёва Любовь Фёдоровна</t>
  </si>
  <si>
    <t xml:space="preserve">Губаидуллина Юлия Рустамовна </t>
  </si>
  <si>
    <t>Даутова Илюза Ирамановна</t>
  </si>
  <si>
    <t>Дедушкина Алена Дмитриевна</t>
  </si>
  <si>
    <t>Жемчуева Татьяна Сергеевна</t>
  </si>
  <si>
    <t>Кушнарёва Наталья Юрьевна</t>
  </si>
  <si>
    <t xml:space="preserve">Панкеева Ольга Михайловна </t>
  </si>
  <si>
    <t>Тетюшина Маргарита Маратовна</t>
  </si>
  <si>
    <t>Тихонова Галина Ивановна</t>
  </si>
  <si>
    <t>Токмурзина Дина Кубайдулаевна</t>
  </si>
  <si>
    <t>Трифонова Екатерина  Владимировна</t>
  </si>
  <si>
    <t>Уфимцева Яна Евгеньевна</t>
  </si>
  <si>
    <t>Чумакова Венера Нуритдиновна</t>
  </si>
  <si>
    <t>Бутенко Екатерина Павловна</t>
  </si>
  <si>
    <t xml:space="preserve">Гитманская Елена Валентиновна </t>
  </si>
  <si>
    <t xml:space="preserve">Готовцева Анастасия Сергеевна </t>
  </si>
  <si>
    <t>Дудникова Александра Сергеевна</t>
  </si>
  <si>
    <t xml:space="preserve">Дусанова Раушан Бисинбайевна </t>
  </si>
  <si>
    <t>Исмухамбетова Аигуль Бурембаевна</t>
  </si>
  <si>
    <t xml:space="preserve">Ишимова Алена Ильинична </t>
  </si>
  <si>
    <t>Камалова Екатерина Сергеевна</t>
  </si>
  <si>
    <t>Кузьменкова Екатерина Вячеславовна</t>
  </si>
  <si>
    <t xml:space="preserve">Лящук Татьяна Петровна </t>
  </si>
  <si>
    <t>Митрошкина Наталья Вячеславовна</t>
  </si>
  <si>
    <t>Подылина Юлия Александровна</t>
  </si>
  <si>
    <t>Салимгараева Луиза Амировна</t>
  </si>
  <si>
    <t>Севастьянова Марина Андреевна</t>
  </si>
  <si>
    <t>Туркова Олеся Сергеевна</t>
  </si>
  <si>
    <t>Чикинёва Ольга Владимировна</t>
  </si>
  <si>
    <t>Пряшкина Ксения Евгеньевна</t>
  </si>
  <si>
    <t>Мельникова Татьяна Николаевна</t>
  </si>
  <si>
    <t xml:space="preserve">Базарбаева Светлана Николаевна </t>
  </si>
  <si>
    <t>Гришаева Любовь Николаевна</t>
  </si>
  <si>
    <t>Дмитриева Екатерина Викторовна</t>
  </si>
  <si>
    <t>Докучаева Елена Геннадьевна</t>
  </si>
  <si>
    <t>Иванова Анастасия Евгеньевна</t>
  </si>
  <si>
    <t>Колмакова Юлия Сергеевна</t>
  </si>
  <si>
    <t>Косова Азиза Азаматовна</t>
  </si>
  <si>
    <t>Миронова Юлия Васильевна</t>
  </si>
  <si>
    <t>Могутнова Екатерина Владимировна</t>
  </si>
  <si>
    <t>Савинова Евгения Александровна</t>
  </si>
  <si>
    <t xml:space="preserve">Смирнова Полина Сергеевна </t>
  </si>
  <si>
    <t>Стаханова Олеся Сергеевна</t>
  </si>
  <si>
    <t xml:space="preserve">Файзулина  Аида Галимьяновна </t>
  </si>
  <si>
    <t>Чихачёва Елена Сергеевна</t>
  </si>
  <si>
    <t>Уксубаева Гаухар Жумабаевна</t>
  </si>
  <si>
    <t>ДО-16-3</t>
  </si>
  <si>
    <t>ДО-16-2</t>
  </si>
  <si>
    <t>ДО-16-1</t>
  </si>
  <si>
    <t>ФК-15-1</t>
  </si>
  <si>
    <t>Абдрахманова Ильсия Габитовна</t>
  </si>
  <si>
    <t>Белоконь Дарья Ивановна</t>
  </si>
  <si>
    <t>Бердюгина Елена Александровна</t>
  </si>
  <si>
    <t>Бородин Андрей Александрович</t>
  </si>
  <si>
    <t>Бремжанов Айболат Битлюевич</t>
  </si>
  <si>
    <t>Вартанян Роман Олегович</t>
  </si>
  <si>
    <t>Гнездилова Юлия Игоревна</t>
  </si>
  <si>
    <t>Голдыгареева Ольга Евгеньевна</t>
  </si>
  <si>
    <t>Дронов Григорий Антонович</t>
  </si>
  <si>
    <t>Дурова Дарья Евгеньевна</t>
  </si>
  <si>
    <t>Иванова Ирина Анатольевна</t>
  </si>
  <si>
    <t xml:space="preserve">Копотилова (Калашникова )Юлия Константиновна </t>
  </si>
  <si>
    <t>Мамадалеев Евгений Игоревич</t>
  </si>
  <si>
    <t>Муразымов Вадим Юлаевич</t>
  </si>
  <si>
    <t>Физическая Культура</t>
  </si>
  <si>
    <t>Бреус Евгения Эдуардовна</t>
  </si>
  <si>
    <t>Будаева Лилия Леонтьевна</t>
  </si>
  <si>
    <t>Валентеева Екатерина Андреевна</t>
  </si>
  <si>
    <t>Емельянова Светлана Павловна</t>
  </si>
  <si>
    <t>Макарова Екатерина Владимировна</t>
  </si>
  <si>
    <t>Первушина Мария Ивановна</t>
  </si>
  <si>
    <t>Романова Наталья Викторовна</t>
  </si>
  <si>
    <t>Сагинбаева  Жанна Дамировна</t>
  </si>
  <si>
    <t>Симбирцева Ярослава Максимовна</t>
  </si>
  <si>
    <t>Соколова Наталья Петровна</t>
  </si>
  <si>
    <t>Тараненко Марина Евгеньевна</t>
  </si>
  <si>
    <t>Чистова Ирина Васильевна</t>
  </si>
  <si>
    <t>Лапан Анна Владимировна</t>
  </si>
  <si>
    <t>ДО-15-1</t>
  </si>
  <si>
    <t>ДО-15-2</t>
  </si>
  <si>
    <t>Баженова Наталья Викторовна</t>
  </si>
  <si>
    <t>Бакина Татьяна Петровна</t>
  </si>
  <si>
    <t>Безенкова Елена Николаевна</t>
  </si>
  <si>
    <t>Бережная Надежда Александровна</t>
  </si>
  <si>
    <t>Беспалова Анастасия Валерьевна</t>
  </si>
  <si>
    <t>Бойко Валерия Петровна</t>
  </si>
  <si>
    <t>Буланова Наталья Викторовна</t>
  </si>
  <si>
    <t>Демина Валерия Германовна</t>
  </si>
  <si>
    <t>Дергач Кристина Евгеньевна</t>
  </si>
  <si>
    <t>Дуденкова Таисия Сергеевна</t>
  </si>
  <si>
    <t>Дусанова  Евгения Константиновна</t>
  </si>
  <si>
    <t>Камалова Линара Радиковна</t>
  </si>
  <si>
    <t>Капустина Светлана Анатольевна</t>
  </si>
  <si>
    <t>Клышта Александра Александровна</t>
  </si>
  <si>
    <t>Позднякова Любовь Витальевна</t>
  </si>
  <si>
    <t xml:space="preserve">Опрышко Анна Александровна </t>
  </si>
  <si>
    <t xml:space="preserve">Перепелицына- Садыкова  Анастасия Олеговна </t>
  </si>
  <si>
    <t>Ларина Мария Сергеевна</t>
  </si>
  <si>
    <t>Янзакова Альбина Рафаиловна</t>
  </si>
  <si>
    <t>Баранникова Екатерина Евгеньевна</t>
  </si>
  <si>
    <t>ДО-15-3</t>
  </si>
  <si>
    <t>Кузьменко Нина Алексеевна</t>
  </si>
  <si>
    <t>Осипова Елена Васильевна</t>
  </si>
  <si>
    <t>Плотникова Татьяна Владиславовна</t>
  </si>
  <si>
    <t>Табилова Екатерина Раисовна</t>
  </si>
  <si>
    <t>Шарова Любовь Николаевна</t>
  </si>
  <si>
    <t>Шмякова Ирина Петровна</t>
  </si>
  <si>
    <t>Малышева Анастасия Сергеевна</t>
  </si>
  <si>
    <t>Каплина Татьяна Андреевна</t>
  </si>
  <si>
    <t>Исаева Владислава Сергеевна</t>
  </si>
  <si>
    <t xml:space="preserve">Макарова Кристина Анатольевна </t>
  </si>
  <si>
    <t>Шпаровская Юлия Алексеевна</t>
  </si>
  <si>
    <t xml:space="preserve">Такабаева  Валентина Валерьевна </t>
  </si>
  <si>
    <t>Зорина Алевтина Петровна</t>
  </si>
  <si>
    <t>Малькова Мария Павловна</t>
  </si>
  <si>
    <t>Семакина Кристина Вадимовна</t>
  </si>
  <si>
    <t xml:space="preserve">Сабирьянова Ангелина Армановна  </t>
  </si>
  <si>
    <t>Бримжанова Жанна Атуновна</t>
  </si>
  <si>
    <t>Гуцаленко Татьяна Юрьевна</t>
  </si>
  <si>
    <t>Елсуков Игорь Владимирович</t>
  </si>
  <si>
    <t>Лунегов Антон Владиславович</t>
  </si>
  <si>
    <t>Мингулов Ильдар Наильевич</t>
  </si>
  <si>
    <t>Поваляев Андрей Александрович</t>
  </si>
  <si>
    <t>Слуднова Наталья Алексндровна</t>
  </si>
  <si>
    <t xml:space="preserve">Харисова Лилия Куддусовна </t>
  </si>
  <si>
    <t>Нечкин Виктор Сергеевич</t>
  </si>
  <si>
    <t>Романова Елена Николаевна</t>
  </si>
  <si>
    <t>Масляков Сергей Сергеевич</t>
  </si>
  <si>
    <t>Пирогов Максим Анатольевич</t>
  </si>
  <si>
    <t>Сляднев Данил Андреевич</t>
  </si>
  <si>
    <t>ФК-14-1</t>
  </si>
  <si>
    <t>ДОУ-14-1</t>
  </si>
  <si>
    <t>Горбунова Любовь Юрьевна</t>
  </si>
  <si>
    <t>Маланчук Дарья Олеговна</t>
  </si>
  <si>
    <t>Воробьева Кристина Александровна</t>
  </si>
  <si>
    <t xml:space="preserve">Романенко Светлана Игоревна </t>
  </si>
  <si>
    <t>Галимова Элиза Дамировна</t>
  </si>
  <si>
    <t>Козак Яна Александровна</t>
  </si>
  <si>
    <t xml:space="preserve">Кирилова Анастасия Викторовна </t>
  </si>
  <si>
    <t>ДО-14-1</t>
  </si>
  <si>
    <t>Абдувалиева Наиля Нурисламовна</t>
  </si>
  <si>
    <t>Бамбурова Анна Михайловна</t>
  </si>
  <si>
    <t>Бучко Ольга Валерьевна</t>
  </si>
  <si>
    <t>Гитманская Екатерина Львовна</t>
  </si>
  <si>
    <t>Крячкова Вера Васильевна</t>
  </si>
  <si>
    <t xml:space="preserve">Кумушбаева Алия Салаватовна </t>
  </si>
  <si>
    <t>Лушникова Ирина Владимировна</t>
  </si>
  <si>
    <t>Манайдарова Виктория  Анатольевна</t>
  </si>
  <si>
    <t>Минулина Анна Андреевна</t>
  </si>
  <si>
    <t>Переверзина Ирина Михайловна</t>
  </si>
  <si>
    <t>Романова Татьяна Валерьевна (Власова)</t>
  </si>
  <si>
    <t>Рябчикова Екатерина Петровна</t>
  </si>
  <si>
    <t>Сандыбаева Кристина Сабиржановна</t>
  </si>
  <si>
    <t>Налетова Ольга Станиславовна</t>
  </si>
  <si>
    <t>Ступина Ольга Викторовна</t>
  </si>
  <si>
    <t>Слепова Ольга Евгеньевна</t>
  </si>
  <si>
    <t>ДО-13-1</t>
  </si>
  <si>
    <t>Аристова Людмила Вячеславовна</t>
  </si>
  <si>
    <t>Безбах Елена Александровна</t>
  </si>
  <si>
    <t>Васильева Полина Юрьевна</t>
  </si>
  <si>
    <t xml:space="preserve">Гибадатова Гульнария Ишбулатовна </t>
  </si>
  <si>
    <t>Ишимова Алена Тимофеевна</t>
  </si>
  <si>
    <t>Матюшина Татьяна Юрьевна</t>
  </si>
  <si>
    <t>Миненкова  Галина Ивановна</t>
  </si>
  <si>
    <t>Огородник Ирина Юрьевна</t>
  </si>
  <si>
    <t>Пьянкова Наталья Ивановна</t>
  </si>
  <si>
    <t>Слизкова Наталья Валерьевна</t>
  </si>
  <si>
    <t>Фарахутдинова Фарида Ибрагимовна</t>
  </si>
  <si>
    <t>Чебыкина Лилия Рашидовна</t>
  </si>
  <si>
    <t>Овсянникова Ирина Михайловна</t>
  </si>
  <si>
    <t>Царева Людмила Михайловна</t>
  </si>
  <si>
    <t>ДО-13-2</t>
  </si>
  <si>
    <t>Ахмедьянова Юлия  Хакимьяновна</t>
  </si>
  <si>
    <t>Бабенкова Алтынщащ Амамбаевна</t>
  </si>
  <si>
    <t>Бобровникова  Елена  Васильевна</t>
  </si>
  <si>
    <t>Булигенова Айгуль Радиковна</t>
  </si>
  <si>
    <t>Галимуллина Светлана Александровна</t>
  </si>
  <si>
    <t>Деркач  Анастасия Валентиновна</t>
  </si>
  <si>
    <t>Матвиенко Татьяна Александровна</t>
  </si>
  <si>
    <t>Мыльникова Олеся Олеговна</t>
  </si>
  <si>
    <t>Тихонова Екатерина Ивановна</t>
  </si>
  <si>
    <t>Усенова Айгуль Есенгельдиновна</t>
  </si>
  <si>
    <t>Чудаева Елена Васильевна</t>
  </si>
  <si>
    <t>Беляшова Оксана Викторовна</t>
  </si>
  <si>
    <t>Курицына Ксения Сергеевна</t>
  </si>
  <si>
    <t>Кагарманова Юлия Олеговна</t>
  </si>
  <si>
    <t>ДО-13-3</t>
  </si>
  <si>
    <t>Блинова  Лидия Михайловна</t>
  </si>
  <si>
    <t>Ерофеева Олга Сергеевна</t>
  </si>
  <si>
    <t>Калугина  Виктория Петровна</t>
  </si>
  <si>
    <t>Конова Гульдар  Амировна</t>
  </si>
  <si>
    <t>Крутий Ольга Викторовна</t>
  </si>
  <si>
    <t>Крыжановская Анна Петровна</t>
  </si>
  <si>
    <t>Кубакова Гульнур Музафаровна</t>
  </si>
  <si>
    <t>Кульмухаметова Айганым Халимжановна</t>
  </si>
  <si>
    <t>Машинкова Наталья Шамсиевна</t>
  </si>
  <si>
    <t>Утямышева Василя Зиннуровна</t>
  </si>
  <si>
    <t>Хусаинова Ольга Александровна</t>
  </si>
  <si>
    <t>Чернева (Механькина) Евгения Владимировна</t>
  </si>
  <si>
    <t>ДО-13-4</t>
  </si>
  <si>
    <t>Акимова Екатерина Сергеевна</t>
  </si>
  <si>
    <t>Белоногова Анна Валерьевна</t>
  </si>
  <si>
    <t>Богданова Анна Рудольфовна</t>
  </si>
  <si>
    <t>Гарипова Ильсия Альбертовна</t>
  </si>
  <si>
    <t>Головачева Кристина Сергеевна</t>
  </si>
  <si>
    <t>Еникеева Венера Рашитовна</t>
  </si>
  <si>
    <t>Забродина Наталья Сергеевна</t>
  </si>
  <si>
    <t>Залялова Марина Владимировна</t>
  </si>
  <si>
    <t>Захарченко Анастасия Валерьевна</t>
  </si>
  <si>
    <t>Исмаилова Светлана Викторовна</t>
  </si>
  <si>
    <t>Калинич Ольга Александровна</t>
  </si>
  <si>
    <t>Киселева Елена Викторовна</t>
  </si>
  <si>
    <t>Леер Юлия Анатольевна</t>
  </si>
  <si>
    <t>Мосякина Марина Сергеевна</t>
  </si>
  <si>
    <t>Темникова  Ольга Николаевна</t>
  </si>
  <si>
    <t>ДО-13-5</t>
  </si>
  <si>
    <t>Асташкина   Наталья Викторовна</t>
  </si>
  <si>
    <t>Ахматова Ульяна Владимировна</t>
  </si>
  <si>
    <t>Брежнева Эльза Рафаэлевна</t>
  </si>
  <si>
    <t>Добрынина Елена Юрьевна</t>
  </si>
  <si>
    <t>Иманбаева  Шолпан Азылбаевна</t>
  </si>
  <si>
    <t>Катаева Юлия  Сергеевна</t>
  </si>
  <si>
    <t>Книгина Татьяна Валерьевна</t>
  </si>
  <si>
    <t>Маркевич Мария Владимировна</t>
  </si>
  <si>
    <t>Наседкина Ольга Анатольевна</t>
  </si>
  <si>
    <t>Смолыгина Мария Васильевна</t>
  </si>
  <si>
    <t>Сулимова Елена Владимировна</t>
  </si>
  <si>
    <t>Тукаева Лилия Асхатовна</t>
  </si>
  <si>
    <t>ФК-13-1</t>
  </si>
  <si>
    <t>Антонов Влдадислав Владимирович</t>
  </si>
  <si>
    <t>Асташкин Андрей Николаевич</t>
  </si>
  <si>
    <t>Бронников Сергей Сергеевич</t>
  </si>
  <si>
    <t>Гильмутдинов Артур Мартович</t>
  </si>
  <si>
    <t>Гончаров Илья Александрович</t>
  </si>
  <si>
    <t>Ефремов Николай Александрович</t>
  </si>
  <si>
    <t>Зайцев Александр Евгеньевич  стар.</t>
  </si>
  <si>
    <t>Исебаев Саид Абдрахманович</t>
  </si>
  <si>
    <t xml:space="preserve">Кадыралиева Татьяна Сергеевна           </t>
  </si>
  <si>
    <t>Киекбаева Айман Амиржановна</t>
  </si>
  <si>
    <t>Кинзина Анна Владимировна</t>
  </si>
  <si>
    <t>Колеснев Николай Николаевич</t>
  </si>
  <si>
    <t>Левашова Полина Юрьевна</t>
  </si>
  <si>
    <t>Литвинов Антон Владимирович</t>
  </si>
  <si>
    <t>Лихачева Ольга  Алексеевна   стар.</t>
  </si>
  <si>
    <t>Мухаметкильдин Земфир Иштимирович</t>
  </si>
  <si>
    <t>Попов  Евгений Владимирович</t>
  </si>
  <si>
    <t>Попова Елена Владимировна</t>
  </si>
  <si>
    <t>Рытенко Никита Вячеславович</t>
  </si>
  <si>
    <t>Семенов Вячеслав Александрович</t>
  </si>
  <si>
    <t>Сергушкин Денис Петрович</t>
  </si>
  <si>
    <t>Скурляев Сергей Васильевич</t>
  </si>
  <si>
    <t>Третьяк Александр  Сергеевич</t>
  </si>
  <si>
    <t>УрусовАлександр Геннадьевич</t>
  </si>
  <si>
    <t>Чернейкин  Данил Александрович</t>
  </si>
  <si>
    <t>Шапошникова Елена Александровна</t>
  </si>
  <si>
    <t>Юманова Елена Валерьевна</t>
  </si>
  <si>
    <t>Сухарева Вериковская  Анастасия Павловна</t>
  </si>
  <si>
    <t>Саакян Аркади Саакович</t>
  </si>
  <si>
    <t>Маковская Александра Андреевна</t>
  </si>
  <si>
    <t>Чурляев Евгений Константинович</t>
  </si>
  <si>
    <t>ОЗО   КУРС II</t>
  </si>
  <si>
    <t>ОЗО  КУРС III</t>
  </si>
  <si>
    <t>ОЗО КУРС IV</t>
  </si>
  <si>
    <t>пр 107 29.06.16</t>
  </si>
  <si>
    <t>пр 234 от 19.09.16</t>
  </si>
  <si>
    <t>Матюха Дарья Владимировна</t>
  </si>
  <si>
    <t>Кочев Дмитрий Александрович</t>
  </si>
  <si>
    <t>Возыкова Олеся Сергеевна</t>
  </si>
  <si>
    <t>Зарипов Юлай Сагадатович</t>
  </si>
  <si>
    <t>Рамазанов Владлен Вадимович</t>
  </si>
  <si>
    <t>Булыгин Евгений Игоревич</t>
  </si>
  <si>
    <t>Ряднова Валерия Анатольевна</t>
  </si>
  <si>
    <t>Орешко Наталья Александровна</t>
  </si>
  <si>
    <t>Кунаккильдина Ольга Валерьевна</t>
  </si>
  <si>
    <t>Виноградова Екатерина Сергеевна</t>
  </si>
  <si>
    <t>Мартынова Анна Михайловна</t>
  </si>
  <si>
    <t>Дмитриева Галина Сергеевна</t>
  </si>
  <si>
    <t>Дьяконова Екатерина Андреевна</t>
  </si>
  <si>
    <t>Белогородцева Светлана Сергеевна</t>
  </si>
  <si>
    <t>Прахнау Анастасия Ивановна</t>
  </si>
  <si>
    <t>Сутина Кристина Владиславовна</t>
  </si>
  <si>
    <t>ФИО студента</t>
  </si>
  <si>
    <t xml:space="preserve">     гос. обеспечение</t>
  </si>
  <si>
    <t>дата рождения</t>
  </si>
  <si>
    <t>гр.</t>
  </si>
  <si>
    <t>Шиляева Татьяна Андреевна</t>
  </si>
  <si>
    <t>полное из числа сир</t>
  </si>
  <si>
    <t>Голованова Татьяна Викторовна</t>
  </si>
  <si>
    <t>Даниленко Елена Геннадьевна</t>
  </si>
  <si>
    <t xml:space="preserve"> Балбекова Александра Сергеевна</t>
  </si>
  <si>
    <t>Дупанова Людмила Алексеевна</t>
  </si>
  <si>
    <t>Трофимова Мария Васильевна</t>
  </si>
  <si>
    <t>Заварухина Кристина Владиславовна</t>
  </si>
  <si>
    <t>неполное до 11.2017  б/п</t>
  </si>
  <si>
    <t>полное из числа б/п</t>
  </si>
  <si>
    <t>Николаева Алена Николаевна</t>
  </si>
  <si>
    <t>Путенихина Наталья Александровна</t>
  </si>
  <si>
    <t>А</t>
  </si>
  <si>
    <t>по состоянию здоровья</t>
  </si>
  <si>
    <t xml:space="preserve">А  </t>
  </si>
  <si>
    <t>Галиулина Алина Шавкатовна</t>
  </si>
  <si>
    <t>Сахнова Ирина Геннадьевна</t>
  </si>
  <si>
    <t>Олейник Галина Васильевна</t>
  </si>
  <si>
    <t>Пунькаева Ирина Константиновна</t>
  </si>
  <si>
    <t>Полуектова Елена Вадимовна</t>
  </si>
  <si>
    <t>Григорьянц Екатерина Леонидовна</t>
  </si>
  <si>
    <t>Головина Людмила Анатольевна</t>
  </si>
  <si>
    <t>Григоренко Людмила Алексеевна</t>
  </si>
  <si>
    <t>Ушакова Александра Геннадьевна</t>
  </si>
  <si>
    <t>полное из числа б\п</t>
  </si>
  <si>
    <t>Ишмурзина Сания Абраровна</t>
  </si>
  <si>
    <t>Серебрякова Наталья Вячеславовна</t>
  </si>
  <si>
    <t>полное из числа   б\п</t>
  </si>
  <si>
    <t>Чернышова Татьяна Анатольевна</t>
  </si>
  <si>
    <t>по здоровью</t>
  </si>
  <si>
    <t>Ирназарова Алина Амирова</t>
  </si>
  <si>
    <t>Крашенинникова Валентина Вячеславовна</t>
  </si>
  <si>
    <t>полное из числа  б\п</t>
  </si>
  <si>
    <t>Мовчан Наталья Михайловна</t>
  </si>
  <si>
    <t>неполное до 11.2016  сир</t>
  </si>
  <si>
    <t>Лякина Кристина Алексеевна</t>
  </si>
  <si>
    <t>неполное до 04.2019  сир</t>
  </si>
  <si>
    <t>Ткаченко Светлана Анатольевна</t>
  </si>
  <si>
    <t>Лавренова Ольга Олеговна</t>
  </si>
  <si>
    <t>Малышев Сергей Сергеевич</t>
  </si>
  <si>
    <t>Иванова Марина Васильевна</t>
  </si>
  <si>
    <t>из числа б/п</t>
  </si>
  <si>
    <t>по уходу за ребенком</t>
  </si>
  <si>
    <t>Мелентьев Илья Юрьевич</t>
  </si>
  <si>
    <t>неполное до 10.2017  б/п</t>
  </si>
  <si>
    <t xml:space="preserve">Заварухина Кристина Владиславовна </t>
  </si>
  <si>
    <t>Шишова Елизавета Сергеевна</t>
  </si>
  <si>
    <t>Молодочкина Олеся Владимировна</t>
  </si>
  <si>
    <t>неполное до 10.2017  сир</t>
  </si>
  <si>
    <t>Мухаметшина Алина Маратовна</t>
  </si>
  <si>
    <t>Надрюкова Юлия Витальевна</t>
  </si>
  <si>
    <t>Окорокова Ксения Вячеславовна</t>
  </si>
  <si>
    <t>неполное до 02.2017  б/п</t>
  </si>
  <si>
    <t>Хрусталева Ирина Эдуардовна</t>
  </si>
  <si>
    <t>неполное до 12.2017  сир</t>
  </si>
  <si>
    <t>неполное до 08.2017  б/п</t>
  </si>
  <si>
    <t>Собота Януш Анджеивич</t>
  </si>
  <si>
    <t>неполное. Проживает в д/д сир</t>
  </si>
  <si>
    <t>неполное до 10.2016 сир</t>
  </si>
  <si>
    <t>Спицына Александра Андреевна</t>
  </si>
  <si>
    <t>неполное до 10.2018 б/п</t>
  </si>
  <si>
    <t>Путенихина Наталья Александр</t>
  </si>
  <si>
    <t>Ткач Ксения Филлиповна</t>
  </si>
  <si>
    <t>Головина Людмила  Анатольевна</t>
  </si>
  <si>
    <t>Сагобутдинова Лилия Камильевна</t>
  </si>
  <si>
    <t>неполное до 01.2017 сир</t>
  </si>
  <si>
    <t>Голованова Татьяна Викторов</t>
  </si>
  <si>
    <t>проживает в д/д с«Надежда»</t>
  </si>
  <si>
    <t>Латыпова Фируза Ямалетдинова</t>
  </si>
  <si>
    <t>Испулова Гуля Николаевна</t>
  </si>
  <si>
    <t>ФИО куратора</t>
  </si>
  <si>
    <t>неполное до 02.2019  б/п</t>
  </si>
  <si>
    <t>полное б/п</t>
  </si>
  <si>
    <t>неполное до 05.2017 сир</t>
  </si>
  <si>
    <t>неполное до 03.2017 б/п</t>
  </si>
  <si>
    <t>Ушакова Александра Владимировна</t>
  </si>
  <si>
    <t>Васильева Алина Юрьевна</t>
  </si>
  <si>
    <t>неполное до 12.2017 б/п</t>
  </si>
  <si>
    <t>неполное до 05.2018 б/п</t>
  </si>
  <si>
    <t>неполное до 07.18 сир</t>
  </si>
  <si>
    <t>неполное до 07.19 б/п</t>
  </si>
  <si>
    <t>Зонова Ольга Николаевна</t>
  </si>
  <si>
    <t>неполное до 06.17. б/п</t>
  </si>
  <si>
    <t>полное из числа  сир</t>
  </si>
  <si>
    <t>Шебаршова  Наталья Николаевна</t>
  </si>
  <si>
    <t xml:space="preserve">    полное из числа сир</t>
  </si>
  <si>
    <t>полное сир</t>
  </si>
  <si>
    <t>неполное до 10.16 сир</t>
  </si>
  <si>
    <t>неполное до 11.16 б/п</t>
  </si>
  <si>
    <t>Кащенко Ольга Олеговна</t>
  </si>
  <si>
    <t>до 07.05.2017</t>
  </si>
  <si>
    <t>до 31.08.2017</t>
  </si>
  <si>
    <t>Санковская Мария Витальевна</t>
  </si>
  <si>
    <t>до 01.09.2017</t>
  </si>
  <si>
    <t>галлямова пр 205 01.09</t>
  </si>
  <si>
    <t>Дайбова пр 257 от 19.09</t>
  </si>
  <si>
    <t xml:space="preserve">Пушкарева пр257  </t>
  </si>
  <si>
    <t>Вахонина пр 258</t>
  </si>
  <si>
    <t>гуманитарное отделение</t>
  </si>
  <si>
    <t>физическая культура</t>
  </si>
  <si>
    <t>педагогическое отделение</t>
  </si>
  <si>
    <t>I курс</t>
  </si>
  <si>
    <t>II курс</t>
  </si>
  <si>
    <t>III курс</t>
  </si>
  <si>
    <t>IV  курс</t>
  </si>
  <si>
    <t>ИТОГО</t>
  </si>
  <si>
    <t>гр 021</t>
  </si>
  <si>
    <t>Зимина Ксения Тимофеевна</t>
  </si>
  <si>
    <t>Ханин Евгений Сергеевич</t>
  </si>
  <si>
    <t>пр 247 20.09</t>
  </si>
  <si>
    <t>Шайдров Антон Константинович</t>
  </si>
  <si>
    <t>пр 253 от 23.09.16</t>
  </si>
  <si>
    <t>пр173 от01.09.2016</t>
  </si>
  <si>
    <t>пр259 от 26.09.16</t>
  </si>
  <si>
    <t>из 621 гр</t>
  </si>
  <si>
    <t>из 121</t>
  </si>
  <si>
    <t>пр 237 от 19.09.16</t>
  </si>
  <si>
    <t>Литвинова Алиса Артемовна</t>
  </si>
  <si>
    <t>пр231 от 15.09.16</t>
  </si>
  <si>
    <t xml:space="preserve">Заварухина Евгения Владиславовна </t>
  </si>
  <si>
    <t>Пасынкова Тамара Алексеевна</t>
  </si>
  <si>
    <t>пр 214 09.09</t>
  </si>
  <si>
    <t xml:space="preserve">На ОЗО </t>
  </si>
  <si>
    <t>Заочное отделение</t>
  </si>
  <si>
    <t>Файзуллина Лилия Равильевна</t>
  </si>
  <si>
    <t>бюджет</t>
  </si>
  <si>
    <t>бюджет очное</t>
  </si>
  <si>
    <t>в/бюджет очное</t>
  </si>
  <si>
    <t>бюджет ОЗО</t>
  </si>
  <si>
    <t>в/бюджет ОЗО</t>
  </si>
  <si>
    <t>1 курс</t>
  </si>
  <si>
    <t>2 курс</t>
  </si>
  <si>
    <t>группа</t>
  </si>
  <si>
    <t>3курс</t>
  </si>
  <si>
    <t>4курс</t>
  </si>
  <si>
    <t>итого</t>
  </si>
  <si>
    <t>в/бюдж</t>
  </si>
  <si>
    <t>а/о</t>
  </si>
  <si>
    <t>бюдж</t>
  </si>
  <si>
    <t>Хангареева Лилия Раильевна</t>
  </si>
  <si>
    <t>Шарифуллина Резеда Рязаповна</t>
  </si>
  <si>
    <t>а/отп</t>
  </si>
  <si>
    <t>Итого</t>
  </si>
  <si>
    <t>Бабинцев Глеб Сергеевич</t>
  </si>
  <si>
    <t>Насырова Алина  Андреевна</t>
  </si>
  <si>
    <t>Осинцева Кристина Сергеевна</t>
  </si>
  <si>
    <t>Петухов Сергей Сергеевич</t>
  </si>
  <si>
    <t>Сунцов Иван Геннадьевич</t>
  </si>
  <si>
    <t>Самольнина Ксения Вадимовна</t>
  </si>
  <si>
    <t>Сафьянов Эмиль Илшатович</t>
  </si>
  <si>
    <t>Чебанов Данил Викторович</t>
  </si>
  <si>
    <t>Чеповская Екатерина Анатольевна</t>
  </si>
  <si>
    <t>Янчевский Марк Алексеевич</t>
  </si>
  <si>
    <t>Крюков Вадим Игоревич</t>
  </si>
  <si>
    <t>Семенов Анатолий Алексеевич</t>
  </si>
  <si>
    <t>Усанов Анатолий Владимирович</t>
  </si>
  <si>
    <t>Ишменев Николай Александрович</t>
  </si>
  <si>
    <t>ак</t>
  </si>
  <si>
    <t>Валиахметова</t>
  </si>
  <si>
    <t>Худоева</t>
  </si>
  <si>
    <t>Усова</t>
  </si>
  <si>
    <t>Хафизова</t>
  </si>
  <si>
    <t>Пряшко Ксения Евгеньевна</t>
  </si>
  <si>
    <t>Буш пр 262 29.09.16</t>
  </si>
  <si>
    <t>4 курс</t>
  </si>
  <si>
    <t>3 курс</t>
  </si>
  <si>
    <t>9 кл</t>
  </si>
  <si>
    <t>11 кл</t>
  </si>
  <si>
    <t>Всего</t>
  </si>
  <si>
    <t>на базе 11 кл</t>
  </si>
  <si>
    <t>Судакова Анастасия Евгеньевна</t>
  </si>
  <si>
    <t>неполное до 08.2018 б/п</t>
  </si>
  <si>
    <t xml:space="preserve">неполное до 02.2018 б\п </t>
  </si>
  <si>
    <t>Кастенко Ильмира Самигуловна</t>
  </si>
  <si>
    <t>в 221 в/б</t>
  </si>
  <si>
    <t>в 322 в/б</t>
  </si>
  <si>
    <t xml:space="preserve">Дайбова (д.ф.Козина) Ирина Дмитриевна </t>
  </si>
  <si>
    <t xml:space="preserve"> многопроф пр260  28.09</t>
  </si>
  <si>
    <t>Сидорова Анастасия Николаевна</t>
  </si>
  <si>
    <t>пр 267 от 05.10.16</t>
  </si>
  <si>
    <t>пр 80 от 12.05.16</t>
  </si>
  <si>
    <t>Валиахметова Гульсан Чамитовна</t>
  </si>
  <si>
    <t>Худоева Алла Владимировна</t>
  </si>
  <si>
    <t>Усова (д.ф.Ерохина) Ирина Ивановна</t>
  </si>
  <si>
    <t>Хафизова Юлия Фатиховна</t>
  </si>
  <si>
    <t>Валиахметова Гульсан  Чамитовна</t>
  </si>
  <si>
    <t>Усова Ирина Ивановна</t>
  </si>
  <si>
    <t>Хафизова Юлия Вахитовна</t>
  </si>
  <si>
    <t>Павлова Дарья Васильевна</t>
  </si>
  <si>
    <t>пр 270 12.10.2016</t>
  </si>
  <si>
    <t>Плюхина Арина Александровна</t>
  </si>
  <si>
    <t>Буш (д.ф.Богданова) Марина Владиленовна</t>
  </si>
  <si>
    <t>пр 272 от 14.10.16</t>
  </si>
  <si>
    <t>Костюкова Марина Александровна</t>
  </si>
  <si>
    <t>пр 268 от 06.10.16</t>
  </si>
  <si>
    <t>пр 269 06.10.2016</t>
  </si>
  <si>
    <t>пр 271 от 13.10.16</t>
  </si>
  <si>
    <t xml:space="preserve">Васильева Алина Юрьевна  </t>
  </si>
  <si>
    <t>пр 274 от 17.10.16</t>
  </si>
  <si>
    <t>пр264 от 03.10.16</t>
  </si>
  <si>
    <t>пр 265 от 04.10.2016</t>
  </si>
  <si>
    <t>пр263 от 04.10.2016</t>
  </si>
  <si>
    <t>Сидорова Анастасия Дмитриевна</t>
  </si>
  <si>
    <t>пр275 17.10.16</t>
  </si>
  <si>
    <t>пр 277 от 18.10.16</t>
  </si>
  <si>
    <t>Шнайдмиллер</t>
  </si>
  <si>
    <t>Шнайдмиллер(д.ф.Рябчикова) Екатерина Петровна</t>
  </si>
  <si>
    <t>пр 279 от 24.10.16</t>
  </si>
  <si>
    <t>пр278 24.10.16</t>
  </si>
  <si>
    <t>до 17.10.2017</t>
  </si>
  <si>
    <t xml:space="preserve">   до 01.11.2015        256</t>
  </si>
  <si>
    <t>в</t>
  </si>
  <si>
    <t>б</t>
  </si>
  <si>
    <t>пр283 от 27.10.16</t>
  </si>
  <si>
    <t>пр 282 от 27.10.2016</t>
  </si>
  <si>
    <t>пр 284 от 28.10.2016</t>
  </si>
  <si>
    <t>до 09.11.2017</t>
  </si>
  <si>
    <t>пр 228 от13.09 из в/б  в б</t>
  </si>
  <si>
    <t xml:space="preserve">Утибаева Айнура Данияровна </t>
  </si>
  <si>
    <t>Магасумова Айсылу Галиповна</t>
  </si>
  <si>
    <t>Степанова (д.ф.Бабич) Ольга Владимировна</t>
  </si>
  <si>
    <t>пр286 от 01.11.2016</t>
  </si>
  <si>
    <t>Ершова(Лошкарева)Яна Сергеевна</t>
  </si>
  <si>
    <t>до 01.11.2017</t>
  </si>
  <si>
    <t>287.</t>
  </si>
  <si>
    <t>пр285 от 01.11.16</t>
  </si>
  <si>
    <t xml:space="preserve">Ершова (Лошкарева) Яна Сергеевна   </t>
  </si>
  <si>
    <t>продл пр287 01.11.16</t>
  </si>
  <si>
    <t>Огурцова Светлана  Дмитриевна</t>
  </si>
  <si>
    <t>до 02.11.2019</t>
  </si>
  <si>
    <t>пр 289 от 02.11.2016</t>
  </si>
  <si>
    <t>Секерина(Санковская) Мария Витальевна</t>
  </si>
  <si>
    <t xml:space="preserve">Секерина(Санковская) Марина Витальевна </t>
  </si>
  <si>
    <t xml:space="preserve">Набиуллина Алсу Инсафовна </t>
  </si>
  <si>
    <t>Харитонова Анастасия Михайловна</t>
  </si>
  <si>
    <t>Рыбаков Никита Дмитриевич</t>
  </si>
  <si>
    <t>Ермилова Елизавета Сергеевна</t>
  </si>
  <si>
    <t>Гудкова Анастасия Валерьевна</t>
  </si>
  <si>
    <t>Кривошеева Полина Алексеевна</t>
  </si>
  <si>
    <t>Гирифанова Ольга Анатольевна</t>
  </si>
  <si>
    <t>Цепко богдан Евгеньевич</t>
  </si>
  <si>
    <t>до 02.11.2017</t>
  </si>
  <si>
    <t>ак отп</t>
  </si>
  <si>
    <t>Букусова Анастаия Андреевна</t>
  </si>
  <si>
    <t>Махиянов Рамиль Сумагатович</t>
  </si>
  <si>
    <t>до 03.11.2017</t>
  </si>
  <si>
    <t>пр 292 07.11.2016</t>
  </si>
  <si>
    <t>Букусова ао</t>
  </si>
  <si>
    <t>Секерина ао</t>
  </si>
  <si>
    <t>Цепко ао</t>
  </si>
  <si>
    <t>пр295 от 10.11.2016</t>
  </si>
  <si>
    <t>Роля Дмитрий Вячеславович</t>
  </si>
  <si>
    <t>пр 297 от 11.11.2016</t>
  </si>
  <si>
    <t>до 21.11.2017</t>
  </si>
  <si>
    <t>пр 296 от 11.11.16</t>
  </si>
  <si>
    <t>Андреева (Дурова) Дарья Евгеньевна</t>
  </si>
  <si>
    <t xml:space="preserve">Караев Рашид </t>
  </si>
  <si>
    <t>пр 299 от 15.11.16</t>
  </si>
  <si>
    <t>Лаптев Павел Павлович</t>
  </si>
  <si>
    <t>пр 300 от 17.11.16</t>
  </si>
  <si>
    <t>пр 293 от 08.11.16</t>
  </si>
  <si>
    <t>пр 301 от 21.11.2016</t>
  </si>
  <si>
    <t>Волгушкина Людмила Васильевна</t>
  </si>
  <si>
    <t>пр 302 от 22.11.2016</t>
  </si>
  <si>
    <t>Дуарте (Скибина) Ирина Сергеевна</t>
  </si>
  <si>
    <t>пр303 от 22.11.2016</t>
  </si>
  <si>
    <t>Дуарте (Скибина)Ирина Сергеевна</t>
  </si>
  <si>
    <t>до 22.11.2017</t>
  </si>
  <si>
    <t>пр307 от 28.11.16</t>
  </si>
  <si>
    <t>пр 306 от 28.11.16</t>
  </si>
  <si>
    <t>до 28.11.2017</t>
  </si>
  <si>
    <t>Горбатов Владислав Николаевич</t>
  </si>
  <si>
    <t>пр 305 от 28.11.2016</t>
  </si>
  <si>
    <t>из политехнич колл</t>
  </si>
  <si>
    <t>пр304 от 28.11.2016</t>
  </si>
  <si>
    <t>до 01.12.2017</t>
  </si>
  <si>
    <t>до 03.12.2017</t>
  </si>
  <si>
    <t>пр310 от 02.12.2016</t>
  </si>
  <si>
    <t>пр314 от 06.12.16</t>
  </si>
  <si>
    <t>Ковалёва Олеся Михайловна</t>
  </si>
  <si>
    <t>пр 308 от 30.11.2016</t>
  </si>
  <si>
    <t>пр309 от 01.12.16</t>
  </si>
  <si>
    <t>пр311 от 06.12.16</t>
  </si>
  <si>
    <t xml:space="preserve">Валиев  Азамат Адлжанович       </t>
  </si>
  <si>
    <t>Тюрина Ксения Михайловна</t>
  </si>
  <si>
    <t>пр 315 от 08.12.16</t>
  </si>
  <si>
    <t>первод с очного отд</t>
  </si>
  <si>
    <t>пр 316 от 08.12.2016</t>
  </si>
  <si>
    <t>до 05.12.2017</t>
  </si>
  <si>
    <t>Гималова Зарина Ренатовна</t>
  </si>
  <si>
    <t>пр 317 от 14.12.16</t>
  </si>
  <si>
    <t>пр220 08.09.16, пр318 от 16.12.16</t>
  </si>
  <si>
    <t>пр 224 от 09.09.16</t>
  </si>
  <si>
    <t>пр263 от 03.10.2016</t>
  </si>
  <si>
    <t>пр 320 от 21.12.16</t>
  </si>
  <si>
    <t>пр 321 от 21.12.16</t>
  </si>
  <si>
    <t>пр322 от 21.12.16</t>
  </si>
  <si>
    <r>
      <t xml:space="preserve">пр 280 от 25.10.16 </t>
    </r>
    <r>
      <rPr>
        <sz val="11"/>
        <color rgb="FFFF0000"/>
        <rFont val="Calibri"/>
        <family val="2"/>
        <charset val="204"/>
        <scheme val="minor"/>
      </rPr>
      <t>внебюджет</t>
    </r>
  </si>
  <si>
    <r>
      <t xml:space="preserve">пр 290 от 02.11.2016 </t>
    </r>
    <r>
      <rPr>
        <sz val="11"/>
        <color rgb="FFFF0000"/>
        <rFont val="Calibri"/>
        <family val="2"/>
        <charset val="204"/>
        <scheme val="minor"/>
      </rPr>
      <t>вн/бюд</t>
    </r>
  </si>
  <si>
    <t>пр 319 20.12.2016</t>
  </si>
  <si>
    <t>пр 323 от 23.12.16</t>
  </si>
  <si>
    <t>пр 324 от 23.12.2016</t>
  </si>
  <si>
    <r>
      <t>ак</t>
    </r>
    <r>
      <rPr>
        <b/>
        <sz val="11"/>
        <color theme="1"/>
        <rFont val="Calibri"/>
        <family val="2"/>
        <charset val="204"/>
        <scheme val="minor"/>
      </rPr>
      <t xml:space="preserve"> До-13-3</t>
    </r>
  </si>
  <si>
    <t>Шлянчак Елена Александровна</t>
  </si>
  <si>
    <t>пр 325 от 23.12.16</t>
  </si>
  <si>
    <t>пр 326 от 23.12.16</t>
  </si>
  <si>
    <t xml:space="preserve">Вахонина (д.фНадрюкова) Юлия Витальевна </t>
  </si>
  <si>
    <t>Галлямова (д.ф.Галина) Рената Руслановна</t>
  </si>
  <si>
    <t>Бобоева (Смирнова) Мария Александровна</t>
  </si>
  <si>
    <t xml:space="preserve">Бобоева(Смирнова)Мария Александровна  </t>
  </si>
  <si>
    <t xml:space="preserve">Пушкарева (Бадина)  Дарья Игоревна </t>
  </si>
  <si>
    <t xml:space="preserve">Везгорт (Псарева) Юлия Вениаминовна  </t>
  </si>
  <si>
    <t>пр 1 от 10.01.2017</t>
  </si>
  <si>
    <t>пр2 от 10.01.2017 из а.о</t>
  </si>
  <si>
    <t>пр 4 от 10.01.17 из ак отп</t>
  </si>
  <si>
    <t>пр 5 от 10.01.17 из а.о</t>
  </si>
  <si>
    <t>пр 6 от 10.01.17 из а.о</t>
  </si>
  <si>
    <t>Сафина Елена Геннадьевна</t>
  </si>
  <si>
    <t>Шилова Ольга Сергеевна в/б</t>
  </si>
  <si>
    <t>пр 9 от 12.01.2017</t>
  </si>
  <si>
    <t>пр 10 от 13.0.12017</t>
  </si>
  <si>
    <t>пр 11 от 13.01.2017</t>
  </si>
  <si>
    <t>пр 12 от 16.01.2017</t>
  </si>
  <si>
    <t>пр226 от 12.09.16, пр13 от 16.01.17</t>
  </si>
  <si>
    <t>Попкова (Шапшова) Светлана Евгеньевна</t>
  </si>
  <si>
    <t>пр 14 от 16.01.2017</t>
  </si>
  <si>
    <t xml:space="preserve">Стебякина (Анферова)Оксана Вячеславовна  </t>
  </si>
  <si>
    <t>пр15 от 16.01.17</t>
  </si>
  <si>
    <t>в/б пр 291 от 07.11.16</t>
  </si>
  <si>
    <t>до16.01.2018</t>
  </si>
  <si>
    <t>Стебякина(д.фАнферова) Оксана Вячеславовна</t>
  </si>
  <si>
    <t>пр 288 от 02.11.2016, пр7 от 12.01.17</t>
  </si>
  <si>
    <t>пр 8 от 12.01.17</t>
  </si>
  <si>
    <t>Карпычев Станислав Сергеевич</t>
  </si>
  <si>
    <t>ДО</t>
  </si>
  <si>
    <t>вб</t>
  </si>
  <si>
    <t>ДОУ</t>
  </si>
  <si>
    <t>ФК</t>
  </si>
  <si>
    <t>пр 21 от 23.01.17</t>
  </si>
  <si>
    <t>пр 20 от 23.01.17</t>
  </si>
  <si>
    <t>из ДО-15-2</t>
  </si>
  <si>
    <t>до 18.01.2018</t>
  </si>
  <si>
    <t>до 12.01.2018</t>
  </si>
  <si>
    <t>пр 19 от 18.01.2017</t>
  </si>
  <si>
    <t>пр 23 от 27.01.2017</t>
  </si>
  <si>
    <t>пр 24 от 27.01.2017</t>
  </si>
  <si>
    <t>до 30.01.2018</t>
  </si>
  <si>
    <t>пр 25 от 30.01.2017</t>
  </si>
  <si>
    <t>26 от 31.01.2017</t>
  </si>
  <si>
    <t>пр 26 от 31.01.2017</t>
  </si>
  <si>
    <t>пр 30 от 07.02.2017</t>
  </si>
  <si>
    <t>пр 06-03/18 от 16.01.2017</t>
  </si>
  <si>
    <t>восст. с 19.09.16, пр 06-03/18 от 16.01.2017</t>
  </si>
  <si>
    <t>пр 33 от 10.02.2017</t>
  </si>
  <si>
    <t>Андреева Дарья Евгеньевна</t>
  </si>
  <si>
    <t>до 06.02.2018</t>
  </si>
  <si>
    <t>Андреева пр 298 15.11.16, пр 31 от 08.02.17</t>
  </si>
  <si>
    <t>пр 06-03/27 от 01.02.2017</t>
  </si>
  <si>
    <t>пр 06-03/27 от 10.02.2017</t>
  </si>
  <si>
    <t>на ОЗО</t>
  </si>
  <si>
    <t>пр 28 от 06.02.2017</t>
  </si>
  <si>
    <t>пр 294 от 10.11.2016, пр 34 от 13.02.17</t>
  </si>
  <si>
    <t>в консерваторию</t>
  </si>
  <si>
    <t>пр 06-03/35 от 15.02.17</t>
  </si>
  <si>
    <t>ФГБОУ ВО МГТУ</t>
  </si>
  <si>
    <t xml:space="preserve">   до 11.11.2017        296</t>
  </si>
  <si>
    <t>36 от 15.02.2017</t>
  </si>
  <si>
    <t xml:space="preserve"> Невструева (Конкина) Светлана Сергеевна</t>
  </si>
  <si>
    <t>пр 39 от 20.02.2017</t>
  </si>
  <si>
    <t>Кириллова София Евгеньевна</t>
  </si>
  <si>
    <t>пр 42 от 21.02.2017</t>
  </si>
  <si>
    <t>на ОЗО пр 40 от 20.02.2017</t>
  </si>
  <si>
    <t>пр 41 от 20.02.2017</t>
  </si>
  <si>
    <t>пр 06-03/43 от 06.03.2017</t>
  </si>
  <si>
    <t>до 09.03.2018</t>
  </si>
  <si>
    <t>пр 06-03/44 от 09.03.2017</t>
  </si>
  <si>
    <t xml:space="preserve">Хазеева (Гревцева) Марина Константиновна </t>
  </si>
  <si>
    <t>пр 06-03/45 от 09.03.2017</t>
  </si>
  <si>
    <t>пр06-03/46 от 13.03.2017</t>
  </si>
  <si>
    <t>Демченкова Мария Игоревна</t>
  </si>
  <si>
    <t>пр 48 от 15.03.2017</t>
  </si>
  <si>
    <t>Оганесян Эдуард Андранникович</t>
  </si>
  <si>
    <t>Оганесян Эдуард Андраникович</t>
  </si>
  <si>
    <t>пр 06-03/50 от 21.03.2017</t>
  </si>
  <si>
    <t>до 10.01.2018</t>
  </si>
  <si>
    <t>пр 06-03/51 от 22.03.2017</t>
  </si>
  <si>
    <t>до 22.03.2018</t>
  </si>
  <si>
    <t>пр 52 от 24.03.2017</t>
  </si>
  <si>
    <t>Старикова Александра Викторовна</t>
  </si>
  <si>
    <t>Письменецкая (д.ф.Минулина) Анна Андреевна</t>
  </si>
  <si>
    <t>Щукина (д.ф.Слуднова) Наталья Александровна</t>
  </si>
  <si>
    <t>Чернова  (д.ф.)Ермолаева Валерия Вячеславовна</t>
  </si>
  <si>
    <t>пр 55 от27.03.2017</t>
  </si>
  <si>
    <t>Чернова Валерия Вячеславовна</t>
  </si>
  <si>
    <t>до 27.03.2018</t>
  </si>
  <si>
    <t>Чернова ао</t>
  </si>
  <si>
    <t>пр 06-03/53 от 27.03.2017</t>
  </si>
  <si>
    <t>перевод из 322 пр 48 от 15.03.17</t>
  </si>
  <si>
    <t>пр 56 от 28.03.2017</t>
  </si>
  <si>
    <t>Журихин Данил Сергеевич</t>
  </si>
  <si>
    <t>перевод из 322 пр 57 от 30.03.17</t>
  </si>
  <si>
    <t>пр57 от 30.03.2017</t>
  </si>
  <si>
    <t>Сорокина, Ахтямова а.о</t>
  </si>
  <si>
    <t>пр 06-03/58 от 31.03.17</t>
  </si>
  <si>
    <t>до 31.03.2018</t>
  </si>
  <si>
    <t>пр60 от 03.04.2017</t>
  </si>
  <si>
    <t>пр 06-03/59 от 03.04.2017</t>
  </si>
  <si>
    <t>Старкова (Сорокина) Мария Владимировна</t>
  </si>
  <si>
    <t xml:space="preserve"> пр312 от 06.12.16, пр 60 от 05.04.2017</t>
  </si>
  <si>
    <t>Шупамбаева Анастасия Олеговна</t>
  </si>
  <si>
    <t>пр 281 от 26.10.16, пр 61 от 05.04.2017</t>
  </si>
  <si>
    <t>пр 06-03/64 от 07.04.17</t>
  </si>
  <si>
    <t>Куликова (д.ф.Чуйкина) Татьяна Николаевна</t>
  </si>
  <si>
    <t>пр 63 от 06.04.17</t>
  </si>
  <si>
    <t>Лушникова (д.ф.Овчинникова) Виктория Витальевна</t>
  </si>
  <si>
    <t>пр 06-03/66 от 10.04.2017</t>
  </si>
  <si>
    <t>пр06-03/67 от 10.04.2017</t>
  </si>
  <si>
    <t>до 03.12.2018</t>
  </si>
  <si>
    <t>в 311</t>
  </si>
  <si>
    <t>пр 06-03/69 от 13.04.2017</t>
  </si>
  <si>
    <t>из 511</t>
  </si>
  <si>
    <t>пр 06-13/69 от 13.04.2017</t>
  </si>
  <si>
    <t>пр 06-03/68 от 11.04.2017</t>
  </si>
  <si>
    <t>пр 06-06/68 от 11.04.2017</t>
  </si>
  <si>
    <t>пр 06-03/71 от 20.04.2017</t>
  </si>
  <si>
    <t>Сорокина, Ахтямова, Ивашкова а.о</t>
  </si>
  <si>
    <t>до 20.04.2018</t>
  </si>
  <si>
    <t>Слотина (д.ф.Семакина) Кристина Вадимовна</t>
  </si>
  <si>
    <t>пр06-03/72 от 20.04.2017</t>
  </si>
  <si>
    <t>пр06-03/75 от 25.04.17</t>
  </si>
  <si>
    <t>пр 06-03/76 от 26.04.2017</t>
  </si>
  <si>
    <t>пр 122 от 02.07.16, 77 от 27.04.2017</t>
  </si>
  <si>
    <t>пр 78 от 02.05.2017</t>
  </si>
  <si>
    <t>до 02.05.2018</t>
  </si>
  <si>
    <t xml:space="preserve">Фатхуллина Алия Ринатовна </t>
  </si>
  <si>
    <t>пр 80 от 04.05.2017</t>
  </si>
  <si>
    <t>пр 06-03/79 от 03.05.17</t>
  </si>
  <si>
    <t xml:space="preserve">Мамадалеева Анна Сергеевна </t>
  </si>
  <si>
    <t>пр06-03/81 от 04.05.2017</t>
  </si>
  <si>
    <t>пр06-03/82 от 04.05.2017</t>
  </si>
  <si>
    <t>до 04.05.2018</t>
  </si>
  <si>
    <t>пр 06-03/83 от 05.05.2017</t>
  </si>
  <si>
    <t>Гурьянов Михаил Вячеславович</t>
  </si>
  <si>
    <t>Евсеева Кира Сергеевна</t>
  </si>
  <si>
    <t>пр 06-03/84 11.05.2017</t>
  </si>
  <si>
    <t>06-03/85 от 11.05.2017</t>
  </si>
  <si>
    <t>Данилевич (д.ф.Медведева) Анастасия Михайловна</t>
  </si>
  <si>
    <t>пр 06-03/87 от 15.05.2017</t>
  </si>
  <si>
    <t>пр 06-03/88 от 15.05.2017</t>
  </si>
  <si>
    <t>05.15.2017</t>
  </si>
  <si>
    <t>до 15.05.2018</t>
  </si>
  <si>
    <t>продл пр89 18.05.17</t>
  </si>
  <si>
    <t>до 18.05.2018</t>
  </si>
  <si>
    <t xml:space="preserve">Мурзабаева (д.ф.Гатауллина) Карина Владимировна </t>
  </si>
  <si>
    <t xml:space="preserve"> Пшеничникова (д.ф.Тукаева) Лилия Асхатовна</t>
  </si>
  <si>
    <t>пр 90 от 18.05.2017</t>
  </si>
  <si>
    <t>Карпушкина (д.ф.Дюльдина) Марина Александровна</t>
  </si>
  <si>
    <t>пр 91 от 18.05.2017</t>
  </si>
  <si>
    <t>пр 92 от 19.05.16</t>
  </si>
  <si>
    <t>до 19.05.2018</t>
  </si>
  <si>
    <t>Коснырева Виктория Сергеевна</t>
  </si>
  <si>
    <t>пр 06-03/93 от 22.05.17</t>
  </si>
  <si>
    <t>пр94 23.05.2017</t>
  </si>
  <si>
    <t>до 23.05.2018</t>
  </si>
  <si>
    <r>
      <t xml:space="preserve"> </t>
    </r>
    <r>
      <rPr>
        <sz val="11"/>
        <color rgb="FF000000"/>
        <rFont val="Times New Roman"/>
        <family val="1"/>
        <charset val="204"/>
      </rPr>
      <t>Иванова Дарья Сергеевна</t>
    </r>
  </si>
  <si>
    <t>до 24.05.2018</t>
  </si>
  <si>
    <t>пр 06-03/95 от 24.05.2017</t>
  </si>
  <si>
    <t>Сорокина, Ахтямова, Ивашкова, Иванова а.о</t>
  </si>
  <si>
    <t>пр 06-03/96 от 26.05.17</t>
  </si>
  <si>
    <t xml:space="preserve"> Ишбулатова (Даутова) Ленара Азаматовна</t>
  </si>
  <si>
    <t>пр 06-03/99 от 31.05.2017</t>
  </si>
  <si>
    <t>пр 06-03/98 от 31.05.2017</t>
  </si>
  <si>
    <t>пр 06-03/100 от 01.06.2017</t>
  </si>
  <si>
    <t>до 01.06.2018</t>
  </si>
  <si>
    <t>пр 22 от 24.01.17,пр 101 от 02.06.17</t>
  </si>
  <si>
    <t>пр06-03/101 от 06.06.2017</t>
  </si>
  <si>
    <t>пр 06-03/103 от 06.06.17</t>
  </si>
  <si>
    <t>пр 06-03/103 от 06.06.2017</t>
  </si>
  <si>
    <t>пр 17 от 16.01.2017, пр 06-03/103 от 06.06.2017</t>
  </si>
  <si>
    <t>пр 06-03/104 от 07.06.2017</t>
  </si>
  <si>
    <t>пр106 от 14.06.2017</t>
  </si>
  <si>
    <t>пр 106 от 14.06.2017</t>
  </si>
  <si>
    <t>пр 06-03/107</t>
  </si>
  <si>
    <t>перевод из 322 пр 56 от 28.03.17, пр 06-03/108</t>
  </si>
  <si>
    <t>до 01.09.2018</t>
  </si>
  <si>
    <t>06-03/109 от19.06.2017</t>
  </si>
  <si>
    <t>пр 06-03/111 от 22.06.2017</t>
  </si>
  <si>
    <t>пр 06-03/110 от 19.06.2017</t>
  </si>
  <si>
    <t>пр 65 от 10.04.2017, 112 от 23.06.17</t>
  </si>
  <si>
    <t>06-03/113 от 26.06.207</t>
  </si>
  <si>
    <t xml:space="preserve">Зиангирова Алина Римовна    </t>
  </si>
  <si>
    <t>пр 119 от 28.06.2017</t>
  </si>
  <si>
    <t>пр 117 от 28.06.2017</t>
  </si>
  <si>
    <t>пр 116 от 28.06.2017</t>
  </si>
  <si>
    <t>пр 118 от 28.06.2017</t>
  </si>
  <si>
    <t>пр 115 от 28.06.2017</t>
  </si>
  <si>
    <t>721 а.о.</t>
  </si>
  <si>
    <t>Слотина (Семакина) Кристина Вадимовна</t>
  </si>
  <si>
    <t>Щукина (Слуднова) Наталья Алексндровна</t>
  </si>
  <si>
    <t>Ишменев Аниколай Александрович</t>
  </si>
  <si>
    <t>Письменецкая (Минулина) Анна Андреевна</t>
  </si>
  <si>
    <t>Шнайдмиллер(Рябчикова) Екатерина Петровна</t>
  </si>
  <si>
    <t>ак. от</t>
  </si>
  <si>
    <t>Чернова(Ермолаева) Валерия Вячеславовна</t>
  </si>
  <si>
    <t>Дурова (Андреева)Дарья Евгеньевна</t>
  </si>
  <si>
    <t>пр 06-03/120 от 03.07.2017</t>
  </si>
  <si>
    <t>пр 06-03/121 от 03.07.2017</t>
  </si>
  <si>
    <t>пр 06-03/122 от 03.07.17</t>
  </si>
  <si>
    <t>пр 06-03/123 от 03.07.17</t>
  </si>
  <si>
    <t>пр 06-03/127 от 03.07.2017</t>
  </si>
  <si>
    <t>пр 06-03/128 от 03.07.2017</t>
  </si>
  <si>
    <t>пр 06-03/129 от 03.04.2017</t>
  </si>
  <si>
    <t>пр 06-03/130 от 03.07.2017</t>
  </si>
  <si>
    <t>пр 06-03/131 от 03.07.17</t>
  </si>
  <si>
    <t>пр 06-03/132 от 03.07.2017</t>
  </si>
  <si>
    <t>пр 06-03/124 от 03.07.2017</t>
  </si>
  <si>
    <t>пр 06-03/135 от 05.07.2017</t>
  </si>
  <si>
    <t>пр  06-03/126 от 03.07.2017, пр 06-03/136 от 05.07.2017</t>
  </si>
  <si>
    <t>пр 06-03/133 от 04.07.2017</t>
  </si>
  <si>
    <t>06-03/114 от 28.06.2017</t>
  </si>
  <si>
    <t>пр06-03/137 от 06.07.2017</t>
  </si>
  <si>
    <t>пр 06-03/138 от 06.07.2017</t>
  </si>
  <si>
    <t>в ФК-16-1</t>
  </si>
  <si>
    <t>пр 140 от  06.07.2017</t>
  </si>
  <si>
    <t>Мамадалеева Анна Сергеевна</t>
  </si>
  <si>
    <t>пр 134 от 05.07.2017</t>
  </si>
  <si>
    <t>Савостиянова Ксения Сергеевна</t>
  </si>
  <si>
    <t xml:space="preserve"> Алкиева ( д.ф.Керенская) Анастасия Алексеевна</t>
  </si>
  <si>
    <t>восстановлена</t>
  </si>
  <si>
    <t>пр 06-03/141 от 10.07.2017</t>
  </si>
  <si>
    <t>пр 06-03/134 от 05.07.2017</t>
  </si>
  <si>
    <t>Курс 2</t>
  </si>
  <si>
    <r>
      <t xml:space="preserve">пр 55 от27.03.2017 </t>
    </r>
    <r>
      <rPr>
        <sz val="11"/>
        <color rgb="FFFF0000"/>
        <rFont val="Times New Roman"/>
        <family val="1"/>
        <charset val="204"/>
      </rPr>
      <t>в/б</t>
    </r>
  </si>
  <si>
    <t>Алкиева (д.ф.Керенская) Анастасия Алексеевна</t>
  </si>
  <si>
    <t>перевод из в/б в б</t>
  </si>
  <si>
    <r>
      <t xml:space="preserve">пр 280 от 25.10.16 </t>
    </r>
    <r>
      <rPr>
        <sz val="11"/>
        <color rgb="FFFF0000"/>
        <rFont val="Calibri"/>
        <family val="2"/>
        <charset val="204"/>
        <scheme val="minor"/>
      </rPr>
      <t>в/б</t>
    </r>
  </si>
  <si>
    <r>
      <t xml:space="preserve">пр 290 от 02.11.2016 </t>
    </r>
    <r>
      <rPr>
        <sz val="11"/>
        <color rgb="FFFF0000"/>
        <rFont val="Calibri"/>
        <family val="2"/>
        <charset val="204"/>
        <scheme val="minor"/>
      </rPr>
      <t>вн/б</t>
    </r>
  </si>
  <si>
    <t>Заочная форма обучения   КУРС  II</t>
  </si>
  <si>
    <t>ФК-17-1</t>
  </si>
  <si>
    <t>ОЗО   КУРС III</t>
  </si>
  <si>
    <t>ОЗО  КУРС 4</t>
  </si>
  <si>
    <t>ДО-17-1</t>
  </si>
  <si>
    <t>КУРС 1</t>
  </si>
  <si>
    <t>КУРС 2</t>
  </si>
  <si>
    <t>КУРС 4</t>
  </si>
  <si>
    <t>ДОУ-17-1</t>
  </si>
  <si>
    <t>Каракина Яна Евгеньевна</t>
  </si>
  <si>
    <t>Граф.диз</t>
  </si>
  <si>
    <t>Тех. Твор.</t>
  </si>
  <si>
    <t>Реклама</t>
  </si>
  <si>
    <t>Хореография</t>
  </si>
  <si>
    <t>Музыкальное</t>
  </si>
  <si>
    <t>Спец.дош.</t>
  </si>
  <si>
    <t>Преподавание в нач.кл.</t>
  </si>
  <si>
    <t>Дош.обр.</t>
  </si>
  <si>
    <t>Коррекц. Обр</t>
  </si>
  <si>
    <t>Группы</t>
  </si>
  <si>
    <t xml:space="preserve">Всего групп </t>
  </si>
  <si>
    <t xml:space="preserve">                                    </t>
  </si>
  <si>
    <t>Секерина(Санковская) Марина Витальевна</t>
  </si>
  <si>
    <t>в/б</t>
  </si>
  <si>
    <t>Чернова(д.ф.Ермолаева) Валерия Вячеславовна</t>
  </si>
  <si>
    <t>333(332)</t>
  </si>
  <si>
    <t xml:space="preserve"> П 06-03/144 от 18.07.17</t>
  </si>
  <si>
    <t>Пр 78 от 02.05.2017</t>
  </si>
  <si>
    <t xml:space="preserve">Кондакова Валерия Александровна </t>
  </si>
  <si>
    <t xml:space="preserve">Павлова Дарья Васильевна </t>
  </si>
  <si>
    <t>Пр № 44 от 09.03.2017</t>
  </si>
  <si>
    <t>ПР № 82 от 04.05.2017</t>
  </si>
  <si>
    <t xml:space="preserve">Ершова (Лошкарева) Яна Сергеевна    </t>
  </si>
  <si>
    <t xml:space="preserve">Бобоева (Смирнова) Мария Александровна  </t>
  </si>
  <si>
    <t xml:space="preserve">Дуарте (Скибина) Ирина Сергеевна </t>
  </si>
  <si>
    <t>Пр №287 от 01.11.2016</t>
  </si>
  <si>
    <t>Пр №89 от 148.05.2017</t>
  </si>
  <si>
    <t>пр №303 от 22.11.2016</t>
  </si>
  <si>
    <t>пр 288 от 02.11.2016, пр7 от 12.01.17 вышла с а.о.</t>
  </si>
  <si>
    <t>Пр №219 от 07.09.2016</t>
  </si>
  <si>
    <t>1 Курс</t>
  </si>
  <si>
    <t>3 Курс</t>
  </si>
  <si>
    <t>Педагогика доп образования хореография</t>
  </si>
  <si>
    <t>Педагогика доп обр. техническое творчество</t>
  </si>
  <si>
    <t>Графический дизайнер</t>
  </si>
  <si>
    <t xml:space="preserve"> Маджидова (Паршуткина) Лидия Алексеевна</t>
  </si>
  <si>
    <t>1 пр №73</t>
  </si>
  <si>
    <t>Букусова Анастасия Андреевна в/б</t>
  </si>
  <si>
    <r>
      <t xml:space="preserve">Пр №280 от 25.10.16 </t>
    </r>
    <r>
      <rPr>
        <sz val="11"/>
        <color rgb="FFFF0000"/>
        <rFont val="Calibri"/>
        <family val="2"/>
        <charset val="204"/>
        <scheme val="minor"/>
      </rPr>
      <t>в/б</t>
    </r>
  </si>
  <si>
    <t>2 Курс</t>
  </si>
  <si>
    <t>перевод с в/б  на бюджет пр №140 от 06.07.2017</t>
  </si>
  <si>
    <t>пр264 от 03.10.16 с в/б на б</t>
  </si>
  <si>
    <t>пр  06-03/126 от 03.07.2017, пр 06-03/136 от 05.07.2017 востановление</t>
  </si>
  <si>
    <t>4 Курс</t>
  </si>
  <si>
    <t xml:space="preserve">Куликов Андрей Владимирович  </t>
  </si>
  <si>
    <t>пр8 от 12.01.2017</t>
  </si>
  <si>
    <t>Калина (Соловьева) Анна Олеговна</t>
  </si>
  <si>
    <t>3 а.к б</t>
  </si>
  <si>
    <r>
      <t xml:space="preserve">1 а.к. </t>
    </r>
    <r>
      <rPr>
        <sz val="11"/>
        <color rgb="FFFF0000"/>
        <rFont val="Calibri"/>
        <family val="2"/>
        <charset val="204"/>
        <scheme val="minor"/>
      </rPr>
      <t>в/б</t>
    </r>
  </si>
  <si>
    <t>до 10.08.2018</t>
  </si>
  <si>
    <t>Ишмаметьева Анастасия Николаевна</t>
  </si>
  <si>
    <t>Баженова Наталья Викторовна +</t>
  </si>
  <si>
    <t>Баранникова Екатерина Евгеньевна +</t>
  </si>
  <si>
    <t>Безенкова Елена Николаевна +</t>
  </si>
  <si>
    <t>Бережная Надежда Александровна +</t>
  </si>
  <si>
    <t>Беспалова Анастасия Валерьевна +</t>
  </si>
  <si>
    <t>Камалова Линара Радиковна +</t>
  </si>
  <si>
    <t>Ларина Мария Сергеевна +</t>
  </si>
  <si>
    <t>Клышта Александра Александровна +</t>
  </si>
  <si>
    <t>Опрышко Анна Александровна +</t>
  </si>
  <si>
    <t>Янзакова Альбина Рафаиловна +</t>
  </si>
  <si>
    <t>Позднякова Любовь Витальевна +</t>
  </si>
  <si>
    <t>Групп    14</t>
  </si>
  <si>
    <t>пр 296 от 11.11.17</t>
  </si>
  <si>
    <t xml:space="preserve">Аксенова Лада  Евгеньевна </t>
  </si>
  <si>
    <t>Андрюхина Анастасия Владимировна</t>
  </si>
  <si>
    <t>Ахмедьянова Фидалия Ринатовна</t>
  </si>
  <si>
    <t>Банин Никита Сергеевич</t>
  </si>
  <si>
    <t xml:space="preserve">Бобина Анна Викторовна </t>
  </si>
  <si>
    <t>Бочкарева Вера Алексеевна</t>
  </si>
  <si>
    <t xml:space="preserve">Власова Анастасия Игоревна </t>
  </si>
  <si>
    <t>Волкова Анастасия Дмитриевна</t>
  </si>
  <si>
    <t>Гайнуллина  Алина Петровна</t>
  </si>
  <si>
    <t xml:space="preserve">Горкун Лолита Николаевна </t>
  </si>
  <si>
    <t>Казакова Анастасия Олеговна</t>
  </si>
  <si>
    <t>Козлова Яна Алексеевна</t>
  </si>
  <si>
    <t>Крюкова Анастасия  Алексеевна</t>
  </si>
  <si>
    <t>Попова Виолетта Артемовна</t>
  </si>
  <si>
    <t>Прыткова Наталья Андреевна</t>
  </si>
  <si>
    <t xml:space="preserve">Прядкина Влада Сергеевна </t>
  </si>
  <si>
    <t>Пузырева Владислава Семеновна</t>
  </si>
  <si>
    <t xml:space="preserve">Распопина Екатерина Сергеевна </t>
  </si>
  <si>
    <t>Слободянникова Дарья Андреевна</t>
  </si>
  <si>
    <t xml:space="preserve">Уржумцева Елена  Владимировна </t>
  </si>
  <si>
    <t>Фаттахов Альберт Илдарович</t>
  </si>
  <si>
    <t>Фомина Татьяна Дмитриевна</t>
  </si>
  <si>
    <t>Храмова Екатерина Алексеевна</t>
  </si>
  <si>
    <t>Юрченя Анастасия Алексеевна</t>
  </si>
  <si>
    <t xml:space="preserve"> Агафонов Данил Андреевич</t>
  </si>
  <si>
    <t>1. Анзигитова Яна Александровна</t>
  </si>
  <si>
    <t>2. Бородина Яна Витальевна</t>
  </si>
  <si>
    <t>3. Головина Дарья Павловна</t>
  </si>
  <si>
    <t>4. Гребенева Анна Андреевна</t>
  </si>
  <si>
    <t xml:space="preserve">5. Гусейнова Алсу Эльмановна </t>
  </si>
  <si>
    <t xml:space="preserve">6. Додик Валентина Олеговна </t>
  </si>
  <si>
    <t xml:space="preserve">7. Дьяконова Татьяна Алексеевна </t>
  </si>
  <si>
    <t>8. Жумагулова Дана Рафхатовна</t>
  </si>
  <si>
    <t>9. Заплатина Светлана Романовна</t>
  </si>
  <si>
    <t>10. Зекрина Айгуль Мажитовна</t>
  </si>
  <si>
    <t xml:space="preserve">11. Зуева Алена Евгеньевна </t>
  </si>
  <si>
    <t>12. Игошева Полина Сергеевна</t>
  </si>
  <si>
    <t>13. Ишмаметьева Диана Геннадьевна</t>
  </si>
  <si>
    <t>14. Кимобаева Сабрина Алимжановна</t>
  </si>
  <si>
    <t>15. Куликова Татьяна Викторовна</t>
  </si>
  <si>
    <t>16. Легкова Валерия Сергеевна</t>
  </si>
  <si>
    <t>17. Майтакова Ирина Николаевна</t>
  </si>
  <si>
    <t>18. Маскаева Полина Игоревна</t>
  </si>
  <si>
    <t>19. Меликидзе Изабелла Ильинична</t>
  </si>
  <si>
    <t>20. Набойченко Лилия Станиславовна</t>
  </si>
  <si>
    <t>21. Огородникова Наталья Владимировна</t>
  </si>
  <si>
    <t>22. Рыбинская  Валерия Сергеевна</t>
  </si>
  <si>
    <t>23. Сорокина Екатерина Петровна</t>
  </si>
  <si>
    <t>24. Сорокина Полина Андреевна</t>
  </si>
  <si>
    <t>25. Усенова Снежанна Абаевна</t>
  </si>
  <si>
    <t>1. Андриянова Юлия Валерьевна</t>
  </si>
  <si>
    <t>2. Ахтямова Алина Марселевна</t>
  </si>
  <si>
    <t>4. Бадреева Диана Маратовна</t>
  </si>
  <si>
    <t>5. Байниязова Медина Сирикбаевна</t>
  </si>
  <si>
    <t xml:space="preserve">6. Бускунова Аида Ишдавлетовна </t>
  </si>
  <si>
    <t xml:space="preserve">7. Девивье Арина Сергеевна </t>
  </si>
  <si>
    <t xml:space="preserve">8. Дрожжина Анастасия Андреевна </t>
  </si>
  <si>
    <t>9. Захарова Анастасия Сергеевна</t>
  </si>
  <si>
    <t xml:space="preserve">10. Заяц  Кристина Евгеньевна </t>
  </si>
  <si>
    <t xml:space="preserve">11. Исмагилова  Юлия Ильнаровна </t>
  </si>
  <si>
    <t>12. Кайгородова Марина Егоровна</t>
  </si>
  <si>
    <t>13. Киселева Елена Игоревна</t>
  </si>
  <si>
    <t>14. Котий Дарья Алексеевна</t>
  </si>
  <si>
    <t xml:space="preserve">15. Куликова Виктория Дмитриевна </t>
  </si>
  <si>
    <t>16. Мальцева Ксения Алексеевна</t>
  </si>
  <si>
    <t>17. Меженина Вероника Александровна</t>
  </si>
  <si>
    <t>18. Мишина Кристина Викторовна</t>
  </si>
  <si>
    <t>19. Петрова Юлия Вячеславовна</t>
  </si>
  <si>
    <t xml:space="preserve">20. Петухова Светлана Юрьевна </t>
  </si>
  <si>
    <t>21. Распопина Мария Сергеевна</t>
  </si>
  <si>
    <t>22. Санджанова Ирина Сергеевна</t>
  </si>
  <si>
    <t>23. Тимеева Наталья Владимировна</t>
  </si>
  <si>
    <t>24. Чурилова Елена Денисовна</t>
  </si>
  <si>
    <t>25. Шашкова Анастасия Сергеевна</t>
  </si>
  <si>
    <t>3.    Ашенбрейнер Диана Игоревна</t>
  </si>
  <si>
    <t>1. Абрамовская Людмила Викторовна</t>
  </si>
  <si>
    <t>6.   Дегтярева Елизавета Валерьевна</t>
  </si>
  <si>
    <t>10. Котышева Анастасия Васильевна</t>
  </si>
  <si>
    <t>11. Кутлузаманова Алина Рамилевна</t>
  </si>
  <si>
    <t>12. Мамедова Айшан  Сабировна</t>
  </si>
  <si>
    <t>13. Минина Екатерина Константиновна</t>
  </si>
  <si>
    <t>14. Нархова  Нелли Владимировна</t>
  </si>
  <si>
    <t>15. Опрышко Ульяна Александровна</t>
  </si>
  <si>
    <t>16. Петрушенко Екатерина Николаевна</t>
  </si>
  <si>
    <t>17. Пименова Александра Александровна</t>
  </si>
  <si>
    <t>18. Райс  Дмитрий Викторович</t>
  </si>
  <si>
    <t xml:space="preserve">19. Родионова Анжелика Сергеевна </t>
  </si>
  <si>
    <t>20. Романова Дарья Викторовна</t>
  </si>
  <si>
    <t>21. Сабитова  Гульзия  Саматовна</t>
  </si>
  <si>
    <t>22. Стрельникова Мария Андреевна</t>
  </si>
  <si>
    <t>23. Тешаев  Мухаммадджон Абдунаварович</t>
  </si>
  <si>
    <t>24. Ткаченко Дарья  Андреевна</t>
  </si>
  <si>
    <t>25. Усачева Дарья Витальевна</t>
  </si>
  <si>
    <t>26. Кусты Екатерина Васильевна</t>
  </si>
  <si>
    <t>7.Камалова Альбина Иштугановна</t>
  </si>
  <si>
    <t>8. Кобзев  Александр  Евгеньевич</t>
  </si>
  <si>
    <t>9. Коробейникова Валерия Игоревна</t>
  </si>
  <si>
    <t>2. Баранова Анастасия Евгеньевна</t>
  </si>
  <si>
    <t>3. Буткова Виктория Сергеевна</t>
  </si>
  <si>
    <t>4. Гордеева Юлия Евгеньевна</t>
  </si>
  <si>
    <t>5. Григорьев Григорий Федорович</t>
  </si>
  <si>
    <t>Педагогика дополнительного образования(хореография)</t>
  </si>
  <si>
    <t>1. Андрианов Максим Евгеньевич</t>
  </si>
  <si>
    <t>2. Арзамасцева Любовь Олеговна</t>
  </si>
  <si>
    <t>3. Бидянова Анна Кузьминична</t>
  </si>
  <si>
    <t>4. Богоманова Алина Ринатовна</t>
  </si>
  <si>
    <t>5. Бушаева Полина Сергеевна</t>
  </si>
  <si>
    <t>6. Гричишкина Алина Антоновна</t>
  </si>
  <si>
    <t>7. Камалова Марина Ильшатовна</t>
  </si>
  <si>
    <t>8. Кашапова Дарья Тагировна</t>
  </si>
  <si>
    <t>9. Кожевникова Екатерина Викторовна</t>
  </si>
  <si>
    <t>10. Кочерова Нигина Мирзовалиевна</t>
  </si>
  <si>
    <t>11. Кошелева Юлия Юрьевна</t>
  </si>
  <si>
    <t>12. Крафт Анастасия Владимировна</t>
  </si>
  <si>
    <t>13. Крутова Анастасия Сергеевна</t>
  </si>
  <si>
    <t>14. Кучитарова Вилена Сергеевна</t>
  </si>
  <si>
    <t>15. Лось Анастасия Николаевна</t>
  </si>
  <si>
    <t>16. Нехорошкова Александра Александровна</t>
  </si>
  <si>
    <t>17. Писарева Ирина Александровна</t>
  </si>
  <si>
    <t>18. Раимжанова Ангелина Шухратовна</t>
  </si>
  <si>
    <t>19. Рукина Анна Евгеньевна</t>
  </si>
  <si>
    <t>20. Рунчак Кристина Альбертовна</t>
  </si>
  <si>
    <t>21. Ситнова Елена Андреевна</t>
  </si>
  <si>
    <t>22. Тугузбаева Елена Рамилевна</t>
  </si>
  <si>
    <t>24. Ходак София Ильинична</t>
  </si>
  <si>
    <t xml:space="preserve">25. Цепко Стефания - Елизавета Валерьевна               </t>
  </si>
  <si>
    <t>1. Бабенкова Диана Павловна</t>
  </si>
  <si>
    <t>2. Гайнуллин Никита Андреевич</t>
  </si>
  <si>
    <t>3. Галыгина Варвара Сергеевна</t>
  </si>
  <si>
    <t>4. Горбунова Дарья Андреевна</t>
  </si>
  <si>
    <t xml:space="preserve">5. Джакупова Анара  Жмагалеевна </t>
  </si>
  <si>
    <t xml:space="preserve">6. Егорова Олеся Степановна </t>
  </si>
  <si>
    <t>7. Зевалкина Елизавета Денисовна</t>
  </si>
  <si>
    <t>8. Зюзин Вадим Евгеньевич</t>
  </si>
  <si>
    <t xml:space="preserve">9. Зюзин Юрий Константинович </t>
  </si>
  <si>
    <t>10.Калашников Олег Алексеевич</t>
  </si>
  <si>
    <t>11.Макаркина Ирина Дмитриевна</t>
  </si>
  <si>
    <t>12. Маркабаев Халит Хамитович</t>
  </si>
  <si>
    <t>13. Молодзяновская Ангелина Дмитриевна</t>
  </si>
  <si>
    <t>14. Мухамедьянов Радмир Альбертович</t>
  </si>
  <si>
    <t>15. Овчарук Александр Александрович</t>
  </si>
  <si>
    <t>16. Ручушкина  Анна Михайловна</t>
  </si>
  <si>
    <t>17. Савин Владимир Геннадьевич</t>
  </si>
  <si>
    <t xml:space="preserve">18.  Степанова Валерия Андреевна </t>
  </si>
  <si>
    <t>19.Татаркин Егор Александрович</t>
  </si>
  <si>
    <t>20.  Тимофеева Ирина Андреевна</t>
  </si>
  <si>
    <t>21. Тишина Полина Сергеевна</t>
  </si>
  <si>
    <t>22. Толмачев Вячеслав Андреевич</t>
  </si>
  <si>
    <t>23. Хакбердина Милена  Наиловна</t>
  </si>
  <si>
    <t>24.Чанышева Лия Альмировна</t>
  </si>
  <si>
    <t>25.  Шулаева Елизавета Сергеевна</t>
  </si>
  <si>
    <r>
      <t xml:space="preserve">    </t>
    </r>
    <r>
      <rPr>
        <sz val="14"/>
        <color theme="1"/>
        <rFont val="Times New Roman"/>
        <family val="1"/>
        <charset val="204"/>
      </rPr>
      <t>1.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Волкова Анастасия Сергеевна</t>
    </r>
  </si>
  <si>
    <r>
      <t xml:space="preserve">    </t>
    </r>
    <r>
      <rPr>
        <sz val="14"/>
        <color theme="1"/>
        <rFont val="Times New Roman"/>
        <family val="1"/>
        <charset val="204"/>
      </rPr>
      <t>2.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Гаврилова Валентина Александровна</t>
    </r>
  </si>
  <si>
    <r>
      <t xml:space="preserve">    </t>
    </r>
    <r>
      <rPr>
        <sz val="14"/>
        <color theme="1"/>
        <rFont val="Times New Roman"/>
        <family val="1"/>
        <charset val="204"/>
      </rPr>
      <t>3.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Галич Ксения Эдуардовна</t>
    </r>
  </si>
  <si>
    <r>
      <t xml:space="preserve">    </t>
    </r>
    <r>
      <rPr>
        <sz val="14"/>
        <color theme="1"/>
        <rFont val="Times New Roman"/>
        <family val="1"/>
        <charset val="204"/>
      </rPr>
      <t>4.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 xml:space="preserve">Дегтярева Елена Сергеевна </t>
    </r>
  </si>
  <si>
    <r>
      <t xml:space="preserve">    </t>
    </r>
    <r>
      <rPr>
        <sz val="14"/>
        <color theme="1"/>
        <rFont val="Times New Roman"/>
        <family val="1"/>
        <charset val="204"/>
      </rPr>
      <t>5.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Ермилова Дарья Дмитриевна</t>
    </r>
  </si>
  <si>
    <r>
      <t xml:space="preserve">    </t>
    </r>
    <r>
      <rPr>
        <sz val="14"/>
        <color theme="1"/>
        <rFont val="Times New Roman"/>
        <family val="1"/>
        <charset val="204"/>
      </rPr>
      <t>6.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 xml:space="preserve">Жуликова Екатерина Игоревна  </t>
    </r>
  </si>
  <si>
    <r>
      <t xml:space="preserve">    </t>
    </r>
    <r>
      <rPr>
        <sz val="14"/>
        <color theme="1"/>
        <rFont val="Times New Roman"/>
        <family val="1"/>
        <charset val="204"/>
      </rPr>
      <t>7.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Ишмаметьев Алексей Вячеславович</t>
    </r>
  </si>
  <si>
    <r>
      <t xml:space="preserve">    </t>
    </r>
    <r>
      <rPr>
        <sz val="14"/>
        <color theme="1"/>
        <rFont val="Times New Roman"/>
        <family val="1"/>
        <charset val="204"/>
      </rPr>
      <t>8.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Кобляева Дарья Дмитриевна</t>
    </r>
  </si>
  <si>
    <r>
      <t xml:space="preserve">    </t>
    </r>
    <r>
      <rPr>
        <sz val="14"/>
        <color theme="1"/>
        <rFont val="Times New Roman"/>
        <family val="1"/>
        <charset val="204"/>
      </rPr>
      <t>9.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Личидова Ксения Сергеевна</t>
    </r>
  </si>
  <si>
    <r>
      <t>10.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 xml:space="preserve">Мигранова Диана Винеровна </t>
    </r>
  </si>
  <si>
    <r>
      <t>11.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 xml:space="preserve">Пушкарева Богдана Григорьевна </t>
    </r>
  </si>
  <si>
    <r>
      <t>12.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Севостьянова Мария Максимовна</t>
    </r>
  </si>
  <si>
    <r>
      <t>13.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Сибагатуллина Лия Рустамовна</t>
    </r>
  </si>
  <si>
    <r>
      <t>14.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Файзуллина Карина Вадимовна</t>
    </r>
  </si>
  <si>
    <r>
      <t>15.</t>
    </r>
    <r>
      <rPr>
        <sz val="7"/>
        <color theme="1"/>
        <rFont val="Times New Roman"/>
        <family val="1"/>
        <charset val="204"/>
      </rPr>
      <t xml:space="preserve">          </t>
    </r>
    <r>
      <rPr>
        <sz val="14"/>
        <color theme="1"/>
        <rFont val="Times New Roman"/>
        <family val="1"/>
        <charset val="204"/>
      </rPr>
      <t>Ярина Анастасия Витальевна</t>
    </r>
  </si>
  <si>
    <t xml:space="preserve"> 1. Абрамовская Анна Денисовна</t>
  </si>
  <si>
    <t>2. Андреева Наталья Анатольевна</t>
  </si>
  <si>
    <t xml:space="preserve"> 3.Барышникова Анна Ильинична</t>
  </si>
  <si>
    <t xml:space="preserve"> 4.Борисова Кристина Андреевна</t>
  </si>
  <si>
    <t>5. Ведерина Влада Николаевна</t>
  </si>
  <si>
    <t xml:space="preserve">6.Демисенова Жанна Нагашбаевна </t>
  </si>
  <si>
    <t>7.Демченко Анна Евгеньевна</t>
  </si>
  <si>
    <t xml:space="preserve">8. Загайнова Наталья Витальевна </t>
  </si>
  <si>
    <t>9.Зайцева Екатерина Евгеньевна</t>
  </si>
  <si>
    <t>10. Исалеева Айслу Тулигеновна</t>
  </si>
  <si>
    <t>11. Ишмаметьева Яна Анатольевна</t>
  </si>
  <si>
    <t>12. Калимуллина Динара Сагитовна</t>
  </si>
  <si>
    <t>13. Карева Евгения Максимовна</t>
  </si>
  <si>
    <t xml:space="preserve"> 14. Кириллова Екатерина Андревна</t>
  </si>
  <si>
    <t>15. Клокова Елизавета Олеговна</t>
  </si>
  <si>
    <t>16. Колычева Ксения Андреевна</t>
  </si>
  <si>
    <t xml:space="preserve">17. Крапивко Елена Владимировна </t>
  </si>
  <si>
    <t>18. Латыпова Элина Данисовна</t>
  </si>
  <si>
    <t xml:space="preserve">19. Лунькова Ксения Александровна </t>
  </si>
  <si>
    <t>20. Любимова Ольга Витальевна</t>
  </si>
  <si>
    <t>21. Печикина Анастасия Александровна</t>
  </si>
  <si>
    <t xml:space="preserve">22. Попова Елизавета Павловна </t>
  </si>
  <si>
    <t>23. Хамзина Карина Хурматовна</t>
  </si>
  <si>
    <t>24. Черкасова Валерия Эдуардовна</t>
  </si>
  <si>
    <t>25. Юсупова Элиза Айбулатовна</t>
  </si>
  <si>
    <r>
      <t>1.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Айрикян Эльмира Рубиковна</t>
    </r>
  </si>
  <si>
    <r>
      <t>2.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Афонина Евгения Олеговна</t>
    </r>
  </si>
  <si>
    <r>
      <t>3.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Булавина Марина Владимировна</t>
    </r>
  </si>
  <si>
    <r>
      <t>4.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Волкова Юлия Вячеславовна</t>
    </r>
  </si>
  <si>
    <r>
      <t>5.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Гааб Ангелина Дмитриевна</t>
    </r>
  </si>
  <si>
    <r>
      <t>6.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 xml:space="preserve">Голикова Ксения Александровна </t>
    </r>
  </si>
  <si>
    <r>
      <t>7.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 xml:space="preserve">Евграфова Екатерина Александровна </t>
    </r>
  </si>
  <si>
    <r>
      <t>8.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Ейкель Дарья Алексеевна</t>
    </r>
  </si>
  <si>
    <r>
      <t>9.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Заматохина Александра Леонидовна</t>
    </r>
  </si>
  <si>
    <t>10.Кирпичникова Алена Ивановна</t>
  </si>
  <si>
    <t>11.Комарова Екатерина Владимировна</t>
  </si>
  <si>
    <t>12.Кондалова Екатерина Александровна</t>
  </si>
  <si>
    <t>13.Лебедева Виктория Александровна</t>
  </si>
  <si>
    <t xml:space="preserve">14.Малюта Мария Владимировна </t>
  </si>
  <si>
    <t xml:space="preserve">15.Назарова Анастасия Александровна </t>
  </si>
  <si>
    <t>16.Осипова Наталья Юрьевна</t>
  </si>
  <si>
    <t>17.Писарева Ева Денисовна</t>
  </si>
  <si>
    <t>18.Порошина Валерия Константиновна</t>
  </si>
  <si>
    <t>19.Пятигора Елизавета Сергеевна</t>
  </si>
  <si>
    <t xml:space="preserve">20.Ревенская Милана  Евгеньевна </t>
  </si>
  <si>
    <t>21.Резванова Сабрина Александровна</t>
  </si>
  <si>
    <t>22.Тюрина Екатерина Сергеевна</t>
  </si>
  <si>
    <t>23.Файзулина Кристина Алексеевна</t>
  </si>
  <si>
    <t>24.Шаброва Алена Андреевна</t>
  </si>
  <si>
    <t>25.Шишмарева Виктория Васильевна</t>
  </si>
  <si>
    <t>26. Узенгер Татьяна Андреевна</t>
  </si>
  <si>
    <r>
      <t>1.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Андреева Кристина Алексеевна</t>
    </r>
  </si>
  <si>
    <r>
      <t>2.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Ахмедзянов Леонид Александрович</t>
    </r>
  </si>
  <si>
    <r>
      <t>3.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 xml:space="preserve">Бакиева Алия Рамазановна </t>
    </r>
  </si>
  <si>
    <r>
      <t>4.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Бубер Андрей Владиславович</t>
    </r>
  </si>
  <si>
    <r>
      <t>5.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Гималова Эльмира Фахретдиновна</t>
    </r>
  </si>
  <si>
    <r>
      <t>6.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Гребенщиков Андрей Валерьевич</t>
    </r>
  </si>
  <si>
    <r>
      <t>7.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Дюскин Иван  Андреевич</t>
    </r>
  </si>
  <si>
    <r>
      <t>8.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Жукова Александра Павловна</t>
    </r>
  </si>
  <si>
    <r>
      <t>9.</t>
    </r>
    <r>
      <rPr>
        <sz val="7"/>
        <color theme="1"/>
        <rFont val="Times New Roman"/>
        <family val="1"/>
        <charset val="204"/>
      </rPr>
      <t xml:space="preserve">    </t>
    </r>
    <r>
      <rPr>
        <sz val="14"/>
        <color theme="1"/>
        <rFont val="Times New Roman"/>
        <family val="1"/>
        <charset val="204"/>
      </rPr>
      <t>Иванов Антон Павлович</t>
    </r>
  </si>
  <si>
    <t>10.Калугина Анастасия Сергеевна</t>
  </si>
  <si>
    <t>11.Колосовский Егор Константинович</t>
  </si>
  <si>
    <t xml:space="preserve">12.Куланчеева Екатерина Евгеньевна </t>
  </si>
  <si>
    <t>13.Латмарин Никита Андреевич</t>
  </si>
  <si>
    <t>14.Малахова Любовь Ивановна</t>
  </si>
  <si>
    <t>15.Мандрат Диана Александровна</t>
  </si>
  <si>
    <t>16.Мордвинцева Анастасия Вячеславовна</t>
  </si>
  <si>
    <t>17.Мухина Анастасия Викторовна</t>
  </si>
  <si>
    <t>18.Нарегеев Арман Амангильдыевич</t>
  </si>
  <si>
    <t>19.Озерова Екатерина Викторовна</t>
  </si>
  <si>
    <t>20.Тарасова Людмила Денисовна</t>
  </si>
  <si>
    <t>21.Тащилина Виктория Александровна</t>
  </si>
  <si>
    <t>22.Тимеева Анастасия Михайловна</t>
  </si>
  <si>
    <t>23.Хажина Регина Руслановна</t>
  </si>
  <si>
    <t>24.Шашков Григорий Сергеевич</t>
  </si>
  <si>
    <t>25.Юдин Константин Петрович</t>
  </si>
  <si>
    <t>ГД</t>
  </si>
  <si>
    <t>ТТ</t>
  </si>
  <si>
    <t>011</t>
  </si>
  <si>
    <t>021</t>
  </si>
  <si>
    <t>041</t>
  </si>
  <si>
    <t>340 набрано на 1 курс бюджета</t>
  </si>
  <si>
    <t>на 1 курс набрано 16 гр (13б+3в/б)</t>
  </si>
  <si>
    <t>701 бюджета без 1 курса+340 1 курс бюджет</t>
  </si>
  <si>
    <t>контингент 851 без 1 курса + 340 набор на 1 курс бюджет</t>
  </si>
  <si>
    <t xml:space="preserve">10. Латыпова Дина Фаритовна  </t>
  </si>
  <si>
    <t xml:space="preserve">1.   Анисимова Нина Ивановна  </t>
  </si>
  <si>
    <t xml:space="preserve">2.   Гареева Эльмира Наилевна  </t>
  </si>
  <si>
    <t xml:space="preserve">3.    Дроздова Дарья Евгеньевна  </t>
  </si>
  <si>
    <t xml:space="preserve">4.   Зимина Екатерина Эдуардовна  </t>
  </si>
  <si>
    <t xml:space="preserve">5.   Иванова Анастасия Анатольевна  </t>
  </si>
  <si>
    <t xml:space="preserve">6.   Каримова Адиля Тагировна  </t>
  </si>
  <si>
    <t xml:space="preserve">7.   Кащеева Анастасия Евгеньевна  </t>
  </si>
  <si>
    <t xml:space="preserve">8.   Кривопаленко Дарья Андреевна  </t>
  </si>
  <si>
    <t xml:space="preserve">9.   Кучерявая Ульяна Сергеевна  </t>
  </si>
  <si>
    <t xml:space="preserve">13. Марьенко Мария Алексеевна  </t>
  </si>
  <si>
    <t>12. Мартынова Диана Денисовна</t>
  </si>
  <si>
    <t xml:space="preserve">14. Никифорова Екатерина Анатольевна  </t>
  </si>
  <si>
    <t>15. Перекопская Татьяна Алексеевна</t>
  </si>
  <si>
    <t xml:space="preserve">16. Перфилова Екатерина Владимировна  </t>
  </si>
  <si>
    <t xml:space="preserve">17. Прудникова Валерия Ростиславовна  </t>
  </si>
  <si>
    <t xml:space="preserve">18. Санникова Анастасия Глебовна  </t>
  </si>
  <si>
    <t xml:space="preserve">19. Слащилина Анастасия Степановна  </t>
  </si>
  <si>
    <t xml:space="preserve">20. Суворова Вероника Александровна  </t>
  </si>
  <si>
    <t xml:space="preserve">21. Усова Тамара Игоревна  </t>
  </si>
  <si>
    <t xml:space="preserve">22.  Юдина Ангелина Викторовна  </t>
  </si>
  <si>
    <t xml:space="preserve">23. Якшибаева Салтанат Серекбаевна  </t>
  </si>
  <si>
    <t xml:space="preserve">11. Макеенко Ульяна Евгеньевна  </t>
  </si>
  <si>
    <t>Курс 1 внебюджет</t>
  </si>
  <si>
    <t>Педагогика дополнительного образования хореография</t>
  </si>
  <si>
    <t>ДО-17-2</t>
  </si>
  <si>
    <t>Групп    15</t>
  </si>
  <si>
    <t>29 а.к.</t>
  </si>
  <si>
    <t>8 а.к</t>
  </si>
  <si>
    <t>Пр № 06-03/191 от 14.09.17</t>
  </si>
  <si>
    <t>Кислицина Ольга Станиславовна (Ладейщикова д.ф.)</t>
  </si>
  <si>
    <t>Васильев максим михайлович  зачислен в 312</t>
  </si>
  <si>
    <t>Примечание</t>
  </si>
  <si>
    <t>Васильев Максим михайлович в  312 гр</t>
  </si>
  <si>
    <t>Фомина отчислена из группы ФК17-1 и зачислена в группу ДО-17-1</t>
  </si>
  <si>
    <t>Фатеева 711 гр - академ отпуск</t>
  </si>
  <si>
    <t>Ковязина  741 гр- отчислена</t>
  </si>
  <si>
    <t>чикина 321 гр отчисленна</t>
  </si>
  <si>
    <t>Малахова 311 гр - отчислена</t>
  </si>
  <si>
    <t>Ефремова ОЗО - зачислена</t>
  </si>
  <si>
    <t>Филатова - зачислена 711 гр</t>
  </si>
  <si>
    <t>Луконина на ОЗО с В/Б</t>
  </si>
  <si>
    <t>Имамалиева Диляпруз ОТЧИСЛЕНА 721 Бюджет</t>
  </si>
  <si>
    <r>
      <t xml:space="preserve">Сафина </t>
    </r>
    <r>
      <rPr>
        <sz val="11"/>
        <color theme="5"/>
        <rFont val="Calibri"/>
        <family val="2"/>
        <charset val="204"/>
        <scheme val="minor"/>
      </rPr>
      <t>В/Б</t>
    </r>
    <r>
      <rPr>
        <sz val="11"/>
        <color theme="1"/>
        <rFont val="Calibri"/>
        <family val="2"/>
        <charset val="204"/>
        <scheme val="minor"/>
      </rPr>
      <t xml:space="preserve"> ЗАЧИСЛЕНА в 412</t>
    </r>
  </si>
  <si>
    <t>ЗАЧИСЛЕНИЕ БЮДЖЕТ - Дубинина в 811</t>
  </si>
  <si>
    <t>ОТЧИСЛЕНА Буткова Бюджет с 511</t>
  </si>
  <si>
    <t xml:space="preserve">ОТЧИСЛЕНА Калинина Бюджет с 322 </t>
  </si>
  <si>
    <t>ОТЧИСЛЕНА Маркина Бюджет с 811</t>
  </si>
  <si>
    <t>ОТЧИСЛЕНА Лухманова Бюджет с 131</t>
  </si>
  <si>
    <t>ОТЧИСЛЕНА Кудашева Бюджет с 521</t>
  </si>
  <si>
    <r>
      <t xml:space="preserve">Довженко Алена Алексеевна ЗАЧИСЛЕНА     </t>
    </r>
    <r>
      <rPr>
        <sz val="11"/>
        <color theme="5"/>
        <rFont val="Calibri"/>
        <family val="2"/>
        <charset val="204"/>
        <scheme val="minor"/>
      </rPr>
      <t>В/Б</t>
    </r>
    <r>
      <rPr>
        <sz val="11"/>
        <color theme="1"/>
        <rFont val="Calibri"/>
        <family val="2"/>
        <charset val="204"/>
        <scheme val="minor"/>
      </rPr>
      <t xml:space="preserve"> 412</t>
    </r>
  </si>
  <si>
    <r>
      <t xml:space="preserve">Луконина Олеся Викторовна ПЕРЕВОД на ОЗО с группы </t>
    </r>
    <r>
      <rPr>
        <sz val="11"/>
        <color theme="5"/>
        <rFont val="Calibri"/>
        <family val="2"/>
        <charset val="204"/>
        <scheme val="minor"/>
      </rPr>
      <t>В/Б</t>
    </r>
    <r>
      <rPr>
        <sz val="11"/>
        <color theme="1"/>
        <rFont val="Calibri"/>
        <family val="2"/>
        <charset val="204"/>
        <scheme val="minor"/>
      </rPr>
      <t xml:space="preserve"> 831</t>
    </r>
  </si>
  <si>
    <t>Губарева Екатерина Дмитриевна</t>
  </si>
  <si>
    <t>до 31.08.2018</t>
  </si>
  <si>
    <t>Костина Алена Сергеевна</t>
  </si>
  <si>
    <t>Фатеева Наталья Михайловна</t>
  </si>
  <si>
    <t>до 25.09.2018</t>
  </si>
  <si>
    <t>Некерова Наталья Андреевна</t>
  </si>
  <si>
    <t>до 19.09.2018</t>
  </si>
  <si>
    <t>до 06.10.2018</t>
  </si>
  <si>
    <t>ФК-16-2</t>
  </si>
  <si>
    <t>до 02.10.2018</t>
  </si>
  <si>
    <t>АКАДЕМ ОТПУСК Васильева Бюджет с 131</t>
  </si>
  <si>
    <t>АКАДЕМ оТПУСК Мадакова Бюджет с 341</t>
  </si>
  <si>
    <t>до 27.10.2018</t>
  </si>
  <si>
    <t>Мадакова Снежаны Вахаевны</t>
  </si>
  <si>
    <t xml:space="preserve">до 27.10.2018 </t>
  </si>
  <si>
    <t>ПЕРЕВОД на Гуманитарное Евсеева Бюджет С 031 в 121</t>
  </si>
  <si>
    <r>
      <t xml:space="preserve">ОТЧИСЛЕН Мельник с </t>
    </r>
    <r>
      <rPr>
        <sz val="11"/>
        <color rgb="FFC00000"/>
        <rFont val="Calibri"/>
        <family val="2"/>
        <charset val="204"/>
        <scheme val="minor"/>
      </rPr>
      <t>В/Б</t>
    </r>
    <r>
      <rPr>
        <sz val="11"/>
        <color theme="1"/>
        <rFont val="Calibri"/>
        <family val="2"/>
        <charset val="204"/>
        <scheme val="minor"/>
      </rPr>
      <t xml:space="preserve"> с 322</t>
    </r>
  </si>
  <si>
    <r>
      <t xml:space="preserve">ПЕРЕВОД на ОЗО Кумерова  </t>
    </r>
    <r>
      <rPr>
        <sz val="11"/>
        <color rgb="FFC00000"/>
        <rFont val="Calibri"/>
        <family val="2"/>
        <charset val="204"/>
        <scheme val="minor"/>
      </rPr>
      <t xml:space="preserve">В/Б </t>
    </r>
    <r>
      <rPr>
        <sz val="11"/>
        <color theme="1"/>
        <rFont val="Calibri"/>
        <family val="2"/>
        <charset val="204"/>
        <scheme val="minor"/>
      </rPr>
      <t>с 432</t>
    </r>
  </si>
  <si>
    <t>Группы 66 ОЧНО+ОЗО</t>
  </si>
  <si>
    <t>ОЧНО</t>
  </si>
  <si>
    <t>ЗАОЧНО</t>
  </si>
  <si>
    <t>БЮДЖЕТ</t>
  </si>
  <si>
    <t>ВНЕБЮДЖЕТ</t>
  </si>
  <si>
    <t>ОТЧИСЛЕННЫЕ</t>
  </si>
  <si>
    <t>ЗАЧИСЛЕННЫЕ</t>
  </si>
  <si>
    <t>АКАДЕМ ОТПУСК</t>
  </si>
  <si>
    <t>ПЕРЕВОД</t>
  </si>
  <si>
    <t>Плюхина с ДО-16-2</t>
  </si>
  <si>
    <t>Габдрахманов в ФК-17-1</t>
  </si>
  <si>
    <t>до 03.07.2018</t>
  </si>
  <si>
    <t>Ершова ВЫХОД  с А.О.</t>
  </si>
  <si>
    <t>Исаева ВЫХОД с А.О.</t>
  </si>
  <si>
    <t>Матяш с 111 выходит из а.о. длжна быть в группе 121</t>
  </si>
  <si>
    <t>Валиева с 521</t>
  </si>
  <si>
    <t>до 03.112018</t>
  </si>
  <si>
    <t>Ишменева с 712</t>
  </si>
  <si>
    <t>4 а.о. - в/б</t>
  </si>
  <si>
    <t>Лебедева с 921</t>
  </si>
  <si>
    <t>Позина с 432</t>
  </si>
  <si>
    <t>ВЫХОД С АКАДЕМ ОТПУСК</t>
  </si>
  <si>
    <t>Шамсутдинова с 411</t>
  </si>
  <si>
    <t>Бакиевав с 311</t>
  </si>
  <si>
    <t>Матяш с 121 в 421</t>
  </si>
  <si>
    <t>Шамсутдинова Мария Таалайбековна</t>
  </si>
  <si>
    <t>до 09.11.2018</t>
  </si>
  <si>
    <t>Аверьянова в ДО-17-2</t>
  </si>
  <si>
    <t>Давлетбаев в 321</t>
  </si>
  <si>
    <t>Захаров с 312</t>
  </si>
  <si>
    <t>Захаров в 311</t>
  </si>
  <si>
    <t>Сафьянова в ФК-16-1</t>
  </si>
  <si>
    <t>Булыгин с ФК-16-1</t>
  </si>
  <si>
    <t>Тасмухаметова в ДО-17-2</t>
  </si>
  <si>
    <t>Огородникова с 221</t>
  </si>
  <si>
    <t>Головина с 211</t>
  </si>
  <si>
    <t>Головина в 712</t>
  </si>
  <si>
    <t>Шивцова в 211</t>
  </si>
  <si>
    <t>Шивцова с 312</t>
  </si>
  <si>
    <t>Щербинина с 331</t>
  </si>
  <si>
    <t>до 14.11.2018</t>
  </si>
  <si>
    <t>Маджидова (Паршуткина д.ф.) Лидия Алексеевна</t>
  </si>
  <si>
    <t>продлить до 02.12.2018 Пр 06-03/261 от 17.11.2017</t>
  </si>
  <si>
    <t>Соликова в ДО-17-2</t>
  </si>
  <si>
    <t>Звада с 712</t>
  </si>
  <si>
    <t>Кушко в ФК-17-1</t>
  </si>
  <si>
    <t>Меньщикова с 131 Приказ № 410</t>
  </si>
  <si>
    <t>Попов с 321 приказ № 410</t>
  </si>
  <si>
    <t>Абакаров с 322 Приказ № 410</t>
  </si>
  <si>
    <t>Смирнов Приказ с 322 № 410</t>
  </si>
  <si>
    <t>Газибагандов с 342 Приказ №" 410</t>
  </si>
  <si>
    <t>Пряшко с ДО-16-2 Приказ № 410</t>
  </si>
  <si>
    <t>Буранбаева с ДО-16-1 Приказ № 410</t>
  </si>
  <si>
    <t>Иванова с дО-16-3 Приказ № 410</t>
  </si>
  <si>
    <t>Стаханова с ДО-16-3 Приказ № 410</t>
  </si>
  <si>
    <t>Бреус с ДО15-1 Приказ № 410</t>
  </si>
  <si>
    <t>Кузьменко с ДО-15-3 Приказ № 410</t>
  </si>
  <si>
    <t>Малькова с ДО-15-3 Приказ № 410</t>
  </si>
  <si>
    <t>Мартынова ДОУ-16-1 с В/б</t>
  </si>
  <si>
    <t>Кунаккильдина ДОУ-16-1 с В/б</t>
  </si>
  <si>
    <t>Садыкова с ДОУ-17-1</t>
  </si>
  <si>
    <t>Цепко в 332 В/Б</t>
  </si>
  <si>
    <t>Садыкова в ДО-16-2</t>
  </si>
  <si>
    <t>Махиянов в 332 БЮДЖЕТ</t>
  </si>
  <si>
    <t>Белявский в 321 БЮДЖЕТ</t>
  </si>
  <si>
    <t>Лалекина в 531</t>
  </si>
  <si>
    <t>Емельянова с ДО-15-1 Приказ 410</t>
  </si>
  <si>
    <t>Корноухова с 811</t>
  </si>
  <si>
    <t>Мясникова с 331</t>
  </si>
  <si>
    <t>до 01.12.2018</t>
  </si>
  <si>
    <t>Степанова Ольга Владимировна</t>
  </si>
  <si>
    <t>Степанова с 841</t>
  </si>
  <si>
    <t>Бакиевой с 812 в 811</t>
  </si>
  <si>
    <t>Мурзина с ДО-17-2</t>
  </si>
  <si>
    <t>Цепко с 332</t>
  </si>
  <si>
    <t>Калашников с ТТ</t>
  </si>
  <si>
    <t>Абрамовская с 511</t>
  </si>
  <si>
    <t>Загреев с 332</t>
  </si>
  <si>
    <t>Яшникова с 541</t>
  </si>
  <si>
    <t>Дремов с ФК-17-1</t>
  </si>
  <si>
    <t>Хуснуллина с 722</t>
  </si>
  <si>
    <t>Сверчков Павел Витальевич</t>
  </si>
  <si>
    <t>Сверчков с 322</t>
  </si>
  <si>
    <t>1 а.о. в/б</t>
  </si>
  <si>
    <r>
      <rPr>
        <b/>
        <sz val="11"/>
        <color rgb="FFFF0000"/>
        <rFont val="Calibri"/>
        <family val="2"/>
        <charset val="204"/>
        <scheme val="minor"/>
      </rPr>
      <t>1 а.о. в/б</t>
    </r>
    <r>
      <rPr>
        <b/>
        <sz val="11"/>
        <color theme="1"/>
        <rFont val="Calibri"/>
        <family val="2"/>
        <charset val="204"/>
        <scheme val="minor"/>
      </rPr>
      <t xml:space="preserve">   Группы</t>
    </r>
  </si>
  <si>
    <t>Штейнбрехер с 511</t>
  </si>
  <si>
    <t>Данилевич Анастасия Михайловна</t>
  </si>
  <si>
    <t>до 19.12.2018</t>
  </si>
  <si>
    <t>Данилевич с 841</t>
  </si>
  <si>
    <t>до 21.12.2018</t>
  </si>
  <si>
    <t>до 01.10.2018</t>
  </si>
  <si>
    <r>
      <rPr>
        <b/>
        <sz val="11"/>
        <color rgb="FFFF0000"/>
        <rFont val="Calibri"/>
        <family val="2"/>
        <charset val="204"/>
        <scheme val="minor"/>
      </rPr>
      <t>а.о. в/б</t>
    </r>
    <r>
      <rPr>
        <b/>
        <sz val="11"/>
        <rFont val="Calibri"/>
        <family val="2"/>
        <charset val="204"/>
        <scheme val="minor"/>
      </rPr>
      <t xml:space="preserve"> Группы</t>
    </r>
  </si>
  <si>
    <t>Вильданова с 722</t>
  </si>
  <si>
    <t>Букусова с 721</t>
  </si>
  <si>
    <t>Малышев с 332</t>
  </si>
  <si>
    <t>Котий с 411</t>
  </si>
  <si>
    <t>Дронова с 831</t>
  </si>
  <si>
    <t>Калашников с 322</t>
  </si>
  <si>
    <t>ПЕРЕВОД с В/Б НА БЮДЖЕТ</t>
  </si>
  <si>
    <t>Варфроломеева с 332</t>
  </si>
  <si>
    <t>Богославская с 741</t>
  </si>
  <si>
    <t>Григорян с 421</t>
  </si>
  <si>
    <t>Лукманова в 531 (востановление)</t>
  </si>
  <si>
    <t>до 28.12.2018</t>
  </si>
  <si>
    <t>Клышта с ДО-15-2 в ДО-15-1</t>
  </si>
  <si>
    <t>Белоус с 931 в 621</t>
  </si>
  <si>
    <t>Васейко с 921 в 621</t>
  </si>
  <si>
    <t>Николенко в 831</t>
  </si>
  <si>
    <t>Кусты в 511</t>
  </si>
  <si>
    <t>Ивашкова в 921</t>
  </si>
  <si>
    <t>Ахтямова в 921</t>
  </si>
  <si>
    <t>1 а.о. - в/б</t>
  </si>
  <si>
    <t>Иванова в 921</t>
  </si>
  <si>
    <t>Горбатов 521</t>
  </si>
  <si>
    <t>Мухтарова в 831</t>
  </si>
  <si>
    <t>Третьякова с 722 в 621</t>
  </si>
  <si>
    <t>Чернова с 911 в 211</t>
  </si>
  <si>
    <t>Узенгер в 011</t>
  </si>
  <si>
    <t>Сыров с ФК-17-1</t>
  </si>
  <si>
    <t>Мухина с 812</t>
  </si>
  <si>
    <t>Сидорова с 831</t>
  </si>
  <si>
    <t>Легкова с 211 в 911</t>
  </si>
  <si>
    <t>Тарабрина с 921</t>
  </si>
  <si>
    <t>Романова с 721</t>
  </si>
  <si>
    <t>Савушкина в 131</t>
  </si>
  <si>
    <t>Пояс с ГД</t>
  </si>
  <si>
    <t>Галкина с 631</t>
  </si>
  <si>
    <t>Матяш Викторя Валерьевна</t>
  </si>
  <si>
    <t>до 12.01.2019</t>
  </si>
  <si>
    <t>Мухина Полина Евгеньевна</t>
  </si>
  <si>
    <t>до 16.01.2019</t>
  </si>
  <si>
    <t>Куприна в 421</t>
  </si>
  <si>
    <t>Родионова с 511 в 812</t>
  </si>
  <si>
    <t>Матяш с 421</t>
  </si>
  <si>
    <t>Андреева в ФК-16-1</t>
  </si>
  <si>
    <t>Балбекова Александра Сергеевна</t>
  </si>
  <si>
    <t>до 05.02.2019</t>
  </si>
  <si>
    <t>Балбекова с 031</t>
  </si>
  <si>
    <t>Каримова с 131</t>
  </si>
  <si>
    <t>Муртазина с 821</t>
  </si>
  <si>
    <t>до 08.02.2019</t>
  </si>
  <si>
    <t>Иванова с 841</t>
  </si>
  <si>
    <t>Стебякина с 221 (отчислилась с а.о.)</t>
  </si>
  <si>
    <t>Мартынова в 611</t>
  </si>
  <si>
    <t>до 14.02.2019</t>
  </si>
  <si>
    <t>до 15.02.2019</t>
  </si>
  <si>
    <t>1 В/Б а.о.</t>
  </si>
  <si>
    <t>Ермолаев с 131</t>
  </si>
  <si>
    <t>Харченко с 721</t>
  </si>
  <si>
    <t>Кудряшов с ФК-16-1</t>
  </si>
  <si>
    <t>Романова из 511 в 411</t>
  </si>
  <si>
    <t>Гареева с 412</t>
  </si>
  <si>
    <t>Галыгина из ТТ(б) в 412</t>
  </si>
  <si>
    <t>Набиуллина с 221</t>
  </si>
  <si>
    <t>Садыкова с ДО-16-2</t>
  </si>
  <si>
    <t>Точапский  восстановился в ФК-14-1</t>
  </si>
  <si>
    <t>Секерина с 221</t>
  </si>
  <si>
    <t>Сынгизова с 531</t>
  </si>
  <si>
    <t>Кулямина с 631</t>
  </si>
  <si>
    <t>Плюхина с 221</t>
  </si>
  <si>
    <t>Айсенов с 321</t>
  </si>
  <si>
    <t>Исаева с 321</t>
  </si>
  <si>
    <t>Габбасов с 322</t>
  </si>
  <si>
    <t>Цыкунов с 321</t>
  </si>
  <si>
    <t>до 05.03.2019</t>
  </si>
  <si>
    <t>Алкиева Анастасия Алексеевна</t>
  </si>
  <si>
    <t>до 05.03.2018</t>
  </si>
  <si>
    <t>Алкиева с 531</t>
  </si>
  <si>
    <t xml:space="preserve">Назарова с 321 с ВНЕБЮДЖЕТА наБЮДЖЕТ </t>
  </si>
  <si>
    <t>Глухова с 121</t>
  </si>
  <si>
    <t>Труфанов с 322</t>
  </si>
  <si>
    <t>Кашапова с 611</t>
  </si>
  <si>
    <t>Новиков С ФК-17-1</t>
  </si>
  <si>
    <t>Глухова Оксана Анатольевна</t>
  </si>
  <si>
    <t>до 07.03.2019</t>
  </si>
  <si>
    <t>Габадулина с 031</t>
  </si>
  <si>
    <t>Мурзабаева с 741</t>
  </si>
  <si>
    <t>Мельник в 322</t>
  </si>
  <si>
    <t>Никитина с 721</t>
  </si>
  <si>
    <t>Докучаевав с ДО-16-3 в ДО-16-1</t>
  </si>
  <si>
    <t>Назарова с  ДО-16-3 в ДО-16-1</t>
  </si>
  <si>
    <t>Раимжанова с 611</t>
  </si>
  <si>
    <t>Евсеева с 121 не выполнение программы</t>
  </si>
  <si>
    <t>Лаптев с 631 не выполнение программы</t>
  </si>
  <si>
    <t xml:space="preserve">Абдрахманова с 021 </t>
  </si>
  <si>
    <t>Валеев с 322 не выполнение программы</t>
  </si>
  <si>
    <t>Пустоварова с ГД не выполнение программы</t>
  </si>
  <si>
    <t>Мухарамова с 521 не выполнение программы</t>
  </si>
  <si>
    <t>Каримова с 412 не выполнение программы</t>
  </si>
  <si>
    <t>Мартынова с 412 не выполнение программы</t>
  </si>
  <si>
    <t>Гусейнова с 211 не выполнение программы</t>
  </si>
  <si>
    <t>Буранов с ФК-17-1 не выполнение программы</t>
  </si>
  <si>
    <t>Гайнетдинов с ФК-16-1 не выполнение программы</t>
  </si>
  <si>
    <t>Поваляев с ФК-15-1 не выполнение программы</t>
  </si>
  <si>
    <t>Синица с ДО-17-1 не выполнение программы</t>
  </si>
  <si>
    <t>Дедушкина с ДО-16-1 не выполнение программы</t>
  </si>
  <si>
    <t>Севастьянова с ДО-16-2 не выполнение рограммы</t>
  </si>
  <si>
    <t>Габайдуллина с ДО-16-1 не выполнение программы</t>
  </si>
  <si>
    <t>Лящук с ДО-16-2 не выполнение программы</t>
  </si>
  <si>
    <t>Косова с ДО-16-3 не выполнение рограммы</t>
  </si>
  <si>
    <t>Капустина с ДОУ -16-1  не выполнение программы</t>
  </si>
  <si>
    <t>Ишимова с ДОУ-16-1 не выполнение программы</t>
  </si>
  <si>
    <t>Козлова с ДОУ-16-1 не выполнение программы</t>
  </si>
  <si>
    <t>Орешко с ДОУ-16-1 не выполнение программы</t>
  </si>
  <si>
    <t>Исхакова с ДОУ-17-1 не выполнение программы</t>
  </si>
  <si>
    <t>Конькова с ДОУ-17-1 не выполнение программы</t>
  </si>
  <si>
    <t>Димитрова в ДОУ -17-1</t>
  </si>
  <si>
    <t>продлить до 29.03.2019 Пр № 06-03/72 от 29.03.2018</t>
  </si>
  <si>
    <t>Гибадулина с 031</t>
  </si>
  <si>
    <t>Мухамадиева с 821</t>
  </si>
  <si>
    <t>Николенко с 831</t>
  </si>
  <si>
    <t>Бойко Валентинв Вячеславовна</t>
  </si>
  <si>
    <t>до 09.04.2019</t>
  </si>
  <si>
    <t>Логиновав с 841</t>
  </si>
  <si>
    <t>Бойко с 831</t>
  </si>
  <si>
    <t>Куликов с 321 не вышел с академ.отпуска</t>
  </si>
  <si>
    <t>Усенова с 211</t>
  </si>
  <si>
    <t>Легкова с 911</t>
  </si>
  <si>
    <t>Федосова с 821</t>
  </si>
  <si>
    <t>Прокопьева с 731</t>
  </si>
  <si>
    <t>Лазарева с 721</t>
  </si>
  <si>
    <t>Аверков с 331</t>
  </si>
  <si>
    <t>до 24.04.2019</t>
  </si>
  <si>
    <t xml:space="preserve">   Группы</t>
  </si>
  <si>
    <t>Чернова с 421</t>
  </si>
  <si>
    <t>Чернова с 321 на В/Б на БЮДЖЕТ</t>
  </si>
  <si>
    <t>Маринина с ДО-15-1 с В/Б на БЮДЖЕТ</t>
  </si>
  <si>
    <t>Ефремова с ДОУ-17-1 В/Б на БЮДЖЕТ</t>
  </si>
  <si>
    <t>Лунькова с ДО-17-2 с В/Б на БЮДЖЕТ</t>
  </si>
  <si>
    <t>Камалова с ДО-15-2 с В/Б на БЮДЖЕТ</t>
  </si>
  <si>
    <t>Туркова с ДО-16-1 с В/Б на БЮДЖЕТ</t>
  </si>
  <si>
    <t>до 03.05.2019</t>
  </si>
  <si>
    <t>Памурзина с 131</t>
  </si>
  <si>
    <t>Ахтямова с 921</t>
  </si>
  <si>
    <t>Кондакова с 141(была в а.о)</t>
  </si>
  <si>
    <t>Чубова с 831</t>
  </si>
  <si>
    <t>до 15.05.2019</t>
  </si>
  <si>
    <t>до 21.05.2019</t>
  </si>
  <si>
    <t>переписал заявление на 21.05.2018, 1 Приказ № 06-03/88 от 24.04.2018</t>
  </si>
  <si>
    <t>продлить до 21.05.2019 Пр № 06-03/101 от 21.05.2018</t>
  </si>
  <si>
    <t>Савушкина с 131</t>
  </si>
  <si>
    <t>Ситина с 842</t>
  </si>
  <si>
    <t>Цыцельская 021</t>
  </si>
  <si>
    <t>до 19.05.2019</t>
  </si>
  <si>
    <t>до 17.05.2019</t>
  </si>
  <si>
    <t>1 - в/б</t>
  </si>
  <si>
    <t xml:space="preserve">до 12.01.2019 </t>
  </si>
  <si>
    <t>Белова с 731</t>
  </si>
  <si>
    <t>Перекопская с 412</t>
  </si>
  <si>
    <t>шевченко Глеб Андреевич</t>
  </si>
  <si>
    <t>до 26.05.2019</t>
  </si>
  <si>
    <t>Мощенко с 312</t>
  </si>
  <si>
    <t>Шевченко с 321</t>
  </si>
  <si>
    <t>Кобзев с 511</t>
  </si>
  <si>
    <t>Пустоварова с ГД (ошибочно отчисленная)</t>
  </si>
  <si>
    <t>Аминов с 331</t>
  </si>
  <si>
    <t>Долматова с 332</t>
  </si>
  <si>
    <t>Туктамышева с 531</t>
  </si>
  <si>
    <t>Опрышко с 511</t>
  </si>
  <si>
    <t>Павлова с 141 (была в а.о.)</t>
  </si>
  <si>
    <t>Ишмаметьева с 911</t>
  </si>
  <si>
    <t>Поповичева с 322</t>
  </si>
  <si>
    <t>Яковлева с 721</t>
  </si>
  <si>
    <t>Утибаева с 421</t>
  </si>
  <si>
    <t>Лалекина с 531</t>
  </si>
  <si>
    <t>Савельева с 521</t>
  </si>
  <si>
    <t>Мартынова с 611</t>
  </si>
  <si>
    <t>Зюзин с ТТ</t>
  </si>
  <si>
    <t>Порошина Валерия Константиновна</t>
  </si>
  <si>
    <t>до 26.06.2019</t>
  </si>
  <si>
    <t>Порошина с 011</t>
  </si>
  <si>
    <t>Хафизова с ДО-15-3 (с а.о.)</t>
  </si>
  <si>
    <t>Пименова С 511</t>
  </si>
  <si>
    <t>1В/Б</t>
  </si>
  <si>
    <t>Пустоварова ГД</t>
  </si>
  <si>
    <t>Пустоварова Анастасия Сергеевна</t>
  </si>
  <si>
    <t>до 27.06.2019</t>
  </si>
  <si>
    <t>В/Б</t>
  </si>
  <si>
    <t>Дегтярева с ГД</t>
  </si>
  <si>
    <t>ВЫПУСК 322  обучающихся из них          293 ОЧНО      29 ЗАОЧНО</t>
  </si>
  <si>
    <t>Бакиева с 811</t>
  </si>
  <si>
    <t>Бояринова с 521</t>
  </si>
  <si>
    <t>Перешеинова с 931</t>
  </si>
  <si>
    <t>Литвинова с 921</t>
  </si>
  <si>
    <t>Мазницкая с 621</t>
  </si>
  <si>
    <t>Филипова с 821</t>
  </si>
  <si>
    <t>ГД 2 курс</t>
  </si>
  <si>
    <t>ГД 3 курс</t>
  </si>
  <si>
    <t>ГД 4 курс</t>
  </si>
  <si>
    <t>ТТ 2 курс</t>
  </si>
  <si>
    <t>ТТ 3 курс</t>
  </si>
  <si>
    <t>ТТ 4 курс</t>
  </si>
  <si>
    <t>Машкова с 732 В/Б в 621 В/Б</t>
  </si>
  <si>
    <t>Ивашкова с931 в 221</t>
  </si>
  <si>
    <t>Байсанова с 821</t>
  </si>
  <si>
    <t>Попова с 121</t>
  </si>
  <si>
    <t>Третьякова с 631</t>
  </si>
  <si>
    <t>Гайнуллина с 121</t>
  </si>
  <si>
    <t>Машкова с 621</t>
  </si>
  <si>
    <t>Крутова с 621</t>
  </si>
  <si>
    <t>ИЗО 1 курс</t>
  </si>
  <si>
    <t>ИЗО 2 курс</t>
  </si>
  <si>
    <t>ИЗО 3 курс</t>
  </si>
  <si>
    <t>ИЗО 4 курс</t>
  </si>
  <si>
    <t>Изо и черчение</t>
  </si>
  <si>
    <t>ТТ 1 курс</t>
  </si>
  <si>
    <t>Техническое творчество</t>
  </si>
  <si>
    <t>ГД 1 курс</t>
  </si>
  <si>
    <t>212(9кл)</t>
  </si>
  <si>
    <t>222 (9кл)</t>
  </si>
  <si>
    <t>232 (9кл)</t>
  </si>
  <si>
    <t>233 (11кл)</t>
  </si>
  <si>
    <t>ДОУ-18-1</t>
  </si>
  <si>
    <t>ДОУ -18-2</t>
  </si>
  <si>
    <t>ДОУ-18-3(ДОТ)</t>
  </si>
  <si>
    <t>812(9кл)</t>
  </si>
  <si>
    <t>723 (11кл)</t>
  </si>
  <si>
    <t>ДО-18-1</t>
  </si>
  <si>
    <t>ДО-18-3</t>
  </si>
  <si>
    <t>ДО-18-2</t>
  </si>
  <si>
    <t>ФК-18-1(11кл)</t>
  </si>
  <si>
    <t>ФК-18-2(9кл)</t>
  </si>
  <si>
    <t>112(9кл)</t>
  </si>
  <si>
    <t>412(9кл)</t>
  </si>
  <si>
    <t>423(11кл)</t>
  </si>
  <si>
    <t>213(11кл)</t>
  </si>
  <si>
    <t>413(11кл)</t>
  </si>
  <si>
    <t>231(11кл)</t>
  </si>
  <si>
    <t>713(11кл)</t>
  </si>
  <si>
    <t xml:space="preserve">                                          Музыка-25</t>
  </si>
  <si>
    <t xml:space="preserve">                                         ИЗОи черч -25</t>
  </si>
  <si>
    <t xml:space="preserve">                                          Физ - 25</t>
  </si>
  <si>
    <t xml:space="preserve">                                          Хореография - 25</t>
  </si>
  <si>
    <t xml:space="preserve">                                Итого 125     </t>
  </si>
  <si>
    <t>Зачисление на 1 курс от 15.08. 2018 Реклама -25</t>
  </si>
  <si>
    <t>Преподавание в начальных классах  - 25</t>
  </si>
  <si>
    <t>Коррекционная педагогика в начальном образовании  - 25</t>
  </si>
  <si>
    <t>Дошкольное образование  - 25</t>
  </si>
  <si>
    <t>БЮДЖЕТ  от 16.08.2018</t>
  </si>
  <si>
    <t xml:space="preserve">                              Итого   100</t>
  </si>
  <si>
    <t>БЮДЖЕТ от 17.08.2018</t>
  </si>
  <si>
    <t>Техническое творчество -  25</t>
  </si>
  <si>
    <t>Социальная работа  -  25</t>
  </si>
  <si>
    <t>Графический дизайнер  -25</t>
  </si>
  <si>
    <t>ДОУ  - 25</t>
  </si>
  <si>
    <t xml:space="preserve">                            Итого  100</t>
  </si>
  <si>
    <t>Басырова с 431 В/Б на Б</t>
  </si>
  <si>
    <t>Оганесян с ГД В/Б на Б</t>
  </si>
  <si>
    <t>ВНЕБЮДЖЕТ от 20.08.2018</t>
  </si>
  <si>
    <t>ВНЕБЮДЖЕТ от 21.08.2018</t>
  </si>
  <si>
    <t>Дошкольное образование  (9 кл) - 23</t>
  </si>
  <si>
    <t>ВНЕБЮДЖЕТ от 22.08.2018</t>
  </si>
  <si>
    <t>ГД - 4</t>
  </si>
  <si>
    <t>Социальная работа - 5</t>
  </si>
  <si>
    <t>ДО-18-3 (ДОТ)</t>
  </si>
  <si>
    <t>Клюшина с 721</t>
  </si>
  <si>
    <t>Неустроева с 931 в 822</t>
  </si>
  <si>
    <t>Мадакова с 341</t>
  </si>
  <si>
    <t>Юсупова с 921</t>
  </si>
  <si>
    <t>Физическая культура - 40</t>
  </si>
  <si>
    <t>Хорреография - 1</t>
  </si>
  <si>
    <t>Преподавание в начальных классах (9 кл) - 12</t>
  </si>
  <si>
    <t>ДОУ (11 кл) - 12</t>
  </si>
  <si>
    <t>Гареева с ДО-17-2</t>
  </si>
  <si>
    <t>Голубева с 342 В/Б на Б</t>
  </si>
  <si>
    <t>Бердникова в 821</t>
  </si>
  <si>
    <t>Баранова в 821</t>
  </si>
  <si>
    <t>Кожанова с 821</t>
  </si>
  <si>
    <t>Рубинова с 931</t>
  </si>
  <si>
    <t>Яшникова св 541 восстановилась</t>
  </si>
  <si>
    <t>Аветисян в 322</t>
  </si>
  <si>
    <t>Цыцельская с 021</t>
  </si>
  <si>
    <t>Яковлева в 721 восстановилась</t>
  </si>
  <si>
    <t>Фатеева в 711</t>
  </si>
  <si>
    <t>Степанова в 841</t>
  </si>
  <si>
    <t>Богданова в 131</t>
  </si>
  <si>
    <t>Костина в 521</t>
  </si>
  <si>
    <t>Шорохова с ФК-17-1</t>
  </si>
  <si>
    <t>продлить до 13.12.2018 от 28.08.2018 № 06-03/168</t>
  </si>
  <si>
    <t>Яхина с 541</t>
  </si>
  <si>
    <t>Некерова с 931</t>
  </si>
  <si>
    <t>Букусова  с 721</t>
  </si>
  <si>
    <t>Керсанова с 221</t>
  </si>
  <si>
    <t>Яхина Юлия Рифовна</t>
  </si>
  <si>
    <t>Б</t>
  </si>
  <si>
    <t>Кожанова Юлия Дмитриевна</t>
  </si>
  <si>
    <t>до 01.09.2019</t>
  </si>
  <si>
    <t>Глухова в 121</t>
  </si>
  <si>
    <t>Реклама - 2</t>
  </si>
  <si>
    <t>Итого  43</t>
  </si>
  <si>
    <t>ДОУ (9 кл) - 20</t>
  </si>
  <si>
    <t>ИТОГО  41</t>
  </si>
  <si>
    <t xml:space="preserve">Итого по зачислению  БЮДЖЕТ - 325     ВНЕБЮДЖЕТ - 126 </t>
  </si>
  <si>
    <t>Зачисление ОЗО</t>
  </si>
  <si>
    <t>БЮДЖЕТ  -  30</t>
  </si>
  <si>
    <t>Оганесян 921</t>
  </si>
  <si>
    <t>Коррекционная педагогика в начальном образовании  (9 кл) - 6</t>
  </si>
  <si>
    <t>Ушла с 1 крса гр 711 перешла в 711 с 911 (внебюджет)</t>
  </si>
  <si>
    <t>Специальное дошкольное  - 25</t>
  </si>
  <si>
    <t>Глухова с 121 в 221</t>
  </si>
  <si>
    <t>Аминова в 422</t>
  </si>
  <si>
    <t>Николаева в 521</t>
  </si>
  <si>
    <t>Холод в 621</t>
  </si>
  <si>
    <t>ГД- 21 курс</t>
  </si>
  <si>
    <t>Пудов в ГД-21</t>
  </si>
  <si>
    <t>Банин с 121 в 521</t>
  </si>
  <si>
    <t>Фазлеев с 531 в 121</t>
  </si>
  <si>
    <t>Назарова с 021 в 621</t>
  </si>
  <si>
    <t>Даутова с 332 в 621 на В/Б</t>
  </si>
  <si>
    <t>Сафина с 422 в 322 на  В/Б</t>
  </si>
  <si>
    <t>Бидянова с 621 Б в 422 на В/Б</t>
  </si>
  <si>
    <t>Яковлева с 721 Б в 422 В/Б</t>
  </si>
  <si>
    <t xml:space="preserve">                                                                                                                                                          </t>
  </si>
  <si>
    <t>ВНЕБЮДЖЕТ  -  55</t>
  </si>
  <si>
    <t xml:space="preserve">             Итого 85                            </t>
  </si>
  <si>
    <t>Киричук с 712</t>
  </si>
  <si>
    <t>Богославская в 741</t>
  </si>
  <si>
    <t>Мордвинцева с 321</t>
  </si>
  <si>
    <t>Сергеев в ФК-17-1</t>
  </si>
  <si>
    <t>Ворошилова с 821</t>
  </si>
  <si>
    <t>ТТ-11 курс</t>
  </si>
  <si>
    <t xml:space="preserve">ГД -11 </t>
  </si>
  <si>
    <t xml:space="preserve">ГД- 21 </t>
  </si>
  <si>
    <t>ГД- 31</t>
  </si>
  <si>
    <t xml:space="preserve">ГД -41 </t>
  </si>
  <si>
    <t>ТТ- 21 курс</t>
  </si>
  <si>
    <t>ТТ- 31 курс</t>
  </si>
  <si>
    <t>ТТ- 41 курс</t>
  </si>
  <si>
    <t xml:space="preserve">ИЗО -11 </t>
  </si>
  <si>
    <t xml:space="preserve">ИЗО- 21 </t>
  </si>
  <si>
    <t xml:space="preserve">ИЗО- 31 </t>
  </si>
  <si>
    <t>ИЗО- 41</t>
  </si>
  <si>
    <t>Васильева в 921</t>
  </si>
  <si>
    <t>Фролова с 712</t>
  </si>
  <si>
    <t>Шарапова в 721</t>
  </si>
  <si>
    <t>Григоренко с 911</t>
  </si>
  <si>
    <t>Руденко До-18-3</t>
  </si>
  <si>
    <t>Григорьева в ДОУ-18-1</t>
  </si>
  <si>
    <t>Ивлева ДО-18-3</t>
  </si>
  <si>
    <t>Афанасьева в ДОУ-18-1</t>
  </si>
  <si>
    <t>Байкина в ДО-18-2</t>
  </si>
  <si>
    <t>Кулбасинова в ФК-18-2</t>
  </si>
  <si>
    <t>Хаустова в ДО-18-3</t>
  </si>
  <si>
    <t>Тронина с ДО-18-2</t>
  </si>
  <si>
    <t>Николаев в ФК-18-1</t>
  </si>
  <si>
    <t>Насибуллина с 322</t>
  </si>
  <si>
    <t>Байрамова с 231</t>
  </si>
  <si>
    <t>Жананова в ДО-18-3</t>
  </si>
  <si>
    <t>Кожушко в ДО-18-3</t>
  </si>
  <si>
    <t>Чикова в ДО-18-2</t>
  </si>
  <si>
    <t>Ильина в ДО-18-2</t>
  </si>
  <si>
    <t>Гитманская в ДО-18-2</t>
  </si>
  <si>
    <t>Каримов в 111 от 13.09.</t>
  </si>
  <si>
    <t>Серегина в 511 от 13.09.</t>
  </si>
  <si>
    <t>Соколова в 412 от 14.09</t>
  </si>
  <si>
    <t>парфенова в 412 от 14.09.</t>
  </si>
  <si>
    <t>Горелова в 111 от 14.09.</t>
  </si>
  <si>
    <t>Владельщикова в 812 от 14.09.</t>
  </si>
  <si>
    <t>Филипова в 831 (отмена действия приказа № 141)</t>
  </si>
  <si>
    <t>Голубев в 111</t>
  </si>
  <si>
    <t>Ермолаева в 412</t>
  </si>
  <si>
    <t>Мингелева в 412</t>
  </si>
  <si>
    <t>Филипченко в 412</t>
  </si>
  <si>
    <t>Санникова в 812</t>
  </si>
  <si>
    <t>Чапайкин в 611</t>
  </si>
  <si>
    <t>Рыкова в 011</t>
  </si>
  <si>
    <t>Юсупова в 412</t>
  </si>
  <si>
    <t>Цветкова в 412</t>
  </si>
  <si>
    <t>Журихин в ФК-17-1</t>
  </si>
  <si>
    <t>Опарина с ДО-17-1</t>
  </si>
  <si>
    <t>Опарина Елена Сергеевна</t>
  </si>
  <si>
    <t>до 17.09.2019</t>
  </si>
  <si>
    <t>Спицина с 531</t>
  </si>
  <si>
    <t>Телкова в ДО-18-3</t>
  </si>
  <si>
    <t>Грик в 812</t>
  </si>
  <si>
    <t>Исаева в 611</t>
  </si>
  <si>
    <t>Подлесецкая в 712</t>
  </si>
  <si>
    <t>Линник в 712</t>
  </si>
  <si>
    <t>Ладеева в 412</t>
  </si>
  <si>
    <t>Маркабаев в ТТ-21</t>
  </si>
  <si>
    <t>Григорьев с 521</t>
  </si>
  <si>
    <t>Григорьев Григорий Федорович</t>
  </si>
  <si>
    <t>Давыдова в ФК-18-1</t>
  </si>
  <si>
    <t>Седова в ДОУ-18-1</t>
  </si>
  <si>
    <t>Осоткин в ФК-18-1</t>
  </si>
  <si>
    <t>Гололобова в 812</t>
  </si>
  <si>
    <t>Саутина в 812</t>
  </si>
  <si>
    <t>Филиппова в 011</t>
  </si>
  <si>
    <t>Скрипник в 712</t>
  </si>
  <si>
    <t>Намятова в 412</t>
  </si>
  <si>
    <t>Буханец в 413</t>
  </si>
  <si>
    <t>Мухамедьянова в ДО-18-3</t>
  </si>
  <si>
    <t>Козина в 712</t>
  </si>
  <si>
    <t>Групп    17</t>
  </si>
  <si>
    <t>Вдовина в ДО-18-3</t>
  </si>
  <si>
    <t>Мальханова в ДО-18-2</t>
  </si>
  <si>
    <t>Травина в 121</t>
  </si>
  <si>
    <t>Муткур с 911 В/Б на Б</t>
  </si>
  <si>
    <t>Черненко в 511</t>
  </si>
  <si>
    <t>Сюльдин в 412</t>
  </si>
  <si>
    <t>Уточкин в 712</t>
  </si>
  <si>
    <t>Пустовалова в 712</t>
  </si>
  <si>
    <t>Медведева в ГД-21</t>
  </si>
  <si>
    <t>Фадеева в 413</t>
  </si>
  <si>
    <t>Хамитова в 413</t>
  </si>
  <si>
    <t>Шахбазян в ДО-18-3</t>
  </si>
  <si>
    <t>Заяц с 421</t>
  </si>
  <si>
    <t>Омельницкая с 531</t>
  </si>
  <si>
    <t xml:space="preserve">Заяц Кристина Евгеньевна </t>
  </si>
  <si>
    <t>до 26.09.2019</t>
  </si>
  <si>
    <t>до 26.09.2018</t>
  </si>
  <si>
    <t>Телякова в ФК-18-2</t>
  </si>
  <si>
    <t>Егорова с 231 В/Б на Б</t>
  </si>
  <si>
    <t>Кацман в ДО-18-2</t>
  </si>
  <si>
    <t>Мещерякова в 411</t>
  </si>
  <si>
    <t>Михалкина в 411</t>
  </si>
  <si>
    <t>Язагулова в 411</t>
  </si>
  <si>
    <t>Забун в 812</t>
  </si>
  <si>
    <t>Солейкина в 812</t>
  </si>
  <si>
    <t>Коновалова с 412</t>
  </si>
  <si>
    <t>Капышева в 712</t>
  </si>
  <si>
    <t>Городная в 011</t>
  </si>
  <si>
    <t>Алимахмадову в 011</t>
  </si>
  <si>
    <t>Коновалова в 413</t>
  </si>
  <si>
    <t>Втюрин в 411</t>
  </si>
  <si>
    <t>Миронов в ФК-18-2</t>
  </si>
  <si>
    <t>Макаркина с ТТ-21</t>
  </si>
  <si>
    <t>Ибрагимова в 821</t>
  </si>
  <si>
    <t>Иващенко в 811</t>
  </si>
  <si>
    <t>Чуприна в 011</t>
  </si>
  <si>
    <t>Абдрахманова в ИЗО-11</t>
  </si>
  <si>
    <t>Клюева в ДО-18-3</t>
  </si>
  <si>
    <t>Фадеева в ДОУ-18-1</t>
  </si>
  <si>
    <t>Фадеева с 413</t>
  </si>
  <si>
    <t>Сафина с 831</t>
  </si>
  <si>
    <t>Сафина Анастасия Андреевна</t>
  </si>
  <si>
    <t>до 04.10.2019</t>
  </si>
  <si>
    <t>Храмов с 631</t>
  </si>
  <si>
    <t>Сверчкова с 821</t>
  </si>
  <si>
    <t>Сверчкова Лариса Васильевна</t>
  </si>
  <si>
    <t>до 05.10.2019</t>
  </si>
  <si>
    <t>Степанова в 411</t>
  </si>
  <si>
    <t>Затонский в 412</t>
  </si>
  <si>
    <t>Баскакова в 811</t>
  </si>
  <si>
    <t>Гололобова с 812 В/Б в 811 В/Б</t>
  </si>
  <si>
    <t>Шагапов с 211</t>
  </si>
  <si>
    <t>Дмитриев в ФК-18-2</t>
  </si>
  <si>
    <t>до 01.03.2019</t>
  </si>
  <si>
    <t>Терентьева с 631</t>
  </si>
  <si>
    <t>Хасанова с 341</t>
  </si>
  <si>
    <t>Марьенко с 422</t>
  </si>
  <si>
    <t>Марьенко Мария Алексеевна</t>
  </si>
  <si>
    <t>Кошелева с 621</t>
  </si>
  <si>
    <t>Войнаровская с 631</t>
  </si>
  <si>
    <t>Голикова с 021</t>
  </si>
  <si>
    <t>Сидорова с 332 В/Б в 422 В/Б</t>
  </si>
  <si>
    <t>Максимова в 621</t>
  </si>
  <si>
    <t>Анненкова в ФК-18-2</t>
  </si>
  <si>
    <t>Кузнецова в ФК-18-2</t>
  </si>
  <si>
    <t>Головкина в ДО-18-3</t>
  </si>
  <si>
    <t>Тюренкова в ФК-18-1</t>
  </si>
  <si>
    <t>Бутузов с 332 В/Б в 422 В/Б</t>
  </si>
  <si>
    <t>Шихова с 731 В/Б в 021 В/Б</t>
  </si>
  <si>
    <t>Хадиева в 521</t>
  </si>
  <si>
    <t>Морозова с 831 Б в 422 В/Б</t>
  </si>
  <si>
    <t>Аюпова в ФК-18-1</t>
  </si>
  <si>
    <t>Гутев с 311 Б перевелся на ОЗО</t>
  </si>
  <si>
    <t>Гутев в ФК-18-2 перевод с 311 Б ОЧНО</t>
  </si>
  <si>
    <t>Костина с 521</t>
  </si>
  <si>
    <t>Костина с 131 Б в ТТ-21 Б</t>
  </si>
  <si>
    <t>Мощенко перевод с В/Б на Б с 312 в 311</t>
  </si>
  <si>
    <t>Верховова в ИЗО-11</t>
  </si>
  <si>
    <t>Капышева с 712</t>
  </si>
  <si>
    <t>Капышева Залина Алжановна</t>
  </si>
  <si>
    <t>до 07.11.2018</t>
  </si>
  <si>
    <t>Голикова Ксения Александровна</t>
  </si>
  <si>
    <t>Гущин с 511</t>
  </si>
  <si>
    <t>Гущин Максим Сергеевич</t>
  </si>
  <si>
    <t>Березняк кристина Владимировна</t>
  </si>
  <si>
    <t>Березняк с 931</t>
  </si>
  <si>
    <t>Дмитриева с 413</t>
  </si>
  <si>
    <t>Щербинина с 331 Б в 621 Б</t>
  </si>
  <si>
    <t>Мясникова с 331 Б в 621 Б</t>
  </si>
  <si>
    <t>Махиянов с 342</t>
  </si>
  <si>
    <t>Мяхиянов Рамиль Сунагатович</t>
  </si>
  <si>
    <t>Волкова в 731</t>
  </si>
  <si>
    <t>Казарина в ФК-18-1</t>
  </si>
  <si>
    <t>Хакимова с 931</t>
  </si>
  <si>
    <t>Хакимова анастасия Фанильевна</t>
  </si>
  <si>
    <t>Короченко с 531</t>
  </si>
  <si>
    <t>Голубев с 111</t>
  </si>
  <si>
    <t>Балтина с 413 в ДОУ-18-1</t>
  </si>
  <si>
    <t xml:space="preserve">  </t>
  </si>
  <si>
    <t>Фаттахитдинова с ДОУ-17-1</t>
  </si>
  <si>
    <t>Аксенов в ФК-18-1</t>
  </si>
  <si>
    <t>Коростик ФК-18-2</t>
  </si>
  <si>
    <t>Клюева с ДО-18-3</t>
  </si>
  <si>
    <t>Васильева с 921</t>
  </si>
  <si>
    <t>Сергиенко с 541</t>
  </si>
  <si>
    <t>Пономарева с 931</t>
  </si>
  <si>
    <t xml:space="preserve">Пономарева Екатерина Николаевна </t>
  </si>
  <si>
    <t>Васильева Вероника Юрьевна</t>
  </si>
  <si>
    <t>Двоеглазов с 331 В/Б в 331 Б</t>
  </si>
  <si>
    <t>Имамеев с 332 В/Б в 331 Б</t>
  </si>
  <si>
    <t>Лукманова с 541</t>
  </si>
  <si>
    <t>Мухтарова с 841</t>
  </si>
  <si>
    <t>Пономаренко с 141</t>
  </si>
  <si>
    <t>Ханин с 141</t>
  </si>
  <si>
    <t>Цепко с 621</t>
  </si>
  <si>
    <t>Бушаева с 621</t>
  </si>
  <si>
    <t>Карякина с 631</t>
  </si>
  <si>
    <t>Гайнуллин с ТТ-21</t>
  </si>
  <si>
    <t>Белявский с 331</t>
  </si>
  <si>
    <t>Овчарук с ТТ-21</t>
  </si>
  <si>
    <t>Рожков с 332 В/Б в 331 Б</t>
  </si>
  <si>
    <t>Воликова с ДОУ-18-1</t>
  </si>
  <si>
    <t>Барчаковская в ДО-18-3</t>
  </si>
  <si>
    <t>Хадиева с 521</t>
  </si>
  <si>
    <t>Хадиева Ангелина Рустамовна</t>
  </si>
  <si>
    <t>продлить по 01.09.2019 Пр 06-03/348 от 26.11.2018</t>
  </si>
  <si>
    <t>продлить по 01.09.2019 Пр 06-03/345 от  22.11.2019</t>
  </si>
  <si>
    <t>Тяпшева в ФК-18-2</t>
  </si>
  <si>
    <t>Михайлова в 821</t>
  </si>
  <si>
    <t>Байтеков ФК-18-1</t>
  </si>
  <si>
    <t>Дремов в ДО-18-3</t>
  </si>
  <si>
    <t>Иванова в ДО-18-3</t>
  </si>
  <si>
    <t>Оловянникова  ФК-18-2</t>
  </si>
  <si>
    <t>Калугина с 732</t>
  </si>
  <si>
    <t>Калугина Вероника Аячеславовна</t>
  </si>
  <si>
    <t>Щетилина в ФК-18-2</t>
  </si>
  <si>
    <t>Тарасенко с 412</t>
  </si>
  <si>
    <t>Якупова ДО-18-3</t>
  </si>
  <si>
    <t>Продлить до 01.09.2019 ПР от 10.12.2018 №06-03/363</t>
  </si>
  <si>
    <t>Аксенова ФК-18-1</t>
  </si>
  <si>
    <t>Левицкая ФК-18-2</t>
  </si>
  <si>
    <t>Рунчак с 621</t>
  </si>
  <si>
    <t>Рунчак Кристина Альбертовна</t>
  </si>
  <si>
    <t>Кащеева Анастасия Евгеньевна</t>
  </si>
  <si>
    <t>до 14.12.2019</t>
  </si>
  <si>
    <t>Кащеева с 422</t>
  </si>
  <si>
    <t>продлить до 01.09.2019 Пр 06-03/367 от 14.12.2018</t>
  </si>
  <si>
    <t>Лошакова с 712</t>
  </si>
  <si>
    <t>Пустовалова с 712</t>
  </si>
  <si>
    <t>Кирсанова с 221</t>
  </si>
  <si>
    <t>Астафьева с 931</t>
  </si>
  <si>
    <t>Фазлеев с 121</t>
  </si>
  <si>
    <t>Нищева с 131</t>
  </si>
  <si>
    <t>Красильникова с 413</t>
  </si>
  <si>
    <t>до 21.12.2019</t>
  </si>
  <si>
    <t>Заплатина с 221</t>
  </si>
  <si>
    <t>Пустоварова в ГД-11</t>
  </si>
  <si>
    <t>Белова в 731</t>
  </si>
  <si>
    <t>Заплатина Светлана Романовна</t>
  </si>
  <si>
    <t>до 12.01.2020</t>
  </si>
  <si>
    <t>Уналбаева (д.ф.Мухина) Полина Евгеньевна</t>
  </si>
  <si>
    <t>Продлить до 17.01.2020 от 16.01.2019 № 06-03/11</t>
  </si>
  <si>
    <t>Порошина 011</t>
  </si>
  <si>
    <t>Чубова в 831</t>
  </si>
  <si>
    <t>Бойко в 831</t>
  </si>
  <si>
    <t>Ситина в 841</t>
  </si>
  <si>
    <t>Алкиева в 531</t>
  </si>
  <si>
    <t>Первухина с 211</t>
  </si>
  <si>
    <t>Матяш в 421</t>
  </si>
  <si>
    <t>Иванова в 841</t>
  </si>
  <si>
    <t>Баскакова с 811 в 211</t>
  </si>
  <si>
    <t>Березняк в 931</t>
  </si>
  <si>
    <t>Хакимова в 931</t>
  </si>
  <si>
    <t>Морозова с 422</t>
  </si>
  <si>
    <t>Астафьева в 931</t>
  </si>
  <si>
    <t>Максимова с 621</t>
  </si>
  <si>
    <t>Ермолаев в 131</t>
  </si>
  <si>
    <t>Мясникова с 621</t>
  </si>
  <si>
    <t>Гималитдинова в ИЗО-11</t>
  </si>
  <si>
    <t>до 23.01.2020</t>
  </si>
  <si>
    <t>Максимова Анастасия Алексеевна</t>
  </si>
  <si>
    <t>Гималитдинова ИЗО-11</t>
  </si>
  <si>
    <t>Пугачева ГД-11</t>
  </si>
  <si>
    <t>Ладеева с 412</t>
  </si>
  <si>
    <t xml:space="preserve">Гибадулина в 031 </t>
  </si>
  <si>
    <t>Ситина с 841 В/Б в 841 Б</t>
  </si>
  <si>
    <t>Казармщикова с 342 В/Б в 342 Б</t>
  </si>
  <si>
    <t>Гилялова с ДОУ-17-1 В/Б в ДОУ-17-1 Б</t>
  </si>
  <si>
    <t>Засухина ДОУ-17-1 В/Б в ДОУ-17-1 Б</t>
  </si>
  <si>
    <t>Маджидова с 711</t>
  </si>
  <si>
    <t>Продлить до 29.01.2020 от 29.01.2019 06-03/33</t>
  </si>
  <si>
    <t>Мухтарова с 711</t>
  </si>
  <si>
    <t>Пацукова ( д.ф.Исаева) Юлия Александровна</t>
  </si>
  <si>
    <t>Продлить до 14.01.2020 от 29.01.2019 06-03/36</t>
  </si>
  <si>
    <t>Щербинина с 621</t>
  </si>
  <si>
    <t>Тимашевич в 521</t>
  </si>
  <si>
    <t>Завольская с ГД-11 В/Б в ГД-11 Б</t>
  </si>
  <si>
    <t>Фролова с 131</t>
  </si>
  <si>
    <t>Фролова Дарья Констнтиновна</t>
  </si>
  <si>
    <t>Браун в 831</t>
  </si>
  <si>
    <t>Лисичкина с 131</t>
  </si>
  <si>
    <t>Прудникова с 422</t>
  </si>
  <si>
    <t>Васильев с 322 в 422</t>
  </si>
  <si>
    <t>Васильев С 422В/Б в 421 Бюджет</t>
  </si>
  <si>
    <t>Даутова с 621</t>
  </si>
  <si>
    <t>Рыкова с 011</t>
  </si>
  <si>
    <t>Якупова в 111</t>
  </si>
  <si>
    <t>Даутова Дина Иделевна</t>
  </si>
  <si>
    <t>Никитина с 111</t>
  </si>
  <si>
    <t>Файзюлина с 021</t>
  </si>
  <si>
    <t>Кочерова с 621</t>
  </si>
  <si>
    <t>Кочерова Нигина Мирзовалиевна</t>
  </si>
  <si>
    <t>Рамазанов с ФК-17-1</t>
  </si>
  <si>
    <t>Шабовта с ДОУ-16-1</t>
  </si>
  <si>
    <t>Виноградова с ДОУ-16-1</t>
  </si>
  <si>
    <t>Лись с 131</t>
  </si>
  <si>
    <t>Верховова с ИЗО-11</t>
  </si>
  <si>
    <t>Мощенко с 311</t>
  </si>
  <si>
    <t>Жаркова с 511</t>
  </si>
  <si>
    <t>Серёгина с 511</t>
  </si>
  <si>
    <t>Алексеева с 822</t>
  </si>
  <si>
    <t>Спицина с 412</t>
  </si>
  <si>
    <t>Пшеничнюк с 831 в ДО-16-2</t>
  </si>
  <si>
    <t>Ильина с ДО-18-2</t>
  </si>
  <si>
    <t>Шафикова с ФК-17-1</t>
  </si>
  <si>
    <t>Максимов с ФК-17-1</t>
  </si>
  <si>
    <t>Кушко с ФК-17-1</t>
  </si>
  <si>
    <t>Пшеничнюк в ДО-16-2 с 831</t>
  </si>
  <si>
    <t>Гитманская ДО-18-2 в ДО-18-3</t>
  </si>
  <si>
    <t>Гевнер с ГД-11</t>
  </si>
  <si>
    <t>Гевнер Данил Александрович</t>
  </si>
  <si>
    <t>ГД-11</t>
  </si>
  <si>
    <t>Решетник ГД-21</t>
  </si>
  <si>
    <t>Маркабаев ТТ-21</t>
  </si>
  <si>
    <t>Кульчицкая с 111</t>
  </si>
  <si>
    <t>Иващенко с 811</t>
  </si>
  <si>
    <t xml:space="preserve">  Гуманитарное</t>
  </si>
  <si>
    <r>
      <t xml:space="preserve">1 </t>
    </r>
    <r>
      <rPr>
        <sz val="11"/>
        <color rgb="FFFF0000"/>
        <rFont val="Calibri"/>
        <family val="2"/>
        <charset val="204"/>
        <scheme val="minor"/>
      </rPr>
      <t>В/Б</t>
    </r>
  </si>
  <si>
    <t>Иващенко Дарья Михайовна</t>
  </si>
  <si>
    <t>до 13.01.2020</t>
  </si>
  <si>
    <t>Балдицына с 311 В/Б в 311 Б</t>
  </si>
  <si>
    <t>Черненко с 511 В/Б в 511 Б</t>
  </si>
  <si>
    <t>Горелова с 111 В/Б в 111 Б</t>
  </si>
  <si>
    <t>Продлить до 01.09.2019 Пр 06-03/69 от 05.03.2019</t>
  </si>
  <si>
    <t>Пелепелина 321</t>
  </si>
  <si>
    <t>Пелепелина Яна Дмитриевна</t>
  </si>
  <si>
    <t>Тимашевич с 521</t>
  </si>
  <si>
    <t>Янгулова (д.ф. Сорокина Валентина Ивановна)</t>
  </si>
  <si>
    <t>продлить до 01.09.2019 Пр № 06-03/76 от 22.03.2019</t>
  </si>
  <si>
    <t>Уксукбаева Гаухар Жумабековна</t>
  </si>
  <si>
    <t>до 01.04.2020</t>
  </si>
  <si>
    <t>Уксукбаева ДО-16-2</t>
  </si>
  <si>
    <t>Коноплева ДО-18-2</t>
  </si>
  <si>
    <t>Тайницкая с 312 в ФК-18-2</t>
  </si>
  <si>
    <t>Руденко ДО-18-3</t>
  </si>
  <si>
    <t>Прусенко ДО-18-2</t>
  </si>
  <si>
    <t>Стукан ДО-17-1</t>
  </si>
  <si>
    <t>Мелекесов в ФК-18-2</t>
  </si>
  <si>
    <t>Лалекина Восстановилась в 531</t>
  </si>
  <si>
    <t>Шишмарева 021</t>
  </si>
  <si>
    <t>Шишмарева Виктория Васильевна</t>
  </si>
  <si>
    <t>Санин ФК-18-1</t>
  </si>
  <si>
    <t>Идрисова с 831</t>
  </si>
  <si>
    <t>до 22.04.2020</t>
  </si>
  <si>
    <t>Захарин ФК-18-1</t>
  </si>
  <si>
    <t>Коваленко ФК-18-1</t>
  </si>
  <si>
    <t>Левченко ФК-18-1</t>
  </si>
  <si>
    <t>Власенко с 821</t>
  </si>
  <si>
    <t>Быкова 131</t>
  </si>
  <si>
    <t>Власенко Елизавета Андреевна</t>
  </si>
  <si>
    <t>Недорезова ДО-18-3</t>
  </si>
  <si>
    <t>Козлова 732</t>
  </si>
  <si>
    <t>Утянская с 412</t>
  </si>
  <si>
    <t>Гизатуллина 931</t>
  </si>
  <si>
    <t>Ильченко с 541</t>
  </si>
  <si>
    <t>Михайлова с 821</t>
  </si>
  <si>
    <t>Стеблянко с 141</t>
  </si>
  <si>
    <t>до 01.03.2020</t>
  </si>
  <si>
    <t>Бобоева с 231</t>
  </si>
  <si>
    <t>Продлить до 13.01.2020 Приказ № 06-03/113 ,переписал заявление на 21.05.2018, 1 Приказ № 06-03/88 от 24.04.2018</t>
  </si>
  <si>
    <t>Сабитова Гульзия Саматовна</t>
  </si>
  <si>
    <t>Сабитова с 521</t>
  </si>
  <si>
    <t>Каримов 111</t>
  </si>
  <si>
    <t>Рахимова с 211</t>
  </si>
  <si>
    <t>Хибатуллина с 621</t>
  </si>
  <si>
    <t>Иванова с 611</t>
  </si>
  <si>
    <t>Бирюкова с 211 В/Б на Б</t>
  </si>
  <si>
    <t>Николаенко с ДО-17-2 с В/Б на Б в ДО-17-1</t>
  </si>
  <si>
    <t>Гуркина с 811</t>
  </si>
  <si>
    <t>Киселева с 812</t>
  </si>
  <si>
    <t>Аминова с 422 в ФК-18-2</t>
  </si>
  <si>
    <t>Собота 331</t>
  </si>
  <si>
    <t>Жуков с ФК-16-1</t>
  </si>
  <si>
    <t>до 20.06.2020</t>
  </si>
  <si>
    <t>Иващенко Дарья Алексеевна</t>
  </si>
  <si>
    <t>Макаркина Ирина Дмитриевна</t>
  </si>
  <si>
    <t xml:space="preserve">ТТ-21 </t>
  </si>
  <si>
    <t xml:space="preserve">до 01.10.2019 </t>
  </si>
  <si>
    <t>Стоянова с 332 В/Б в 331 Б</t>
  </si>
  <si>
    <t>Владельщикова с 812 В/Б в 811 Б</t>
  </si>
  <si>
    <t>Бюджет - 216</t>
  </si>
  <si>
    <t xml:space="preserve"> ВНЕБЮДЖЕТ - 14</t>
  </si>
  <si>
    <t>Выпуск Очно - 230</t>
  </si>
  <si>
    <t>Бюджет - 26</t>
  </si>
  <si>
    <t>ВНЕБЮДЖЕТ - 47</t>
  </si>
  <si>
    <t>Выпуск ОЗО - 73</t>
  </si>
  <si>
    <t>Общий выпуск - 303</t>
  </si>
  <si>
    <t>Писарева 031</t>
  </si>
  <si>
    <t>Дерунова 621</t>
  </si>
  <si>
    <t>Исаева 621</t>
  </si>
  <si>
    <t>Гребенникова 621</t>
  </si>
  <si>
    <t>Гордюшев ГД-21</t>
  </si>
  <si>
    <t>Намятова 422</t>
  </si>
  <si>
    <t>Петров 521</t>
  </si>
  <si>
    <t>кочнева 521</t>
  </si>
  <si>
    <t>Белова 741</t>
  </si>
  <si>
    <t>Данилова 721</t>
  </si>
  <si>
    <t>Долинина 731</t>
  </si>
  <si>
    <t>Хисямова 621</t>
  </si>
  <si>
    <t>Марков ТТ-21</t>
  </si>
  <si>
    <t>Преподавание -25</t>
  </si>
  <si>
    <t>Коррекционка -25</t>
  </si>
  <si>
    <t>ДО - 25</t>
  </si>
  <si>
    <t xml:space="preserve"> СДО - 25</t>
  </si>
  <si>
    <t>Итого 100</t>
  </si>
  <si>
    <t>Зачисление бюджет от 16.08.2019</t>
  </si>
  <si>
    <t>Правоохранительная деятельность</t>
  </si>
  <si>
    <t>ПД-2 курс</t>
  </si>
  <si>
    <t>ПД-3 курс</t>
  </si>
  <si>
    <t>ПД-4 курс</t>
  </si>
  <si>
    <t>Сценическая деятельность</t>
  </si>
  <si>
    <t>СД-1 курс</t>
  </si>
  <si>
    <t>СД - 2 курс</t>
  </si>
  <si>
    <t>СД-3 курс</t>
  </si>
  <si>
    <t>СД-4 курс</t>
  </si>
  <si>
    <t>Информационная безопастность</t>
  </si>
  <si>
    <t>ИБ- 2курс</t>
  </si>
  <si>
    <t>ИБ - 3 курс</t>
  </si>
  <si>
    <t>ИБ-4 курс</t>
  </si>
  <si>
    <t>ИБ-1 курс</t>
  </si>
  <si>
    <t>Зачисление бюджет от 17.08.2019</t>
  </si>
  <si>
    <t>Зачисление бюджет от 15.08.2019</t>
  </si>
  <si>
    <t>ПД-11 курс</t>
  </si>
  <si>
    <t>ПД-12 курс</t>
  </si>
  <si>
    <t>Сергалеева 421</t>
  </si>
  <si>
    <t>Султонова ГД-31</t>
  </si>
  <si>
    <t>ДОУ -25</t>
  </si>
  <si>
    <t>Соц.работа - 25</t>
  </si>
  <si>
    <t>Тех.творчество - 25</t>
  </si>
  <si>
    <t>ГД - 25</t>
  </si>
  <si>
    <t>Инфор.безопасность - 15</t>
  </si>
  <si>
    <t>Итого 115</t>
  </si>
  <si>
    <t>МО - 25</t>
  </si>
  <si>
    <t>Хореография - 25</t>
  </si>
  <si>
    <t>Реклама - 25</t>
  </si>
  <si>
    <t>ФК - 25</t>
  </si>
  <si>
    <t>ИЗО - 25</t>
  </si>
  <si>
    <t>Итого 125</t>
  </si>
  <si>
    <t>Итого бюджет очно -340</t>
  </si>
  <si>
    <t>Ширкин ФК-18-1</t>
  </si>
  <si>
    <t>Гусева ГД-21</t>
  </si>
  <si>
    <t>Травина 131</t>
  </si>
  <si>
    <t>Сафина 821</t>
  </si>
  <si>
    <t>Даутова 621</t>
  </si>
  <si>
    <t>Зачисление внебюджет от 20.08.2019</t>
  </si>
  <si>
    <t>Гомзина 732</t>
  </si>
  <si>
    <t xml:space="preserve">ФК - 23 </t>
  </si>
  <si>
    <t>СД-11</t>
  </si>
  <si>
    <t>ИТОГО 34</t>
  </si>
  <si>
    <t>Зачисление внебюджет 21.08.2019</t>
  </si>
  <si>
    <t>Преподавание -5</t>
  </si>
  <si>
    <t>Коррекционка -21</t>
  </si>
  <si>
    <t>ДО - 3</t>
  </si>
  <si>
    <t xml:space="preserve"> СДО - 9</t>
  </si>
  <si>
    <t>ИТОГО - 38</t>
  </si>
  <si>
    <t>Зачисление внебюджет 22.08.2019</t>
  </si>
  <si>
    <t>ДОУ - 15</t>
  </si>
  <si>
    <t xml:space="preserve">Социальная работа 2 </t>
  </si>
  <si>
    <t>ПД-57</t>
  </si>
  <si>
    <t>ИБ - 7</t>
  </si>
  <si>
    <t>ИТОГО - 85</t>
  </si>
  <si>
    <t>ИТОГО ВНЕБЮДЖЕТ - 157</t>
  </si>
  <si>
    <t>Чумаков 121</t>
  </si>
  <si>
    <t>Опарина ДО-18-1</t>
  </si>
  <si>
    <t>Опарина ДО-18-1 в ДО-18-3 Внебюджет</t>
  </si>
  <si>
    <t>Фадеева с ДОУ-18-1</t>
  </si>
  <si>
    <t>ДО-19-1 (11кл)</t>
  </si>
  <si>
    <t>ДО-19-2</t>
  </si>
  <si>
    <t>ДО-19-3 (9кл)</t>
  </si>
  <si>
    <t>ДО-19-4 (ДОТ)</t>
  </si>
  <si>
    <t>ФК-19-1 (11кл)</t>
  </si>
  <si>
    <t>ФК-19-2 (9кл)</t>
  </si>
  <si>
    <t>ДОУ-19-1</t>
  </si>
  <si>
    <t>БЮДЖЕТ - 44</t>
  </si>
  <si>
    <t>ВНЕБЮДЖЕТ - 49</t>
  </si>
  <si>
    <t>ИТОГО - 93</t>
  </si>
  <si>
    <t>012</t>
  </si>
  <si>
    <t>Групп   20</t>
  </si>
  <si>
    <t>Ширяева 332 в ФК-18-2</t>
  </si>
  <si>
    <t>Балаболин ФК-19-2</t>
  </si>
  <si>
    <t>Бакшаева в ДО-19-3</t>
  </si>
  <si>
    <t>Балябина ДО-18-2</t>
  </si>
  <si>
    <t>Кечин ГД-11</t>
  </si>
  <si>
    <t>Кумукова 111</t>
  </si>
  <si>
    <t>Лысенков 111</t>
  </si>
  <si>
    <t>Хорольская 412</t>
  </si>
  <si>
    <t>Балынский ИБ-11</t>
  </si>
  <si>
    <t>Бубнова ИБ-11</t>
  </si>
  <si>
    <t>Циц ИБ-11</t>
  </si>
  <si>
    <t>Шахмуратов ИБ-11</t>
  </si>
  <si>
    <t>Писарев ПД-11</t>
  </si>
  <si>
    <t>Кандаур 012</t>
  </si>
  <si>
    <t>Щербинина ТТ-31</t>
  </si>
  <si>
    <t>Буянкина в 121</t>
  </si>
  <si>
    <t>Янгулова 921</t>
  </si>
  <si>
    <t>Шихова с 031 В/Б на Б 031</t>
  </si>
  <si>
    <t>Ивашкова с 231 В/Б на Б 231</t>
  </si>
  <si>
    <t>Гущин 511</t>
  </si>
  <si>
    <t>Голикова 021</t>
  </si>
  <si>
    <t>Долгова 831</t>
  </si>
  <si>
    <t>Яшникова с 822 в ИЗО-21</t>
  </si>
  <si>
    <t>Колчеданцеву с 422 в 221</t>
  </si>
  <si>
    <t>Чулкова с 722 в 422</t>
  </si>
  <si>
    <t>Черкасов 521Б в 412В/Б</t>
  </si>
  <si>
    <t>Дудина с 021 Б в 722В/Б</t>
  </si>
  <si>
    <t>Канова 021 Б в 722В/Б</t>
  </si>
  <si>
    <t>Рубинова 931</t>
  </si>
  <si>
    <t>Дергунова 721</t>
  </si>
  <si>
    <t>Радийчук СД-11</t>
  </si>
  <si>
    <t>Буянкин 531</t>
  </si>
  <si>
    <t>Пономарева 931</t>
  </si>
  <si>
    <t>Ермолаев 131</t>
  </si>
  <si>
    <t>Фролова 131</t>
  </si>
  <si>
    <t>Максисова 621</t>
  </si>
  <si>
    <t>Зрейкат в 422</t>
  </si>
  <si>
    <t>Продлить до 01.02.2020 Пр № 06-03/219</t>
  </si>
  <si>
    <t>Тюрибаева (д.ф.Шамсутдинова) Мария Таалайбековна</t>
  </si>
  <si>
    <t>Продлить до 01.09.2020 Пр № 06-03/188</t>
  </si>
  <si>
    <t>Дергунова Мария Ильинична</t>
  </si>
  <si>
    <t>до 01.09.2020</t>
  </si>
  <si>
    <t>Продлить до 01.09.2020 Пр № 06-03/204</t>
  </si>
  <si>
    <t>Щербинина Елизавета Денисовна</t>
  </si>
  <si>
    <t>ТТ-31</t>
  </si>
  <si>
    <t>до 02.09.2020</t>
  </si>
  <si>
    <t>Хадиева  521</t>
  </si>
  <si>
    <t>Сверчков 322</t>
  </si>
  <si>
    <t>Марьенко 422</t>
  </si>
  <si>
    <t>Максимова 621</t>
  </si>
  <si>
    <t>Буянкина 121</t>
  </si>
  <si>
    <t>Бакшаева ДО-19-3</t>
  </si>
  <si>
    <t>Ивашкова 231В/Б в 231 Б</t>
  </si>
  <si>
    <t>Шихова 031В/Б в 031 Б</t>
  </si>
  <si>
    <t>Яшникова 822 В/Б в ИЗО-21В/Б</t>
  </si>
  <si>
    <t>Черкасова 521Б в 412 В/Б</t>
  </si>
  <si>
    <t>Дудина 021Б в 722 В/Б</t>
  </si>
  <si>
    <t>Конова с 021 Б в 722 В/Б</t>
  </si>
  <si>
    <t>Буянкин в 531</t>
  </si>
  <si>
    <t>Чулкова с 722 В/Б в 422 В/Б</t>
  </si>
  <si>
    <t>Колчеданцева с 422 В/Б в 221 В/б</t>
  </si>
  <si>
    <t>Ширяева с 332 в ФК-18-2</t>
  </si>
  <si>
    <t>Хамитова 423</t>
  </si>
  <si>
    <t>Макарова с ДО-18-2 в 822</t>
  </si>
  <si>
    <t>Уналбаева</t>
  </si>
  <si>
    <t>Тюрибаева</t>
  </si>
  <si>
    <t>Макарова  в 822 с ДО-18-2</t>
  </si>
  <si>
    <t>Хафизова 811</t>
  </si>
  <si>
    <t>Крылова ДО-19-3</t>
  </si>
  <si>
    <t>Юлдашева ФК-19-2</t>
  </si>
  <si>
    <t>Аведова 721</t>
  </si>
  <si>
    <t>Павлова 911</t>
  </si>
  <si>
    <t>Шацкий 412</t>
  </si>
  <si>
    <t>Лещенко ИБ-11</t>
  </si>
  <si>
    <t>Плотников И-11</t>
  </si>
  <si>
    <t>Сарсенбаев ПД-11</t>
  </si>
  <si>
    <t>Мелекесов ФК-18-2</t>
  </si>
  <si>
    <t>Жананова с ДО-18-2 в ДО-18-3</t>
  </si>
  <si>
    <t>Линник в ДО-19-3</t>
  </si>
  <si>
    <t>Монапова ФК-19-1</t>
  </si>
  <si>
    <t>Музафарова 911</t>
  </si>
  <si>
    <t>Слинкина 141</t>
  </si>
  <si>
    <t>Линник с 722</t>
  </si>
  <si>
    <t>Жимовская ДО-19-4</t>
  </si>
  <si>
    <t>Кульманова ДО-19-2</t>
  </si>
  <si>
    <t>Аносова с 021 в 722 В/Б</t>
  </si>
  <si>
    <t>Каримова ДО-19-2</t>
  </si>
  <si>
    <t>Абденова в 422</t>
  </si>
  <si>
    <t>Дубровина с 912 В/Б в 911 Б</t>
  </si>
  <si>
    <t>Кумукова в 111 В/Б на Б</t>
  </si>
  <si>
    <t>Терентьева с 722 В/Б в 721 Б</t>
  </si>
  <si>
    <t>Трофимова с 912 В/Б  в 911</t>
  </si>
  <si>
    <t>Байкина с ДО--18-2 в ДО-18-1</t>
  </si>
  <si>
    <t>Куликова с ДО-17-2 в ДО-17-1</t>
  </si>
  <si>
    <t>Бухиник с 332 В/Б в 331 Б</t>
  </si>
  <si>
    <t>Довженко с 432 В/Б в 431 Б</t>
  </si>
  <si>
    <t>Косимова с 722 В/б в 721 Б</t>
  </si>
  <si>
    <t>Алехина с 111</t>
  </si>
  <si>
    <t>Хасанова 341</t>
  </si>
  <si>
    <t>Цветкова 422</t>
  </si>
  <si>
    <t>Чепкова ФК-19-1</t>
  </si>
  <si>
    <t>Мычкина ФК-19-1</t>
  </si>
  <si>
    <t>Плотников ТТ-11</t>
  </si>
  <si>
    <t>Кулбасинова ФК-18-2</t>
  </si>
  <si>
    <t>Кочеткова 412</t>
  </si>
  <si>
    <t>Шепелева в 412</t>
  </si>
  <si>
    <t>Гулиев в 412</t>
  </si>
  <si>
    <t>Четвергова СД-11</t>
  </si>
  <si>
    <t>Дюрягина в 611</t>
  </si>
  <si>
    <t>Трофимова в 611</t>
  </si>
  <si>
    <t>Арапова в 012</t>
  </si>
  <si>
    <t>Карамышева в 012</t>
  </si>
  <si>
    <t>Кизяева в 012</t>
  </si>
  <si>
    <t>Ковалева в 012</t>
  </si>
  <si>
    <t>Раджабова в 012</t>
  </si>
  <si>
    <t>Черес в 012</t>
  </si>
  <si>
    <t>Гайсин в 111</t>
  </si>
  <si>
    <t>Смолякова в 111</t>
  </si>
  <si>
    <t>Калиниченко в 312</t>
  </si>
  <si>
    <t>Смирновас 811В/Б в 811 Б</t>
  </si>
  <si>
    <t>Ахмадин в 412</t>
  </si>
  <si>
    <t>Маслов в ФК-19-1</t>
  </si>
  <si>
    <t>Сарафанникова 722</t>
  </si>
  <si>
    <t>Грохотова с 011</t>
  </si>
  <si>
    <t>Матлащук ДО-19-3</t>
  </si>
  <si>
    <t>Берсенев 312</t>
  </si>
  <si>
    <t>Жукова 331</t>
  </si>
  <si>
    <t>Жукова Александра Павловна</t>
  </si>
  <si>
    <t>Мингалева 422</t>
  </si>
  <si>
    <t>Назарова в ДО-19-3</t>
  </si>
  <si>
    <t>Хакимова 731</t>
  </si>
  <si>
    <t>Филиппова ДО-19-2</t>
  </si>
  <si>
    <t>Мингалева Екатерина Сергеевна</t>
  </si>
  <si>
    <t>Продлить до 01.09.2020 ПР № 06-03/269</t>
  </si>
  <si>
    <t>Суюнтаев ФК-19-1</t>
  </si>
  <si>
    <t>Варенникова ФК-19-2</t>
  </si>
  <si>
    <t>Барчаковская ДО-18-3</t>
  </si>
  <si>
    <t>Лапатиева ДО-18-3</t>
  </si>
  <si>
    <t>Щетилин ФК-18-2</t>
  </si>
  <si>
    <t xml:space="preserve"> Телякова ФК-18-2</t>
  </si>
  <si>
    <t>Зайцева СД-11</t>
  </si>
  <si>
    <t>Голубкова 012</t>
  </si>
  <si>
    <t>Кинябулатова 012</t>
  </si>
  <si>
    <t>Мамаев 111</t>
  </si>
  <si>
    <t>Кочанова 211</t>
  </si>
  <si>
    <t>Давыдова 811</t>
  </si>
  <si>
    <t>Жаекбаева 811</t>
  </si>
  <si>
    <t>Мурзина 811</t>
  </si>
  <si>
    <t>Орлова ПД-12</t>
  </si>
  <si>
    <t>Крылова 511</t>
  </si>
  <si>
    <t>Гаврилов 312</t>
  </si>
  <si>
    <t>Аполлонов ИЗО-11</t>
  </si>
  <si>
    <t>Чаткин ТТ-11</t>
  </si>
  <si>
    <t>Заяц 421</t>
  </si>
  <si>
    <t>Куйшибаева ДО-18-2</t>
  </si>
  <si>
    <t>Файзуллин ФК-19-1</t>
  </si>
  <si>
    <t>Продлить до 30.09.2020 Пр №06-03/273</t>
  </si>
  <si>
    <t>Грохотова ДО-19-3</t>
  </si>
  <si>
    <t>Герасимов ФК-19-2</t>
  </si>
  <si>
    <t>012 - 3 человека</t>
  </si>
  <si>
    <t>912 - 2 человека</t>
  </si>
  <si>
    <t>312- 4 человека</t>
  </si>
  <si>
    <t>ИБ-11</t>
  </si>
  <si>
    <t>211- 2 человека</t>
  </si>
  <si>
    <t>Саломатина ДО-19-4</t>
  </si>
  <si>
    <t>Итикеева ДО-19-4</t>
  </si>
  <si>
    <t>Харченко ДО-19-3</t>
  </si>
  <si>
    <t>Чернова 822 (восстановилась)</t>
  </si>
  <si>
    <t>Чикова ДО-18-2</t>
  </si>
  <si>
    <t>Кизяева 012 В/б в 011 Б</t>
  </si>
  <si>
    <t>Вахрушева 732</t>
  </si>
  <si>
    <t>Дуарте 231 (не вышла из академ)</t>
  </si>
  <si>
    <t>Короткова ДО-19-3</t>
  </si>
  <si>
    <t>Серебрякова 521</t>
  </si>
  <si>
    <t>Кульчицкая 121</t>
  </si>
  <si>
    <t>Короткова 111</t>
  </si>
  <si>
    <t>Кульчицкая Снежана Евгеньевна</t>
  </si>
  <si>
    <t>до 08.10.2020</t>
  </si>
  <si>
    <t>1 В/Б</t>
  </si>
  <si>
    <t>Волкова ДО-19-3</t>
  </si>
  <si>
    <t>Саламахина ДО-19-2</t>
  </si>
  <si>
    <t>Костюк ФК-19-2</t>
  </si>
  <si>
    <t>Загритдинова ДО-19-2</t>
  </si>
  <si>
    <t>Ипатова ДО-19-4</t>
  </si>
  <si>
    <t>Бутяева ДО-19-3</t>
  </si>
  <si>
    <t>Войнаровская 631</t>
  </si>
  <si>
    <t>Волкова 741</t>
  </si>
  <si>
    <t>Мамидалина ДО-19-2</t>
  </si>
  <si>
    <t>Гулакова ДО-19-3</t>
  </si>
  <si>
    <t>Волкова Анна Сергеевна</t>
  </si>
  <si>
    <t>до 10.10.2020</t>
  </si>
  <si>
    <t>Стогов ПД-11</t>
  </si>
  <si>
    <t>Студеникина 912</t>
  </si>
  <si>
    <t>Арисов 311</t>
  </si>
  <si>
    <t>Борисов 311</t>
  </si>
  <si>
    <t>Умаралиева 311</t>
  </si>
  <si>
    <t>Яковлев 311</t>
  </si>
  <si>
    <t>Дмитриев ИБ-11</t>
  </si>
  <si>
    <t>Шурыгин ИЗО -11</t>
  </si>
  <si>
    <t>Шведова 611</t>
  </si>
  <si>
    <t>Агафонова ДО-19-4</t>
  </si>
  <si>
    <t>Маргарян ДОУ-19-1</t>
  </si>
  <si>
    <t>Чебыкина ДО-19-2</t>
  </si>
  <si>
    <t>Кузина ДО-19-4</t>
  </si>
  <si>
    <t>Браун 841</t>
  </si>
  <si>
    <t>Саталкина 912 (перевод)</t>
  </si>
  <si>
    <t>Ласкин ФК-19-1</t>
  </si>
  <si>
    <t>Арзамаскина ДО-19-2</t>
  </si>
  <si>
    <t>Ружейников 311</t>
  </si>
  <si>
    <t>Волкова 031</t>
  </si>
  <si>
    <t>Волкова Юлия Аячеславовна</t>
  </si>
  <si>
    <t>до 01.05.2020</t>
  </si>
  <si>
    <t>Костина 141</t>
  </si>
  <si>
    <t>Памурзина 141</t>
  </si>
  <si>
    <t>Пудов ГД-31</t>
  </si>
  <si>
    <t>Чубова 841</t>
  </si>
  <si>
    <t>Мансуров 321</t>
  </si>
  <si>
    <t>Сахаутдинов 321</t>
  </si>
  <si>
    <t>Филиппов 322</t>
  </si>
  <si>
    <t>Гарифуллина 332</t>
  </si>
  <si>
    <t>Бикназаров 332</t>
  </si>
  <si>
    <t>Кривов 342</t>
  </si>
  <si>
    <t>Сафонов 521</t>
  </si>
  <si>
    <t>Федотова 641</t>
  </si>
  <si>
    <t>Игошева 412</t>
  </si>
  <si>
    <t>Шакирова 921</t>
  </si>
  <si>
    <t>Лысакова 412</t>
  </si>
  <si>
    <t>Хасанова 412</t>
  </si>
  <si>
    <t>Абдрахманова ИЗО-21 В/Б в ГД-21 В/Б</t>
  </si>
  <si>
    <t>Жапарова ДО-19-4</t>
  </si>
  <si>
    <t>Усикова ТТ-11</t>
  </si>
  <si>
    <t>Иванова 941</t>
  </si>
  <si>
    <t>Туркина ДО-19-4</t>
  </si>
  <si>
    <t>Смолякова 111 с В/Б в 111 Б</t>
  </si>
  <si>
    <t>Ушаков с 342 В/Б в 341 Б</t>
  </si>
  <si>
    <t>Наумов 412</t>
  </si>
  <si>
    <t>Прыткова 131</t>
  </si>
  <si>
    <t>Гусев 521</t>
  </si>
  <si>
    <t>Трифонова с  ДО-16-1 Б в ДО-16-2 В/Б</t>
  </si>
  <si>
    <t>Зайнуллина  ДО-19-4</t>
  </si>
  <si>
    <t>Храмова 131</t>
  </si>
  <si>
    <t>Евменкин с 341 Б в 342 В/Б</t>
  </si>
  <si>
    <t>до 29.10.2020</t>
  </si>
  <si>
    <t>до 25.10.2020</t>
  </si>
  <si>
    <t>Продлить до 28.10.2020 ПР № 06-03/337</t>
  </si>
  <si>
    <t>Хаидова в ФК-19-2</t>
  </si>
  <si>
    <t>Шацкий В/Б с 412 в СД-11 В/Б</t>
  </si>
  <si>
    <t>Умарилиева 311</t>
  </si>
  <si>
    <t>Тронина ДО-19-2</t>
  </si>
  <si>
    <t>Абдрахманова с ГД-21 В/Б в ГД-21 Б</t>
  </si>
  <si>
    <t>Новикова ДО-19-3</t>
  </si>
  <si>
    <t>Астрошкнко ФК-19-2</t>
  </si>
  <si>
    <t>Черкасова 931</t>
  </si>
  <si>
    <t>Черкасова Валерия Эдуардовна</t>
  </si>
  <si>
    <t>Зинатуллина СД-11</t>
  </si>
  <si>
    <t>Усова СД-11</t>
  </si>
  <si>
    <t>Саблина ДО-19-3</t>
  </si>
  <si>
    <t>Аюпова ФК-18-1</t>
  </si>
  <si>
    <t>Ткачёва ГД-31</t>
  </si>
  <si>
    <t>Васильева с ГД-11 В/б в ТТ-11 В/Б</t>
  </si>
  <si>
    <t>Ткачёва Дарья Сергеевна</t>
  </si>
  <si>
    <t>ГД-31</t>
  </si>
  <si>
    <t>Тихонова ДО-19-2</t>
  </si>
  <si>
    <t>Алексеева ДО-19-2</t>
  </si>
  <si>
    <t>Фадеева ДО-19-4</t>
  </si>
  <si>
    <t>Костина 521</t>
  </si>
  <si>
    <t xml:space="preserve"> Григорьев 521</t>
  </si>
  <si>
    <t>Яхина 541</t>
  </si>
  <si>
    <t>Кочерова 6221</t>
  </si>
  <si>
    <t>Терентьева 631</t>
  </si>
  <si>
    <t>Рунчак 621</t>
  </si>
  <si>
    <t>Васильева ТТ-11 В/Б в ТТ-11Б</t>
  </si>
  <si>
    <t>Коткова 412</t>
  </si>
  <si>
    <t>Астрошенко ФК-19-2</t>
  </si>
  <si>
    <t>Сидорова 432</t>
  </si>
  <si>
    <t>Галиуллин ФК-19-1</t>
  </si>
  <si>
    <t>Бедин 412</t>
  </si>
  <si>
    <t>Саидов 412</t>
  </si>
  <si>
    <t>Карсакова ИЗО-11</t>
  </si>
  <si>
    <t>Исламова 731 в ДО-19-2</t>
  </si>
  <si>
    <t>Крюкова ДО-19-2</t>
  </si>
  <si>
    <t>де Боер 141</t>
  </si>
  <si>
    <t>Сарсенбаева 111</t>
  </si>
  <si>
    <t>Хисамова 911</t>
  </si>
  <si>
    <t>Исмагилова ПД-12</t>
  </si>
  <si>
    <t>Санникова 822 В/Б в 422 В/Б</t>
  </si>
  <si>
    <t>Паклина 021</t>
  </si>
  <si>
    <t>Примак ФК-19-1</t>
  </si>
  <si>
    <t>Аветисян с 332 в ФК-18-2</t>
  </si>
  <si>
    <t>до  22.11.2019</t>
  </si>
  <si>
    <t>Лунькова 931</t>
  </si>
  <si>
    <t>Лунькова Ксения Александровна</t>
  </si>
  <si>
    <t>Кожаева 141</t>
  </si>
  <si>
    <t>Люц 921</t>
  </si>
  <si>
    <t>Мурашев ФК-19-1</t>
  </si>
  <si>
    <t>Курочкина ДО-19-1</t>
  </si>
  <si>
    <t>Васильева 921</t>
  </si>
  <si>
    <t>Сагитова 821</t>
  </si>
  <si>
    <t>Сагитова с 821 в ДО-19-4</t>
  </si>
  <si>
    <t>Макаровский 711</t>
  </si>
  <si>
    <t>Шагиязданова ДО-17-2</t>
  </si>
  <si>
    <t>Шагиязданова Юлия Юнеровна</t>
  </si>
  <si>
    <t>до 26.11.2020</t>
  </si>
  <si>
    <t>Ситников ТТ-11</t>
  </si>
  <si>
    <t>Галина 412</t>
  </si>
  <si>
    <t>Макаровский ДОУ-19-1</t>
  </si>
  <si>
    <t>Анисимова ДО-19-3</t>
  </si>
  <si>
    <t>Васильев 431</t>
  </si>
  <si>
    <t xml:space="preserve">Васильев Максим Михайлович </t>
  </si>
  <si>
    <t>Негодяева ДО-19-3</t>
  </si>
  <si>
    <t>Сагитова с  821 в ДО-19-4</t>
  </si>
  <si>
    <t>Петренко 332 В/Б в 331 Б</t>
  </si>
  <si>
    <t>Литовченко с 312В/Б в СД-11 В/Б</t>
  </si>
  <si>
    <t>Мельникова 412</t>
  </si>
  <si>
    <t>Хуторный ПД-12</t>
  </si>
  <si>
    <t>Чихаев ДО-19-4</t>
  </si>
  <si>
    <t>Чепкова ФК-19-1 В/Б в ДО-19-4 В/Б</t>
  </si>
  <si>
    <t>Попова 211</t>
  </si>
  <si>
    <t>Ермилова ГД-31</t>
  </si>
  <si>
    <t>Красильникова ( д.ф.Капышева) Залина Алжановна</t>
  </si>
  <si>
    <t xml:space="preserve">Продлить до 01.09.2020 ПР 06-03/412 </t>
  </si>
  <si>
    <t>Шахмуратов ИБ-11 в ФК-19-2</t>
  </si>
  <si>
    <t>Маслов ФК-19-1</t>
  </si>
  <si>
    <t>Абдрахманова ДОУ-19-1 Б в ДО-19-4</t>
  </si>
  <si>
    <t>Кадеева ДО-19-3</t>
  </si>
  <si>
    <t>Прахнау ДО-16-2</t>
  </si>
  <si>
    <t>Нехорошкова ( д.ф. Кащеева) Анастасия Евгеньевна</t>
  </si>
  <si>
    <t>Продлить до 01.09.2020 ПР 06-03/421</t>
  </si>
  <si>
    <t>Дыль ДОУ-17-1</t>
  </si>
  <si>
    <t>Чикунова ФК-18-2</t>
  </si>
  <si>
    <t>Жабакова ДОУ-17-1</t>
  </si>
  <si>
    <t>Мулдагалиева 021</t>
  </si>
  <si>
    <t>Мулдагалиева Даяна Аскаровна</t>
  </si>
  <si>
    <t>Кульманова с ДО-19-2 в ДО-19-4</t>
  </si>
  <si>
    <t>Фазлеев 121 не вышли с акдем</t>
  </si>
  <si>
    <t>Васильева 131 не вышли с акдем</t>
  </si>
  <si>
    <t>Тетерук ТТ-31</t>
  </si>
  <si>
    <t>Тетерук Мария Сергеевна</t>
  </si>
  <si>
    <t>Щипакина 832</t>
  </si>
  <si>
    <t>Гулиев 412</t>
  </si>
  <si>
    <t>Исалеева 931</t>
  </si>
  <si>
    <t>Корнилова 832</t>
  </si>
  <si>
    <t>Порошина 021</t>
  </si>
  <si>
    <t>Корнилова Анастасия Александровна</t>
  </si>
  <si>
    <t>Могутнова с ДО-16-2 В/Б в  ДО-16-1 Б</t>
  </si>
  <si>
    <t>Юлмухаметова ДОУ-17-1 В/Б в ДОУ-17-1 Б</t>
  </si>
  <si>
    <t>Юлмухаметова  в ДОУ-17-1 Б</t>
  </si>
  <si>
    <t>Могутнова  в  ДО-16-1 Б</t>
  </si>
  <si>
    <t>Шевцова с ДОУ-19-1 В/Б в ДОУ 19-1 Б</t>
  </si>
  <si>
    <t>Шевцова в ДОУ 19-1 Б</t>
  </si>
  <si>
    <t>Загритдинова с ДО-19-2 в ДО-19-1</t>
  </si>
  <si>
    <t>Загритдинова  в ДО-19-1</t>
  </si>
  <si>
    <t>Заболотских 731</t>
  </si>
  <si>
    <t>Садырина ДО-19-2 в ДО-19-4</t>
  </si>
  <si>
    <t>Качан с 322 В/Б в 422 В/Б</t>
  </si>
  <si>
    <t>Продлить до 13.01.2021 Пр № 06-03/3</t>
  </si>
  <si>
    <t>Логинов с 541</t>
  </si>
  <si>
    <t>Аверков 331</t>
  </si>
  <si>
    <t>Ивикеева ГД-21 в 621</t>
  </si>
  <si>
    <t>Кадетова 012</t>
  </si>
  <si>
    <t>Сабитова 521</t>
  </si>
  <si>
    <t>Дмитриев с ИБ-11</t>
  </si>
  <si>
    <t>Гиззатуллина 931</t>
  </si>
  <si>
    <t>Качурова 012</t>
  </si>
  <si>
    <t>Саламахина ДО-19-2 в ДО-19-4</t>
  </si>
  <si>
    <t>Жургунова ДО-19-2 в ДО-19-4</t>
  </si>
  <si>
    <t>Крукова ДО-19-2 в ДО-19-4</t>
  </si>
  <si>
    <t>Ермалаев 131</t>
  </si>
  <si>
    <t>Халилова с 822 В/Б в 422 В/Б</t>
  </si>
  <si>
    <t>Багаманов в 912</t>
  </si>
  <si>
    <t xml:space="preserve">Мелекесов Артем Сергеевич </t>
  </si>
  <si>
    <t>ФК-18-2</t>
  </si>
  <si>
    <t>до 16.01.2021</t>
  </si>
  <si>
    <t>Аверков с 332 в ФК-18-1</t>
  </si>
  <si>
    <t>Айсенов в 322 восстановился</t>
  </si>
  <si>
    <t>Айсенов с 322 в ФК-18-2</t>
  </si>
  <si>
    <t>Айсенов перевод с 322 в ФК-18-2</t>
  </si>
  <si>
    <t>до 17.01.2021</t>
  </si>
  <si>
    <t>Пацукова 321</t>
  </si>
  <si>
    <t>ПРОДЛИТЬ до 17.01.2021 ПР № 06-03/29 от 17.01.2020</t>
  </si>
  <si>
    <t>Власенко 821</t>
  </si>
  <si>
    <t>Оразов с 421</t>
  </si>
  <si>
    <t>Ахмадин 412</t>
  </si>
  <si>
    <t>Лотырев с 322</t>
  </si>
  <si>
    <t>Петросян с ГД-31 В/Б в ГД-31 Б</t>
  </si>
  <si>
    <t>Дмитриева в 621</t>
  </si>
  <si>
    <t>Пацукова с 321 в ФК-18-2</t>
  </si>
  <si>
    <t>Пушкарева 121 в ДО-19-3</t>
  </si>
  <si>
    <t>Матюха ИБ-11</t>
  </si>
  <si>
    <t>Аверков перевод с 332 в ФК-17-1</t>
  </si>
  <si>
    <t>Павлова 141 восстановилась</t>
  </si>
  <si>
    <t>Тылызина 031</t>
  </si>
  <si>
    <t>Князькина 021</t>
  </si>
  <si>
    <t>Неклюдова 841</t>
  </si>
  <si>
    <t>до 27.01.2021</t>
  </si>
  <si>
    <t>Дубина ДОУ-18-1</t>
  </si>
  <si>
    <t>Рапп ДО-18-3</t>
  </si>
  <si>
    <t>Боталова с 322 в ФК-18-2</t>
  </si>
  <si>
    <t>Соколова 422</t>
  </si>
  <si>
    <t>Кацман ДО-18-2</t>
  </si>
  <si>
    <t>Кацман Ирина Вадимовна</t>
  </si>
  <si>
    <t>до 09.01.2021</t>
  </si>
  <si>
    <t>Цупова Дарья Сергеевна</t>
  </si>
  <si>
    <t>ПД-12</t>
  </si>
  <si>
    <t>до 05.02.2021</t>
  </si>
  <si>
    <t>Цупова ПД-12</t>
  </si>
  <si>
    <t>Гевнер ГД-11</t>
  </si>
  <si>
    <t>Пелепелина с 321 в ФК-18-2</t>
  </si>
  <si>
    <t>Продлить до 30.06.2020 ПР № 06-03/55 от 11.02.2020</t>
  </si>
  <si>
    <t>Запевалов ТТ-11</t>
  </si>
  <si>
    <t>Багаутдинова ИБ-11</t>
  </si>
  <si>
    <t>Трифонова 422</t>
  </si>
  <si>
    <t>Логинова с 211  в ДО-19-3</t>
  </si>
  <si>
    <t>Ботева ФК-18-1</t>
  </si>
  <si>
    <t>Аминова ФК-18-2</t>
  </si>
  <si>
    <t>Седухина ИБ-11</t>
  </si>
  <si>
    <t>Манько ИЗО-21</t>
  </si>
  <si>
    <t>Манько Светлана Олеговна</t>
  </si>
  <si>
    <t>ИЗО-21</t>
  </si>
  <si>
    <t>до 04.03.2020</t>
  </si>
  <si>
    <t>Григорьева С ДОУ-18-1 В/Б в ДОУ-18-1 Б</t>
  </si>
  <si>
    <t>Кочанова 211 В/Б в 211Б</t>
  </si>
  <si>
    <t>Жданова с ИБ-11 В/Б в ИБ-11Б</t>
  </si>
  <si>
    <t>Бубнова с ИБ-11 В/б в ИБ-11 Б</t>
  </si>
  <si>
    <t>Анисимова с 432 В/Б в 431 Б</t>
  </si>
  <si>
    <t>Гавричкова с 322 В/Б в 321 Б</t>
  </si>
  <si>
    <t>Даутова с 322 В/Б в 321 Б</t>
  </si>
  <si>
    <t>Световец 822</t>
  </si>
  <si>
    <t>Световец Анастасия Александровна</t>
  </si>
  <si>
    <t>до 03.03.2021</t>
  </si>
  <si>
    <t>Мартынова 422</t>
  </si>
  <si>
    <t>Кулахзян ИБ-11</t>
  </si>
  <si>
    <t>Дыль ДОУ-18-1 (восстановилась)</t>
  </si>
  <si>
    <t>Суюндукова 322</t>
  </si>
  <si>
    <t>Газзатуллина 931</t>
  </si>
  <si>
    <t>Харлов ФК-19-1</t>
  </si>
  <si>
    <t>Литвяк 412</t>
  </si>
  <si>
    <t>Шарыгина 531</t>
  </si>
  <si>
    <t>Ковалева 722</t>
  </si>
  <si>
    <t>Ковалева Полина Евгеньевна</t>
  </si>
  <si>
    <t>до 12.01.2021</t>
  </si>
  <si>
    <t>Шарыгина Екатерина Васильевна</t>
  </si>
  <si>
    <t>Зимакова  ГД-11</t>
  </si>
  <si>
    <t>Телегина 621</t>
  </si>
  <si>
    <t>Долгова Ольга Витальевна</t>
  </si>
  <si>
    <t>Леушкина ПД-12</t>
  </si>
  <si>
    <t>Богославская 741</t>
  </si>
  <si>
    <t>Габдрахманов ФК-17-1</t>
  </si>
  <si>
    <t>Бабердина 912</t>
  </si>
  <si>
    <t>Рыкова 912</t>
  </si>
  <si>
    <t>Втюрин 421</t>
  </si>
  <si>
    <t>Устенко 521</t>
  </si>
  <si>
    <t>Рахматуллин 611</t>
  </si>
  <si>
    <t xml:space="preserve">Крафт 631 </t>
  </si>
  <si>
    <t>Ситнова 631</t>
  </si>
  <si>
    <t>Литовченко СД-11</t>
  </si>
  <si>
    <t>Исаева ГД-21</t>
  </si>
  <si>
    <t>Пустоварова ГД-21</t>
  </si>
  <si>
    <t>Кочетков 332</t>
  </si>
  <si>
    <t>Литовченко 312</t>
  </si>
  <si>
    <t>Симаков 312</t>
  </si>
  <si>
    <t>Карташова в 311 Б в 611 Б</t>
  </si>
  <si>
    <t>Хужаева 721</t>
  </si>
  <si>
    <t>Барнева 821</t>
  </si>
  <si>
    <t>Никитину В/Б 822 в 821 Б</t>
  </si>
  <si>
    <t>Дегтярева В/Б 422 в 421 Б</t>
  </si>
  <si>
    <t>Никитину в 821 Б с 822 В/Б</t>
  </si>
  <si>
    <t>Дегтярева в 421 Б с  422 В/Б</t>
  </si>
  <si>
    <t>Шамсутдинова ДО-19-4</t>
  </si>
  <si>
    <t>Карагужин ФК-19-2</t>
  </si>
  <si>
    <t>Зайнетдинов ФК-19-2</t>
  </si>
  <si>
    <t>Талипов ФК-19-1</t>
  </si>
  <si>
    <t>Карпова ДОУ-19-1</t>
  </si>
  <si>
    <t>Нечаева ДОУ-19-1</t>
  </si>
  <si>
    <t>Исебаев ДОУ-18-1</t>
  </si>
  <si>
    <t>Макарова ДОУ-18-1</t>
  </si>
  <si>
    <t>Седова ДОУ-18-1 В/Б в ДОУ-18-1 Б</t>
  </si>
  <si>
    <t>Афанасьева ДОУ-18-1 В/Б в ДОУ-18-1 Б</t>
  </si>
  <si>
    <t>Маргарян ДОУ-19-1 В/Б в ДОУ-19-1 Б</t>
  </si>
  <si>
    <t>Файзуллин  с ФК-19-1 В/Б в ФК-19-1Б</t>
  </si>
  <si>
    <t>Седова в ДОУ-18-1 Б</t>
  </si>
  <si>
    <t>Афанасьева  в ДОУ-18-1 Б</t>
  </si>
  <si>
    <t>Маргарян  в ДОУ-19-1 Б</t>
  </si>
  <si>
    <t>Файзуллин   в ФК-19-1Б</t>
  </si>
  <si>
    <t>Уксукбаева ДО-17-2</t>
  </si>
  <si>
    <t>Константинов 321</t>
  </si>
  <si>
    <t>Баскакова 221</t>
  </si>
  <si>
    <t>Ладина 811</t>
  </si>
  <si>
    <t>Ладина Александра Сергеевна</t>
  </si>
  <si>
    <t>до 18.05.2021</t>
  </si>
  <si>
    <t>Имангалиев ФК-19-1</t>
  </si>
  <si>
    <t>Имангалиев Мурат Жанибекович</t>
  </si>
  <si>
    <t>ФК-19-1</t>
  </si>
  <si>
    <t>до 01.06.2021</t>
  </si>
  <si>
    <t>Саламахина ДО-19-4</t>
  </si>
  <si>
    <t>Дьяк 721</t>
  </si>
  <si>
    <t>Андрюхина 131</t>
  </si>
  <si>
    <t>до 16.06.2021</t>
  </si>
  <si>
    <t>Харлов Юрий Александрович</t>
  </si>
  <si>
    <t>до 13.01.2021</t>
  </si>
  <si>
    <t>Мамедова 531</t>
  </si>
  <si>
    <t>Котышева 531</t>
  </si>
  <si>
    <t>Иващенко 811</t>
  </si>
  <si>
    <t>Сигдаринова 411</t>
  </si>
  <si>
    <t>Бюджет - 221</t>
  </si>
  <si>
    <t>Внебюджет - 47</t>
  </si>
  <si>
    <t>Бюджет - 30</t>
  </si>
  <si>
    <t>Внебюджет - 56</t>
  </si>
  <si>
    <t>Выпуск - 268</t>
  </si>
  <si>
    <t>ВЫПУСК - 86</t>
  </si>
  <si>
    <t>ВСЕГО - 354</t>
  </si>
  <si>
    <t>Красильникова 711</t>
  </si>
  <si>
    <t>Стародубцев 312</t>
  </si>
  <si>
    <t>Мельникова 311</t>
  </si>
  <si>
    <t>Павлоцкая 842</t>
  </si>
  <si>
    <t>Павлоцкая Дарья Сергеевна</t>
  </si>
  <si>
    <t>до 07.07.2021</t>
  </si>
  <si>
    <t>ПД-21 курс</t>
  </si>
  <si>
    <t>ПД-22 курс</t>
  </si>
  <si>
    <t>ПД-31 курс</t>
  </si>
  <si>
    <t>ПД-32 курс</t>
  </si>
  <si>
    <t>ПД-41 курс</t>
  </si>
  <si>
    <t>ПД-42 курс</t>
  </si>
  <si>
    <t>022</t>
  </si>
  <si>
    <t>ФК-20-1</t>
  </si>
  <si>
    <t>Татаева 921</t>
  </si>
  <si>
    <t>Наумов 422</t>
  </si>
  <si>
    <t>Идрисова 831</t>
  </si>
  <si>
    <t>Скибинева 221</t>
  </si>
  <si>
    <t>Винникова ТТ-31</t>
  </si>
  <si>
    <t>Костюченко 631</t>
  </si>
  <si>
    <t>Ямалтдинова ТТ-21</t>
  </si>
  <si>
    <t>Черненко 531</t>
  </si>
  <si>
    <t>Овченкова ГД-31</t>
  </si>
  <si>
    <t>ОЧНО Бюджет</t>
  </si>
  <si>
    <t xml:space="preserve">Физическая культура - 25 </t>
  </si>
  <si>
    <t>Сценическая деятельность - 25</t>
  </si>
  <si>
    <t>Гольник ФК-19-1</t>
  </si>
  <si>
    <t>Дошкольное образование - 25</t>
  </si>
  <si>
    <t>Препод.в нач. классах - 25</t>
  </si>
  <si>
    <t>Спец. Дошкольное - 25</t>
  </si>
  <si>
    <t>Корр.пед.в .нач.обр - 25</t>
  </si>
  <si>
    <t>Тех. Творчество - 25</t>
  </si>
  <si>
    <t>ИТОГО - 125</t>
  </si>
  <si>
    <t>Панфилова 322</t>
  </si>
  <si>
    <t>Мухамадеева 821</t>
  </si>
  <si>
    <t>Музыкальное образование - 25</t>
  </si>
  <si>
    <t>Страшенко 331</t>
  </si>
  <si>
    <t>Кочеткова с 422 В/Б в ПД-22 В/б</t>
  </si>
  <si>
    <t>Савчук с 721 Б в ПД-22 В/Б</t>
  </si>
  <si>
    <t>Сидорова 432 (восстановилась)</t>
  </si>
  <si>
    <t>Ткачева ГД-31</t>
  </si>
  <si>
    <t>ПРОДЛИТЬ до 01.09.2021 ПР 06-03/158 от 28.08.2020</t>
  </si>
  <si>
    <t>Баязитова с ДО-19-2 в ДО-19-4</t>
  </si>
  <si>
    <t>Шуланова ГД-21</t>
  </si>
  <si>
    <t>Апонасюк 422</t>
  </si>
  <si>
    <t>Новиков с 422 В/Б в 421 Б</t>
  </si>
  <si>
    <t>Новиков в 421 Б из 422 В/Б</t>
  </si>
  <si>
    <t>ИТОГО - 150</t>
  </si>
  <si>
    <t>Нагайцев ПД-22</t>
  </si>
  <si>
    <t>ПРОДЛИТЬ до 01.09.2021 Пр № 06-03/ 165 от 31.08.2020</t>
  </si>
  <si>
    <t>ДО-20-1(11)</t>
  </si>
  <si>
    <t>ПД-20-1 (11)</t>
  </si>
  <si>
    <t>ДОУ-20-1(11)</t>
  </si>
  <si>
    <t>ФК-20-1(11)</t>
  </si>
  <si>
    <t>ДО-20-2(11)</t>
  </si>
  <si>
    <t>ФК-20-2(9)</t>
  </si>
  <si>
    <t>ДО-20-3(9)</t>
  </si>
  <si>
    <t>ОЗО бюджет+внебюджет</t>
  </si>
  <si>
    <t>ИТОГО - 91</t>
  </si>
  <si>
    <t>Киселева ПД-20-1</t>
  </si>
  <si>
    <t>Довгань ПД-20-1</t>
  </si>
  <si>
    <t>Кузьмина ДО20-2</t>
  </si>
  <si>
    <t>Стрижова ДО-20-3</t>
  </si>
  <si>
    <t>Мурзина ДО-20-3</t>
  </si>
  <si>
    <t>Максимова ДО-19-3</t>
  </si>
  <si>
    <t>Кожанова 821</t>
  </si>
  <si>
    <t>Максимова 021 в ДО-19-3</t>
  </si>
  <si>
    <t>Тонкова ИЗО-21</t>
  </si>
  <si>
    <t>Артамонов</t>
  </si>
  <si>
    <t>Котышева</t>
  </si>
  <si>
    <t>Гуиерова</t>
  </si>
  <si>
    <t xml:space="preserve"> Симоненко</t>
  </si>
  <si>
    <t xml:space="preserve">Сафронов </t>
  </si>
  <si>
    <t xml:space="preserve">Шаблинский </t>
  </si>
  <si>
    <t>ФК-20-2</t>
  </si>
  <si>
    <t>Долганова</t>
  </si>
  <si>
    <t>Мелентьев</t>
  </si>
  <si>
    <t>Макарова 131</t>
  </si>
  <si>
    <t>Долматова 231</t>
  </si>
  <si>
    <t>Варлакова 212</t>
  </si>
  <si>
    <t>Веретновам 212</t>
  </si>
  <si>
    <t>Нагуманов ИБ-12</t>
  </si>
  <si>
    <t>Шеин 212</t>
  </si>
  <si>
    <t>ИБ-12</t>
  </si>
  <si>
    <t>ДОУ - 25</t>
  </si>
  <si>
    <t>Графический дизайнер - 25</t>
  </si>
  <si>
    <t>Информационная безопасность - 25</t>
  </si>
  <si>
    <t>Итого - 100</t>
  </si>
  <si>
    <t>Внебюджет</t>
  </si>
  <si>
    <t>ПД-11 - 27</t>
  </si>
  <si>
    <t>ПД-12 - 27</t>
  </si>
  <si>
    <t>ПД-13</t>
  </si>
  <si>
    <t>ПД-14</t>
  </si>
  <si>
    <t>ПД- 14 - 27</t>
  </si>
  <si>
    <t>ПД-13 - 25</t>
  </si>
  <si>
    <t>Итого - 106</t>
  </si>
  <si>
    <t>Реклама - 3</t>
  </si>
  <si>
    <t>Соц рабрта - 25</t>
  </si>
  <si>
    <t>ФК - 33</t>
  </si>
  <si>
    <t>ДОУ - 29</t>
  </si>
  <si>
    <t>Музыка - 1</t>
  </si>
  <si>
    <t>Кор.пед.- 17</t>
  </si>
  <si>
    <t>ГД- 12</t>
  </si>
  <si>
    <t>ИБ - 13</t>
  </si>
  <si>
    <t>СД-3</t>
  </si>
  <si>
    <t>ТТ- 1</t>
  </si>
  <si>
    <t>СД (11 кл) - 2</t>
  </si>
  <si>
    <t>Хореография 11 кл - 2</t>
  </si>
  <si>
    <t>ДОУ 11 кл - 10</t>
  </si>
  <si>
    <t>СДО 11 кл - 4</t>
  </si>
  <si>
    <t>Реклама 11 кл - 4</t>
  </si>
  <si>
    <t>Кор.пед. 11 кл - 11</t>
  </si>
  <si>
    <t>ПД-11-11 кл</t>
  </si>
  <si>
    <t>ПД-11-11 кл - 32</t>
  </si>
  <si>
    <t>ПД 11 кл -3</t>
  </si>
  <si>
    <t>28.08.2020 внебюджет</t>
  </si>
  <si>
    <t>27.08.2020 бюджет внебюджет</t>
  </si>
  <si>
    <t>СДО - 24</t>
  </si>
  <si>
    <t>ИЗО - 2</t>
  </si>
  <si>
    <t>Егоров с 621 Б в СД-21 В/Б</t>
  </si>
  <si>
    <t>Шевченко с 611</t>
  </si>
  <si>
    <t>Иванцова 131</t>
  </si>
  <si>
    <t>Козина с 731 В/Б в 731</t>
  </si>
  <si>
    <t>дудина в 731 Б</t>
  </si>
  <si>
    <t>Канова в 731 Б</t>
  </si>
  <si>
    <t>Добычина с 922 В/Б в 921 Б</t>
  </si>
  <si>
    <t>Гущина с 922 В/Б в 921 Б</t>
  </si>
  <si>
    <t>Гвоздева с 131 В/Б в 131 Б</t>
  </si>
  <si>
    <t>Якупова с 131 В/Б в 131 Б</t>
  </si>
  <si>
    <t>Пятовская с 231 В/Б в 231 Б</t>
  </si>
  <si>
    <t>Филиппова с 031 В/Б в 0131 Б</t>
  </si>
  <si>
    <t>Хакимова с 821 В/Б в 821 Б</t>
  </si>
  <si>
    <t>Вилкова с 332 В/Б в 331 Б</t>
  </si>
  <si>
    <t>Мурашев с ФК-19-1 В/Б в ФК-19-1 Б</t>
  </si>
  <si>
    <t>Галиуллин с ФК-19-1 В/Б в ФК-19-1 Б</t>
  </si>
  <si>
    <t>Гвоздева в 611</t>
  </si>
  <si>
    <t>Нурпиисова 212</t>
  </si>
  <si>
    <t>ИБ-12  - 6 человек</t>
  </si>
  <si>
    <t>ПД-13  - 2 человека</t>
  </si>
  <si>
    <t>Литвинова ИЗО-11</t>
  </si>
  <si>
    <t>Галкина ДО-20-3</t>
  </si>
  <si>
    <t>Мусевич с ДО-19-2 в ДО-19-4</t>
  </si>
  <si>
    <t>Бикмурззина 811</t>
  </si>
  <si>
    <t>Зинец 621</t>
  </si>
  <si>
    <t>Бурлуцкая 731</t>
  </si>
  <si>
    <t>ПРОДЛИТЬ до 01.09.2021 ПР № 06-03/193 от 07.09.2020</t>
  </si>
  <si>
    <t>Вандышева 931</t>
  </si>
  <si>
    <t>Дюскина 022</t>
  </si>
  <si>
    <t>Гималова с 341 в ФК-17-1</t>
  </si>
  <si>
    <t>Гребенщикова с ДО-19-2 в ДО-19-4</t>
  </si>
  <si>
    <t>ФК 11 кл - 8</t>
  </si>
  <si>
    <t>ИТОГО - 257 + 4 человека отдельная докладная</t>
  </si>
  <si>
    <t>Итого 261</t>
  </si>
  <si>
    <t>367 внебюджет</t>
  </si>
  <si>
    <t>Итого Бюджет + внебюджет   742 прием</t>
  </si>
  <si>
    <t>Иванцова Ксения Игоревна</t>
  </si>
  <si>
    <t>до 01.09.2021</t>
  </si>
  <si>
    <t>ГД - 26</t>
  </si>
  <si>
    <t>Пряшка ПД-20-1</t>
  </si>
  <si>
    <t>Шабля 332 в ФК-18-2</t>
  </si>
  <si>
    <t>Балынский ИБ-21</t>
  </si>
  <si>
    <t>ИБ- 21 курс</t>
  </si>
  <si>
    <t>ИБ - 31 курс</t>
  </si>
  <si>
    <t>ИБ -41 курс</t>
  </si>
  <si>
    <t>Шахмуратов ФК-19-2</t>
  </si>
  <si>
    <t>Ширяева ФК-18-2</t>
  </si>
  <si>
    <t>Филиппова ПД-20-1</t>
  </si>
  <si>
    <t>Анисимова Александра Александровна</t>
  </si>
  <si>
    <t>ДО-19-3</t>
  </si>
  <si>
    <t>до 10.09.2021</t>
  </si>
  <si>
    <t>Валиев ПД-13</t>
  </si>
  <si>
    <t>Газизова 422</t>
  </si>
  <si>
    <t>Волкова Мария Алексеевна</t>
  </si>
  <si>
    <t>до 11.09.2021</t>
  </si>
  <si>
    <t>Перестова ФК-20-2</t>
  </si>
  <si>
    <t>Караваева ФК-20-1</t>
  </si>
  <si>
    <t>Плишкина 931 в ДО-19-3</t>
  </si>
  <si>
    <t>Богдановская 721</t>
  </si>
  <si>
    <t>Сарбаев ИБ-12</t>
  </si>
  <si>
    <t>Закиров СД-11</t>
  </si>
  <si>
    <t>Савина ДО-20-3</t>
  </si>
  <si>
    <t>Лекомцева 212</t>
  </si>
  <si>
    <t>Томасова 912</t>
  </si>
  <si>
    <t>Шапошникова с 022 В/Б в 021 Б</t>
  </si>
  <si>
    <t>Гришина с 811 /Б в 811 Б</t>
  </si>
  <si>
    <t>Лапонова с 221 В/Б в 221 Б</t>
  </si>
  <si>
    <t>Смирнов с 342 В/Б в 341 Б</t>
  </si>
  <si>
    <t>Долганова ПД-22</t>
  </si>
  <si>
    <t>Газизова ДО-19-2</t>
  </si>
  <si>
    <t>Машкова с ИБ-12 в ГД-12</t>
  </si>
  <si>
    <t>Цыбизова с ПД-11 в СД-11</t>
  </si>
  <si>
    <t>Салтанова ДО-20-3</t>
  </si>
  <si>
    <t>Кочеткова ПД-22</t>
  </si>
  <si>
    <t>Жабакова ДОУ-19-1</t>
  </si>
  <si>
    <t>Гриценко 311</t>
  </si>
  <si>
    <t>Макаркина ТТ-21</t>
  </si>
  <si>
    <t>Витушкина ФК-20-1</t>
  </si>
  <si>
    <t>Лукманова 221</t>
  </si>
  <si>
    <t>Тугулева 012</t>
  </si>
  <si>
    <t>Ишмаметьева 531 (восстановилась)</t>
  </si>
  <si>
    <t>Гаврилова ГД-41</t>
  </si>
  <si>
    <t>Жигалова с 922 в ДО-19-3</t>
  </si>
  <si>
    <t>Бойченко 842</t>
  </si>
  <si>
    <t>Исмагилова ПД-22</t>
  </si>
  <si>
    <t>Аннушкин 922</t>
  </si>
  <si>
    <t>Прохор 421</t>
  </si>
  <si>
    <t>Кокорина ДО-20-2</t>
  </si>
  <si>
    <t>Мезенцева с 631 б в 821 Б</t>
  </si>
  <si>
    <t>Душкина 041</t>
  </si>
  <si>
    <t>Душкина Елизавета Сергеевна</t>
  </si>
  <si>
    <t>до 02.10.2021</t>
  </si>
  <si>
    <t>Сомоплавский 322</t>
  </si>
  <si>
    <t>Чуркина ДО-20-2</t>
  </si>
  <si>
    <t>Шагалина 711</t>
  </si>
  <si>
    <t>Зайцева ПД-20-1</t>
  </si>
  <si>
    <t>Власенко с ТТ-11 Б в 711 Б</t>
  </si>
  <si>
    <t>Кожевников 322</t>
  </si>
  <si>
    <t>Иванова 931</t>
  </si>
  <si>
    <t>Иванова Анна Валерьевна</t>
  </si>
  <si>
    <t>Быкова 141</t>
  </si>
  <si>
    <t>Султонова 921 (912)</t>
  </si>
  <si>
    <t>добавила ИБ-12 Букарев, Гизатулин</t>
  </si>
  <si>
    <t>Лебедев с 332 В/б в СД-21 В/Б</t>
  </si>
  <si>
    <t>Кошкарев с 332</t>
  </si>
  <si>
    <t>Амиров с 322 в ФК-19-2</t>
  </si>
  <si>
    <t>Берсенев с 322 в ФК-19-2</t>
  </si>
  <si>
    <t>Жмайло ДО-20-2</t>
  </si>
  <si>
    <t>Лубенец ДОУ-20-1</t>
  </si>
  <si>
    <t>Чупров с ТТ-11 В/Б в ТТ-11 Б</t>
  </si>
  <si>
    <t>Максименко с 422 В/Б в 421 Б</t>
  </si>
  <si>
    <t>Абсалямова ИЗО-21 в 221</t>
  </si>
  <si>
    <t>Чурашева с СД-21</t>
  </si>
  <si>
    <t>Чурашева Эвелина Борисрвна</t>
  </si>
  <si>
    <t>СД-21</t>
  </si>
  <si>
    <t>Ахметов с 322 в ФК-19-2</t>
  </si>
  <si>
    <t>Добавила в ИБ-12 Букреева, Гизатулина</t>
  </si>
  <si>
    <t>Язева ПД-22</t>
  </si>
  <si>
    <t>Иванов с 332 В/Б в СД-21 В/Б</t>
  </si>
  <si>
    <t>Сафина 831</t>
  </si>
  <si>
    <t>Воробьева ПД-13</t>
  </si>
  <si>
    <t>Ахметгареев ФК-20-1</t>
  </si>
  <si>
    <t>Соколов с 922 в СД-21</t>
  </si>
  <si>
    <t>Гарбер ФК-20-2</t>
  </si>
  <si>
    <t>Ермилова ГД-31 не вышла с ак.о</t>
  </si>
  <si>
    <t>Манько ИЗО-21 не вышла с ак.о</t>
  </si>
  <si>
    <t>Кульчицкая 121 не вышла с ак.о.</t>
  </si>
  <si>
    <t>Буканова 121</t>
  </si>
  <si>
    <t>Горшкова 231</t>
  </si>
  <si>
    <t>Кечин ГД-21</t>
  </si>
  <si>
    <t>Чернова ГД-31</t>
  </si>
  <si>
    <t>Суфьянова ИЗО-21</t>
  </si>
  <si>
    <t>Ситников ТТ-21</t>
  </si>
  <si>
    <t>Диль 521</t>
  </si>
  <si>
    <t>Сабитова 531</t>
  </si>
  <si>
    <t>Шацкий СД-21</t>
  </si>
  <si>
    <t>Зинатуллина СД-21</t>
  </si>
  <si>
    <t>Александрова СД-21</t>
  </si>
  <si>
    <t>Князькина 031</t>
  </si>
  <si>
    <t>Галина 422</t>
  </si>
  <si>
    <t>Никитина ПД-22</t>
  </si>
  <si>
    <t>Борисов 321</t>
  </si>
  <si>
    <t>Ружейников 321</t>
  </si>
  <si>
    <t>Кишоян 322</t>
  </si>
  <si>
    <t>Омельницкая 531</t>
  </si>
  <si>
    <t>Андрусяк 511</t>
  </si>
  <si>
    <t>Будникова 931</t>
  </si>
  <si>
    <t>Тюрибаева 411</t>
  </si>
  <si>
    <t>Кохан ГД-12</t>
  </si>
  <si>
    <t>Фетисова 731</t>
  </si>
  <si>
    <t>Карсакова ИЗО-21 В/Б в ИЗО-21 Б</t>
  </si>
  <si>
    <t>Городняя 031 В/Б в 031 Б</t>
  </si>
  <si>
    <t>Гузняева 422 В/Б в 421 Б</t>
  </si>
  <si>
    <t>Тонкова ИЗО-21 В/Б в ИЗО-21 Б</t>
  </si>
  <si>
    <t>Пугачёва ДОУ-20-1</t>
  </si>
  <si>
    <t>Сайфульмулюкова 421</t>
  </si>
  <si>
    <t>Верховцева 711</t>
  </si>
  <si>
    <t>Рысаева ДОУ-19-1 В/Б в ДО-19-1 Б</t>
  </si>
  <si>
    <t>Лубенец ПД-11</t>
  </si>
  <si>
    <t>Киселев ИБ-12</t>
  </si>
  <si>
    <t>Севостьянова ДО-20-2</t>
  </si>
  <si>
    <t>Артемьев ПД-11</t>
  </si>
  <si>
    <t>Морев Пд-13</t>
  </si>
  <si>
    <t>Зурначан СД-11</t>
  </si>
  <si>
    <t>Аргумбаев ДОУ-20-1</t>
  </si>
  <si>
    <t>Гарипов ФК-20-2</t>
  </si>
  <si>
    <t>Винокуров ФК-20-2</t>
  </si>
  <si>
    <t>Кириенко ДОУ-20-1</t>
  </si>
  <si>
    <t>Калугина 731 не вышла с ак.от.</t>
  </si>
  <si>
    <t>Нищева 131 не вышла с ак.от.</t>
  </si>
  <si>
    <t>Новикова ТТ-11</t>
  </si>
  <si>
    <t>Ленкина 931</t>
  </si>
  <si>
    <t>Ленкина Дарья Олеговна</t>
  </si>
  <si>
    <t>Лебедева 912</t>
  </si>
  <si>
    <t>Сайфуллина 022</t>
  </si>
  <si>
    <t>Салимов ПД-11-11</t>
  </si>
  <si>
    <t>Сабитова ДОУ-19-1</t>
  </si>
  <si>
    <t>Косолапова ФК-20-2</t>
  </si>
  <si>
    <t>Фролова ИБ-12</t>
  </si>
  <si>
    <t>Алексеева 922</t>
  </si>
  <si>
    <t>Нуралиев ПД-20-1</t>
  </si>
  <si>
    <t>Трынова 312</t>
  </si>
  <si>
    <t>Механошина 912 В/Б в 711Б</t>
  </si>
  <si>
    <t>Бардинцева ДОУ-20-1</t>
  </si>
  <si>
    <t>Шепилова ГД-12</t>
  </si>
  <si>
    <t>Петросян 412</t>
  </si>
  <si>
    <t>Писарев В/Б ПД-21 в ИБ-21 В/Б</t>
  </si>
  <si>
    <t>Перепелкин ФК-20-2</t>
  </si>
  <si>
    <t>Белова ДО-19-2</t>
  </si>
  <si>
    <t>Мухитдинова ДО-20-2</t>
  </si>
  <si>
    <t>Литовченко ФК-20-2</t>
  </si>
  <si>
    <t>Раджабова 022</t>
  </si>
  <si>
    <t>Бакуткина 212</t>
  </si>
  <si>
    <t>Харрасова ДО-20-3</t>
  </si>
  <si>
    <t>Дорощук ФК-19-1</t>
  </si>
  <si>
    <t>Налимов ИБ-12</t>
  </si>
  <si>
    <t>Низамутдинова 922</t>
  </si>
  <si>
    <t>Покосенко 111</t>
  </si>
  <si>
    <t>Койнова 511</t>
  </si>
  <si>
    <t>Ефремова ДО-20-2</t>
  </si>
  <si>
    <t>Лебедев СД-21</t>
  </si>
  <si>
    <t>Потапова ДО-20-2</t>
  </si>
  <si>
    <t>Назарова ДО-20-2</t>
  </si>
  <si>
    <t>Волкова ДО-18-3</t>
  </si>
  <si>
    <t>Илензеер ФК-20-2</t>
  </si>
  <si>
    <t>Хайбуллина ТТ-31</t>
  </si>
  <si>
    <t>Низамутдинова Анжела Раисовна</t>
  </si>
  <si>
    <t>Хайбуллина нурания Шамилевна</t>
  </si>
  <si>
    <t>Гавырина ПД-20-1</t>
  </si>
  <si>
    <t>Нищева ДО-20-2</t>
  </si>
  <si>
    <t>Юлдашева ДО-20-2</t>
  </si>
  <si>
    <t>Плотникова ДО-20-2</t>
  </si>
  <si>
    <t>Закирьева ТТ-11 добавила, по этому контингент поменялся</t>
  </si>
  <si>
    <t>Закирьева ТТ-11</t>
  </si>
  <si>
    <t>Андрусяк с 511 В/Б в 511 Б</t>
  </si>
  <si>
    <t>Залявин ФК-20-2</t>
  </si>
  <si>
    <t>Алимахмадова 031</t>
  </si>
  <si>
    <r>
      <t>1</t>
    </r>
    <r>
      <rPr>
        <sz val="11"/>
        <color rgb="FFFF0000"/>
        <rFont val="Calibri"/>
        <family val="2"/>
        <charset val="204"/>
        <scheme val="minor"/>
      </rPr>
      <t xml:space="preserve"> В/Б</t>
    </r>
  </si>
  <si>
    <t>Алимахмадова Минижа Алиакбаровна</t>
  </si>
  <si>
    <t>Омельницкая Евгения олеговна</t>
  </si>
  <si>
    <t>ФК-19-2</t>
  </si>
  <si>
    <t>Берестин ФК-19-2</t>
  </si>
  <si>
    <t>Егоров 511</t>
  </si>
  <si>
    <t>Добавила Зотова ДОУ-20-1</t>
  </si>
  <si>
    <t>Зотов ДОУ-20-1</t>
  </si>
  <si>
    <t>Пряшка с В/Б ПД-20-1 в ПД-20-1 Б</t>
  </si>
  <si>
    <t>Шагиязданова ДО-18-1</t>
  </si>
  <si>
    <t>Белоус 511</t>
  </si>
  <si>
    <t>Абдрахманова ДО-19-4</t>
  </si>
  <si>
    <t>Гребенщикова ДО-19-4</t>
  </si>
  <si>
    <t>Пинчук 332</t>
  </si>
  <si>
    <t>Объединение групп ДО-19-1 и ДО-19-2 в ДО-19-1</t>
  </si>
  <si>
    <t>Ковалёва 721</t>
  </si>
  <si>
    <t>Гарипова ТТ-11</t>
  </si>
  <si>
    <t>Спицына 721</t>
  </si>
  <si>
    <r>
      <t xml:space="preserve">Качурова с 022 </t>
    </r>
    <r>
      <rPr>
        <sz val="11"/>
        <color rgb="FFFF0000"/>
        <rFont val="Calibri"/>
        <family val="2"/>
        <charset val="204"/>
        <scheme val="minor"/>
      </rPr>
      <t>В/Б</t>
    </r>
    <r>
      <rPr>
        <sz val="11"/>
        <rFont val="Calibri"/>
        <family val="2"/>
        <charset val="204"/>
        <scheme val="minor"/>
      </rPr>
      <t xml:space="preserve"> в СД-21 </t>
    </r>
    <r>
      <rPr>
        <sz val="11"/>
        <color rgb="FFFF0000"/>
        <rFont val="Calibri"/>
        <family val="2"/>
        <charset val="204"/>
        <scheme val="minor"/>
      </rPr>
      <t>В/Б</t>
    </r>
  </si>
  <si>
    <t>Юнусова 211</t>
  </si>
  <si>
    <t>Семенякина 921</t>
  </si>
  <si>
    <t xml:space="preserve">        </t>
  </si>
  <si>
    <t>Мардашева с 322 В/Б в 321 Б</t>
  </si>
  <si>
    <t>Шайбаков с ГД-31 В/Б в ГД-31 Б</t>
  </si>
  <si>
    <t>Чеботарь с 412 В/Б в 211 Б</t>
  </si>
  <si>
    <t>Диденко с 731 В/Б в 731 Б</t>
  </si>
  <si>
    <t>Ковалёва с 721 В/Б в 721 Б</t>
  </si>
  <si>
    <t>Витушкина с ФК-20-1 В/Б в ФК-20-1 Б</t>
  </si>
  <si>
    <t>Уналбева 811</t>
  </si>
  <si>
    <t>Уналбева с 811 Б в ДО-20-3 В/Б</t>
  </si>
  <si>
    <t>Ишимова 022</t>
  </si>
  <si>
    <t>Кацман ДО-19-1</t>
  </si>
  <si>
    <t>Кацман с ДО-19-1 в ДО-19-4</t>
  </si>
  <si>
    <t>Корнилова с ДО-19-1 в ДО-19-4</t>
  </si>
  <si>
    <t>Уточкин с 731 В/Б в СД-21 В/Б</t>
  </si>
  <si>
    <t>Качан 432</t>
  </si>
  <si>
    <t>Качан Сергей Павлович</t>
  </si>
  <si>
    <t>до 12.01.2022</t>
  </si>
  <si>
    <t>Андрюхина с 131 в ГД-31</t>
  </si>
  <si>
    <t>Хайбуллина 221</t>
  </si>
  <si>
    <t>ПРОДЛИТЬ до 17.01.2022 ПР №06-03/26</t>
  </si>
  <si>
    <t>Мещерякова с 922 В/Б в СД-21В/Б</t>
  </si>
  <si>
    <t>СД-11 курс</t>
  </si>
  <si>
    <t>СД - 21 курс</t>
  </si>
  <si>
    <t>СД-31 курс</t>
  </si>
  <si>
    <t>СД-41 курс</t>
  </si>
  <si>
    <t>Пушкарский с 312 в ФК-20-2</t>
  </si>
  <si>
    <t>Шаблинский с ФК-20-1 в 621</t>
  </si>
  <si>
    <t>Шаблинский в 621 с ФК-20-1</t>
  </si>
  <si>
    <t>Фролова 521</t>
  </si>
  <si>
    <t>Фролова Валерия викторовна</t>
  </si>
  <si>
    <t>до 20.12.2021</t>
  </si>
  <si>
    <t>Саадиев ПД-11-11</t>
  </si>
  <si>
    <t>Новокрестова 922 в ДО-20-2</t>
  </si>
  <si>
    <t>Новокрестова в ДО-20-2 с 922</t>
  </si>
  <si>
    <t xml:space="preserve"> Амзаян ТТ-11 в ФК-20-2</t>
  </si>
  <si>
    <t>Мелекесов ФК-19-2</t>
  </si>
  <si>
    <t>Ермолаева 432</t>
  </si>
  <si>
    <t>Ермолаева Анастасия Андреевна</t>
  </si>
  <si>
    <t>Толоконников ФК-20-2</t>
  </si>
  <si>
    <t>Логинова ДО-19-3</t>
  </si>
  <si>
    <t>Шамсутдинова ИБ-21</t>
  </si>
  <si>
    <t>Шамсутдинова Найля Руслановну</t>
  </si>
  <si>
    <t>ИБ-21</t>
  </si>
  <si>
    <t>Абсалямова 221</t>
  </si>
  <si>
    <t>Лещенко ИБ-21</t>
  </si>
  <si>
    <t>Юрочкина ГД-31Б в 221 Б</t>
  </si>
  <si>
    <t>Краснов с ФК-20-2 в 312</t>
  </si>
  <si>
    <t>Козлова с 332 в ФК-18-2</t>
  </si>
  <si>
    <t>Губайдуллина с 322 В/Б в 321 Б</t>
  </si>
  <si>
    <t>Гришкина СД-11</t>
  </si>
  <si>
    <t>Урванцев ФК-20-2</t>
  </si>
  <si>
    <t>ПРОДЛИТЬ до 01.09.2021 г. Пр №06-03/53</t>
  </si>
  <si>
    <t>Величкова ГД-21</t>
  </si>
  <si>
    <t>Борохович ГД-21</t>
  </si>
  <si>
    <t xml:space="preserve">Мельников  ПД-21 </t>
  </si>
  <si>
    <t>Мунькин ГД-21</t>
  </si>
  <si>
    <t>Кириченко ПД-12</t>
  </si>
  <si>
    <t>Утибаева с ПД-22 В/Б в 422 В/Б</t>
  </si>
  <si>
    <t>Кириченко Любовь Максимовна</t>
  </si>
  <si>
    <t>Чанышева ТТ-41</t>
  </si>
  <si>
    <t>Чанышева Лия Альмировна</t>
  </si>
  <si>
    <t>ТТ-41</t>
  </si>
  <si>
    <t>Яковлев 321</t>
  </si>
  <si>
    <t>Татаркин ТТ-41</t>
  </si>
  <si>
    <t>Татаркин Егор Александрович</t>
  </si>
  <si>
    <t>Галеев ПД-11</t>
  </si>
  <si>
    <t>Дусанов с ПД-22 В/Б в СД-21 В/Б</t>
  </si>
  <si>
    <t>Рысаева ДОУ-19-1</t>
  </si>
  <si>
    <t>Князев ГД-21</t>
  </si>
  <si>
    <t>Васильева ТТ-21</t>
  </si>
  <si>
    <t>Потапова ИЗО-31</t>
  </si>
  <si>
    <t>Кудаева ИЗО-31</t>
  </si>
  <si>
    <t>Хайруллина ТТ-31</t>
  </si>
  <si>
    <t>Хайруллина Лиана Раилевна</t>
  </si>
  <si>
    <t>Хайбуллина Нурания Шамилевна</t>
  </si>
  <si>
    <t>ПРОДЛИТЬ до 03.03.2022 г. Пр №06-03/73 от 03.03.2021</t>
  </si>
  <si>
    <t>Сафиуллина 212</t>
  </si>
  <si>
    <t>Ишмаметьева 531</t>
  </si>
  <si>
    <t>Партас с ИБ-12 в СД-11</t>
  </si>
  <si>
    <t>Кашеварова с СД-21 В/Б в 221В/Б</t>
  </si>
  <si>
    <t>Дмитриева 631</t>
  </si>
  <si>
    <t>Босивской ГД-11</t>
  </si>
  <si>
    <t>Абзалов 121</t>
  </si>
  <si>
    <t>Групп   21</t>
  </si>
  <si>
    <t>Фролова ФК-18-2</t>
  </si>
  <si>
    <t>Литвинова Полина Артемовна</t>
  </si>
  <si>
    <t>ИЗО-11</t>
  </si>
  <si>
    <t>Маруга 012</t>
  </si>
  <si>
    <t>Гриднев СД-11</t>
  </si>
  <si>
    <t>Коробейникова 521</t>
  </si>
  <si>
    <t>Тараканова с 521 в ДО-19-3</t>
  </si>
  <si>
    <t>Коростелева 531</t>
  </si>
  <si>
    <t>Коростелева Виктория ивановна</t>
  </si>
  <si>
    <t>Кошеварова С 221 В/Б в СД-21 В/Б</t>
  </si>
  <si>
    <t>Вовк 312</t>
  </si>
  <si>
    <t>Вовк Ангелина Сергеевна</t>
  </si>
  <si>
    <t>Качура 312</t>
  </si>
  <si>
    <t>Романова ПД-21</t>
  </si>
  <si>
    <t>Сарсынбаева с ГД-12 В/Б в ГД-11 Б</t>
  </si>
  <si>
    <t>Понамарёва 621</t>
  </si>
  <si>
    <t>Фомина 421</t>
  </si>
  <si>
    <t>Кучина ДО-20-1</t>
  </si>
  <si>
    <t>Томилова 421 с 421 В/Б в 421 Б</t>
  </si>
  <si>
    <t>Иванова ДО-19-4</t>
  </si>
  <si>
    <t>Шнайдер ДО-19-4</t>
  </si>
  <si>
    <t>Насибуллина 421</t>
  </si>
  <si>
    <t>Штенникова 231</t>
  </si>
  <si>
    <t>до 01.04.2022</t>
  </si>
  <si>
    <t>Седых 121</t>
  </si>
  <si>
    <t>Седых Лев Алексеевич</t>
  </si>
  <si>
    <t>до 14.05.2022</t>
  </si>
  <si>
    <t>Чуркина ДО-20-2 В/Б в До-20-1 Б</t>
  </si>
  <si>
    <t>Симонова 511</t>
  </si>
  <si>
    <t>Камалеев ПД-11-11</t>
  </si>
  <si>
    <t>Пушкарский ФК-20-2</t>
  </si>
  <si>
    <t>Терякова ДО-18-1</t>
  </si>
  <si>
    <t>Пушкарский Александр Андреевич</t>
  </si>
  <si>
    <t>до 16.06.2022</t>
  </si>
  <si>
    <t>Мосякина 731</t>
  </si>
  <si>
    <t>Лукина 221</t>
  </si>
  <si>
    <t xml:space="preserve">Лукина Анастасия Алексеевна </t>
  </si>
  <si>
    <t>Алимгужина ДО-19-1</t>
  </si>
  <si>
    <t>Гумерова ФК-20-1</t>
  </si>
  <si>
    <t>Мумбаева СД-11</t>
  </si>
  <si>
    <t>Айтуганова ТТ-31</t>
  </si>
  <si>
    <t>Айтуганова Александра Сергеевна</t>
  </si>
  <si>
    <t>Мамидалина ДО-19-1 В/Б в ДО-19-1 Б</t>
  </si>
  <si>
    <t>Мухаметшина ДО-18-1 В/Б в ДО-18-1 Б</t>
  </si>
  <si>
    <t>Караваев с ФК-20-1 В/Б в ФК-20-1 Б</t>
  </si>
  <si>
    <t>Лучкина с СД-11 В/Б в СД-11 Б</t>
  </si>
  <si>
    <t>Крохалев ФК-19-2 (перевод в 322)</t>
  </si>
  <si>
    <t>Крохалев 322 (перевод с ОЗО)</t>
  </si>
  <si>
    <t>Мурзина 821</t>
  </si>
  <si>
    <t>Цыбизова с СД-11 В/Б в 012 В/Б</t>
  </si>
  <si>
    <t xml:space="preserve">добавила Штенникову </t>
  </si>
  <si>
    <t>Нугаманова 711</t>
  </si>
  <si>
    <t>Имангалиев ФК-20-1</t>
  </si>
  <si>
    <t>Ишменева 821</t>
  </si>
  <si>
    <t>Писарев ИБ-21</t>
  </si>
  <si>
    <t>1 В/б</t>
  </si>
  <si>
    <t>Писарев Никита Дмитриевич</t>
  </si>
  <si>
    <t>до 19.06.2022</t>
  </si>
  <si>
    <t>Толузарова 021</t>
  </si>
  <si>
    <t>Каримова 121</t>
  </si>
  <si>
    <t>Шеве 321</t>
  </si>
  <si>
    <t>Дюсьмекеева 011</t>
  </si>
  <si>
    <t>Дюсьмекеева Ольга Александровна</t>
  </si>
  <si>
    <t>Шадрин ДОУ-20-1</t>
  </si>
  <si>
    <t>Шадурин Егор Евгеньевич</t>
  </si>
  <si>
    <t>ДОУ-20-1</t>
  </si>
  <si>
    <t>до 08.06.2022</t>
  </si>
  <si>
    <t>Иванова ДО-18-3</t>
  </si>
  <si>
    <t>Харлов ФК-20-1</t>
  </si>
  <si>
    <t xml:space="preserve">ВЫПУСК </t>
  </si>
  <si>
    <t>БЮДЖЕТ - 284</t>
  </si>
  <si>
    <t>ВНЕБЮДЖЕТ - 52</t>
  </si>
  <si>
    <t>БЮДЖЕТ - 30</t>
  </si>
  <si>
    <t>ОЧНО - 336</t>
  </si>
  <si>
    <t>ОЗО - 79</t>
  </si>
  <si>
    <t>ВЫПУСК - 415</t>
  </si>
  <si>
    <t>ВЫПУСК</t>
  </si>
  <si>
    <t>ПД-21-11 3 курс</t>
  </si>
  <si>
    <t>ПД-23</t>
  </si>
  <si>
    <t>ПД-24</t>
  </si>
  <si>
    <t>ИБ-22</t>
  </si>
  <si>
    <t>032</t>
  </si>
  <si>
    <t>ГД-22</t>
  </si>
  <si>
    <t xml:space="preserve"> В/Б</t>
  </si>
  <si>
    <t>ПРОДЛИТЬ до 09.07.2022 г. Пр № 06-03/152 от 09.07.2021 г.</t>
  </si>
  <si>
    <t>Бородулин 322</t>
  </si>
  <si>
    <t>Усова 621</t>
  </si>
  <si>
    <t>Трубникова ТТ-31</t>
  </si>
  <si>
    <t>Арапова 032</t>
  </si>
  <si>
    <t>Зуфарова 421</t>
  </si>
  <si>
    <t>Крылова 131</t>
  </si>
  <si>
    <t>Ихтонов СД-21</t>
  </si>
  <si>
    <t>Лукин 322</t>
  </si>
  <si>
    <t>Кострова с 721 В/б в 721 Б</t>
  </si>
  <si>
    <t>Кудашкин с 322 В/Б в 321 Б</t>
  </si>
  <si>
    <t>Зайцева с 731 В/Б в 731 Б</t>
  </si>
  <si>
    <t>Скрипник с 731 В/Б в 731 Б</t>
  </si>
  <si>
    <t>Дюрягина с 621 В/Б в 621 Б</t>
  </si>
  <si>
    <t>Артюх с 621 В/Б в 621 Б</t>
  </si>
  <si>
    <t>Чернышков с ИБ-21 В/Б в ИБ-21 Б</t>
  </si>
  <si>
    <t>Карамышева 022 В/Б в 022 Б</t>
  </si>
  <si>
    <t>Малолетнева 421 В/Б в 421 Б</t>
  </si>
  <si>
    <t>Медведева ГД-31 В/Б в ГД-31 Б</t>
  </si>
  <si>
    <t>Табаков с ГД-21 В/Б в ГД-21 Б</t>
  </si>
  <si>
    <t>Зурков с 121 В/Б в 121 Б</t>
  </si>
  <si>
    <t>Филатова с 121 В/Б в 121 Б</t>
  </si>
  <si>
    <t>Пологовская 012 В/Б в 012 Б</t>
  </si>
  <si>
    <t>Агеенко с 931 В/Б в 931 Б</t>
  </si>
  <si>
    <t>Кириенко с ДОУ-20-1 В/Б в ДОУ-20-1 Б</t>
  </si>
  <si>
    <t>Мельников ПД-22</t>
  </si>
  <si>
    <t>Каплина ПД-23</t>
  </si>
  <si>
    <t>Зарипова 422</t>
  </si>
  <si>
    <t>Бородулин ПД-23</t>
  </si>
  <si>
    <t>Терентьева 421</t>
  </si>
  <si>
    <t>Право и организация социального обеспечения</t>
  </si>
  <si>
    <t>ПСО-11</t>
  </si>
  <si>
    <t>ПСО-12</t>
  </si>
  <si>
    <t>ДОУ-21-1 (11)</t>
  </si>
  <si>
    <t>ДО-21-2 (11)</t>
  </si>
  <si>
    <t>ФК-21-1 (11)</t>
  </si>
  <si>
    <t>ФК-21-2 (9)</t>
  </si>
  <si>
    <t>ЗАЧИСЛЕНИЕ от 16.08.2021</t>
  </si>
  <si>
    <t>БЮДЖЕТ - 150</t>
  </si>
  <si>
    <t>ОЧНО - 152</t>
  </si>
  <si>
    <t>ВНЕБЮДЖЕТ - 2</t>
  </si>
  <si>
    <t>Лурье 521</t>
  </si>
  <si>
    <t>ЗАЧИСЛЕНИЕ от 17.08.2021</t>
  </si>
  <si>
    <t>Очно - 125</t>
  </si>
  <si>
    <t>БЮДЖЕт - 125</t>
  </si>
  <si>
    <t>ЗАЧИСЛЕНИЕ от 18.08.2021</t>
  </si>
  <si>
    <t>ОЧНО - 179</t>
  </si>
  <si>
    <t>Бюджет - 100</t>
  </si>
  <si>
    <t>ВНЕБЮДЖЕТ - 79</t>
  </si>
  <si>
    <t>ЗАЧИСЛЕНИЕ от 19.08.2021</t>
  </si>
  <si>
    <t>ОЧНО - 89</t>
  </si>
  <si>
    <t>ВНЕБЮДЖЕТ - 89</t>
  </si>
  <si>
    <t>Зачисление от 20.08.2021</t>
  </si>
  <si>
    <t>Мастер по обслуживанию магистральных трубопроводов</t>
  </si>
  <si>
    <t>ММТ-11</t>
  </si>
  <si>
    <t>Гизатулин ИБ-22</t>
  </si>
  <si>
    <t>Оськин 312</t>
  </si>
  <si>
    <t>ВНЕБЮДЖЕТ - 77</t>
  </si>
  <si>
    <t>ОЧНО - 77</t>
  </si>
  <si>
    <t>Лазарев 131</t>
  </si>
  <si>
    <t>Тасбекова 222</t>
  </si>
  <si>
    <t>Тасбекова Ангелина Артуровна</t>
  </si>
  <si>
    <t>до 01.09.2022</t>
  </si>
  <si>
    <t>Продлить до 01.09.2022 г. Пр № 06-03/184 от 30.08.2021 г.</t>
  </si>
  <si>
    <t>Уметов 311</t>
  </si>
  <si>
    <t>Аминова 311</t>
  </si>
  <si>
    <t>Юрцевич 012</t>
  </si>
  <si>
    <t>Хайдаршина ИЗО-21</t>
  </si>
  <si>
    <t>Зачисление ОЗО от 24.08.2021 г.</t>
  </si>
  <si>
    <t>Внебюджет - 20</t>
  </si>
  <si>
    <t>Плюхина 422</t>
  </si>
  <si>
    <t>ДО-21-1 (11)</t>
  </si>
  <si>
    <t>ПД-21-1 (11)</t>
  </si>
  <si>
    <t>ДО-21-3 (9)</t>
  </si>
  <si>
    <t>Данияров СД-11</t>
  </si>
  <si>
    <t>Пономарева СД-11</t>
  </si>
  <si>
    <t>Исканьяров 412</t>
  </si>
  <si>
    <t>Мухамадеева 412</t>
  </si>
  <si>
    <t>Лапшин ПД-13</t>
  </si>
  <si>
    <t>Хлебак ПД-11</t>
  </si>
  <si>
    <t>Кузьменко ПСО-11</t>
  </si>
  <si>
    <t>Зарезин ИБ-12</t>
  </si>
  <si>
    <t>Мухсинов ИБ-12</t>
  </si>
  <si>
    <t>ОЗО - 66</t>
  </si>
  <si>
    <t>Бюджет - 46</t>
  </si>
  <si>
    <t>Невструева ФК-21-2</t>
  </si>
  <si>
    <t>89 групп + 1 ММТ</t>
  </si>
  <si>
    <t>Спрыньева СД-21</t>
  </si>
  <si>
    <t>Рудницкий 312</t>
  </si>
  <si>
    <t>Рысбаева ПСО-12</t>
  </si>
  <si>
    <t>Жайсанова ДО-21-3</t>
  </si>
  <si>
    <t>Лежнева с 621 Б в 322 В/Б</t>
  </si>
  <si>
    <t>Ишимова ТТ-11</t>
  </si>
  <si>
    <t>Ишмаметьева ТТ-21</t>
  </si>
  <si>
    <t>Арисов 331</t>
  </si>
  <si>
    <t>Епонешников 332</t>
  </si>
  <si>
    <t>Сараева ПД-23</t>
  </si>
  <si>
    <t>Сараева Елизавета Владимировна</t>
  </si>
  <si>
    <t>до 07.09.2022</t>
  </si>
  <si>
    <t>Аленкин ФК-21-1</t>
  </si>
  <si>
    <t>Веревкина ПД-24</t>
  </si>
  <si>
    <t>Шагивалеева 111</t>
  </si>
  <si>
    <t>Скоробогатая 012</t>
  </si>
  <si>
    <t>Соцкова 212</t>
  </si>
  <si>
    <t>назриев ПСО-12</t>
  </si>
  <si>
    <t>Белоусов ИБ-12</t>
  </si>
  <si>
    <t>Чигринов ИБ-12</t>
  </si>
  <si>
    <t>Гайсин ИБ-12</t>
  </si>
  <si>
    <t>Чеботарева ПД-11-11</t>
  </si>
  <si>
    <t>Ерина с 312 В/Б в 311 Б</t>
  </si>
  <si>
    <t>Чернева с 312 В/Б в 311 Б</t>
  </si>
  <si>
    <t>Кокшаров с 322 В/Б в 321 Б</t>
  </si>
  <si>
    <t>Сарсенбаева с 131 В/Б в 131 Б</t>
  </si>
  <si>
    <t>Зурначян СД-21 В/Б в СД-21 Б</t>
  </si>
  <si>
    <t>Чапайкин с 641 В/Б в 641 Б</t>
  </si>
  <si>
    <t>Ишмаметьева с 321 в ФК-20-2</t>
  </si>
  <si>
    <t>Чернева ФК-21-1</t>
  </si>
  <si>
    <t>Хасанова ДО-21-3</t>
  </si>
  <si>
    <t>Гусев 531</t>
  </si>
  <si>
    <t>Кильянова 611</t>
  </si>
  <si>
    <t>Гибадатова 412</t>
  </si>
  <si>
    <t>Ткачева 412</t>
  </si>
  <si>
    <t>Барышников ПД-11</t>
  </si>
  <si>
    <t>Васильев 312</t>
  </si>
  <si>
    <t>Гриценко 312</t>
  </si>
  <si>
    <t>Лысакова 312</t>
  </si>
  <si>
    <t>Фомин 312</t>
  </si>
  <si>
    <t>Данилова 212</t>
  </si>
  <si>
    <t>Лопарева ГД-12</t>
  </si>
  <si>
    <t>Скиба ГД-12</t>
  </si>
  <si>
    <t>Смирнова с 831 в ДО-19-3</t>
  </si>
  <si>
    <t>Рашевская 621</t>
  </si>
  <si>
    <t>Меренкова ФК-21-2</t>
  </si>
  <si>
    <t>Коваль 641</t>
  </si>
  <si>
    <t>Коваль Александра Владимировна</t>
  </si>
  <si>
    <t>Шарипова 221</t>
  </si>
  <si>
    <t>Мосеянчик ДО-21-3</t>
  </si>
  <si>
    <t>Аманжулова ДО-21-3</t>
  </si>
  <si>
    <t>Ботова с ИБ-12 в ДО-21-3</t>
  </si>
  <si>
    <t>Сибилева 731</t>
  </si>
  <si>
    <t>Сибилева наталья Андреевна</t>
  </si>
  <si>
    <t>до 14.09.2022</t>
  </si>
  <si>
    <t>Групп   24</t>
  </si>
  <si>
    <t>ПРОДЛИТЬ до 01.09.2022 Пр № 03-06/248 от 16.09.2021 г.</t>
  </si>
  <si>
    <t>Шарипова ДОУ-21-1</t>
  </si>
  <si>
    <t>Сатаев ПД-21-1</t>
  </si>
  <si>
    <t>Жаекбаева с 831 в ДО-19-3</t>
  </si>
  <si>
    <t>Рахматуллина с 831 в ДО-19-3</t>
  </si>
  <si>
    <t>Лопарева ДОУ-21-1</t>
  </si>
  <si>
    <t>Желнина 312</t>
  </si>
  <si>
    <t>Рындин 312</t>
  </si>
  <si>
    <t>Панина 912</t>
  </si>
  <si>
    <t>Черемных 912</t>
  </si>
  <si>
    <t>Капитонова ИЗО-11</t>
  </si>
  <si>
    <t>Турмусова 012</t>
  </si>
  <si>
    <t>Старцева ПД-11</t>
  </si>
  <si>
    <t>Кинзина ПД-12</t>
  </si>
  <si>
    <t>Муллахметова ПД-13</t>
  </si>
  <si>
    <t>Косолапова 212</t>
  </si>
  <si>
    <t>Калугина ПСО-11</t>
  </si>
  <si>
    <t>Махмутова ПСО-12</t>
  </si>
  <si>
    <t>Щербинина ПСО-12</t>
  </si>
  <si>
    <t>ММТ-6 чел</t>
  </si>
  <si>
    <t>Хухлаева 611</t>
  </si>
  <si>
    <t>Новокшонова ТТ-11</t>
  </si>
  <si>
    <t>Показаньева ПД-21-11</t>
  </si>
  <si>
    <t>Писцов ФК-21-1</t>
  </si>
  <si>
    <t>Рожкова с 121 в ИЗО-21</t>
  </si>
  <si>
    <t>ПРОДЛИТЬ до 01.09.2022 ПР№ 06-03/258 от 20.09.2021</t>
  </si>
  <si>
    <t>ГД-12 - 2 чел</t>
  </si>
  <si>
    <t>111 - 1 чел</t>
  </si>
  <si>
    <t>ИБ-12 - 1 чел</t>
  </si>
  <si>
    <t>912 - 4 чел</t>
  </si>
  <si>
    <t>412 - 6 чел</t>
  </si>
  <si>
    <t>212- 4 ЧЕЛ</t>
  </si>
  <si>
    <t>ПСО-11 - 2 ЧЕЛ</t>
  </si>
  <si>
    <t>ПСО - 12 - 1 чел</t>
  </si>
  <si>
    <t>ММТ-11 - 3 ЧЕЛ</t>
  </si>
  <si>
    <t>Казакова 611</t>
  </si>
  <si>
    <t>Куршев ТТ-11</t>
  </si>
  <si>
    <t>Бикмурзина 521</t>
  </si>
  <si>
    <t>Палей ФК-21-2</t>
  </si>
  <si>
    <t>Нечаева ДОУ-21-1</t>
  </si>
  <si>
    <t>Будникова ДО-21-3</t>
  </si>
  <si>
    <t>Куршев с ТТ-11 В/Б в ТТ-11 Б</t>
  </si>
  <si>
    <t>Дерешева с 422 В/Б в 421 Б</t>
  </si>
  <si>
    <t>Иванова с 422 В/Б в 421 Б</t>
  </si>
  <si>
    <t>Рыкалина 131</t>
  </si>
  <si>
    <t>Анисимова ДО-20-3</t>
  </si>
  <si>
    <t>Иванцова с 131 в ДО-20-3</t>
  </si>
  <si>
    <t>Маяцкая с 621 Б в 322 В/Б</t>
  </si>
  <si>
    <t>Еремина ДО-21-3</t>
  </si>
  <si>
    <t>Матвеев 521</t>
  </si>
  <si>
    <t>Лукманова 411</t>
  </si>
  <si>
    <t>Дедейко ГД-12</t>
  </si>
  <si>
    <t>Тыщенко ИБ-12</t>
  </si>
  <si>
    <t>Ерофеев ММТ-11</t>
  </si>
  <si>
    <t>Брендина 912</t>
  </si>
  <si>
    <t>Зотова 912</t>
  </si>
  <si>
    <t>Андронова 012</t>
  </si>
  <si>
    <t>Волкова 012</t>
  </si>
  <si>
    <t>Чернобровкина 012</t>
  </si>
  <si>
    <t>Буракова 412</t>
  </si>
  <si>
    <t>Иргалина 412</t>
  </si>
  <si>
    <t>Лепехина 412</t>
  </si>
  <si>
    <t>Ролкова СД-11</t>
  </si>
  <si>
    <t>Вагизова ИЗО-11</t>
  </si>
  <si>
    <t>Тарбеева ИЗО-11</t>
  </si>
  <si>
    <t>Мурзина с ПД-21-11 в ПД-20-1</t>
  </si>
  <si>
    <t>Волкова ДО-20-3</t>
  </si>
  <si>
    <t>Андронова 741</t>
  </si>
  <si>
    <t>Рысцова 731</t>
  </si>
  <si>
    <t>Загидуллина Соня Руслановна</t>
  </si>
  <si>
    <t>Туманова 131</t>
  </si>
  <si>
    <t>Колмакова ПД-24</t>
  </si>
  <si>
    <t>Анисимова с 831 Б в 422 В/Б</t>
  </si>
  <si>
    <t>Черкасова с 531 Б в 421 В/Б</t>
  </si>
  <si>
    <t>Умуткужина с 831 Б в 422 В/Б</t>
  </si>
  <si>
    <t>Коршунова с 022 В/Б в 421 В/Б</t>
  </si>
  <si>
    <t>Белоус с 521 Б в 422 В/Б</t>
  </si>
  <si>
    <t>Евсеева ФК-21-2</t>
  </si>
  <si>
    <t>Калугина ГД-22</t>
  </si>
  <si>
    <t>ПРОДЛИТЬ до 01.09.2022 г. Пр № 060-/292 от 04.10.2021</t>
  </si>
  <si>
    <t>Солдатенко ММТ-11</t>
  </si>
  <si>
    <t>Казакова 912</t>
  </si>
  <si>
    <t>Абросимова 821</t>
  </si>
  <si>
    <t>Палий 711</t>
  </si>
  <si>
    <t>Овчеренко 711</t>
  </si>
  <si>
    <t>Манешева ДО-21-3</t>
  </si>
  <si>
    <t>Морина ДО-21-3</t>
  </si>
  <si>
    <t>Капитонов в ФК-21-2</t>
  </si>
  <si>
    <t>Лебедева в ДО-21-1</t>
  </si>
  <si>
    <t>Миксит в ПД-11-11</t>
  </si>
  <si>
    <t>Баранов ММТ-11</t>
  </si>
  <si>
    <t>Тугульбаев ММТ-11</t>
  </si>
  <si>
    <t>Зленко ДО-20-1</t>
  </si>
  <si>
    <t>Бородулин ФК-21-2</t>
  </si>
  <si>
    <t>Марченко 212</t>
  </si>
  <si>
    <t>Тимофеева ПД-21-1</t>
  </si>
  <si>
    <t>Сединкин ГД-22</t>
  </si>
  <si>
    <t>Вавилова с 521 в ДО-20-3</t>
  </si>
  <si>
    <t>Вавилова в ДО-20-3 с 521</t>
  </si>
  <si>
    <t>Сафина ДОУ-21-1</t>
  </si>
  <si>
    <t>Крячко ФК-21-1</t>
  </si>
  <si>
    <t>Шилова 212</t>
  </si>
  <si>
    <t>Цепилов ФК-21-2</t>
  </si>
  <si>
    <t>Вахменцева ДО-20-1</t>
  </si>
  <si>
    <t>группа ММТ-8 человек</t>
  </si>
  <si>
    <t>Казакова с 912 В/Б в 711 Б</t>
  </si>
  <si>
    <t>Зотова с 912 В/Б в 711 Б</t>
  </si>
  <si>
    <t>Попова с 111 В/Б в 111 Б</t>
  </si>
  <si>
    <t>Борисова с 731 В/Б в 731 Б</t>
  </si>
  <si>
    <t xml:space="preserve">Южанина </t>
  </si>
  <si>
    <t>Бекмурзина с ДО-20-2 В/Б в ДО-20-1 Б</t>
  </si>
  <si>
    <t>с ДО-20-2 В/Б в ДО-20-1 Б</t>
  </si>
  <si>
    <t>Цыбизова с 022 В/Б в СД-21 Б</t>
  </si>
  <si>
    <t>Климова 031</t>
  </si>
  <si>
    <t>Матлащук  с ДО-19-3 в 521 Б</t>
  </si>
  <si>
    <t>Матлащук с  ДО-19-3 в 521 Б</t>
  </si>
  <si>
    <t>Давыдова 831</t>
  </si>
  <si>
    <t>Шкилева 032</t>
  </si>
  <si>
    <t>Сергеева 911</t>
  </si>
  <si>
    <t>Кузнецова 941</t>
  </si>
  <si>
    <t>Никитин ИБ-22</t>
  </si>
  <si>
    <t>Кузнецова Кристина Алексеевна</t>
  </si>
  <si>
    <t>Мухамадеева с 412 В/Б в 411 Б</t>
  </si>
  <si>
    <t>Закорецкая ГД-12</t>
  </si>
  <si>
    <t>Ермилова ПСО-12</t>
  </si>
  <si>
    <t>Волков ПД-11</t>
  </si>
  <si>
    <t>Субботин СД-11</t>
  </si>
  <si>
    <t>Бакасов ММТ-11</t>
  </si>
  <si>
    <t>Плескачев ММТ-11</t>
  </si>
  <si>
    <t>Роговских 131</t>
  </si>
  <si>
    <t>Намазов ПД-21</t>
  </si>
  <si>
    <t>Янбердина 841</t>
  </si>
  <si>
    <t>Янбердина Юлия Вильевна</t>
  </si>
  <si>
    <t>Шилова ДО-21-3</t>
  </si>
  <si>
    <t>Темербаева ПД-20-1</t>
  </si>
  <si>
    <t>Иманкулов ММТ-11</t>
  </si>
  <si>
    <t>Бородулин С ФК-21-2 в ФК-20-2</t>
  </si>
  <si>
    <t>Сидоренко с 912 В/Б в 911 Б</t>
  </si>
  <si>
    <t>Землякова с 032 В/Б в 031 Б</t>
  </si>
  <si>
    <t>Аверьянова с 842 В/Б в 841 Б</t>
  </si>
  <si>
    <t>Алексеев с ТТ-11 В/Б в ТТ-21 В/Б</t>
  </si>
  <si>
    <t>Мунасипова с ТТ-11 Б в ТТ-21 Б</t>
  </si>
  <si>
    <t>Савельева ПД-21-1</t>
  </si>
  <si>
    <t>Чабан ФК-21-1</t>
  </si>
  <si>
    <t>Насибуллина 911</t>
  </si>
  <si>
    <t>Игуменщева 611</t>
  </si>
  <si>
    <t>Лебедева ДО-21-1</t>
  </si>
  <si>
    <t>Таскаева 922</t>
  </si>
  <si>
    <t>Таипова 811</t>
  </si>
  <si>
    <t>Нехорошкова 422</t>
  </si>
  <si>
    <t>Морозова ГД-41</t>
  </si>
  <si>
    <t>Ролкова ДО-21-3</t>
  </si>
  <si>
    <t xml:space="preserve">Морозова Дарья Вадимовна </t>
  </si>
  <si>
    <t>Григорьева 012</t>
  </si>
  <si>
    <t>Сеппкова 511</t>
  </si>
  <si>
    <t>Кутырева ПД-11</t>
  </si>
  <si>
    <t>Петрова ПД-13</t>
  </si>
  <si>
    <t>Золотов 212</t>
  </si>
  <si>
    <t>Амиров ММТ-11</t>
  </si>
  <si>
    <t>Аминова 521</t>
  </si>
  <si>
    <t>Григорьева 932</t>
  </si>
  <si>
    <t>ГД-41</t>
  </si>
  <si>
    <t>Григорьева Ксения Александровна</t>
  </si>
  <si>
    <t>Пономаренко с ИБ-22 В/Б в 121  В/Б</t>
  </si>
  <si>
    <t>Костерина с 922 В/Б в ТТ-21 Б</t>
  </si>
  <si>
    <t>Махиянова с 922 в ТТ-21 Б</t>
  </si>
  <si>
    <t>Ахмедьянова ПД-21-1</t>
  </si>
  <si>
    <t>Хухлаева с 611 В/Б в 611 Б</t>
  </si>
  <si>
    <t>Ивко с 912 В/Б в 911 Б</t>
  </si>
  <si>
    <t>Гирич с 012 В/Б в 811Б</t>
  </si>
  <si>
    <t>Филиппова с ПД-20-1 В/Б в ПД-20-1 Б</t>
  </si>
  <si>
    <t>Христенко 032</t>
  </si>
  <si>
    <t>Христенко Анна Александровна</t>
  </si>
  <si>
    <t>Сошникова ТТ-11</t>
  </si>
  <si>
    <t>Гридневская ГД-41</t>
  </si>
  <si>
    <t>Гридневская Валерия Александровна</t>
  </si>
  <si>
    <t>Клюшина 611</t>
  </si>
  <si>
    <t>Куликовских ПД-13</t>
  </si>
  <si>
    <t>Талхин ММТ-11</t>
  </si>
  <si>
    <t>Сафина ПД-21-1</t>
  </si>
  <si>
    <t>Усманова ДО-21-1</t>
  </si>
  <si>
    <t>Ванюкова 431</t>
  </si>
  <si>
    <t>Ванюкова Марина Романовна</t>
  </si>
  <si>
    <t>Макова с 922 в ФК-20-2</t>
  </si>
  <si>
    <t>Макова в ФК-20-2</t>
  </si>
  <si>
    <t>Журавлева ФК-21-1</t>
  </si>
  <si>
    <t>Журавлева ПД-21-1</t>
  </si>
  <si>
    <t>Карташова 631</t>
  </si>
  <si>
    <t>Карташова Мария Алексеевна</t>
  </si>
  <si>
    <t>Соколова ПД-21-11 в ПД-20-1</t>
  </si>
  <si>
    <t>Соколова с ПД-21-11 в ПД-20-1</t>
  </si>
  <si>
    <t>Орлова ПД-32</t>
  </si>
  <si>
    <t>Сафина ФК-21-1</t>
  </si>
  <si>
    <t>Леонова ФК-21-1</t>
  </si>
  <si>
    <t>Крылов с ГД-12 в ГД-22 (11кл)</t>
  </si>
  <si>
    <t>Конев с ГД-12 в ГД-22 (11кл)</t>
  </si>
  <si>
    <t>Коньков с ИБ-12в ИБ-22 (11кл)</t>
  </si>
  <si>
    <t xml:space="preserve">Тетерук Мария Сергеевна </t>
  </si>
  <si>
    <t>Кузнецова 322</t>
  </si>
  <si>
    <t>Бакшаева 521</t>
  </si>
  <si>
    <t>Аббазова 521</t>
  </si>
  <si>
    <t>Аббазова Алина Эдуардовна</t>
  </si>
  <si>
    <t>Комаров 322</t>
  </si>
  <si>
    <t>Коноваленко 631</t>
  </si>
  <si>
    <t>Дюсьмекеева 631</t>
  </si>
  <si>
    <t>Шарафиев 631</t>
  </si>
  <si>
    <t xml:space="preserve">Коноваленко Екатерина Сергеевна </t>
  </si>
  <si>
    <t>Дюсьмекеева Полина Васильевна</t>
  </si>
  <si>
    <t>Шарафиев Линар Рафаилович</t>
  </si>
  <si>
    <t>Офик ММТ-11</t>
  </si>
  <si>
    <t>Краснов 322</t>
  </si>
  <si>
    <t>Габидуллина ГД-22</t>
  </si>
  <si>
    <t>Белышев ИБ-22</t>
  </si>
  <si>
    <t>Балдин с 312 В/б в 322 В/Б</t>
  </si>
  <si>
    <t>Каримова с 312 В/Б в 322 В/Б</t>
  </si>
  <si>
    <t>Жерновой с 312 В/Б в 322 В/Б</t>
  </si>
  <si>
    <t>Оралов с 312 В/Б в 322 В/Б</t>
  </si>
  <si>
    <t>Юров с 312 В/Б в 322 В/Б</t>
  </si>
  <si>
    <t>Маятникова с СД-21 Б в 422 В/Б</t>
  </si>
  <si>
    <t>Власенко 721</t>
  </si>
  <si>
    <t>Власенко Ульяна Максимовна</t>
  </si>
  <si>
    <t>Ефремова 131</t>
  </si>
  <si>
    <t>Головина с 431 В/Б в 431 Б</t>
  </si>
  <si>
    <t>Шведова с 631 В/Б в 631 Б</t>
  </si>
  <si>
    <t>Долгополова ГД-31</t>
  </si>
  <si>
    <t>Катпенова 721</t>
  </si>
  <si>
    <t xml:space="preserve">Долгополова Виктория Константиновна </t>
  </si>
  <si>
    <t>Катпенова Эльмира Фазыловна</t>
  </si>
  <si>
    <t>Девивье 721</t>
  </si>
  <si>
    <t>Трофимова с 511 Б в 521 Б (11 кл)</t>
  </si>
  <si>
    <t>Девивье Екатерина Сергеевна</t>
  </si>
  <si>
    <t>Новокшнова с ТТ-11 В/Б в ТТ-11 Б</t>
  </si>
  <si>
    <t>Зайцева ГД-22</t>
  </si>
  <si>
    <t>Титова ПД-21-11</t>
  </si>
  <si>
    <t>Герасимова 111</t>
  </si>
  <si>
    <t>Хомчик 131</t>
  </si>
  <si>
    <t>Хомчик Анастасия Алексеевна</t>
  </si>
  <si>
    <t>Ероклеева ГД-31</t>
  </si>
  <si>
    <t>Ероклеева Олеся Денисовна</t>
  </si>
  <si>
    <t>Коршунова 421</t>
  </si>
  <si>
    <t>Жанатаева ГД-41</t>
  </si>
  <si>
    <t>Медведева ДО-21-1</t>
  </si>
  <si>
    <t>Жанатаева Марьям Акылжановна</t>
  </si>
  <si>
    <t>Коршунова Татьяна Леонидовна</t>
  </si>
  <si>
    <t>Патлай 231</t>
  </si>
  <si>
    <t>Патлай Анна Игоревна</t>
  </si>
  <si>
    <t>до 27.12.2022</t>
  </si>
  <si>
    <t>Субботин с СД-11 В/Б в СД-21 В/Б</t>
  </si>
  <si>
    <t>Блоха 821</t>
  </si>
  <si>
    <t>Чебанюк 711</t>
  </si>
  <si>
    <t>Топко 021</t>
  </si>
  <si>
    <t>Монахова 611</t>
  </si>
  <si>
    <t>Закиров СД-21</t>
  </si>
  <si>
    <t>Савенкова ТТ-31</t>
  </si>
  <si>
    <t>Иванникова ИЗО-41</t>
  </si>
  <si>
    <t>Тошев ПД-32</t>
  </si>
  <si>
    <t>Коростелова 531</t>
  </si>
  <si>
    <t>Гордиенко с 922 В/Б в 721 Б</t>
  </si>
  <si>
    <t>Архипкина с 922 В/Б в 721 Б</t>
  </si>
  <si>
    <t>Кириллова с 922 В/Б в 721 Б</t>
  </si>
  <si>
    <t>Николаева с 912 В/Б в 711 Б</t>
  </si>
  <si>
    <t>Щербинина с 731 В/Б в 731 Б</t>
  </si>
  <si>
    <t xml:space="preserve">Серпкова с 511 В/Б в 511 Б </t>
  </si>
  <si>
    <t>Малахова с 631 В/Б в 631 Б</t>
  </si>
  <si>
    <t>Косолапова 911</t>
  </si>
  <si>
    <t>Коньков ИБ-22</t>
  </si>
  <si>
    <t xml:space="preserve">Коньков Егор Владимирович </t>
  </si>
  <si>
    <t>Сафронов ФК-20-1</t>
  </si>
  <si>
    <t>Групп   22</t>
  </si>
  <si>
    <t>Важнов с ММТ-11 в ФК-21-2</t>
  </si>
  <si>
    <t>Важнов сММТ-11 в ФК-21-2</t>
  </si>
  <si>
    <t>Кривов 342 восстановился</t>
  </si>
  <si>
    <t>Белоусова ГД-41</t>
  </si>
  <si>
    <t>Белоусова Марина Александровна</t>
  </si>
  <si>
    <t>Кузнецова 432</t>
  </si>
  <si>
    <t>Голышева с 831 в ДО-19-3</t>
  </si>
  <si>
    <t>Проскурова с 831 в ДО-19-3</t>
  </si>
  <si>
    <t>Брындина 521</t>
  </si>
  <si>
    <t>Мезенцева 221</t>
  </si>
  <si>
    <t>Синебрюхов 212</t>
  </si>
  <si>
    <t>Топко 021 в ДО-20-3</t>
  </si>
  <si>
    <t>Жемалетдинова ДО-20-1</t>
  </si>
  <si>
    <t>Овчинникова 821</t>
  </si>
  <si>
    <t>Валеева ДО-20-1</t>
  </si>
  <si>
    <t>Валеева Юлия Ринатовна</t>
  </si>
  <si>
    <t>ДО-20-1</t>
  </si>
  <si>
    <t>до 19.01.2023</t>
  </si>
  <si>
    <t>Гаврилова 022</t>
  </si>
  <si>
    <t>Кириевская ПСО-12</t>
  </si>
  <si>
    <t>Писарчук СПО-11</t>
  </si>
  <si>
    <t>Полуэктова ГД-11</t>
  </si>
  <si>
    <t>Матлащук 521</t>
  </si>
  <si>
    <t>Панкратова ТТ-21</t>
  </si>
  <si>
    <t>Тараканов 212</t>
  </si>
  <si>
    <t>Сагидуллина ПД-21-1</t>
  </si>
  <si>
    <t>Закирьяева с ТТ-21 в 621</t>
  </si>
  <si>
    <t>Кизильбаева ПСО-11</t>
  </si>
  <si>
    <t xml:space="preserve">          </t>
  </si>
  <si>
    <t xml:space="preserve">                                                            ПРОДЛИТЬ до 02.02.2023 ПРИКАЗ № 06-03/43 от 01.02.2022</t>
  </si>
  <si>
    <t>Чувашова 422</t>
  </si>
  <si>
    <t>Лопарева Елизавета Олеговна</t>
  </si>
  <si>
    <t>ГД-12</t>
  </si>
  <si>
    <t>до 02.02.2023</t>
  </si>
  <si>
    <t>Косякова с 022 В/Б в 021 Б</t>
  </si>
  <si>
    <t>Медведева с 912 В/Б В 911 Б</t>
  </si>
  <si>
    <t>Арапова С 422 В/Б В 421 Б</t>
  </si>
  <si>
    <t>Санасапова с 22 В/Б В 221 Б</t>
  </si>
  <si>
    <t>Куйшебаева с ДО-20-1 В/Б В ДО-20-1 Б</t>
  </si>
  <si>
    <t>Гришкина с СД-21 В/Б В СД-21Б</t>
  </si>
  <si>
    <t>Гущенский ПД-11</t>
  </si>
  <si>
    <t>Голубкова с 032 в ДО-19-3</t>
  </si>
  <si>
    <t>Вершинина ИЗО-11 (отчислена от 31.08.2021)</t>
  </si>
  <si>
    <t>Букаева 521</t>
  </si>
  <si>
    <t>Гильманова 811</t>
  </si>
  <si>
    <t>Рожкова 211</t>
  </si>
  <si>
    <t xml:space="preserve">                                                               ПРОДЛИТЬ до 12.01.2023 ПРИКАЗ № 06-03/56 от 09.02.2022</t>
  </si>
  <si>
    <t>Куклев ПД-13</t>
  </si>
  <si>
    <t>Кузнецова ГД-12</t>
  </si>
  <si>
    <t>Андриянова ГД-22</t>
  </si>
  <si>
    <t>Исрафилова 921 в ФК-20-2</t>
  </si>
  <si>
    <t>Исрафилова с 921 в ФК-20-2</t>
  </si>
  <si>
    <t>Бобин ИБ-22</t>
  </si>
  <si>
    <t>Кудинов ММТ-11</t>
  </si>
  <si>
    <t>Григорьева с 012 В/Б в 811 В/Б</t>
  </si>
  <si>
    <t>Конев с ГД-22 В/Б в СД-21 В/Б</t>
  </si>
  <si>
    <t>Теплов ПД-24</t>
  </si>
  <si>
    <t>Хайбуллина с 731 в ДО-20-3</t>
  </si>
  <si>
    <t>Смолекова 721</t>
  </si>
  <si>
    <t>Шагин ФК-19-2</t>
  </si>
  <si>
    <t>Шагиязданова ДО-21-1</t>
  </si>
  <si>
    <t>Севостьянова 221</t>
  </si>
  <si>
    <t>Шабалина 531</t>
  </si>
  <si>
    <t>Галимьянова с 921 в ДО-20-3</t>
  </si>
  <si>
    <t>Бондарев 312</t>
  </si>
  <si>
    <t>Чеботарева с ПД-11-11 в ПД-21-1</t>
  </si>
  <si>
    <t>Кагарманова с ДО-21-1 В/Б в До-21-1 Б</t>
  </si>
  <si>
    <t>Капитонова с ИЗО-11 В/Б в ИЗО-11 Б</t>
  </si>
  <si>
    <t>Ларина с 212 В/Б в 211 Б</t>
  </si>
  <si>
    <t>Шелухина с 921 В/Б в 921 Б</t>
  </si>
  <si>
    <t>Денисова с ПД-24 В/Б в ПД-22</t>
  </si>
  <si>
    <t>Махмудова с ПД-24 В/Б в 222 В/Б</t>
  </si>
  <si>
    <t>Агаркова с ГД-11</t>
  </si>
  <si>
    <t>Лобзев в 521</t>
  </si>
  <si>
    <t>Гутарева с 821 в ДО-20-3</t>
  </si>
  <si>
    <t>Воробьева ИЗО-21 Б в 222 В/Б</t>
  </si>
  <si>
    <t>Емельянова с 022 В/Б в 222 В/Б</t>
  </si>
  <si>
    <t>Световец 821</t>
  </si>
  <si>
    <t>Абраамян ФК-21-2</t>
  </si>
  <si>
    <t>Гизетдинова 312</t>
  </si>
  <si>
    <t>Ишмуратова 841</t>
  </si>
  <si>
    <t>Ишмуратова Юлия Борисовна</t>
  </si>
  <si>
    <t>до 23.03.2023</t>
  </si>
  <si>
    <t>Мунасипова ТТ-21</t>
  </si>
  <si>
    <t>Сивкова с 831 в ДО-19-3</t>
  </si>
  <si>
    <t>Богославская 741 восстановилась</t>
  </si>
  <si>
    <t>Морев ПД-24</t>
  </si>
  <si>
    <t>Паничкина 521</t>
  </si>
  <si>
    <t>Пуговкин ИБ-12</t>
  </si>
  <si>
    <t>ПРОДЛИТЬ до 12.01.2023 от 30.03.2022 № 06-03/107</t>
  </si>
  <si>
    <t>Харченко с 511 Б в ТТ-11 Б</t>
  </si>
  <si>
    <t>Долгова 841</t>
  </si>
  <si>
    <t xml:space="preserve">Долгова Ольга Витальевна </t>
  </si>
  <si>
    <t>до 01.12.2023</t>
  </si>
  <si>
    <t>Садыков ИБ-21</t>
  </si>
  <si>
    <t xml:space="preserve"> Садыков Рустам Фаилевич</t>
  </si>
  <si>
    <t>до 01.04.2023</t>
  </si>
  <si>
    <t>Чаткин с ТТ-31 Б в СД-31 В/Б</t>
  </si>
  <si>
    <t>Кильянова с 611 В/Б в СД-11 В/Б</t>
  </si>
  <si>
    <t>Мишина с ПД-21 в ДО-21-3</t>
  </si>
  <si>
    <t>шерстобитова 821</t>
  </si>
  <si>
    <t>Ефремов с ММТ-11 Б в 611 В/Б</t>
  </si>
  <si>
    <t>Самохвалова с 842 В/Б в 841 Б</t>
  </si>
  <si>
    <t>Овсянникова с 222 В/Б в 221 Б</t>
  </si>
  <si>
    <t>Рындина ГД-12 В/Б в ГД-11 Б</t>
  </si>
  <si>
    <t>Закорецкая с ГД-12 В/Б в ГД-11 Б</t>
  </si>
  <si>
    <t>Крылова 022</t>
  </si>
  <si>
    <t>Садкова с 022 в ДО-20-3</t>
  </si>
  <si>
    <t>Кузнецов ПД-12</t>
  </si>
  <si>
    <t>Шаталова ГД-31</t>
  </si>
  <si>
    <t>Шаталова Виктория Андреевна</t>
  </si>
  <si>
    <t>до 18.04.2022</t>
  </si>
  <si>
    <t>Половинкина с 521 в ДО-21-3</t>
  </si>
  <si>
    <t>Жукова ФК-21-2</t>
  </si>
  <si>
    <t>Шнайдер ДО-20-1 (восстановилась)</t>
  </si>
  <si>
    <t>Калабанова с ИБ-12 В/Б в 212 В/Б</t>
  </si>
  <si>
    <t>Ермолаев с 321 в ФК-20-2</t>
  </si>
  <si>
    <t>Трофимова с 521 Б в ТТ-21 Б</t>
  </si>
  <si>
    <t>Капитонов ФК-21-2</t>
  </si>
  <si>
    <t>Андрюхина ГД-41</t>
  </si>
  <si>
    <t>Попова 111</t>
  </si>
  <si>
    <t>Ащук ИБ-21</t>
  </si>
  <si>
    <t>Овчинников ИБ-22 В/Б в ИБ-21 Б</t>
  </si>
  <si>
    <t>Дергунов с ИБ-22 В/Б в ИБ-21 Б</t>
  </si>
  <si>
    <t>Зорин 312</t>
  </si>
  <si>
    <t>Калинина ПД-31</t>
  </si>
  <si>
    <t>Живцова ПД-11-11</t>
  </si>
  <si>
    <t>Казакова 711</t>
  </si>
  <si>
    <t>Предейкина ДО-18-3</t>
  </si>
  <si>
    <t>Мурзина ПД-20-1</t>
  </si>
  <si>
    <t>Гололобова 841</t>
  </si>
  <si>
    <t>Соколов ИБ-12</t>
  </si>
  <si>
    <t>Гайсин с ИБ-12 В/Б в 111 Б</t>
  </si>
  <si>
    <t>Подкорытов ФК-20-1</t>
  </si>
  <si>
    <t>Макарова ДО-20-1</t>
  </si>
  <si>
    <t>Румянцева ДО-20-1</t>
  </si>
  <si>
    <t>Петрова ДО-20-1</t>
  </si>
  <si>
    <t>Калиниченко 511</t>
  </si>
  <si>
    <t>Харлов ФК-20-1 В/Б в ФК-20-1 Б</t>
  </si>
  <si>
    <t>Колесникова ДО-20-1 В/Б в ДО-20-1 Б</t>
  </si>
  <si>
    <t>Дальниченко с ДО-20-1 В/Б в ДО-20-1 Б</t>
  </si>
  <si>
    <t>Кузьмина с ДО-20-1 В/Б в ДО-20-1 Б</t>
  </si>
  <si>
    <t>Иванов СД-31</t>
  </si>
  <si>
    <t>Иванов Никита Алексеевич</t>
  </si>
  <si>
    <t>СД-31</t>
  </si>
  <si>
    <t>до 31.05.2023</t>
  </si>
  <si>
    <t>до 18.04.2023</t>
  </si>
  <si>
    <t>Ахтямова 211</t>
  </si>
  <si>
    <t>Конев СД-21</t>
  </si>
  <si>
    <t>Равчеева ГД-31</t>
  </si>
  <si>
    <t>Шурыгин ИЗО-31</t>
  </si>
  <si>
    <t>Низамутдинова 921</t>
  </si>
  <si>
    <t>Шурыгин Алексей Вячеславович</t>
  </si>
  <si>
    <t>ИЗО-31</t>
  </si>
  <si>
    <t>до 06.06.2023</t>
  </si>
  <si>
    <t>Сурменев с ИБ-12 В/Б в ММТ-11 Б</t>
  </si>
  <si>
    <t>Мирзоев ММТ-11</t>
  </si>
  <si>
    <t>Кривов с 342 в ФК-19-2</t>
  </si>
  <si>
    <t>Акименко 521</t>
  </si>
  <si>
    <t>Лукашенко ИЗО-31</t>
  </si>
  <si>
    <t>Шадурин ДОУ-21-1</t>
  </si>
  <si>
    <t>Пушкарский ФК-21-2</t>
  </si>
  <si>
    <t xml:space="preserve">                                                                             ПРОДЛИТЬ до 14.06.2023 ПРИКАЗ № 06-03/180 от 14.06.2022</t>
  </si>
  <si>
    <t>Ефремов 611</t>
  </si>
  <si>
    <t>Лебедева 521</t>
  </si>
  <si>
    <t>Арапова ПД-11-11</t>
  </si>
  <si>
    <t>ОЗО-75</t>
  </si>
  <si>
    <t>Школа - 8</t>
  </si>
  <si>
    <t>ВЫПУСК 446</t>
  </si>
  <si>
    <t>ОЧНО-371</t>
  </si>
  <si>
    <t>Итого 454</t>
  </si>
  <si>
    <t>Леонтьев ПД-32</t>
  </si>
  <si>
    <t>Закирьяева 621</t>
  </si>
  <si>
    <t>Сунцова 921</t>
  </si>
  <si>
    <t>Магасумова 821</t>
  </si>
  <si>
    <t>бюджет-289</t>
  </si>
  <si>
    <t>внебюджет - 82</t>
  </si>
  <si>
    <t>бюджет - 28</t>
  </si>
  <si>
    <t>внебюджет -47</t>
  </si>
  <si>
    <t>Петровская 811</t>
  </si>
  <si>
    <t>Юхно 941</t>
  </si>
  <si>
    <t>Юхно-Кузнецова 941</t>
  </si>
  <si>
    <t>ГД- 32</t>
  </si>
  <si>
    <t>ПД-31-11 4 курс</t>
  </si>
  <si>
    <t>ПД-33</t>
  </si>
  <si>
    <t>ПД-34</t>
  </si>
  <si>
    <t xml:space="preserve">ПД-21 </t>
  </si>
  <si>
    <t xml:space="preserve">ПД-22 </t>
  </si>
  <si>
    <t xml:space="preserve">ПД-31 </t>
  </si>
  <si>
    <t xml:space="preserve">ПД-32 </t>
  </si>
  <si>
    <t xml:space="preserve">ПД-11 </t>
  </si>
  <si>
    <t xml:space="preserve">ПД-12 </t>
  </si>
  <si>
    <t xml:space="preserve">ПД-41 </t>
  </si>
  <si>
    <t xml:space="preserve">ПД-42 </t>
  </si>
  <si>
    <t>ПСО-21</t>
  </si>
  <si>
    <t>ПСО-22</t>
  </si>
  <si>
    <t>ИБ-32</t>
  </si>
  <si>
    <t>ММТ-21</t>
  </si>
  <si>
    <t>042</t>
  </si>
  <si>
    <t>Лепехина 422</t>
  </si>
  <si>
    <t>Елистратова ИЗО-31</t>
  </si>
  <si>
    <t>Валеева ИЗО-31</t>
  </si>
  <si>
    <t>Ягудин ПД-21</t>
  </si>
  <si>
    <t>Беркумбаева 031</t>
  </si>
  <si>
    <t>Лукьянова 531</t>
  </si>
  <si>
    <t>5 курс</t>
  </si>
  <si>
    <t>Тараканов 222</t>
  </si>
  <si>
    <t>Нагель ПД-34</t>
  </si>
  <si>
    <t>Движение контингента учебных групп на 01.06.2022</t>
  </si>
  <si>
    <t>Педагогика дополнительного образования (хореография)</t>
  </si>
  <si>
    <t>Педагогика дополнительного образования                            (Техническое творчество)</t>
  </si>
  <si>
    <t>Изобразительное искусство и черчение</t>
  </si>
  <si>
    <t>Педагогика дополнительного образования                       (Сценическая деятельность)</t>
  </si>
  <si>
    <t>Обеспечение информационной безопастности</t>
  </si>
  <si>
    <t>Движение контингента учебных групп на 01.07.2022</t>
  </si>
  <si>
    <t>Обеспечение информационной безопасности телекоммуникационных систем</t>
  </si>
  <si>
    <t>Движение контингента учебных групп на 01.08.2022</t>
  </si>
  <si>
    <t>Движение контингента учебных групп на 01.09.2022</t>
  </si>
  <si>
    <t>Писаренко ПД-41</t>
  </si>
  <si>
    <t>Желнина 322</t>
  </si>
  <si>
    <t>Тетерук-31</t>
  </si>
  <si>
    <t>Ануфриенко (д.ф.Девивье) Екатерина Сергеевна</t>
  </si>
  <si>
    <t>Продлить до 01.09.2023 Приказ № 06-03/238</t>
  </si>
  <si>
    <t>Сараева 831</t>
  </si>
  <si>
    <t>ЗАЧИСЛЕНИЕ от 17.08.2022</t>
  </si>
  <si>
    <t>ВСЕГО - 283</t>
  </si>
  <si>
    <t>Бюджет - 225</t>
  </si>
  <si>
    <t>Внебюджет - 58</t>
  </si>
  <si>
    <t>ЗАЧИСЛЕНИЕ от 18.08.2022</t>
  </si>
  <si>
    <t>ИБ-13</t>
  </si>
  <si>
    <t>ЗАЧИСЛЕНИЕ от 19.08.2022</t>
  </si>
  <si>
    <t>ВСЕГО - 123</t>
  </si>
  <si>
    <t>Внебюджет - 123</t>
  </si>
  <si>
    <t>Внебюджет - 48</t>
  </si>
  <si>
    <t>Белышев ИБ-32</t>
  </si>
  <si>
    <t>Бюджет - 174</t>
  </si>
  <si>
    <t>ВСЕГО - 222</t>
  </si>
  <si>
    <t>ИТОГО по зачислению ОЧНО  - 628</t>
  </si>
  <si>
    <t>Лапин ФК-19-2</t>
  </si>
  <si>
    <t>Суслин ММТ-11</t>
  </si>
  <si>
    <t>Новокшонова ТТ-21 Б в ПСО-21 В/Б</t>
  </si>
  <si>
    <t>Азизов 312</t>
  </si>
  <si>
    <t>Барзенкова 312</t>
  </si>
  <si>
    <t>Гафаров 312</t>
  </si>
  <si>
    <t>Климова 312</t>
  </si>
  <si>
    <t>Першина 312</t>
  </si>
  <si>
    <t>Хабиров ПД-11</t>
  </si>
  <si>
    <t>Минакова 712</t>
  </si>
  <si>
    <t>ФК-22-1 (11кл)</t>
  </si>
  <si>
    <t>ПД-22-1 (11 кл)</t>
  </si>
  <si>
    <t>ДО-22-1 (11 кл)</t>
  </si>
  <si>
    <t>ДОУ-22-1 (11 кл)</t>
  </si>
  <si>
    <t>СДО-22-1 (9 кл)</t>
  </si>
  <si>
    <t>ФК-22-2 (9 кл)</t>
  </si>
  <si>
    <t>ДО-22-3 (9 кл)</t>
  </si>
  <si>
    <t>ДОУ-22-2 (9 кл)</t>
  </si>
  <si>
    <t>ЗАЧИСЛЕНИЕ от 30.08.2022 ОЗО</t>
  </si>
  <si>
    <t>ВСЕГО - 82</t>
  </si>
  <si>
    <t>Бюджет - 67</t>
  </si>
  <si>
    <t>Внебюджет - 15</t>
  </si>
  <si>
    <t xml:space="preserve">Литвинова Полина Артемовна </t>
  </si>
  <si>
    <t>до 12.01.2023</t>
  </si>
  <si>
    <t>Шакина 931</t>
  </si>
  <si>
    <t>Продлить до 01.09.2023 Приказ № 06-03/255</t>
  </si>
  <si>
    <t>Адоньева 631</t>
  </si>
  <si>
    <t xml:space="preserve">Адоньева Анастасия Евгеньевна </t>
  </si>
  <si>
    <t>до 01.09.2023</t>
  </si>
  <si>
    <t>Нугаева 121</t>
  </si>
  <si>
    <t>Каракаев 511</t>
  </si>
  <si>
    <t>Шаранов с 321 Б в ПД-22 В/Б</t>
  </si>
  <si>
    <t>Кугенев ММТ-11</t>
  </si>
  <si>
    <t>Брутян 111</t>
  </si>
  <si>
    <t>Чурашева СД-21</t>
  </si>
  <si>
    <t>Движение контингента учебных групп на 01.10.2022</t>
  </si>
  <si>
    <t>Групп   26</t>
  </si>
  <si>
    <t>Шастова СД-21</t>
  </si>
  <si>
    <t>Бидянова 811</t>
  </si>
  <si>
    <t>Каримова в 721</t>
  </si>
  <si>
    <t>Мандрыгина с СД-31 в ФК-21-2</t>
  </si>
  <si>
    <t>Кабанова с ГД-31</t>
  </si>
  <si>
    <t>Касымовская (д.ф.Власенко) Ульяна Максимовна</t>
  </si>
  <si>
    <t>ПРОДЛИТЬ до 01.09.2023 Приказ № 06-03/283</t>
  </si>
  <si>
    <t>Пастухов с 222 в СД-21</t>
  </si>
  <si>
    <t>Рындина с 922 в 222</t>
  </si>
  <si>
    <t>Ирмантаева с 922 в 222</t>
  </si>
  <si>
    <t>Янбердина с 841</t>
  </si>
  <si>
    <t>Гончарова с 521</t>
  </si>
  <si>
    <t>Прощина с 031 в ДО-20-3</t>
  </si>
  <si>
    <t>Мухамедьянов ФК-21-2</t>
  </si>
  <si>
    <t>Никулин ИБ-21</t>
  </si>
  <si>
    <t>Пономарева ИБ-21</t>
  </si>
  <si>
    <t>Елисеев 342</t>
  </si>
  <si>
    <t>Ларионов 311</t>
  </si>
  <si>
    <t>Альбекова ТТ-21</t>
  </si>
  <si>
    <t>Блохина 812</t>
  </si>
  <si>
    <t>Христенко с 032</t>
  </si>
  <si>
    <t xml:space="preserve">Альбекова Джамиля Гайнияровна </t>
  </si>
  <si>
    <t>ТТ-21</t>
  </si>
  <si>
    <t>Сергеева с 931 в ФК-21-2</t>
  </si>
  <si>
    <t>Черноусова с 222 в ФК-21-2</t>
  </si>
  <si>
    <t>Кузьмина ИБ-21</t>
  </si>
  <si>
    <t>Иванцова ДО-20-3</t>
  </si>
  <si>
    <t>Вавилова ДО-20-3</t>
  </si>
  <si>
    <t>Бешимова с ГД-11</t>
  </si>
  <si>
    <t>Масалева ПД-34</t>
  </si>
  <si>
    <t>Щенов с ММТ-21</t>
  </si>
  <si>
    <t>Андреева ГД-12</t>
  </si>
  <si>
    <t>Асадов в 322</t>
  </si>
  <si>
    <t>Корепин с ПД-22 в ПД-23</t>
  </si>
  <si>
    <t>Волкомурова с 111 В/Б в 111 Б</t>
  </si>
  <si>
    <t>Плотникова с 222 В/Б в 211 Б</t>
  </si>
  <si>
    <t>Озеров с СД-31 В/Б в СД-31 Б</t>
  </si>
  <si>
    <t>Талбаков с ИБ-13 В/Б в СД-31 Б</t>
  </si>
  <si>
    <t>Абросимова с 831 В/Б в 831 Б</t>
  </si>
  <si>
    <t>Вологодских (д.ф.Сибилева) Наталья Андреевна</t>
  </si>
  <si>
    <t>Продлить до 12.09.2023 Приказ № 06-03/332</t>
  </si>
  <si>
    <t>Коньков с ИБ-22</t>
  </si>
  <si>
    <t>Степанчак 921</t>
  </si>
  <si>
    <t>Агутина с 831 в ДО-20-3</t>
  </si>
  <si>
    <t>Дюсьмекеева с 631</t>
  </si>
  <si>
    <t>Иванова с 931</t>
  </si>
  <si>
    <t>Безгодов с 332  в ФК-20-2</t>
  </si>
  <si>
    <t>Кадошникова ИБ-31</t>
  </si>
  <si>
    <t>Световец с 831 в ДО-20-3</t>
  </si>
  <si>
    <t>Асадов ПД-11</t>
  </si>
  <si>
    <t>Захаров 312</t>
  </si>
  <si>
    <t>Мухаметдинов  312</t>
  </si>
  <si>
    <t>Кузин СД-11</t>
  </si>
  <si>
    <t>Машкова 611</t>
  </si>
  <si>
    <t>Проскурова 012</t>
  </si>
  <si>
    <t>Галина ГД-12</t>
  </si>
  <si>
    <t>Третьяков ММТ-11</t>
  </si>
  <si>
    <t>Козлов ИБ-13</t>
  </si>
  <si>
    <t>Кулиев ИБ-13</t>
  </si>
  <si>
    <t xml:space="preserve"> Перепелкин ИБ-13</t>
  </si>
  <si>
    <t>Лысенкова ПД-11</t>
  </si>
  <si>
    <t>Синицин СД-11</t>
  </si>
  <si>
    <t>Гринько ИБ-13</t>
  </si>
  <si>
    <t>Ведешкин ММТ-11</t>
  </si>
  <si>
    <t>Белоусова 212</t>
  </si>
  <si>
    <t>Канина 212</t>
  </si>
  <si>
    <t>Макарова 212</t>
  </si>
  <si>
    <t>Хужакулов ИБ-13</t>
  </si>
  <si>
    <t xml:space="preserve"> Никаншин ИБ-13</t>
  </si>
  <si>
    <t>Краснюк 012</t>
  </si>
  <si>
    <t>Цыцарева 521</t>
  </si>
  <si>
    <t>Камаева ПД-22-1</t>
  </si>
  <si>
    <t>Бублич ДО-22-1</t>
  </si>
  <si>
    <t>Краснова ДОУ-22-1</t>
  </si>
  <si>
    <t>Хайруллина СДО-22-1</t>
  </si>
  <si>
    <t>Базарова ДО-22-3</t>
  </si>
  <si>
    <t xml:space="preserve">Ахмедин ФК-22-1    </t>
  </si>
  <si>
    <t xml:space="preserve">Миронов ФК-22-1   </t>
  </si>
  <si>
    <t xml:space="preserve"> Ахметова ДО-22-1 </t>
  </si>
  <si>
    <t xml:space="preserve"> Гемба ДО-22-1</t>
  </si>
  <si>
    <t xml:space="preserve"> Панченко ДО-22-1</t>
  </si>
  <si>
    <t>Забродская ПД-22-1</t>
  </si>
  <si>
    <t xml:space="preserve"> Штенникова ДО-22-3</t>
  </si>
  <si>
    <t>Юстюнина ДО-22-3</t>
  </si>
  <si>
    <t>Кильдюшова с 422 в ГД-22</t>
  </si>
  <si>
    <t>Качурова СД-41</t>
  </si>
  <si>
    <t>Василькова с 422</t>
  </si>
  <si>
    <t>Багаутдинов ТТ-31</t>
  </si>
  <si>
    <t>Мукаева с ТТ-21 Б в 422 В/Б</t>
  </si>
  <si>
    <t>Багаутдинов Дамир Асхатович</t>
  </si>
  <si>
    <t>до 16.09.2023</t>
  </si>
  <si>
    <t>Царенок ИБ-13</t>
  </si>
  <si>
    <t>Дюсьмекеева с 011 Б в 012 Б</t>
  </si>
  <si>
    <t>Бюджет</t>
  </si>
  <si>
    <t>Савченко с ТТ-21 Б в 821 Б</t>
  </si>
  <si>
    <t>Цайзер 221</t>
  </si>
  <si>
    <t>Бородулин с ФК-20-2 в 332</t>
  </si>
  <si>
    <t>Канурина ДО-20-3</t>
  </si>
  <si>
    <t>Панькова ИЗО-31 в ТТ-21</t>
  </si>
  <si>
    <t>Ткаченко 232</t>
  </si>
  <si>
    <t>Ткаченко Анастасия Сергеевна</t>
  </si>
  <si>
    <t>до 21.09.2023</t>
  </si>
  <si>
    <t>Колмакова ПД-34</t>
  </si>
  <si>
    <t>ДО-20-3 (9)</t>
  </si>
  <si>
    <t>Кривошеева Ф-22-1</t>
  </si>
  <si>
    <t>Григоренко ПД-22-1</t>
  </si>
  <si>
    <t>Клименко ДО-22-1</t>
  </si>
  <si>
    <t>Абдуллина ДО-22-1</t>
  </si>
  <si>
    <t>Кириевский ИБ-13</t>
  </si>
  <si>
    <t>Кочеткова 012</t>
  </si>
  <si>
    <t>Климова ГД-12</t>
  </si>
  <si>
    <t>Ишбулатов 312</t>
  </si>
  <si>
    <t>Грабченко ПД-12</t>
  </si>
  <si>
    <t>Любаева 421</t>
  </si>
  <si>
    <t>Галимова 131</t>
  </si>
  <si>
    <t>Уткильбаева ПД-22</t>
  </si>
  <si>
    <t>Шальнев ГД-11</t>
  </si>
  <si>
    <t>Кутявин с ИБ-12 Б в ММТ-11 В/Б</t>
  </si>
  <si>
    <t>Кулиев с ИБ-13 В/Б в ММТ-11 В/Б</t>
  </si>
  <si>
    <t>Кулиев с ММТ-11 В/Б в ММТ-21 В/Б</t>
  </si>
  <si>
    <t>Гутарева с ДО-20-3</t>
  </si>
  <si>
    <t>Саломатин с ГД-22 в ФК-21-2</t>
  </si>
  <si>
    <t>Душкина с 041</t>
  </si>
  <si>
    <t>Фомин с 322 В/Б в ТТ-21 Б</t>
  </si>
  <si>
    <t>Шарипова с 032</t>
  </si>
  <si>
    <t>Норматова с 322 В/Б в 321 Б</t>
  </si>
  <si>
    <t>Суббртина с 931 В/Б в 931 Б</t>
  </si>
  <si>
    <t>Алтынбаева с 222 В/Б в 221 Б</t>
  </si>
  <si>
    <t>Кузьмин с ИБ-22 В/Б в ИБ-21 Б</t>
  </si>
  <si>
    <t>Пономарева с СД-21 В/Б в СД-21 Б</t>
  </si>
  <si>
    <t>Перина с 232 В/Б в 231 Б</t>
  </si>
  <si>
    <t>Кудрина с 811 В/Б в 811 Б</t>
  </si>
  <si>
    <t>Зарубина с 922 В/Б в 921 Б</t>
  </si>
  <si>
    <t>Ильясов с ИБ-32 В/Б в ИБ-31 Б</t>
  </si>
  <si>
    <t>Кутявин с ММТ-11В/ Б в ММТ-21 В/Б (11 кл)</t>
  </si>
  <si>
    <t>Кутявин с ММТ-21В/ Б в ММТ-21Б (11 кл)</t>
  </si>
  <si>
    <t>ИБ-11 курс</t>
  </si>
  <si>
    <t>Белов ИБ-13</t>
  </si>
  <si>
    <t xml:space="preserve"> Журавлев ИБ-13</t>
  </si>
  <si>
    <t>  Кулаков ИБ-13</t>
  </si>
  <si>
    <t>ЛохвицкийИБ-13</t>
  </si>
  <si>
    <t xml:space="preserve"> Медведев ИБ-13</t>
  </si>
  <si>
    <t xml:space="preserve"> Теков ИБ-13</t>
  </si>
  <si>
    <t xml:space="preserve"> Томилко ИБ-13</t>
  </si>
  <si>
    <t>Умаров ИБ-13</t>
  </si>
  <si>
    <t>Агаева 012</t>
  </si>
  <si>
    <t>Краснянская 012</t>
  </si>
  <si>
    <t>Швец 012</t>
  </si>
  <si>
    <t>Лосев ПСО-12</t>
  </si>
  <si>
    <t>Гарипова 712</t>
  </si>
  <si>
    <t xml:space="preserve"> Алчанова 212</t>
  </si>
  <si>
    <t xml:space="preserve"> Мартынова 212</t>
  </si>
  <si>
    <t>Нурбахтина 212</t>
  </si>
  <si>
    <t>Патрушев 212</t>
  </si>
  <si>
    <t>Родионова 212</t>
  </si>
  <si>
    <t>Образков ГД-12</t>
  </si>
  <si>
    <t>Мисоков 511</t>
  </si>
  <si>
    <t>Алехин ПД-13</t>
  </si>
  <si>
    <t>Шишкина ИЗО-11</t>
  </si>
  <si>
    <t>Нафикова ДОУ-22-1</t>
  </si>
  <si>
    <t>Баклан ФК-22-2</t>
  </si>
  <si>
    <t>Шабалина ДОУ-22-2</t>
  </si>
  <si>
    <t>Галимьянова ДО-20-3</t>
  </si>
  <si>
    <t xml:space="preserve"> Кучугулов ИБ-13</t>
  </si>
  <si>
    <t>Ежова 012</t>
  </si>
  <si>
    <t>Юдин ПСО-12</t>
  </si>
  <si>
    <t>Нурасова 712</t>
  </si>
  <si>
    <t xml:space="preserve"> Старинчик 712  </t>
  </si>
  <si>
    <t>Адам 212</t>
  </si>
  <si>
    <t xml:space="preserve"> Ларин 312</t>
  </si>
  <si>
    <t xml:space="preserve"> Новокрещенов 312</t>
  </si>
  <si>
    <t>Пичугин 312</t>
  </si>
  <si>
    <t>Владимирова ПД-13</t>
  </si>
  <si>
    <t>Движение контингента учебных групп на 01.11.2022</t>
  </si>
  <si>
    <t>Субботина с 931 В/Б в 931 Б</t>
  </si>
  <si>
    <t>Плескачев с ММТ-21 Б в ГД-22 В/Б</t>
  </si>
  <si>
    <t>Дусанова 921</t>
  </si>
  <si>
    <t xml:space="preserve">Дусанова Азалия Галимжановна </t>
  </si>
  <si>
    <t>до 04.10.2023</t>
  </si>
  <si>
    <t>Степанчак с ММТ-11 в ФК-22-2</t>
  </si>
  <si>
    <t>Филиппова с 332 в ФК-20-2</t>
  </si>
  <si>
    <t>Дегтянников с 312 в ФК-22-2</t>
  </si>
  <si>
    <t>Филиппова с ДО-19-1 В/Б в ДО-19-4 Б</t>
  </si>
  <si>
    <t>Плишкина ДО-19-3</t>
  </si>
  <si>
    <t>Медведев ИБ-13</t>
  </si>
  <si>
    <t>Михайленко 712</t>
  </si>
  <si>
    <t>Асадуллина 212</t>
  </si>
  <si>
    <t>Манукян ММТ-11</t>
  </si>
  <si>
    <t>Оганнисян ПД-13</t>
  </si>
  <si>
    <t>Демихова 511</t>
  </si>
  <si>
    <t>Суфьянова 712</t>
  </si>
  <si>
    <t>Кусумбаев 312</t>
  </si>
  <si>
    <t>Новотаева с 712 В/Б в 911 В/Б</t>
  </si>
  <si>
    <t>Кулакова 712</t>
  </si>
  <si>
    <t>Шеян с 032 В/Б в ТТ-31 Б</t>
  </si>
  <si>
    <t>Нагодкин 511</t>
  </si>
  <si>
    <t>Малихова 521</t>
  </si>
  <si>
    <t>Аббазова с 521 Б в ТТ-21 Б</t>
  </si>
  <si>
    <t>Богодухова ФК-22-2</t>
  </si>
  <si>
    <t>Гончар ФК-22-2</t>
  </si>
  <si>
    <t>Мухададиева ТТ-41</t>
  </si>
  <si>
    <t>Рябинина с 712 В/Б в 911 В/Б</t>
  </si>
  <si>
    <t>Гончарова ДОУ-22-2</t>
  </si>
  <si>
    <t xml:space="preserve">    ПРОДЛИТЬ до 11.10.2023 Приказ № 06-03/414</t>
  </si>
  <si>
    <t>Долгова (д.ф.Карташова) Мария Алексеевна</t>
  </si>
  <si>
    <t>Продлить до 12.10.2023 Приказ № 06-03/418 от 12.10.2022</t>
  </si>
  <si>
    <t>Резватова ДО-22-3</t>
  </si>
  <si>
    <t>Владимирова с ПД-13 в ПД-11</t>
  </si>
  <si>
    <t>Яковлева с 611</t>
  </si>
  <si>
    <t>Яковлева Карина Сергеевна</t>
  </si>
  <si>
    <t>Додов ФК-21-2</t>
  </si>
  <si>
    <t>Чуклов ИБ-13</t>
  </si>
  <si>
    <t>Лунева ДО-22-3</t>
  </si>
  <si>
    <t>Шакина с 032 в 222</t>
  </si>
  <si>
    <t>Насырова ДО-21-3</t>
  </si>
  <si>
    <t>Морозова ДО-22-1</t>
  </si>
  <si>
    <t>Теряева ДО-22-3</t>
  </si>
  <si>
    <t>Хамзина 712</t>
  </si>
  <si>
    <t>Быков ИБ-13</t>
  </si>
  <si>
    <t>Важнов ФК-21-2</t>
  </si>
  <si>
    <t xml:space="preserve">Шапошникова с 032 В/Б в 031 Б </t>
  </si>
  <si>
    <t>Панина с 922 В/Б в 721 Б</t>
  </si>
  <si>
    <t>Кулиев с ММТ-21 В/Б в ММТ-21 Б</t>
  </si>
  <si>
    <t>Майданкина с 032 В/Б в 031 Б</t>
  </si>
  <si>
    <t>Долматова с 922 В/Б в 921 Б</t>
  </si>
  <si>
    <t>Мисоков с 511 В/Б в 511 Б</t>
  </si>
  <si>
    <t>Кириевский с ИБ-13 В/Б в ИБ-12 Б</t>
  </si>
  <si>
    <t>Исканьяров с 422 В/Б в 421 Б</t>
  </si>
  <si>
    <t>Пономаренко с 131 В/Б в 131 Б</t>
  </si>
  <si>
    <t>Шакиров с 131 В/Б в 131 Б</t>
  </si>
  <si>
    <t>Гайсин с 141 В/Б в 141 Б</t>
  </si>
  <si>
    <t>Брендина с 922 В/Б в 821 Б</t>
  </si>
  <si>
    <t>Загидуллина 731</t>
  </si>
  <si>
    <t>Деданина 212</t>
  </si>
  <si>
    <t>Кудашкин ПСО-11</t>
  </si>
  <si>
    <t>Мишина ДО-21-3</t>
  </si>
  <si>
    <t>Васина ИБ-32</t>
  </si>
  <si>
    <t>Ишпахтина 831</t>
  </si>
  <si>
    <t>Афлятунов с 121 Б в ММТ-21 Б</t>
  </si>
  <si>
    <t>Неговорин ИБ-13</t>
  </si>
  <si>
    <t>Усик 012</t>
  </si>
  <si>
    <t>Гафаров с 312 В/Б в 322 В/Б (11кл)</t>
  </si>
  <si>
    <t>Захаров с 312 В/Б в 322 В/Б (11 кл)</t>
  </si>
  <si>
    <t>Смирнов с 311 Б в 322 В/Б (11кл)</t>
  </si>
  <si>
    <t>Рябинина с 911В/Б в 922 В/Б (11кл)</t>
  </si>
  <si>
    <t>Новотаева с 911 В/Б в 922 В/Б (11 кл)</t>
  </si>
  <si>
    <t>Писарев с ИБ-21</t>
  </si>
  <si>
    <t>Кириллова СД-31</t>
  </si>
  <si>
    <t>Мартынов ММТ-21</t>
  </si>
  <si>
    <t>Кириллова Дарья Андреевна</t>
  </si>
  <si>
    <t>до 24.10.2023</t>
  </si>
  <si>
    <t>Степанова 141</t>
  </si>
  <si>
    <t>Сулаймонов ФК-22-1</t>
  </si>
  <si>
    <t>Носов 121</t>
  </si>
  <si>
    <t>Мартынова с 911 в ДОУ-22-2</t>
  </si>
  <si>
    <t>Григорьева 741</t>
  </si>
  <si>
    <t>Григорьева Анна Олеговна</t>
  </si>
  <si>
    <t>до 27.10.2023</t>
  </si>
  <si>
    <t>Саидова ДО-22-1</t>
  </si>
  <si>
    <t>Топчий с ПД-31-11 в ПД-20-1</t>
  </si>
  <si>
    <t>Камалетдинов  ИЗО-31</t>
  </si>
  <si>
    <t>Камалетдинов Андрей Радикович</t>
  </si>
  <si>
    <t>до 28.10.2022</t>
  </si>
  <si>
    <t>Новокрестова ДО-20-1</t>
  </si>
  <si>
    <t>Ашикбаев ПСО-11</t>
  </si>
  <si>
    <t>Тухбиева 921</t>
  </si>
  <si>
    <t>Рябчикова 012</t>
  </si>
  <si>
    <t>Лукьянова 311</t>
  </si>
  <si>
    <t>Никитина 712</t>
  </si>
  <si>
    <t>Движение контингента учебных групп на 01.12.2022</t>
  </si>
  <si>
    <t>Васильева 331</t>
  </si>
  <si>
    <t>Приходько 341</t>
  </si>
  <si>
    <t>Коваль 342</t>
  </si>
  <si>
    <t>Фролова 531</t>
  </si>
  <si>
    <t>Ревякин СД-21</t>
  </si>
  <si>
    <t>Шаяхметова ТТ-31</t>
  </si>
  <si>
    <t>Янсарина 831</t>
  </si>
  <si>
    <t>Тайфуров Изо-21</t>
  </si>
  <si>
    <t>Кикилашивили ПД-31-11</t>
  </si>
  <si>
    <t>Вахонина ПД-41</t>
  </si>
  <si>
    <t>Амиршоев ПД-42</t>
  </si>
  <si>
    <t>Талхин ММТ-21</t>
  </si>
  <si>
    <t>Исканьярова 221</t>
  </si>
  <si>
    <t>Нартдинова ПД-31-11</t>
  </si>
  <si>
    <t>Филиппов СД-31</t>
  </si>
  <si>
    <t>Парубец ФК-19-2</t>
  </si>
  <si>
    <t>Бурон ФК-18-2</t>
  </si>
  <si>
    <t>Марфицина ДО-19-1</t>
  </si>
  <si>
    <t>Киржацких ДО-20-1</t>
  </si>
  <si>
    <t>Марфицина Надежда Юрьевна</t>
  </si>
  <si>
    <t>ДО-19-1</t>
  </si>
  <si>
    <t>до 07.11.2023</t>
  </si>
  <si>
    <t>Бурон Александр Александрович</t>
  </si>
  <si>
    <t>Киржацких Ольга Геннадьевна</t>
  </si>
  <si>
    <t>Каримова 721</t>
  </si>
  <si>
    <t>Чигринов с ИБ-22 В/Б в ММТ-21 Б</t>
  </si>
  <si>
    <t>Бабикова 831</t>
  </si>
  <si>
    <t>Тимшин ПСО-21</t>
  </si>
  <si>
    <t>Белов  ИБ-13</t>
  </si>
  <si>
    <t>Кривошеева ФК-22-1</t>
  </si>
  <si>
    <t>Айдарова ДОУ-22-2</t>
  </si>
  <si>
    <t>Тлепцерук СД-21</t>
  </si>
  <si>
    <t>Обласова ГД-31</t>
  </si>
  <si>
    <t>Дегтянников ФК-22-2</t>
  </si>
  <si>
    <t>Неговорин с ИБ-13 В/Б в ИБ-22 В/Б  (11кл)</t>
  </si>
  <si>
    <t>Дягтянников Вадим Максимович</t>
  </si>
  <si>
    <t>ФК-22-2</t>
  </si>
  <si>
    <t>до 10.11.2023</t>
  </si>
  <si>
    <t>Халилова 741</t>
  </si>
  <si>
    <t>Халилова Алена Евгеньевна</t>
  </si>
  <si>
    <t>до 16.11.2023</t>
  </si>
  <si>
    <t>Гребенкина ФК-22-1</t>
  </si>
  <si>
    <t>Буков с ИБ-32 В/Б в 222 В/Б</t>
  </si>
  <si>
    <t>Рогожина с 831 в ДО-20-3</t>
  </si>
  <si>
    <t>Иванченко ФК-20-2</t>
  </si>
  <si>
    <t>Нурасова с 712 В/Б в 911 Б</t>
  </si>
  <si>
    <t>Першина с 312 В/Б в 311 Б</t>
  </si>
  <si>
    <t>Барзенкова с 312 В/Б в 311 Б</t>
  </si>
  <si>
    <t>Седойкина с 312 В/Б в 311 Б</t>
  </si>
  <si>
    <t>Пастухов с СД-21 В/Б в СД-21 Б</t>
  </si>
  <si>
    <t>Маяцкая с 332 В/Б в 331 Б</t>
  </si>
  <si>
    <t>Колюбаев с 342 В/Б в 341 Б</t>
  </si>
  <si>
    <t>Горева с 222 В/Б в 221 Б</t>
  </si>
  <si>
    <t>Коньков Егор Владимирович</t>
  </si>
  <si>
    <t>Винокуров Александр Юрьевич</t>
  </si>
  <si>
    <t>до 17.11.2023</t>
  </si>
  <si>
    <t>Левченко ДОУ-22-1</t>
  </si>
  <si>
    <t>Варенникова СД-11</t>
  </si>
  <si>
    <t>Савин ИБ-22</t>
  </si>
  <si>
    <t>Лубенец с ПД-42 в ПД-20-1</t>
  </si>
  <si>
    <t>Шехова с 811 в ДО-22-3</t>
  </si>
  <si>
    <t>Кривошеева 911</t>
  </si>
  <si>
    <t>Кулакова с 712 в ДО-22-3</t>
  </si>
  <si>
    <t>Томина с ТТ-11</t>
  </si>
  <si>
    <t>Панькова ТТ-21</t>
  </si>
  <si>
    <t>Леончик ИБ-22</t>
  </si>
  <si>
    <t>Шодиева ФК-22-1</t>
  </si>
  <si>
    <t>Акужинова ФК-22-1</t>
  </si>
  <si>
    <t>Кумусбаев с 312 В/Б в 322 В/Б (11кл)</t>
  </si>
  <si>
    <t>Ларин с 312 В/Б  в 322 В/Б (11кл)</t>
  </si>
  <si>
    <t>Головко ДОУ-22-2</t>
  </si>
  <si>
    <t>Движение контингента учебных групп на 01.01.2023</t>
  </si>
  <si>
    <t>Рузиев ФК-22-1</t>
  </si>
  <si>
    <t>Сокур 621</t>
  </si>
  <si>
    <t>Григорьева 821</t>
  </si>
  <si>
    <t>Григорьева Александра Валерьевна</t>
  </si>
  <si>
    <t>Суслова с 032 В/Б в 031 В/Б</t>
  </si>
  <si>
    <t>Хухлаева с 621 Б в 521 Б</t>
  </si>
  <si>
    <t>Голдобина 032</t>
  </si>
  <si>
    <t>Багаутдинова ДОУ-22-2</t>
  </si>
  <si>
    <t xml:space="preserve">Багаутдинова Анна  Юрьевна </t>
  </si>
  <si>
    <t>ДОУ-22-2</t>
  </si>
  <si>
    <t>до 15.12.2023</t>
  </si>
  <si>
    <t>Сошникова с ИЗО-21 Б в ТТ-21 Б</t>
  </si>
  <si>
    <t>Мельникова 531</t>
  </si>
  <si>
    <t xml:space="preserve">Мельникова Мария Вячеславовна </t>
  </si>
  <si>
    <t>Грачева 521</t>
  </si>
  <si>
    <t>Терехова ДОУ-22-2</t>
  </si>
  <si>
    <t xml:space="preserve">Терехова Дарья  Михайловна </t>
  </si>
  <si>
    <t>до 05.12.2023</t>
  </si>
  <si>
    <t>Шустикова 232</t>
  </si>
  <si>
    <t>Шустикова Кристина Евгеньевна</t>
  </si>
  <si>
    <t>Ермилова 631</t>
  </si>
  <si>
    <t>Лоскутова ДО-22-1</t>
  </si>
  <si>
    <t>Асадов с ПД-11 В/Б в ПД-22 В/Б (11 кл)</t>
  </si>
  <si>
    <t>Сошникова с ИЗО-11 Б в ИЗО-21 Б (11 кл)</t>
  </si>
  <si>
    <t>Монахова с 621 В/Б в 621 Б</t>
  </si>
  <si>
    <t>Вагизова ИЗО-21 В/Б в ИЗО-21 Б</t>
  </si>
  <si>
    <t>Кузнецова с 811 В/Б в 811 Б</t>
  </si>
  <si>
    <t>Клюшина с 621 В//Б в 621 Б</t>
  </si>
  <si>
    <t>Хамзина с 712 В/Б в 911 Б</t>
  </si>
  <si>
    <t>Волынкина с ТТ-11 В/Б в ТТ-11 Б</t>
  </si>
  <si>
    <t>Синицина с СД-11 В/Б в СД-11 Б</t>
  </si>
  <si>
    <t>Вышатыцкая 432</t>
  </si>
  <si>
    <t>Вышатыцкая Ксения Станиславовна</t>
  </si>
  <si>
    <t>Бардина ПД-21</t>
  </si>
  <si>
    <t>Санакпаева 422</t>
  </si>
  <si>
    <t>Сорокина ДОУ-21-1</t>
  </si>
  <si>
    <t xml:space="preserve">Сорокина Ольга Игоревна </t>
  </si>
  <si>
    <t>ДОУ-21-1</t>
  </si>
  <si>
    <t>до 22.12.2023</t>
  </si>
  <si>
    <t>Саидова с ДО-22-1 В/Б в ДО-22-1 Б</t>
  </si>
  <si>
    <t>Киселёва 431</t>
  </si>
  <si>
    <t>Движение контингента учебных групп на 01.02.2023</t>
  </si>
  <si>
    <t>Мандрыгина ФК-21-2</t>
  </si>
  <si>
    <t>Продлить до 12.01.2024  № 06-03/2      ПРОДЛИТЬ до 12.01.2023 от 30.03.2022 № 06-03/107</t>
  </si>
  <si>
    <t>Старкова 521</t>
  </si>
  <si>
    <t>Старкова Александра Дмитриевна</t>
  </si>
  <si>
    <t>до 13.01.2024</t>
  </si>
  <si>
    <t>Андронникова с 141 В/Б в 141 Б</t>
  </si>
  <si>
    <t>Морозова с СД-21 В/Б в СД-21 Б</t>
  </si>
  <si>
    <t>Шишкина с ИЗО-11 В/Б в ИЗО-11 Б</t>
  </si>
  <si>
    <t>Алехин с ПД-13 В/Б в ПД-12 В/Б</t>
  </si>
  <si>
    <t>Стеценко с 211 Б в ПД-11 В/Б</t>
  </si>
  <si>
    <t>Жармухамбетова ИЗО-41</t>
  </si>
  <si>
    <t>Жармухамбетова Радмила Александровна</t>
  </si>
  <si>
    <t>ИЗО-41</t>
  </si>
  <si>
    <t>до 17.01.2024</t>
  </si>
  <si>
    <t>Валеева ДО-21-1</t>
  </si>
  <si>
    <t>Киньябаева 821</t>
  </si>
  <si>
    <t>Журавлева с 721 Б в ТТ-21 Б</t>
  </si>
  <si>
    <t xml:space="preserve">Манешева Эвелина Азатовна </t>
  </si>
  <si>
    <t>ДО-21-3</t>
  </si>
  <si>
    <t>до 16.01.2024</t>
  </si>
  <si>
    <t>Ротанова 821</t>
  </si>
  <si>
    <t>Ладина 831</t>
  </si>
  <si>
    <t>до 19.01.2024</t>
  </si>
  <si>
    <t>Презеглеваная с 821 в ДО-21-3</t>
  </si>
  <si>
    <t>Труфанова с СД-11 Б в ПСО-11 В/Б</t>
  </si>
  <si>
    <t>Саутина 021</t>
  </si>
  <si>
    <t>Тулеулинова ПД-11</t>
  </si>
  <si>
    <t>Продлить до 20.01.2024 Пр № 06-03/22 от 20.01.2023</t>
  </si>
  <si>
    <t>Шляхова 331</t>
  </si>
  <si>
    <t>Садовщикова с СД-11 Б в ПД-13 В/Б</t>
  </si>
  <si>
    <t>Шляхова Владислава Алексеевна</t>
  </si>
  <si>
    <t>до 23.01.2024</t>
  </si>
  <si>
    <t>Лукин ПД-21</t>
  </si>
  <si>
    <t>Веденеев ПД-12</t>
  </si>
  <si>
    <t>2 В/Б</t>
  </si>
  <si>
    <t>Гриднев СД-31</t>
  </si>
  <si>
    <t>Гриднев Семен Анатольевич</t>
  </si>
  <si>
    <t>до 25.01.2024</t>
  </si>
  <si>
    <t>Кучугулов с ИБ-13 В/Б в ПСО-12 В/Б</t>
  </si>
  <si>
    <t>Теков ИБ-13</t>
  </si>
  <si>
    <t>Кулаков ИБ-13</t>
  </si>
  <si>
    <t>Малышева 621</t>
  </si>
  <si>
    <t>Движение контингента учебных групп на 01.03.2023</t>
  </si>
  <si>
    <t>Кильдюшова с ГД-22 В/Б в 012 В/Б</t>
  </si>
  <si>
    <t>ломаева 531</t>
  </si>
  <si>
    <t>Ломаева Арина Артемовна</t>
  </si>
  <si>
    <t>до 06.02.2024</t>
  </si>
  <si>
    <t>Емельянова 121</t>
  </si>
  <si>
    <t>Цыбизова СД-31</t>
  </si>
  <si>
    <t>Рахматуллин СД-11</t>
  </si>
  <si>
    <t>Тимшин с ПСО-21 В/Б в СД-21 В/Б</t>
  </si>
  <si>
    <t>Абдуллина ТТ-31</t>
  </si>
  <si>
    <t xml:space="preserve"> Абдуллина Камила Рамазановна</t>
  </si>
  <si>
    <t>до 08.02.2024</t>
  </si>
  <si>
    <t>Кильдюшова с 012 В/Б в ГД-22 В/Б</t>
  </si>
  <si>
    <t>Выскребенцева 521</t>
  </si>
  <si>
    <t>Саидмахмадова ПСО-21</t>
  </si>
  <si>
    <t>Саидмахмадова 422</t>
  </si>
  <si>
    <t>Носов с 121 В/Б в СД-21 В/Б</t>
  </si>
  <si>
    <t>Дюкина ДО-22-3</t>
  </si>
  <si>
    <t>Поздеев 422</t>
  </si>
  <si>
    <t>Савищев с 332 В/Б в 331 Б</t>
  </si>
  <si>
    <t>Михайленко с 022 В/Б в 021 Б</t>
  </si>
  <si>
    <t>Нугаева с 121 В/Б в 121 Б</t>
  </si>
  <si>
    <t>Левант с ГД-41 В/Б в ГД-41 Б</t>
  </si>
  <si>
    <t>Казакова с 621 В/Б в 621 Б</t>
  </si>
  <si>
    <t>Иванова ИБ-31</t>
  </si>
  <si>
    <t xml:space="preserve"> специальность Правоохранительная деятельность</t>
  </si>
  <si>
    <t>Выпуск - 70 внебюджет</t>
  </si>
  <si>
    <t>Движение контингента учебных групп на 01.04.2023</t>
  </si>
  <si>
    <t>Дайнеко ГД-32</t>
  </si>
  <si>
    <t>Дайнеко Светлана Александровна</t>
  </si>
  <si>
    <t>ГД-32</t>
  </si>
  <si>
    <t>до 01.03.2024</t>
  </si>
  <si>
    <t>Сынгизова ПД-33</t>
  </si>
  <si>
    <t>Яркеева 531</t>
  </si>
  <si>
    <t>Андрейко 021</t>
  </si>
  <si>
    <t>Андрейко Анна Игоревна</t>
  </si>
  <si>
    <t>до 02.03.2024</t>
  </si>
  <si>
    <t>Перепелицын ИБ-41</t>
  </si>
  <si>
    <t xml:space="preserve"> Перепелицын Денис Маратович</t>
  </si>
  <si>
    <t>ИБ-41</t>
  </si>
  <si>
    <t>до 03.03.2024</t>
  </si>
  <si>
    <t xml:space="preserve">Продлить до 06.03.2024 № 06-03/74 </t>
  </si>
  <si>
    <t>(Усольцева д.ф.) Ишмуратова Юлия Борисовна</t>
  </si>
  <si>
    <t>Пилинцов ПСО-11</t>
  </si>
  <si>
    <t>Назриев ПСО-22</t>
  </si>
  <si>
    <t>Пилинцов Матвей Викторович</t>
  </si>
  <si>
    <t>Шафикова 721</t>
  </si>
  <si>
    <t>Чеботарева 711</t>
  </si>
  <si>
    <t>Чеботарева Елизававета Павловна</t>
  </si>
  <si>
    <t>до 16.03.2024</t>
  </si>
  <si>
    <t>до 09.03.2024</t>
  </si>
  <si>
    <t>Котова 611</t>
  </si>
  <si>
    <t>Егоров ИЗО-21</t>
  </si>
  <si>
    <t>Малашко ИЗО-31</t>
  </si>
  <si>
    <t>Кокшаров 331</t>
  </si>
  <si>
    <t>Нагуманов ИБ-32</t>
  </si>
  <si>
    <t>Тришкин 111</t>
  </si>
  <si>
    <t>Шишиморова ГД-21</t>
  </si>
  <si>
    <t>Пономаренко 131</t>
  </si>
  <si>
    <t>Соловьева 131</t>
  </si>
  <si>
    <t>Шулакова ГД-22</t>
  </si>
  <si>
    <t>Мохина 022</t>
  </si>
  <si>
    <t>Чернобровкина 022</t>
  </si>
  <si>
    <t>Иванникова 222</t>
  </si>
  <si>
    <t>Галиулина ДО-22-3</t>
  </si>
  <si>
    <t>Брендина 821</t>
  </si>
  <si>
    <t xml:space="preserve">Брендина Дарья Дмитриевна </t>
  </si>
  <si>
    <t>до 30.12.2023</t>
  </si>
  <si>
    <t>Зотова 721</t>
  </si>
  <si>
    <t>Красильникова 511</t>
  </si>
  <si>
    <t>Коновалова ПСО-22</t>
  </si>
  <si>
    <t>Безрученко 332</t>
  </si>
  <si>
    <t>Чиркова с ГД-22 В/Б в ГД-21 Б</t>
  </si>
  <si>
    <t>Налимов с ИБ-32 В/Б в ИБ-31 Б</t>
  </si>
  <si>
    <t>Лубенец ИБ-22 В/Б в ИБ-21 Б</t>
  </si>
  <si>
    <t>Пильщикова 022 В/Б в 021 Б</t>
  </si>
  <si>
    <t>Стебивка с 922 В/Б в 921 Б</t>
  </si>
  <si>
    <t>Панченко с 922 В/Б в 721 Б</t>
  </si>
  <si>
    <t>Максудов с 322 в ФК-22-2</t>
  </si>
  <si>
    <t>Движение контингента учебных групп на 01.05.2023</t>
  </si>
  <si>
    <t>Красноярцева 511</t>
  </si>
  <si>
    <t>Мелентьев ФК-20-2</t>
  </si>
  <si>
    <t>Клоц с 332 В/Б в 331 Б</t>
  </si>
  <si>
    <t xml:space="preserve">Манешева ДО-21-3 </t>
  </si>
  <si>
    <t>Шипилова с 521 Б в 212 В/Б</t>
  </si>
  <si>
    <t>Продлить до 01.09.2023 Пр № 06-03/105</t>
  </si>
  <si>
    <t>Томилко ИБ-13</t>
  </si>
  <si>
    <t>Обухов с 121 Б в 521 Б</t>
  </si>
  <si>
    <t>Ахтямов ИБ-11</t>
  </si>
  <si>
    <t>Пустова 531</t>
  </si>
  <si>
    <t>Пустова Екатерина Сергеевна</t>
  </si>
  <si>
    <t>до 21.04.2024</t>
  </si>
  <si>
    <t>Бородулин 332</t>
  </si>
  <si>
    <t>Бородулин Сергей Владимирович</t>
  </si>
  <si>
    <t>до 16.05.2024</t>
  </si>
  <si>
    <t>Абызбаева Алина Ришатовна</t>
  </si>
  <si>
    <t>до 25.04.2024</t>
  </si>
  <si>
    <t>Абызбаева 921</t>
  </si>
  <si>
    <t>Асташина ПД-34</t>
  </si>
  <si>
    <t>Козлов Василий Геннадьевич</t>
  </si>
  <si>
    <t>до 26.04.2024</t>
  </si>
  <si>
    <t>Пацукова ФК-18-2</t>
  </si>
  <si>
    <t>Миронов ФК-18-2</t>
  </si>
  <si>
    <t>Зубров ФК-18-2</t>
  </si>
  <si>
    <t>Пацукова Юлия Александровна</t>
  </si>
  <si>
    <t>до 27.04.2024</t>
  </si>
  <si>
    <t>Миронов Данил Дмитриевич</t>
  </si>
  <si>
    <t>Зубров Сергей Александрович</t>
  </si>
  <si>
    <t>Движение контингента учебных групп на 01.06.2023</t>
  </si>
  <si>
    <t>Продлить до 31.08.2023 Пр № 06-03/120</t>
  </si>
  <si>
    <t>Алтынбаева 221</t>
  </si>
  <si>
    <t>Сагитова ДО-19-4</t>
  </si>
  <si>
    <t>Филиппова ДО-19-4</t>
  </si>
  <si>
    <t>Филиппова Мария Сергеевна</t>
  </si>
  <si>
    <t>ДО-19-4</t>
  </si>
  <si>
    <t>до 17.05.2024</t>
  </si>
  <si>
    <t>Сагитова Лариса Васильевна</t>
  </si>
  <si>
    <t>Семашкин 342</t>
  </si>
  <si>
    <t>Семашкин Дмитрий Артурович</t>
  </si>
  <si>
    <t>до 12.01.2024</t>
  </si>
  <si>
    <t>Букаева 531</t>
  </si>
  <si>
    <t>Сошникова ТТ-21</t>
  </si>
  <si>
    <t>Аетбаева ИБ-11</t>
  </si>
  <si>
    <t>Буков 222</t>
  </si>
  <si>
    <t>Бородий 321</t>
  </si>
  <si>
    <t>Балышева ПСО-22</t>
  </si>
  <si>
    <t>Редина ФК-22-2</t>
  </si>
  <si>
    <t xml:space="preserve">Балышева Людмила Алексеевна </t>
  </si>
  <si>
    <t>Движение контингента учебных групп на 01.07.2023</t>
  </si>
  <si>
    <t>Свищева 611</t>
  </si>
  <si>
    <t>Пархачева 631</t>
  </si>
  <si>
    <t>Обухов 521</t>
  </si>
  <si>
    <t>Ермилов ММТ-21</t>
  </si>
  <si>
    <t>Неговорин ИБ-22</t>
  </si>
  <si>
    <t>Харитонова СД-11</t>
  </si>
  <si>
    <t>Абдулина 921</t>
  </si>
  <si>
    <t>Абдулина Карина Зуфаровна</t>
  </si>
  <si>
    <t>Игнатова ДОУ-21-1</t>
  </si>
  <si>
    <t>Аристова 311</t>
  </si>
  <si>
    <t>Шульман 511</t>
  </si>
  <si>
    <t>Мухаметдинова 721</t>
  </si>
  <si>
    <t>ВЫПУСК ВСЕГО 550</t>
  </si>
  <si>
    <t>ОЧНО-448</t>
  </si>
  <si>
    <t>ОЗО -102</t>
  </si>
  <si>
    <t>Бюджет-311</t>
  </si>
  <si>
    <t>Внебюджет-137</t>
  </si>
  <si>
    <t>Бюджет-45</t>
  </si>
  <si>
    <t>Внебюджет-57</t>
  </si>
  <si>
    <t>Юмагужина ГД-21</t>
  </si>
  <si>
    <t>Григорян ПД-33</t>
  </si>
  <si>
    <t>Кудашкин Дмитрий Владимирович</t>
  </si>
  <si>
    <t>до 30.06.2024</t>
  </si>
  <si>
    <t>Горбенко ДОУ-22-1</t>
  </si>
  <si>
    <t>Федорова ДОУ-22-1</t>
  </si>
  <si>
    <t>ГД-42</t>
  </si>
  <si>
    <t>ПД-43</t>
  </si>
  <si>
    <t>ПД-44</t>
  </si>
  <si>
    <t>ПСО-32</t>
  </si>
  <si>
    <t>ПСО-31</t>
  </si>
  <si>
    <t>ИБ-42</t>
  </si>
  <si>
    <t>ИБ-23</t>
  </si>
  <si>
    <t>ММТ-31</t>
  </si>
  <si>
    <t>Движение контингента учебных групп на 01.08.2023</t>
  </si>
  <si>
    <t>ДОУ-23-2 (9кл)</t>
  </si>
  <si>
    <t>ФК-23-2 (9 кл)</t>
  </si>
  <si>
    <t>Ануфриенко 721</t>
  </si>
  <si>
    <t>Движение контингента учебных групп на 01.09.2023</t>
  </si>
  <si>
    <t>Рижак 621</t>
  </si>
  <si>
    <t>Саломатин ФК-21-2</t>
  </si>
  <si>
    <t>Арефьева ИЗО-31</t>
  </si>
  <si>
    <t>Кондратенко ПД-21</t>
  </si>
  <si>
    <t>Дрогина 022</t>
  </si>
  <si>
    <t>Мухамадеева 431</t>
  </si>
  <si>
    <t>Гаврилова 731</t>
  </si>
  <si>
    <t>Бюджет - 149</t>
  </si>
  <si>
    <t>Внебюджет - 2</t>
  </si>
  <si>
    <t>Зачисление от 21.08.2023 ОЧНО - 151</t>
  </si>
  <si>
    <t>Бюджет - 96</t>
  </si>
  <si>
    <t>Внебюджет - 3</t>
  </si>
  <si>
    <t>Зачисление от 23.08.2023 ОЧНО - 99</t>
  </si>
  <si>
    <t>Проскурова 022</t>
  </si>
  <si>
    <t>Андронова ГД-11</t>
  </si>
  <si>
    <t>Хабибуллин ПД-33</t>
  </si>
  <si>
    <t>ПРОДЛИТЬ до 01.09.2024 от 28.08.2023 № 06-03/202         ПРОДЛИТЬ до 01.09.2023 Приказ № 06-03/283</t>
  </si>
  <si>
    <t>Продлить до 01.09.2024 от 28.08.2023 № 06-03/205           Продлить до 12.09.2023 Приказ № 06-03/332</t>
  </si>
  <si>
    <t>Бюджет - 147</t>
  </si>
  <si>
    <t>Зачисление от 22.08.2023 ОЧНО - 149</t>
  </si>
  <si>
    <t>Внебюджет - 118</t>
  </si>
  <si>
    <t>ГД-13</t>
  </si>
  <si>
    <t>Орлова ГД-12</t>
  </si>
  <si>
    <t>Абрамова 032</t>
  </si>
  <si>
    <t>Зачисление от 24.08.2023 ОЧНО - 118</t>
  </si>
  <si>
    <t>АФК-11 (9 кл)</t>
  </si>
  <si>
    <t>Зачисление от 25.08.2023 ОЧНО - 198</t>
  </si>
  <si>
    <t>Внебюджет - 198</t>
  </si>
  <si>
    <t>ФК-23-1 (11кл)</t>
  </si>
  <si>
    <t>ПД-23-1 (11 кл)</t>
  </si>
  <si>
    <t>ДО-23-1 (11 кл)</t>
  </si>
  <si>
    <t>ДОУ-23-1 (11 кл)</t>
  </si>
  <si>
    <t>СДО-23-1 (9 кл)</t>
  </si>
  <si>
    <t>Куранова с 841 в ДО-19-3</t>
  </si>
  <si>
    <t>Бюджет - 70</t>
  </si>
  <si>
    <t>Внебюджет - 8</t>
  </si>
  <si>
    <t>Зачисление от 29.08.2023 ОЗО - 78</t>
  </si>
  <si>
    <t>Зачисление от 30.08.2023 ОЧНО - 7</t>
  </si>
  <si>
    <t>Бюджет - 4</t>
  </si>
  <si>
    <t>Рахимова 322</t>
  </si>
  <si>
    <t>Штенникова с ДО-22-3 В/Б в СДО-22-1 Б</t>
  </si>
  <si>
    <t>Шутова с ПД-32 В/Б  в ПД-33 В/Б</t>
  </si>
  <si>
    <t>Движение контингента учебных групп на 01.10.2023</t>
  </si>
  <si>
    <t>Проскурякова с 621 в ДОУ-22-2</t>
  </si>
  <si>
    <t>Долгова 631</t>
  </si>
  <si>
    <t>Баянова 521</t>
  </si>
  <si>
    <t>Садкова ДО-20-3</t>
  </si>
  <si>
    <t>Уелданова с 421 в ДОУ-22-2</t>
  </si>
  <si>
    <t>Тимашов 322</t>
  </si>
  <si>
    <t>Литвинчук СД-21</t>
  </si>
  <si>
    <t>Григорьева 931</t>
  </si>
  <si>
    <t>Микосянчик с 932 в СДО-22-1</t>
  </si>
  <si>
    <t>Ероклеева с ГД-31 в ДОУ-22-2</t>
  </si>
  <si>
    <t>Дюсмикеева 722</t>
  </si>
  <si>
    <t>Ярин 342</t>
  </si>
  <si>
    <t>Ярин Глеб Александрович</t>
  </si>
  <si>
    <t>до 06.09.2024</t>
  </si>
  <si>
    <t>Карпова 012</t>
  </si>
  <si>
    <t>Танчук 031</t>
  </si>
  <si>
    <t>Танчук Василине Олеговне</t>
  </si>
  <si>
    <t>до 01.09.2024</t>
  </si>
  <si>
    <t>Выволокина СДО-22-1</t>
  </si>
  <si>
    <t>Губазова СДО-22-1</t>
  </si>
  <si>
    <t>Рекунова СДО-22-1</t>
  </si>
  <si>
    <t>Сафарова СДО-22-1</t>
  </si>
  <si>
    <t>Мамыкина с 831 в ДО-21-3</t>
  </si>
  <si>
    <t>Асфаньярова СД-11</t>
  </si>
  <si>
    <t>Соколова ТТ-11</t>
  </si>
  <si>
    <t>Ишкуватов АФК-11</t>
  </si>
  <si>
    <t>Даутов ПСО-11</t>
  </si>
  <si>
    <t>Давыдов ФК-23-1</t>
  </si>
  <si>
    <t>Токумаев 712</t>
  </si>
  <si>
    <t>Шайбаков ФК-23-1</t>
  </si>
  <si>
    <t>Нугуманов СДО-23-1</t>
  </si>
  <si>
    <t>Спивак ДОУ-23-1</t>
  </si>
  <si>
    <t>Карпова СДО-23-1</t>
  </si>
  <si>
    <t xml:space="preserve">Лощенова (д.ф. Орлова) ПД-32 восстановилась </t>
  </si>
  <si>
    <t>Санатуллоев ФК-21-1</t>
  </si>
  <si>
    <t xml:space="preserve">Санатуллоев Исмоил Юнусджонович </t>
  </si>
  <si>
    <t>ФК-21-1</t>
  </si>
  <si>
    <t>до 08.09.2024</t>
  </si>
  <si>
    <t>Астраханцева 412</t>
  </si>
  <si>
    <t>Шенгиреева с 621 Б в СД-21 Б</t>
  </si>
  <si>
    <t>ПРОДЛИТЬ до 01.09.2024 Приказ № 06-03/267 от 11.09.2023</t>
  </si>
  <si>
    <t>Кузьмина с 332 в ФК-21-2</t>
  </si>
  <si>
    <t>Аленина 631</t>
  </si>
  <si>
    <t>Манукян с ММТ-21</t>
  </si>
  <si>
    <t>Талалаева с 722 В/Б в ИБ-23 В/Б</t>
  </si>
  <si>
    <t>Максимов с ИБ-13 В/Б в ММТ-11 В/Б</t>
  </si>
  <si>
    <t>Андрейко с 021 Б в 022 Б</t>
  </si>
  <si>
    <t>Кучугулов ПСО-22</t>
  </si>
  <si>
    <t>Садыков ИБ-12</t>
  </si>
  <si>
    <t>Колупайченко с 831 в ДО-21-3</t>
  </si>
  <si>
    <t>Антонова с 931 в СДО-22-1</t>
  </si>
  <si>
    <t>Браер с 831 в СДО-22-1</t>
  </si>
  <si>
    <t>Абдуллина с ТТ-31 Б в 421 В/Б</t>
  </si>
  <si>
    <t>Ногаева ПД-21</t>
  </si>
  <si>
    <t>Чупринина 331</t>
  </si>
  <si>
    <t>Юлдашев АФК-11</t>
  </si>
  <si>
    <t>Рыкова 611</t>
  </si>
  <si>
    <t>Хусаинов ММТ-11</t>
  </si>
  <si>
    <t>Филатов ПСО-11</t>
  </si>
  <si>
    <t>Гусева 212</t>
  </si>
  <si>
    <t>ВЫПУСК Правохранительная деятельность -70</t>
  </si>
  <si>
    <t>Лощенова с ПД-32 в ДОУ-22-2</t>
  </si>
  <si>
    <t>Мишарина с 722 в ДО-22-3</t>
  </si>
  <si>
    <t>Куликова с 941 в ДОУ-22-2</t>
  </si>
  <si>
    <t>Групп   27</t>
  </si>
  <si>
    <t>Водяник с 521 Б в ПД-23 В/Б</t>
  </si>
  <si>
    <t>Ашикбаев с ПСО-21 В/Б в ИБ-23 В/Б</t>
  </si>
  <si>
    <t>Рындина с 232 в ДОУ-22-2</t>
  </si>
  <si>
    <t>Хотенова 212</t>
  </si>
  <si>
    <t>Попкова 212</t>
  </si>
  <si>
    <t>Зарипов СДО-23-1</t>
  </si>
  <si>
    <t>Сукач СД-11</t>
  </si>
  <si>
    <t>Терехов 312</t>
  </si>
  <si>
    <t>Норматова 712</t>
  </si>
  <si>
    <t>Янузакова 712</t>
  </si>
  <si>
    <t>Одинец АФК-11</t>
  </si>
  <si>
    <t>Афонина ИЗО-11</t>
  </si>
  <si>
    <t>Михайленко с 722 В/Б в 521 Б</t>
  </si>
  <si>
    <t>Саяхова с ТТ-21 В/Б в СД-21Б</t>
  </si>
  <si>
    <t>Сагадатова с 821 В/Б в ГД-22 В/Б</t>
  </si>
  <si>
    <t>Холмогорцев с ИБ-23 В/Б в 121 В/Б</t>
  </si>
  <si>
    <t>Марченко 521</t>
  </si>
  <si>
    <t>Смирных с ТТ-31 в ДОУ-22-2</t>
  </si>
  <si>
    <t>Мошкина с ТТ-31 в ДОУ-22-2</t>
  </si>
  <si>
    <t>Карпова с 931 В/Б в 731 В/Б</t>
  </si>
  <si>
    <t>Черемных с 931 В/Б в 731 В/Б</t>
  </si>
  <si>
    <t>Тузов ИБ-13</t>
  </si>
  <si>
    <t>Рахматуллин ИБ-13</t>
  </si>
  <si>
    <t>Воробьев ММТ-11</t>
  </si>
  <si>
    <t>Презеглеванная ДО-21-3</t>
  </si>
  <si>
    <t>Дайнеко с ГД-32 в ДО-22-3</t>
  </si>
  <si>
    <t>Кильдюшова с ГД-32 В/Б в 222 В/Б</t>
  </si>
  <si>
    <t>Азизов 322</t>
  </si>
  <si>
    <t>Филиппов СД-31 восстановился</t>
  </si>
  <si>
    <t>Дьяченко 421</t>
  </si>
  <si>
    <t>Тузов ИБ-12</t>
  </si>
  <si>
    <t>Рахматуллин ИБ-12</t>
  </si>
  <si>
    <t>Волков АФК-11</t>
  </si>
  <si>
    <t>Цапок 712</t>
  </si>
  <si>
    <t>Авдеева 412</t>
  </si>
  <si>
    <t>Россейкина ГД-22</t>
  </si>
  <si>
    <t>Хухлаева с 531 Б в 631 В/Б</t>
  </si>
  <si>
    <t>Семенова АФК-11</t>
  </si>
  <si>
    <t>Дерешева 312</t>
  </si>
  <si>
    <t>Нестерова ГД-11</t>
  </si>
  <si>
    <t>Уразов ИБ-12</t>
  </si>
  <si>
    <t>Шурнюк 712</t>
  </si>
  <si>
    <t>Шубенкова с 621 В/Б в 621 Б</t>
  </si>
  <si>
    <t>Сарманова с 621 В/Б в 621 Б</t>
  </si>
  <si>
    <t>Киракосян с 841 В/Б в 841 Б</t>
  </si>
  <si>
    <t>Гаврилятова с 841 В/Б в 841 Б</t>
  </si>
  <si>
    <t>Адам с 222 В/Б в 221 Б</t>
  </si>
  <si>
    <t>Ахматова с 232 В/Б в 231 Б</t>
  </si>
  <si>
    <t>Бармина с 432 В/Б в 431 Б</t>
  </si>
  <si>
    <t>Лукьянова с ГД-42 В/Б в ГД-41 Б</t>
  </si>
  <si>
    <t>Чернявская с ГД-42 В/Б в ГД-41 Б</t>
  </si>
  <si>
    <t>Нигматуллина с 722 В/Б в 721 Б</t>
  </si>
  <si>
    <t>Гиззатуллина с 322 В/Б в 321 Б</t>
  </si>
  <si>
    <t>Крохалев с 332 В/Б в 331 Б</t>
  </si>
  <si>
    <t>Нафикова с ДОУ-22-1 В/Б в ДОУ-22-1 Б</t>
  </si>
  <si>
    <t>Левченко с ДОУ-22-1 В/Б в ДОУ-22-1 Б</t>
  </si>
  <si>
    <t>Ашикбаев с ИБ-23 В/Б в ИБ-21 Б</t>
  </si>
  <si>
    <t>Хайдаров с ИБ-23 В/Б в ИБ-21 Б</t>
  </si>
  <si>
    <t>Корщикова с 841 в ДО-19-3</t>
  </si>
  <si>
    <t>Саидова СДО-23-1</t>
  </si>
  <si>
    <t>Прислонихина СДО-23-1</t>
  </si>
  <si>
    <t>Рахимова СДО-23-1</t>
  </si>
  <si>
    <t>Богославский 312</t>
  </si>
  <si>
    <t>Михайлова 312</t>
  </si>
  <si>
    <t>Поляков ПД-11</t>
  </si>
  <si>
    <t>Кузнецова 212</t>
  </si>
  <si>
    <t>Усачева 911</t>
  </si>
  <si>
    <t>Пашнина 412</t>
  </si>
  <si>
    <t>Шевелева ДОУ-22-2</t>
  </si>
  <si>
    <t>Мурашова 631</t>
  </si>
  <si>
    <t>Мурашова Василиса Евгеньевна</t>
  </si>
  <si>
    <t>Галимова 712</t>
  </si>
  <si>
    <t>Челнокова 012</t>
  </si>
  <si>
    <t>Суфьянова с 722 в 022</t>
  </si>
  <si>
    <t>Новичкова ИЗО-11</t>
  </si>
  <si>
    <t>Околотова 412</t>
  </si>
  <si>
    <t>Движение контингента учебных групп на 01.11.2023</t>
  </si>
  <si>
    <t>Семенова ГД-21</t>
  </si>
  <si>
    <t>Гусева 211</t>
  </si>
  <si>
    <t>Артемьева АФК-11</t>
  </si>
  <si>
    <t>Осипова 712</t>
  </si>
  <si>
    <t>Асадов 012</t>
  </si>
  <si>
    <t>Журавлева 611</t>
  </si>
  <si>
    <t>Ацин 312</t>
  </si>
  <si>
    <t>Шубенкова ПД-12</t>
  </si>
  <si>
    <t>Мкртчян 212</t>
  </si>
  <si>
    <t>Сафронова 212</t>
  </si>
  <si>
    <t>Санкин ММТ-11</t>
  </si>
  <si>
    <t>Савич СДО-23-1</t>
  </si>
  <si>
    <t>Букаева СДО-23-1</t>
  </si>
  <si>
    <t>Малеева ИЗО-11</t>
  </si>
  <si>
    <t>Рогаткина СД-21</t>
  </si>
  <si>
    <t>Воронин АФК-11</t>
  </si>
  <si>
    <t>Худайбердина 212</t>
  </si>
  <si>
    <t>Падерин ФК-23-2</t>
  </si>
  <si>
    <t>Мостовов ИБ-11</t>
  </si>
  <si>
    <t>Игнатенко 412</t>
  </si>
  <si>
    <t>Сагайдак 212</t>
  </si>
  <si>
    <t>Азнабаева ФК-23-2</t>
  </si>
  <si>
    <t>Мусина ДО-22-3</t>
  </si>
  <si>
    <t>Иванова с 521 Б в СД-21 Б</t>
  </si>
  <si>
    <t>Хабибуллина 342</t>
  </si>
  <si>
    <t>Хабибуллин Руслан Артурович</t>
  </si>
  <si>
    <t>до 09.10.2024</t>
  </si>
  <si>
    <t>ПРОДЛИТЬ до 01.09.2024 Приказ № 06-03/377 от 10.10.2023</t>
  </si>
  <si>
    <t>Киржацких ДО-21-1</t>
  </si>
  <si>
    <t>Дворжак с ТТ-21 Б в ГД-21 Б</t>
  </si>
  <si>
    <t>Лисьев АФК-11</t>
  </si>
  <si>
    <t>Першина 412</t>
  </si>
  <si>
    <t>Гайдаревский 311</t>
  </si>
  <si>
    <t>Смирнова с 221 Б в 421 Б</t>
  </si>
  <si>
    <t>Баркина с 521 Б в СД-21 Б</t>
  </si>
  <si>
    <t>Новоселова с ИЗО-11 Б в ИЗО-21 В/Б</t>
  </si>
  <si>
    <t>Новоселова ИЗО-21</t>
  </si>
  <si>
    <t>Ларина с 231 в ДОУ-22-2</t>
  </si>
  <si>
    <t>Кусмухаметов 012</t>
  </si>
  <si>
    <t>Устюжанина 212</t>
  </si>
  <si>
    <t>Сальникова ДО-23-1</t>
  </si>
  <si>
    <t>Богдановская ДО-23-1</t>
  </si>
  <si>
    <t>Гришоков ФК-23-1</t>
  </si>
  <si>
    <t>Кирилова ФК-23-2</t>
  </si>
  <si>
    <t>Пинаев ФК-23-1</t>
  </si>
  <si>
    <t>Марфицина ДО-20-1</t>
  </si>
  <si>
    <t>Лутченко 312</t>
  </si>
  <si>
    <t>Тарбеева ИЗО-31</t>
  </si>
  <si>
    <t>Михеева 611</t>
  </si>
  <si>
    <t>Бекенова СДО-22-1</t>
  </si>
  <si>
    <t>Михеева Валерия Петровна</t>
  </si>
  <si>
    <t>Ткаченко ПД-11</t>
  </si>
  <si>
    <t>Губеева СДО-23-1</t>
  </si>
  <si>
    <t>Лутченко 311</t>
  </si>
  <si>
    <t>Жаренкова с 621 в ФК-22-2</t>
  </si>
  <si>
    <t>ДОУ-22-2 В/Б в СДО-22-1 Б</t>
  </si>
  <si>
    <t>Сулейманов ФК-23-1</t>
  </si>
  <si>
    <t>Катковская ПД-22</t>
  </si>
  <si>
    <t>Куликов ФК-23-2</t>
  </si>
  <si>
    <t>Голикова СД-31</t>
  </si>
  <si>
    <t>Диреев ФК-23-1</t>
  </si>
  <si>
    <t>Писарева 521</t>
  </si>
  <si>
    <t>Писарева Татьяна Петровна</t>
  </si>
  <si>
    <t>Ширяева ДОУ-23-2</t>
  </si>
  <si>
    <t>ДОУ-23-2</t>
  </si>
  <si>
    <t>ФК-23-2</t>
  </si>
  <si>
    <t>ДОУ-22-1</t>
  </si>
  <si>
    <t>Гордеева ДО-23-1</t>
  </si>
  <si>
    <t>Кравченко 232</t>
  </si>
  <si>
    <t>Павлов с 931 В/Б в 731 В/Б</t>
  </si>
  <si>
    <t>Головацкая с 931 В/Б в 731 В/Б</t>
  </si>
  <si>
    <t>Бекмурзмина ТТ-11</t>
  </si>
  <si>
    <t>Движение контингента учебных групп на 01.12.2023</t>
  </si>
  <si>
    <t>Камалетдинов ИЗО-31</t>
  </si>
  <si>
    <t>Хортова ГД-22</t>
  </si>
  <si>
    <t>Хортова Маргарита Владимировна</t>
  </si>
  <si>
    <t>до 02.11.2024</t>
  </si>
  <si>
    <t>Степанова с 821 В/Б в 121 В/Б</t>
  </si>
  <si>
    <t>Янышева ГД-21</t>
  </si>
  <si>
    <t>Рассовский 212</t>
  </si>
  <si>
    <t>Исмоилова 412</t>
  </si>
  <si>
    <t>Мурзаканова ГД-13</t>
  </si>
  <si>
    <t>до 03.11.2024</t>
  </si>
  <si>
    <t>Тимшин СД-31</t>
  </si>
  <si>
    <t>Тимшин Александр Борисович</t>
  </si>
  <si>
    <t>Носов СД-31</t>
  </si>
  <si>
    <t>Носов Дмитрий Александрович</t>
  </si>
  <si>
    <t>Виноградова ДОУ-23-2</t>
  </si>
  <si>
    <t>Фазылова ИЗО-11</t>
  </si>
  <si>
    <t>Арсентьев с 321 в ФК-22-2</t>
  </si>
  <si>
    <t>Лютикова с СД-21 Б в 621 Б</t>
  </si>
  <si>
    <t>Маслова ФК-23-2</t>
  </si>
  <si>
    <t>Гнидкина СДО-23-1</t>
  </si>
  <si>
    <t>Лысакова с 332 в ФК-22-2</t>
  </si>
  <si>
    <t>Андреева с ПСО-11 в СДО-23-1</t>
  </si>
  <si>
    <t>Шеманин с 342 в ФК-19-2</t>
  </si>
  <si>
    <t>Кузин с СД-21 В/Б в 121 В/Б</t>
  </si>
  <si>
    <t>Тараканов 342</t>
  </si>
  <si>
    <t>Тараканов Егор Антонович</t>
  </si>
  <si>
    <t>до 14.11.2024</t>
  </si>
  <si>
    <t>Панкова 621</t>
  </si>
  <si>
    <t>Ударцев ФК-23-1</t>
  </si>
  <si>
    <t>Асадов 332</t>
  </si>
  <si>
    <t>Журавлев ИБ-23</t>
  </si>
  <si>
    <t>Садыков ИБ-31</t>
  </si>
  <si>
    <t>Савин ИБ-32</t>
  </si>
  <si>
    <t>Семина 031</t>
  </si>
  <si>
    <t>Тоймурзина СД-31</t>
  </si>
  <si>
    <t>Лысенкова ПД-21</t>
  </si>
  <si>
    <t>Тюрин 121</t>
  </si>
  <si>
    <t>Киреева 121</t>
  </si>
  <si>
    <t>Приб 131</t>
  </si>
  <si>
    <t>Седых 131</t>
  </si>
  <si>
    <t>Селиванова 141</t>
  </si>
  <si>
    <t>Иванова ГД-32</t>
  </si>
  <si>
    <t>Терехина ГД-41</t>
  </si>
  <si>
    <t>Горбачев ГД-42</t>
  </si>
  <si>
    <t>Патрушев 222</t>
  </si>
  <si>
    <t>Деданина 222</t>
  </si>
  <si>
    <t>Степанова 432</t>
  </si>
  <si>
    <t>Слатина СД-31</t>
  </si>
  <si>
    <t>Андронова 031</t>
  </si>
  <si>
    <t>Берсенева ГД-22</t>
  </si>
  <si>
    <t>Адельмурзин ТТ-21</t>
  </si>
  <si>
    <t>Берсенева Кристина Андреевна</t>
  </si>
  <si>
    <t>до 15.11.2024</t>
  </si>
  <si>
    <t>Игнатюк 941</t>
  </si>
  <si>
    <t>Игнатюк Кристина Викторовна</t>
  </si>
  <si>
    <t>Выволокина с 212 В/Б в ГД-13 В/Б</t>
  </si>
  <si>
    <t>Кошель с ПД-21 В/Б в 322 В/Б</t>
  </si>
  <si>
    <t>Ряхина 012</t>
  </si>
  <si>
    <t>Яковлева с 921 в ДОУ-22-2</t>
  </si>
  <si>
    <t>Бурон ФК-19-2</t>
  </si>
  <si>
    <t>Дубровина 212</t>
  </si>
  <si>
    <t>Смирных ДОУ-22-2</t>
  </si>
  <si>
    <t>Мошкина ДОУ-22-2</t>
  </si>
  <si>
    <t>Кислова 031</t>
  </si>
  <si>
    <t>Малашта 611</t>
  </si>
  <si>
    <t>Новосёлов 111</t>
  </si>
  <si>
    <t>Горшков ПСО-12</t>
  </si>
  <si>
    <t>Дубровина 211</t>
  </si>
  <si>
    <t>Дегтянников ФК-23-2</t>
  </si>
  <si>
    <t>Тузова ДО-21-1</t>
  </si>
  <si>
    <t>Новоселова 621</t>
  </si>
  <si>
    <t>Новоселова Полина Константиновна</t>
  </si>
  <si>
    <t>21.11.20232</t>
  </si>
  <si>
    <t>Королев с 231 Б в СД-21 Б</t>
  </si>
  <si>
    <t>Сафиуллина ИБ-31</t>
  </si>
  <si>
    <t>Халимов с ИЗО-21 Б в 121 Б (отмена приказа)</t>
  </si>
  <si>
    <t>Ракитина 731</t>
  </si>
  <si>
    <t>Новокрещенов 322</t>
  </si>
  <si>
    <t>Власов АФК-11</t>
  </si>
  <si>
    <t>Карсакова с 921 В/Б в 921 Б</t>
  </si>
  <si>
    <t>Старкова с 931 В/Б в 931 Б</t>
  </si>
  <si>
    <t>Спицина с ГД-22 В/Б в ГД-21 Б</t>
  </si>
  <si>
    <t>Котельникова с ГД-32 В/Б в ГД- 31 Б</t>
  </si>
  <si>
    <t>Ахмадеева с ГД-42 В/Б в ГД-41 Б</t>
  </si>
  <si>
    <t>Простов с 322 В/Б в 321 Б</t>
  </si>
  <si>
    <t>Коваль с 031 В/Б в 031 Б</t>
  </si>
  <si>
    <t>Токмалаев с ИБ-32 В/Б в ИБ-31 Б</t>
  </si>
  <si>
    <t>Тыщенко с ИБ-32 В/Б в ИБ-31 Б</t>
  </si>
  <si>
    <t>Кулбасинова с 232 В/Б в 231 Б</t>
  </si>
  <si>
    <t>Киржацких с ДО-21-1 В/Б в ДО-21-1 Б</t>
  </si>
  <si>
    <t>Юсупова ПД-23-1</t>
  </si>
  <si>
    <t>Сафонова ПД-44</t>
  </si>
  <si>
    <t>Сафонова Ксения Ивановна</t>
  </si>
  <si>
    <t>Носко с ГД-12 В/Б в ГД-22 В/Б (11 кл)</t>
  </si>
  <si>
    <t>Устьянцева 321</t>
  </si>
  <si>
    <t>Движение контингента учебных групп на 01.01.2024</t>
  </si>
  <si>
    <t>Ткаченко 232 (не вышла с ак. отпуска)</t>
  </si>
  <si>
    <t>Кучерова с 212 в ДОУ-23-2</t>
  </si>
  <si>
    <t>Голубкова ДО-19-3</t>
  </si>
  <si>
    <t>Терехова ДОУ-23-2</t>
  </si>
  <si>
    <t>Лисьев с АФК-11 в ФК-23-2</t>
  </si>
  <si>
    <t>Дерешева с 312 в ДОУ-23-2</t>
  </si>
  <si>
    <t>Мирошник с ИБ-23 в ДОУ-23-2</t>
  </si>
  <si>
    <t>Хакимова ТТ-11</t>
  </si>
  <si>
    <t>Джуманиязова 712</t>
  </si>
  <si>
    <t>Соломка с 841 в ДО-19-3</t>
  </si>
  <si>
    <t>Суптеля 511</t>
  </si>
  <si>
    <t>Аббазова ТТ-31</t>
  </si>
  <si>
    <t>Гуреева ПД-31</t>
  </si>
  <si>
    <t>Борисенко ПД-31</t>
  </si>
  <si>
    <t>Мустафина ПД-31</t>
  </si>
  <si>
    <t>Анучкин ДОУ-23-2</t>
  </si>
  <si>
    <t>Жигалева 531</t>
  </si>
  <si>
    <t>Жигалева Александра Сергеевна</t>
  </si>
  <si>
    <t>Чернецова ТТ-11</t>
  </si>
  <si>
    <t>Байжуменов ПД-44</t>
  </si>
  <si>
    <t xml:space="preserve">Чернецова Светлана Юрьевна </t>
  </si>
  <si>
    <t>ТТ-11</t>
  </si>
  <si>
    <t xml:space="preserve">до 01.09.2024 </t>
  </si>
  <si>
    <t xml:space="preserve">Байжуменов Рустам Канатович </t>
  </si>
  <si>
    <t>до 25.12.2024</t>
  </si>
  <si>
    <t>Исмоилов 412</t>
  </si>
  <si>
    <t>412 (9кл)</t>
  </si>
  <si>
    <t>413 (11кл)</t>
  </si>
  <si>
    <t>Ашенбрейнер ПСО-21</t>
  </si>
  <si>
    <t>Клюшина 631</t>
  </si>
  <si>
    <t>Фаттахова ДО-21-3</t>
  </si>
  <si>
    <t>Движение контингента учебных групп на 01.02.2024</t>
  </si>
  <si>
    <t>Продлить до 13.01.2025 г. Приказ № 06-03/1      Продлить до 12.01.2024  № 06-03/2      ПРОДЛИТЬ до 12.01.2023 от 30.03.2022 № 06-03/107</t>
  </si>
  <si>
    <t>Рябова 721</t>
  </si>
  <si>
    <t>Нартдинова ПД-13</t>
  </si>
  <si>
    <t>Халимов ИЗО-21</t>
  </si>
  <si>
    <t>Машкова 621</t>
  </si>
  <si>
    <t>Хисамов 721</t>
  </si>
  <si>
    <t>Продлить до 20.01.2025 Приказ № 06-03/14 от 18.01.2024</t>
  </si>
  <si>
    <t>Слащинина с 521 в ДОУ-23-2</t>
  </si>
  <si>
    <t>Якупова 412</t>
  </si>
  <si>
    <t>Сорокина ДОУ-22-1</t>
  </si>
  <si>
    <t>Шакиров 141</t>
  </si>
  <si>
    <t>Кукуй с ИЗО-21 В ФК-22-2</t>
  </si>
  <si>
    <t>Шакиров Роман Равилевич</t>
  </si>
  <si>
    <t>до 22.01.2025</t>
  </si>
  <si>
    <t>Шишкина С ИЗО-21 В/Б в ИЗО-21 Б</t>
  </si>
  <si>
    <t>Ишимова с 722 В/Б в 721 Б</t>
  </si>
  <si>
    <t>Барашева с 722 В/Б в 721 Б</t>
  </si>
  <si>
    <t>Ульданова с 031 В/Б в 031 Б</t>
  </si>
  <si>
    <t>Рябинина с 931 В/Б в 931 Б</t>
  </si>
  <si>
    <t>Павлов с 731 В/Б в 731 Б</t>
  </si>
  <si>
    <t>Карпова с 731 В/Б в 731 Б</t>
  </si>
  <si>
    <t>Луговских с 322 В/Б в 321 Б</t>
  </si>
  <si>
    <t>Айсенова с 521 Б в 221 Б</t>
  </si>
  <si>
    <t>Жугин 342</t>
  </si>
  <si>
    <t>Жугин Валентин Константинович</t>
  </si>
  <si>
    <t>до 29.01.2025</t>
  </si>
  <si>
    <t>Переверзев ФК-23-2</t>
  </si>
  <si>
    <t>Осипенко с ПСО-12 В/Б в 312 В/Б</t>
  </si>
  <si>
    <t>Групп   28</t>
  </si>
  <si>
    <t>Швалева с ТТ-11 в 511</t>
  </si>
  <si>
    <t>Мурзина с ТТ-11 в 511</t>
  </si>
  <si>
    <t>Движение контингента учебных групп на 01.03.2024</t>
  </si>
  <si>
    <t>Хазиева 221</t>
  </si>
  <si>
    <t>Семин 322</t>
  </si>
  <si>
    <t>Тюрина с 421 в ДОУ-22-2</t>
  </si>
  <si>
    <t>Близенко ПД-13</t>
  </si>
  <si>
    <t>Масева 921</t>
  </si>
  <si>
    <t>Артемьева 531</t>
  </si>
  <si>
    <t>Ломаева 531</t>
  </si>
  <si>
    <t>Ларина ДОУ-22-2</t>
  </si>
  <si>
    <t>Рыкалина СДО-23-1</t>
  </si>
  <si>
    <t>Шрамкова ГД-12</t>
  </si>
  <si>
    <t>харина 521</t>
  </si>
  <si>
    <t>Сорокина ТТ-41</t>
  </si>
  <si>
    <t>Тихоненко с 111 В/Б в ГД-12 В/Б</t>
  </si>
  <si>
    <t>Комарова ИЗО-11</t>
  </si>
  <si>
    <t>Каспрова с 712 в ДОУ-23-2</t>
  </si>
  <si>
    <t>Павлович ИЗО-21</t>
  </si>
  <si>
    <t>ВЫПУСК Правохранительная деятельность 2024 год -</t>
  </si>
  <si>
    <t>ВЫПУСК Правохранительная деятельность 2024 год - 130</t>
  </si>
  <si>
    <t>ОЧНО - 110</t>
  </si>
  <si>
    <t>ЗАОЧНО - 20</t>
  </si>
  <si>
    <t>Выпуск ПД - 110</t>
  </si>
  <si>
    <t>Выпуск ПД - 20</t>
  </si>
  <si>
    <t>Движение контингента учебных групп на 01.04.2024</t>
  </si>
  <si>
    <t>Степанова 231</t>
  </si>
  <si>
    <t>Кудрявцев с ГД-12 В/Б в СД-11 В/Б</t>
  </si>
  <si>
    <t>Продлить до 11.03.2025 г. Приказ от 11.03.2024 г. № 06-03/57</t>
  </si>
  <si>
    <t>Першина с 412 в ДОУ-23-2</t>
  </si>
  <si>
    <t>Шохова с 821 Б в 421 Б</t>
  </si>
  <si>
    <t>Образков с ГД-22 в ДОУ-22-2</t>
  </si>
  <si>
    <t>Горшков с ПСО-12 В/Б в ИБ-13 В/Б</t>
  </si>
  <si>
    <t>Куликов 511</t>
  </si>
  <si>
    <t>Новичкова 521</t>
  </si>
  <si>
    <t>Попова СД-21</t>
  </si>
  <si>
    <t>Данияров СД-31</t>
  </si>
  <si>
    <t>Шальнев ГД-21</t>
  </si>
  <si>
    <t>Дымшакова 121</t>
  </si>
  <si>
    <t>Кузин 121</t>
  </si>
  <si>
    <t>Прохорова 141</t>
  </si>
  <si>
    <t>Косимова 031</t>
  </si>
  <si>
    <t>Задорожный ПСО-22</t>
  </si>
  <si>
    <t>Медведев ИБ-23</t>
  </si>
  <si>
    <t>Усольцева 841</t>
  </si>
  <si>
    <t>Шигида 911</t>
  </si>
  <si>
    <t>Макаренко 511</t>
  </si>
  <si>
    <t>до 19.03.2025</t>
  </si>
  <si>
    <t>Ахметзарипова 911</t>
  </si>
  <si>
    <t>Киселев ПСО-22</t>
  </si>
  <si>
    <t>Ризанова ИЗО-21</t>
  </si>
  <si>
    <t>Никитина с 722 в ДО-22-3</t>
  </si>
  <si>
    <t>Смирнова ПСО-32</t>
  </si>
  <si>
    <t>Рындина ДОУ-22-2</t>
  </si>
  <si>
    <t>Движение контингента учебных групп на 01.05.2024</t>
  </si>
  <si>
    <t>Хайбуллина ДО-20-3</t>
  </si>
  <si>
    <t>Морковин ПД-31</t>
  </si>
  <si>
    <t>Морковин Игорь Алексеевич</t>
  </si>
  <si>
    <t>ПД-31</t>
  </si>
  <si>
    <t>до 02.04.2025</t>
  </si>
  <si>
    <t>Сапожникова 022</t>
  </si>
  <si>
    <t>Ахмадиллаева с 821 В/Б в 821 Б</t>
  </si>
  <si>
    <t>Шишова с ТТ-21 В/Б в ТТ-21 Б</t>
  </si>
  <si>
    <t>Сергеев с 722 В/Б в 921 Б</t>
  </si>
  <si>
    <t>Пылаева ДОУ-22-2</t>
  </si>
  <si>
    <t>Сапожникова с 022 в ФК-23-2</t>
  </si>
  <si>
    <t>Карпов ИБ-13</t>
  </si>
  <si>
    <t>Черкас 511</t>
  </si>
  <si>
    <t>до 08.04.2025</t>
  </si>
  <si>
    <t>Кагиров 511</t>
  </si>
  <si>
    <t>Суфьянова 022</t>
  </si>
  <si>
    <t xml:space="preserve">Суфьянова Даяна Артуровна </t>
  </si>
  <si>
    <t>до 10.04.2025</t>
  </si>
  <si>
    <t>Махмутова с 131 Б  в ТТ-21 Б</t>
  </si>
  <si>
    <t>Лобзев 541</t>
  </si>
  <si>
    <t>Лобзев Антон Дмитриевич</t>
  </si>
  <si>
    <t>до 11.04.2025</t>
  </si>
  <si>
    <t>Хрущ ИБ-12</t>
  </si>
  <si>
    <t>Вансилин ИЗО-41</t>
  </si>
  <si>
    <t>Вансилин Данила Юрьевич</t>
  </si>
  <si>
    <t>до 17.04.2025</t>
  </si>
  <si>
    <t>Полушкина с 711 Б в ТТ-11 Б</t>
  </si>
  <si>
    <t>Вотинов ФК-23-2</t>
  </si>
  <si>
    <t>Продлить до 22.04.2025 Приказ № 06-03/111 от 22.04.2024</t>
  </si>
  <si>
    <t>Филиппова ДО-20-1</t>
  </si>
  <si>
    <t>Миронов ФК-19-2</t>
  </si>
  <si>
    <t>Белов 312</t>
  </si>
  <si>
    <t>Флоровский с ФК-22-2 в 322</t>
  </si>
  <si>
    <t>Баранов ПД-31</t>
  </si>
  <si>
    <t>Ахметов ФК-19-2</t>
  </si>
  <si>
    <t xml:space="preserve">Ахметов Артем Тимурович </t>
  </si>
  <si>
    <t>до 24.04.2025</t>
  </si>
  <si>
    <t>Движение контингента учебных групп на 01.06.2024</t>
  </si>
  <si>
    <t>Яркеев с ММТ-21 Б в СД-21 Б</t>
  </si>
  <si>
    <t>Громова 611</t>
  </si>
  <si>
    <t>Чемоданова ДОУ-22-2</t>
  </si>
  <si>
    <t>Елкина 041</t>
  </si>
  <si>
    <t>Елкина Ангелина Сергеевна</t>
  </si>
  <si>
    <t>до 14.05.2025</t>
  </si>
  <si>
    <t>Колобынцева ФК-23-2</t>
  </si>
  <si>
    <t>Смирных ГД-12</t>
  </si>
  <si>
    <t>Караменова СД-31</t>
  </si>
  <si>
    <t xml:space="preserve">Смирных Виктория Викторовна </t>
  </si>
  <si>
    <t>до 17.05.2025</t>
  </si>
  <si>
    <t>Караменова Дарья Андреевна</t>
  </si>
  <si>
    <t>до 16.05.2025</t>
  </si>
  <si>
    <t>Дмитриев с ММТ-21 В/Б в ММТ-21 Б</t>
  </si>
  <si>
    <t>Забродская с ПД-22-1 В/Б в ПД-22-1 Б</t>
  </si>
  <si>
    <t>Тихоненко ГД-12</t>
  </si>
  <si>
    <t>Фетисов ТТ-11</t>
  </si>
  <si>
    <t>Воронков ПД-22-1</t>
  </si>
  <si>
    <t>Ашикбаева 222</t>
  </si>
  <si>
    <t>Перекупко ГД-12</t>
  </si>
  <si>
    <t>Абросимова 841</t>
  </si>
  <si>
    <t xml:space="preserve">Абросимова Екатерина Евгеньевна </t>
  </si>
  <si>
    <t>до 29.05.2025</t>
  </si>
  <si>
    <t>Шубина с 721 в ДОУ-23-2</t>
  </si>
  <si>
    <t>Сизова СДО-23-1</t>
  </si>
  <si>
    <t>Галкина СДО-23-1</t>
  </si>
  <si>
    <t>Киселев ИБ-42</t>
  </si>
  <si>
    <t>Киселев Егор Евгеньевич</t>
  </si>
  <si>
    <t>до 31.05.2025</t>
  </si>
  <si>
    <t>Движение контингента учебных групп на 01.07.2024</t>
  </si>
  <si>
    <t>Пустовая 531</t>
  </si>
  <si>
    <t>Караганова СД-21</t>
  </si>
  <si>
    <t xml:space="preserve">Караганова Виктория Максимовна </t>
  </si>
  <si>
    <t>до 04.06.2025</t>
  </si>
  <si>
    <t>Продлить до 06.06.2025 г. Приказ от 06.06.2024 г. № 06-03/149</t>
  </si>
  <si>
    <t>Быков ИБ-23</t>
  </si>
  <si>
    <t>Ахмадеева 341</t>
  </si>
  <si>
    <t>Швец 022</t>
  </si>
  <si>
    <t>Швец Алена Денисовна</t>
  </si>
  <si>
    <t>до 11.06.2025</t>
  </si>
  <si>
    <t>ВЫПУСК ВСЕГО 550 + (70 Правоохранительная деятельность)</t>
  </si>
  <si>
    <t>Чеканина СД-21</t>
  </si>
  <si>
    <t>Ермакова 031</t>
  </si>
  <si>
    <t>Ермакова Ксения Алексеевна</t>
  </si>
  <si>
    <t>до 14.06.2025</t>
  </si>
  <si>
    <t>Савков 521</t>
  </si>
  <si>
    <t>Моисеенко с 722 В/Б в 721 Б</t>
  </si>
  <si>
    <t>Гнидкина с СДО-23-1 В/Б в СДО-23-1 Б</t>
  </si>
  <si>
    <t>Андреева с СДО-23-1 В/Б в СДО-23-1 Б</t>
  </si>
  <si>
    <t>Макарова с ИБ-21</t>
  </si>
  <si>
    <t>Дидурик 232</t>
  </si>
  <si>
    <t>Дидурик Светлана Евгеньевна</t>
  </si>
  <si>
    <t>232</t>
  </si>
  <si>
    <t>до 03.03.2025</t>
  </si>
  <si>
    <t>Мамченко 711</t>
  </si>
  <si>
    <t>Панченко ДО-22-1</t>
  </si>
  <si>
    <t>Семёнова 511</t>
  </si>
  <si>
    <t>ВЫПУСК ОЧНО - 498</t>
  </si>
  <si>
    <t>БЮДЖЕТ - 347</t>
  </si>
  <si>
    <t>ВНЕБЮДЖЕТ - 151</t>
  </si>
  <si>
    <t>ВЫПУСК ОЗО - 105</t>
  </si>
  <si>
    <t>Движение контингента учебных групп на 01.08.2024</t>
  </si>
  <si>
    <t>ВНЕБЮДЖЕТ - 61</t>
  </si>
  <si>
    <t>Всего - 603 ОЧНО +ОЗО на 01.07.2024 (+130 ПД)</t>
  </si>
  <si>
    <t>ВСЕГО выпук 733</t>
  </si>
  <si>
    <t>Сокова ИБ-12</t>
  </si>
  <si>
    <t>Шаповалова ДО-22-1</t>
  </si>
  <si>
    <t>Батталова 921</t>
  </si>
  <si>
    <t>Каменева ИЗО-21</t>
  </si>
  <si>
    <t>Чебыкина с 411 Б в 711 Б</t>
  </si>
  <si>
    <t>Лобашева 131</t>
  </si>
  <si>
    <t>Нугаева 131</t>
  </si>
  <si>
    <t>Бекмурзина ТТ-11</t>
  </si>
  <si>
    <t>Черкасова с 911 В/Б в 911 Б</t>
  </si>
  <si>
    <t>Нуриев с 911 Б в 911 В/Б</t>
  </si>
  <si>
    <t>Рыкова с 611 В/Б в 611 Б</t>
  </si>
  <si>
    <t>Калинин с ИБ-13 В/Б в ИБ-12 Б</t>
  </si>
  <si>
    <t>Савин с ИБ-13 В/Б в ИБ-12 Б</t>
  </si>
  <si>
    <t>Левенкова с 921 В/Б в 921 Б</t>
  </si>
  <si>
    <t>Деркач 531</t>
  </si>
  <si>
    <t>Объединение групп 721 и 722 от 04.07.2024 г. № 06-03/190</t>
  </si>
  <si>
    <t>ГД-23</t>
  </si>
  <si>
    <t>ИБ-33</t>
  </si>
  <si>
    <t>АФК-21 (9 кл)</t>
  </si>
  <si>
    <t>ДО-20-3</t>
  </si>
  <si>
    <t>ФК-22-1</t>
  </si>
  <si>
    <t>Бургела ТТ-21</t>
  </si>
  <si>
    <t>Нуриев с 911 В/Б в 911 Б</t>
  </si>
  <si>
    <t>Движение контингента учебных групп на 01.09.2024</t>
  </si>
  <si>
    <t>Гусева 321</t>
  </si>
  <si>
    <t>Головина ПД-33</t>
  </si>
  <si>
    <t>Зайнуллина 422</t>
  </si>
  <si>
    <t>Хидиятова ТТ-21</t>
  </si>
  <si>
    <t>Шурнюк 722</t>
  </si>
  <si>
    <t>Лисьев ФК-23-2</t>
  </si>
  <si>
    <t>Юриспруденция</t>
  </si>
  <si>
    <t>Юр-11</t>
  </si>
  <si>
    <t>Юр-12</t>
  </si>
  <si>
    <t>Очно Бюджет - 48</t>
  </si>
  <si>
    <t>Монтаж и эксплуатация оборудования и систем газоснабжения</t>
  </si>
  <si>
    <t>МЭОиСГ-11</t>
  </si>
  <si>
    <t>ПДО-11</t>
  </si>
  <si>
    <t>Народное художественное творчество (хореографическое творчество)</t>
  </si>
  <si>
    <t>РХТ-11</t>
  </si>
  <si>
    <t>Народное художественное творчество (театральное искусство)</t>
  </si>
  <si>
    <t>РТИ - 11</t>
  </si>
  <si>
    <t>Очно Бюджет - 173</t>
  </si>
  <si>
    <t>Очно Внебюджет - 29</t>
  </si>
  <si>
    <t>21.08.2024 - 202</t>
  </si>
  <si>
    <t>Шаяхметов ИБ-42</t>
  </si>
  <si>
    <t>Бородкина 041</t>
  </si>
  <si>
    <t>Чернецова ПДО-11</t>
  </si>
  <si>
    <t>Смирнова 521</t>
  </si>
  <si>
    <t>Михеева РХТ-11</t>
  </si>
  <si>
    <t>Сухачева ГД-12</t>
  </si>
  <si>
    <t>Лукичева 412</t>
  </si>
  <si>
    <t>Каримова 412</t>
  </si>
  <si>
    <t>Аниськин ИБ-12</t>
  </si>
  <si>
    <t>Гаврилова РХТ-11</t>
  </si>
  <si>
    <t>Дюсмикеева 731</t>
  </si>
  <si>
    <t>Сухоносова 731</t>
  </si>
  <si>
    <t>Ульянов 631</t>
  </si>
  <si>
    <t>Очно Внебюджет - 189</t>
  </si>
  <si>
    <t>20.08.2024 - 237</t>
  </si>
  <si>
    <t>ОЧНО внебюджет - 115</t>
  </si>
  <si>
    <t>ОЧНО бюджет - 172</t>
  </si>
  <si>
    <t>19.08.2024 - 287</t>
  </si>
  <si>
    <t>Итого ОЧНО - 726</t>
  </si>
  <si>
    <t>Малихова 541</t>
  </si>
  <si>
    <t>Андреева 012</t>
  </si>
  <si>
    <t>Князева 212</t>
  </si>
  <si>
    <t>Технология машиностроения</t>
  </si>
  <si>
    <t>ТМ-11</t>
  </si>
  <si>
    <t>Группа ТМ - 7 человек</t>
  </si>
  <si>
    <t>Рыков ТМ-11</t>
  </si>
  <si>
    <t>Касымовская 721</t>
  </si>
  <si>
    <t>Иванцова 411</t>
  </si>
  <si>
    <t>Цапок с 722 в ДОУ-23-2</t>
  </si>
  <si>
    <t>Беляева 012</t>
  </si>
  <si>
    <t>Жиркова ГД-12</t>
  </si>
  <si>
    <t>Статтарова 412</t>
  </si>
  <si>
    <t>Осипенко 322</t>
  </si>
  <si>
    <t>Осипенко Елизавета Владимировна</t>
  </si>
  <si>
    <t>322</t>
  </si>
  <si>
    <t>до 04.09.2025</t>
  </si>
  <si>
    <t>Абызбаева 931</t>
  </si>
  <si>
    <t>Янузакова 722</t>
  </si>
  <si>
    <t>Михальская ИЗО-11</t>
  </si>
  <si>
    <t>Чеча с ПД-23 В/Б в ПСО-21 В/Б</t>
  </si>
  <si>
    <t>Яковлева РХТ-11</t>
  </si>
  <si>
    <t>Движение контингента учебных групп на 01.10.2024</t>
  </si>
  <si>
    <t>ПД-24-1 (11 кл)</t>
  </si>
  <si>
    <t>ДО-24-1 (11 кл)</t>
  </si>
  <si>
    <t>ФК-24-2 (9 кл)</t>
  </si>
  <si>
    <t>ДОУ-24-1 (11 кл)</t>
  </si>
  <si>
    <t>ФК-24-1 (11 кл)</t>
  </si>
  <si>
    <t>ДОУ-24-2 (9 кл)</t>
  </si>
  <si>
    <t>СДО-24-1 (9 кл)</t>
  </si>
  <si>
    <t>Алиева СДО-24-1</t>
  </si>
  <si>
    <t>Концов АФК-11</t>
  </si>
  <si>
    <t>Денисов ТМ-11</t>
  </si>
  <si>
    <t>Байжуменов ПД-41</t>
  </si>
  <si>
    <t>Неретин СД-41</t>
  </si>
  <si>
    <t>Коломиец 631</t>
  </si>
  <si>
    <t>Бабаева ТТ-21</t>
  </si>
  <si>
    <t>Заруцкая с 212 В/Б в РХТ-11 В/Б</t>
  </si>
  <si>
    <t>Сазонова ПД-12</t>
  </si>
  <si>
    <t>Танготарова ИЗО-11</t>
  </si>
  <si>
    <t>Кривощекова 721</t>
  </si>
  <si>
    <t>Санкин ММТ-21</t>
  </si>
  <si>
    <t>Тузов 521</t>
  </si>
  <si>
    <t>Бакиров ФК-23-2</t>
  </si>
  <si>
    <t>Харин с ПСО-22 в ФК-23-2</t>
  </si>
  <si>
    <t>Князев 121</t>
  </si>
  <si>
    <t>Трофимов с ИБ-31 Б в 322 В/Б</t>
  </si>
  <si>
    <t>Ладов 322</t>
  </si>
  <si>
    <t>Усачева с 921 В/Б в 422 В/Б</t>
  </si>
  <si>
    <t>Труханова 412</t>
  </si>
  <si>
    <t>Кадыкеева с 322 в ФК-23-2</t>
  </si>
  <si>
    <t>Афаринов ЮР-12</t>
  </si>
  <si>
    <t>Мичкина 621</t>
  </si>
  <si>
    <t>Христенко 032 (восстановление)</t>
  </si>
  <si>
    <t>Санатуллоев ФК-22-1</t>
  </si>
  <si>
    <t>Сафонова ПД-41</t>
  </si>
  <si>
    <t>Костырев 322</t>
  </si>
  <si>
    <t>Курбатов 332</t>
  </si>
  <si>
    <t>Дегтярев 121</t>
  </si>
  <si>
    <t>Шестакова ПД-32</t>
  </si>
  <si>
    <t>Сарманова 631</t>
  </si>
  <si>
    <t>Яковлева 941</t>
  </si>
  <si>
    <t>Яковлева Евгения Алексеевна</t>
  </si>
  <si>
    <t>Бегашева 221</t>
  </si>
  <si>
    <t>Рахматуллина ПД-22</t>
  </si>
  <si>
    <t>Рыкалина с 411 Б в 421 Б</t>
  </si>
  <si>
    <t>Куряпин 531</t>
  </si>
  <si>
    <t>Мусина с 712 В/Б в 722 В/Б</t>
  </si>
  <si>
    <t>Корнев с АФК-21 В/Б в ПД-21 В/Б</t>
  </si>
  <si>
    <t>Дусмухаметова с 022 В/Б в ГД-22 В/Б</t>
  </si>
  <si>
    <t>Байжуменов с ПД-41 В/Б в ММТ-21 В/Б</t>
  </si>
  <si>
    <t>Евграфова с 712 В/Б в 722 В/Б</t>
  </si>
  <si>
    <t>Антипова 511</t>
  </si>
  <si>
    <t>Антипова Дарья Максимовна</t>
  </si>
  <si>
    <t>до 19.09.2025</t>
  </si>
  <si>
    <t>Бикташев ГД-32</t>
  </si>
  <si>
    <t>Бикташев Реналь Ринатович</t>
  </si>
  <si>
    <t>Галимова с 722 В/Б в 121 В/Б</t>
  </si>
  <si>
    <t>Симонян ГД-22</t>
  </si>
  <si>
    <t>ИБ-41 курс</t>
  </si>
  <si>
    <t>ИБ-31 курс</t>
  </si>
  <si>
    <t xml:space="preserve">ГД-11 </t>
  </si>
  <si>
    <t xml:space="preserve">ГД-21 </t>
  </si>
  <si>
    <t xml:space="preserve">ГД-41 </t>
  </si>
  <si>
    <t>ТТ-21 курс</t>
  </si>
  <si>
    <t>ТТ-31 курс</t>
  </si>
  <si>
    <t>ТТ-41 курс</t>
  </si>
  <si>
    <t xml:space="preserve">ИЗО-11 </t>
  </si>
  <si>
    <t xml:space="preserve">ИЗО-21 </t>
  </si>
  <si>
    <t xml:space="preserve">ИЗО-31 </t>
  </si>
  <si>
    <t>ЮР-11</t>
  </si>
  <si>
    <t>ЮР-12</t>
  </si>
  <si>
    <t>СД-21 курс</t>
  </si>
  <si>
    <t>Гуманитарное отделение</t>
  </si>
  <si>
    <t>ИТОГО по отеделению</t>
  </si>
  <si>
    <t>Социально-правовое отделение</t>
  </si>
  <si>
    <t>ВСЕГО</t>
  </si>
  <si>
    <t>Отделение музыкального и педагогики дополнительного образования</t>
  </si>
  <si>
    <t>ИТОГО по отделению</t>
  </si>
  <si>
    <t>Педагогическое отделение</t>
  </si>
  <si>
    <t>Отделение информационной безопасности и промышленных технологий</t>
  </si>
  <si>
    <t>Отделение физической культуры</t>
  </si>
  <si>
    <t>ИТОГО ПО КОЛЛЕДЖУ</t>
  </si>
  <si>
    <t>42.02.01 Реклама</t>
  </si>
  <si>
    <t>54.01.20 Графический дизайнер</t>
  </si>
  <si>
    <t>39.02.01 Социальная работа</t>
  </si>
  <si>
    <t>46.02.01 Документационное обеспечение управления и архивоведение</t>
  </si>
  <si>
    <t>40.02.02 Правоохранительная деятельность</t>
  </si>
  <si>
    <t>40.02.01 Право и организация социального обеспечения</t>
  </si>
  <si>
    <t>40.02.04 Юриспруденция</t>
  </si>
  <si>
    <t>44.02.03 Педагогика дополнительного образования (хореография)</t>
  </si>
  <si>
    <t>53.01.01 Музыкальное образование</t>
  </si>
  <si>
    <t>44.02.03 Педагогика дополнительного образования</t>
  </si>
  <si>
    <t>51.02.01 Народное художественное творчество (хореографическое творчество)</t>
  </si>
  <si>
    <t>51.02.01 Народное художественное творчество (театральное искусство)</t>
  </si>
  <si>
    <t>44.02.03 Педагогика дополнительного образования                            (Техническое творчество)</t>
  </si>
  <si>
    <t>44.02.03 Педагогика дополнительного образования                       (Сценическая деятельность)</t>
  </si>
  <si>
    <t>54.02.06 Изобразительное искусство и черчение</t>
  </si>
  <si>
    <t>44.02.04 Специальное дошкольное образование</t>
  </si>
  <si>
    <t>44.02.02 Преподавание в начальных классах</t>
  </si>
  <si>
    <t>44.02.01 Дошкольное образование</t>
  </si>
  <si>
    <t>44.02.05 Коррекционная педагогика в начальном образовании</t>
  </si>
  <si>
    <t>10.02.04 Обеспечение информационной безопасности телекоммуникационных систем</t>
  </si>
  <si>
    <t>18.01.29 Мастер по обслуживанию магистральных трубопроводов</t>
  </si>
  <si>
    <t>08.02.08 Монтаж и эксплуатация оборудования и систем газоснабжения</t>
  </si>
  <si>
    <t>15.02.16 Технология машиностроения</t>
  </si>
  <si>
    <t>49.02.01 Физическая культура</t>
  </si>
  <si>
    <t>49.02.02 Адаптивная физическая культура</t>
  </si>
  <si>
    <t>до 17.09.2025</t>
  </si>
  <si>
    <t>Емельянова 121 (восстановление)</t>
  </si>
  <si>
    <t>Шевченко 332</t>
  </si>
  <si>
    <t>Продлить до 04.09.2025 Приказ от 04.09.2024 № 06-03/255</t>
  </si>
  <si>
    <t>Продлить до 13.09.2025 Приказ № 06-03/305 от 13.09.2024</t>
  </si>
  <si>
    <t>Шондина ДОУ 24-1</t>
  </si>
  <si>
    <t>Яхина ИБ-13</t>
  </si>
  <si>
    <t>Иванова с 322 В/Б в 321 Б</t>
  </si>
  <si>
    <t>Ушаков с 322 В/Б в 321 Б</t>
  </si>
  <si>
    <t>МСГ-11</t>
  </si>
  <si>
    <t>ПД-23-1 (11 кл) 2 курс</t>
  </si>
  <si>
    <t>ПД-22-1 (11 кл) 3 курс</t>
  </si>
  <si>
    <t xml:space="preserve">ФК-23-1 (11кл) 2 курс </t>
  </si>
  <si>
    <t>ФК-22-1 (11кл) 3 курс</t>
  </si>
  <si>
    <t>ФК-22-2 (9 кл) 3 курс</t>
  </si>
  <si>
    <t>ФК-21-2 (9) 4 курс</t>
  </si>
  <si>
    <t xml:space="preserve">ФК-20-1(11) </t>
  </si>
  <si>
    <t>ДОУ-23-1 (11 кл) 2 курс</t>
  </si>
  <si>
    <t>ДОУ-23-2 (9кл) 2 курс</t>
  </si>
  <si>
    <t>ДОУ-22-2 (9 кл) 3 курс</t>
  </si>
  <si>
    <t>СДО-23-1 (9 кл) 2 курс</t>
  </si>
  <si>
    <t>СДО-22-1 (9 кл) 3 курс</t>
  </si>
  <si>
    <t>ДО-23-1 (11 кл) 2 курс</t>
  </si>
  <si>
    <t>ДО-22-1 (11 кл) 3 курс</t>
  </si>
  <si>
    <t>ДО-22-3 (9 кл) 3 курс</t>
  </si>
  <si>
    <t>ДО-21-3 (9) 4 курс</t>
  </si>
  <si>
    <t>ДО-20-3 (9) 5 курс выпускная 2025</t>
  </si>
  <si>
    <t>ДО-21-1 (11) 4 курс выпскная 2025</t>
  </si>
  <si>
    <t>ПД-21-1 (11) 4 курс выпускная 2025</t>
  </si>
  <si>
    <t>ДОУ-22-1 (11 кл) 3 курс выпускная 2025</t>
  </si>
  <si>
    <t>ФК-23-2 (9 кл) 2 курс</t>
  </si>
  <si>
    <t>ФК-21-1 (11) 4 курс выпускная 2025</t>
  </si>
  <si>
    <t>ФК-20-2(9) 5 курс выпускная 2025</t>
  </si>
  <si>
    <t xml:space="preserve">Сагитова ДО-20-3 </t>
  </si>
  <si>
    <t>Ахметов ФК-20-2</t>
  </si>
  <si>
    <t>Зевалкина 212</t>
  </si>
  <si>
    <t>Халявина 022</t>
  </si>
  <si>
    <t>Мережникова 911</t>
  </si>
  <si>
    <t>Иванникова с 212 В/Б в ДОУ-23-2 В/Б</t>
  </si>
  <si>
    <t>2 Б 1 В/Б</t>
  </si>
  <si>
    <t>Агаева Яна Сергеевна</t>
  </si>
  <si>
    <t>до 02.10.2024</t>
  </si>
  <si>
    <t>Движение контингента учебных групп на 01.11.2024</t>
  </si>
  <si>
    <t>1 В/Б 1 Б</t>
  </si>
  <si>
    <t>Гайворонских Полина Денисовна</t>
  </si>
  <si>
    <t>до 01.09.2025</t>
  </si>
  <si>
    <t>Очно Бюджет - 2</t>
  </si>
  <si>
    <t>Очно Внебюджет - 3</t>
  </si>
  <si>
    <t>26.08.2024 - 5</t>
  </si>
  <si>
    <t>Очно Внебюджет - 1</t>
  </si>
  <si>
    <t>Очно Бюджет - 0</t>
  </si>
  <si>
    <t>27.08.2024 - 1</t>
  </si>
  <si>
    <t>Очно Внебюджет - 2</t>
  </si>
  <si>
    <t>29.08.2024 - 2</t>
  </si>
  <si>
    <t>Очно Внебюджет - 9</t>
  </si>
  <si>
    <t>30.08.2024 - 9</t>
  </si>
  <si>
    <t>02.09.2024 - 1</t>
  </si>
  <si>
    <t>04.09.2024 - 2</t>
  </si>
  <si>
    <t>05.09.2024 - 1</t>
  </si>
  <si>
    <t>09.09.2024 - 2</t>
  </si>
  <si>
    <t>10.09.2024 - 1</t>
  </si>
  <si>
    <t>11.09.2024 - 1</t>
  </si>
  <si>
    <t>Очно Бюджет - 1</t>
  </si>
  <si>
    <t>Очно Внебюджет - 0</t>
  </si>
  <si>
    <t>14.09.2024 - 4</t>
  </si>
  <si>
    <t>Очно Внебюджет - 4</t>
  </si>
  <si>
    <t>17.09.2024 - 1</t>
  </si>
  <si>
    <t>18.09.2024 - 2</t>
  </si>
  <si>
    <t>19.09.2024 - 4</t>
  </si>
  <si>
    <t>20.09.2024 - 3</t>
  </si>
  <si>
    <t>23.09.2024 - 3</t>
  </si>
  <si>
    <t>24.09.2024 - 1</t>
  </si>
  <si>
    <t>25.09.2024 - 1</t>
  </si>
  <si>
    <t>26.09.2024 - 7</t>
  </si>
  <si>
    <t>Очно Внебюджет - 7</t>
  </si>
  <si>
    <t>27.09.2024 - 6</t>
  </si>
  <si>
    <t>Очно Внебюджет - 6</t>
  </si>
  <si>
    <t>30.09.2024 - 4</t>
  </si>
  <si>
    <t>01.10.2024 - 8</t>
  </si>
  <si>
    <t>Очно Внебюджет - 8</t>
  </si>
  <si>
    <t>Николаева 312</t>
  </si>
  <si>
    <t>Исаев с ИБ-31 Б в СД-21 В/Б</t>
  </si>
  <si>
    <t>Савченко с 841 Б в ДО-20-3 В/Б</t>
  </si>
  <si>
    <t>Секерина ПДО-11</t>
  </si>
  <si>
    <t>Байтенов ЮР-11</t>
  </si>
  <si>
    <t>Тетюкова 412</t>
  </si>
  <si>
    <t>Емелин с ИБ-33 В/Б в ИБ-31 Б</t>
  </si>
  <si>
    <t>Статтарова с 412 В/Б в 411 Б</t>
  </si>
  <si>
    <t>Кадыкеева с 322 В/Б в ФК-23/2 В/Б</t>
  </si>
  <si>
    <t>Фахразиева 012</t>
  </si>
  <si>
    <t>Группа ТМ-11 - 2 человека</t>
  </si>
  <si>
    <t>Чухвачева ГД-13</t>
  </si>
  <si>
    <t>Куршук 411</t>
  </si>
  <si>
    <t>Мухметкильдина 212</t>
  </si>
  <si>
    <t>Ишмаметьев 312</t>
  </si>
  <si>
    <t>Рогожина ПДО-11</t>
  </si>
  <si>
    <t>Иванкина 012</t>
  </si>
  <si>
    <t>Давлетбердина 012</t>
  </si>
  <si>
    <t>Зайцев ТМ-11</t>
  </si>
  <si>
    <t>Михайлова ГД-12</t>
  </si>
  <si>
    <t>Кушиков АФК-11</t>
  </si>
  <si>
    <t>Астраханцев ТМ-11</t>
  </si>
  <si>
    <t>Жабина 412</t>
  </si>
  <si>
    <t>Курочкина 511</t>
  </si>
  <si>
    <t>Акулинин 312</t>
  </si>
  <si>
    <t>Стогов ИБ-11</t>
  </si>
  <si>
    <t>Тулиспаев ТМ-11</t>
  </si>
  <si>
    <t>Токмачев ТМ-11</t>
  </si>
  <si>
    <t>Цепилов ФК-24-2</t>
  </si>
  <si>
    <t>Момотов АФК-11</t>
  </si>
  <si>
    <t>Сафин 312</t>
  </si>
  <si>
    <t>Латыпова 511</t>
  </si>
  <si>
    <t>Осипенкова ГД-13</t>
  </si>
  <si>
    <t>Антонова 212</t>
  </si>
  <si>
    <t>Калашник 012</t>
  </si>
  <si>
    <t>Посадских 911</t>
  </si>
  <si>
    <t>Пермякова 212</t>
  </si>
  <si>
    <t>Группа ТМ-11 - 3 человека</t>
  </si>
  <si>
    <t>Курбаналиева 712</t>
  </si>
  <si>
    <t>Сазонова 212</t>
  </si>
  <si>
    <t>Ермалаева АФК-11</t>
  </si>
  <si>
    <t>Матвиевская Анастасия Николаевна</t>
  </si>
  <si>
    <t>Абдулгамидов Озал Шахинович</t>
  </si>
  <si>
    <t>до 09.10.2025</t>
  </si>
  <si>
    <t>ИТОГО на ОЧНОМ</t>
  </si>
  <si>
    <t>ИТОГО на ЗАОЧНОМ</t>
  </si>
  <si>
    <t>Всего  по КОЛЛЕДЖУ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</si>
</sst>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rgb="FFFF0000"/>
      <name val="Algerian"/>
      <family val="5"/>
    </font>
    <font>
      <sz val="7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5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sz val="11"/>
      <color rgb="FFFF0000"/>
      <name val="Cambria"/>
      <family val="1"/>
      <charset val="204"/>
      <scheme val="maj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5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56">
    <xf numFmtId="0" fontId="0" fillId="0" borderId="0" xfId="0"/>
    <xf numFmtId="0" fontId="4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0" fillId="0" borderId="2" xfId="0" applyBorder="1"/>
    <xf numFmtId="0" fontId="6" fillId="0" borderId="2" xfId="0" applyFont="1" applyBorder="1"/>
    <xf numFmtId="0" fontId="6" fillId="0" borderId="2" xfId="0" applyFont="1" applyBorder="1" applyAlignment="1">
      <alignment vertical="top"/>
    </xf>
    <xf numFmtId="0" fontId="6" fillId="0" borderId="0" xfId="0" applyFont="1"/>
    <xf numFmtId="14" fontId="6" fillId="0" borderId="2" xfId="0" applyNumberFormat="1" applyFont="1" applyBorder="1"/>
    <xf numFmtId="0" fontId="4" fillId="0" borderId="6" xfId="1" applyFont="1" applyBorder="1" applyAlignment="1">
      <alignment vertical="center" wrapText="1"/>
    </xf>
    <xf numFmtId="0" fontId="2" fillId="2" borderId="6" xfId="1" applyFont="1" applyFill="1" applyBorder="1" applyAlignment="1">
      <alignment vertical="center" textRotation="90" wrapText="1"/>
    </xf>
    <xf numFmtId="0" fontId="3" fillId="2" borderId="6" xfId="1" applyFont="1" applyFill="1" applyBorder="1" applyAlignment="1">
      <alignment vertical="center" textRotation="90"/>
    </xf>
    <xf numFmtId="0" fontId="5" fillId="2" borderId="6" xfId="1" applyFont="1" applyFill="1" applyBorder="1" applyAlignment="1">
      <alignment vertical="center" textRotation="90"/>
    </xf>
    <xf numFmtId="0" fontId="5" fillId="2" borderId="6" xfId="1" applyFont="1" applyFill="1" applyBorder="1" applyAlignment="1">
      <alignment vertical="center" textRotation="90" wrapText="1"/>
    </xf>
    <xf numFmtId="0" fontId="4" fillId="0" borderId="6" xfId="1" applyFont="1" applyBorder="1" applyAlignment="1">
      <alignment horizontal="center" vertical="top" wrapText="1"/>
    </xf>
    <xf numFmtId="0" fontId="4" fillId="0" borderId="6" xfId="1" applyFont="1" applyBorder="1" applyAlignment="1">
      <alignment horizontal="center" vertical="center"/>
    </xf>
    <xf numFmtId="0" fontId="5" fillId="2" borderId="2" xfId="1" applyFont="1" applyFill="1" applyBorder="1" applyAlignment="1">
      <alignment vertical="center" textRotation="90"/>
    </xf>
    <xf numFmtId="0" fontId="5" fillId="2" borderId="3" xfId="1" applyFont="1" applyFill="1" applyBorder="1" applyAlignment="1">
      <alignment vertical="center" textRotation="90" wrapText="1"/>
    </xf>
    <xf numFmtId="0" fontId="6" fillId="0" borderId="2" xfId="0" applyFont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4" xfId="0" applyBorder="1"/>
    <xf numFmtId="14" fontId="0" fillId="2" borderId="4" xfId="0" applyNumberFormat="1" applyFill="1" applyBorder="1"/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left"/>
    </xf>
    <xf numFmtId="14" fontId="0" fillId="2" borderId="2" xfId="0" applyNumberFormat="1" applyFill="1" applyBorder="1"/>
    <xf numFmtId="14" fontId="0" fillId="2" borderId="5" xfId="0" applyNumberFormat="1" applyFill="1" applyBorder="1"/>
    <xf numFmtId="14" fontId="0" fillId="0" borderId="0" xfId="0" applyNumberFormat="1"/>
    <xf numFmtId="0" fontId="0" fillId="2" borderId="7" xfId="0" applyFill="1" applyBorder="1" applyAlignment="1">
      <alignment vertical="center"/>
    </xf>
    <xf numFmtId="49" fontId="0" fillId="2" borderId="13" xfId="0" applyNumberFormat="1" applyFill="1" applyBorder="1" applyAlignment="1">
      <alignment horizontal="center" vertical="center"/>
    </xf>
    <xf numFmtId="49" fontId="0" fillId="2" borderId="7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vertical="center"/>
    </xf>
    <xf numFmtId="0" fontId="8" fillId="0" borderId="0" xfId="0" applyFont="1" applyAlignment="1">
      <alignment vertical="top" wrapText="1"/>
    </xf>
    <xf numFmtId="0" fontId="7" fillId="0" borderId="2" xfId="0" applyFont="1" applyBorder="1" applyAlignment="1">
      <alignment horizontal="justify" vertical="center"/>
    </xf>
    <xf numFmtId="0" fontId="10" fillId="0" borderId="2" xfId="1" applyFont="1" applyBorder="1"/>
    <xf numFmtId="0" fontId="11" fillId="0" borderId="6" xfId="1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/>
    </xf>
    <xf numFmtId="0" fontId="6" fillId="0" borderId="0" xfId="0" applyFont="1" applyAlignment="1">
      <alignment vertical="top" wrapText="1"/>
    </xf>
    <xf numFmtId="0" fontId="0" fillId="0" borderId="2" xfId="0" applyBorder="1" applyAlignment="1">
      <alignment horizontal="center"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justify" vertical="center"/>
    </xf>
    <xf numFmtId="0" fontId="6" fillId="0" borderId="0" xfId="0" applyFont="1" applyAlignment="1">
      <alignment horizontal="center" vertical="top" wrapText="1"/>
    </xf>
    <xf numFmtId="0" fontId="7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7" fillId="0" borderId="2" xfId="0" applyFont="1" applyBorder="1"/>
    <xf numFmtId="0" fontId="9" fillId="0" borderId="2" xfId="0" applyFont="1" applyBorder="1" applyAlignment="1">
      <alignment vertical="top"/>
    </xf>
    <xf numFmtId="0" fontId="12" fillId="0" borderId="2" xfId="0" applyFont="1" applyBorder="1" applyAlignment="1">
      <alignment vertical="center"/>
    </xf>
    <xf numFmtId="0" fontId="7" fillId="0" borderId="2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left"/>
    </xf>
    <xf numFmtId="0" fontId="13" fillId="0" borderId="0" xfId="0" applyFont="1" applyAlignment="1">
      <alignment horizontal="justify" vertical="center"/>
    </xf>
    <xf numFmtId="0" fontId="3" fillId="0" borderId="6" xfId="1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11" fillId="0" borderId="2" xfId="1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0" fontId="6" fillId="3" borderId="2" xfId="0" applyFont="1" applyFill="1" applyBorder="1" applyAlignment="1">
      <alignment horizontal="left" vertical="center"/>
    </xf>
    <xf numFmtId="0" fontId="9" fillId="0" borderId="0" xfId="0" applyFont="1" applyAlignment="1">
      <alignment horizontal="justify" vertical="center"/>
    </xf>
    <xf numFmtId="0" fontId="11" fillId="0" borderId="2" xfId="1" applyFont="1" applyBorder="1" applyAlignment="1">
      <alignment horizontal="left" vertical="top" wrapText="1"/>
    </xf>
    <xf numFmtId="0" fontId="6" fillId="3" borderId="2" xfId="0" applyFont="1" applyFill="1" applyBorder="1" applyAlignment="1">
      <alignment horizontal="left"/>
    </xf>
    <xf numFmtId="0" fontId="6" fillId="0" borderId="3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6" fillId="2" borderId="0" xfId="0" applyFont="1" applyFill="1"/>
    <xf numFmtId="0" fontId="14" fillId="0" borderId="2" xfId="1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0" fillId="0" borderId="5" xfId="0" applyBorder="1"/>
    <xf numFmtId="0" fontId="6" fillId="0" borderId="7" xfId="0" applyFont="1" applyBorder="1"/>
    <xf numFmtId="0" fontId="8" fillId="0" borderId="0" xfId="0" applyFont="1" applyAlignment="1">
      <alignment horizontal="center" vertical="top" wrapText="1"/>
    </xf>
    <xf numFmtId="0" fontId="14" fillId="0" borderId="6" xfId="1" applyFont="1" applyBorder="1" applyAlignment="1">
      <alignment horizontal="center" vertical="center" wrapText="1"/>
    </xf>
    <xf numFmtId="0" fontId="6" fillId="0" borderId="13" xfId="0" applyFont="1" applyBorder="1"/>
    <xf numFmtId="0" fontId="8" fillId="0" borderId="2" xfId="0" applyFont="1" applyBorder="1" applyAlignment="1">
      <alignment vertical="center" wrapText="1"/>
    </xf>
    <xf numFmtId="0" fontId="6" fillId="2" borderId="2" xfId="0" applyFont="1" applyFill="1" applyBorder="1" applyAlignment="1">
      <alignment horizontal="left" vertical="center"/>
    </xf>
    <xf numFmtId="0" fontId="15" fillId="0" borderId="2" xfId="0" applyFon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0" fontId="0" fillId="0" borderId="0" xfId="0" applyAlignment="1">
      <alignment textRotation="90"/>
    </xf>
    <xf numFmtId="0" fontId="0" fillId="0" borderId="0" xfId="0" applyAlignment="1">
      <alignment horizontal="center" textRotation="90"/>
    </xf>
    <xf numFmtId="0" fontId="16" fillId="0" borderId="2" xfId="0" applyFont="1" applyBorder="1"/>
    <xf numFmtId="0" fontId="0" fillId="3" borderId="2" xfId="0" applyFill="1" applyBorder="1"/>
    <xf numFmtId="0" fontId="0" fillId="2" borderId="2" xfId="0" applyFill="1" applyBorder="1"/>
    <xf numFmtId="0" fontId="4" fillId="0" borderId="4" xfId="1" applyFont="1" applyBorder="1" applyAlignment="1">
      <alignment horizontal="center" vertical="center" wrapText="1"/>
    </xf>
    <xf numFmtId="0" fontId="0" fillId="0" borderId="16" xfId="0" applyBorder="1"/>
    <xf numFmtId="0" fontId="15" fillId="0" borderId="4" xfId="0" applyFont="1" applyBorder="1"/>
    <xf numFmtId="0" fontId="0" fillId="3" borderId="16" xfId="0" applyFill="1" applyBorder="1"/>
    <xf numFmtId="0" fontId="15" fillId="0" borderId="4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3" borderId="2" xfId="0" applyFont="1" applyFill="1" applyBorder="1"/>
    <xf numFmtId="0" fontId="8" fillId="3" borderId="2" xfId="0" applyFont="1" applyFill="1" applyBorder="1" applyAlignment="1">
      <alignment vertical="center" wrapText="1"/>
    </xf>
    <xf numFmtId="0" fontId="6" fillId="3" borderId="7" xfId="0" applyFont="1" applyFill="1" applyBorder="1"/>
    <xf numFmtId="0" fontId="0" fillId="2" borderId="16" xfId="0" applyFill="1" applyBorder="1"/>
    <xf numFmtId="0" fontId="0" fillId="0" borderId="6" xfId="0" applyBorder="1"/>
    <xf numFmtId="0" fontId="0" fillId="0" borderId="13" xfId="0" applyBorder="1"/>
    <xf numFmtId="0" fontId="0" fillId="0" borderId="7" xfId="0" applyBorder="1"/>
    <xf numFmtId="0" fontId="0" fillId="0" borderId="19" xfId="0" applyBorder="1"/>
    <xf numFmtId="0" fontId="0" fillId="0" borderId="18" xfId="0" applyBorder="1"/>
    <xf numFmtId="0" fontId="7" fillId="4" borderId="2" xfId="0" applyFont="1" applyFill="1" applyBorder="1" applyAlignment="1">
      <alignment horizontal="justify" vertical="center"/>
    </xf>
    <xf numFmtId="0" fontId="7" fillId="4" borderId="2" xfId="0" applyFont="1" applyFill="1" applyBorder="1"/>
    <xf numFmtId="0" fontId="6" fillId="2" borderId="2" xfId="0" applyFont="1" applyFill="1" applyBorder="1" applyAlignment="1">
      <alignment horizontal="left"/>
    </xf>
    <xf numFmtId="0" fontId="9" fillId="0" borderId="2" xfId="0" applyFont="1" applyBorder="1"/>
    <xf numFmtId="0" fontId="6" fillId="4" borderId="2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0" fontId="6" fillId="4" borderId="2" xfId="0" applyFont="1" applyFill="1" applyBorder="1"/>
    <xf numFmtId="0" fontId="0" fillId="0" borderId="2" xfId="0" applyBorder="1" applyAlignment="1">
      <alignment horizontal="left" vertical="top"/>
    </xf>
    <xf numFmtId="0" fontId="10" fillId="2" borderId="0" xfId="0" applyFont="1" applyFill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6" fillId="0" borderId="3" xfId="0" applyFont="1" applyBorder="1"/>
    <xf numFmtId="0" fontId="17" fillId="0" borderId="2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6" fillId="3" borderId="3" xfId="0" applyFont="1" applyFill="1" applyBorder="1"/>
    <xf numFmtId="0" fontId="18" fillId="3" borderId="2" xfId="0" applyFont="1" applyFill="1" applyBorder="1"/>
    <xf numFmtId="14" fontId="0" fillId="0" borderId="2" xfId="0" applyNumberFormat="1" applyBorder="1"/>
    <xf numFmtId="0" fontId="15" fillId="0" borderId="2" xfId="0" applyFont="1" applyBorder="1" applyAlignment="1">
      <alignment horizontal="center"/>
    </xf>
    <xf numFmtId="0" fontId="6" fillId="0" borderId="1" xfId="0" applyFont="1" applyBorder="1"/>
    <xf numFmtId="0" fontId="19" fillId="0" borderId="2" xfId="0" applyFont="1" applyBorder="1"/>
    <xf numFmtId="0" fontId="19" fillId="0" borderId="2" xfId="0" applyFont="1" applyBorder="1" applyAlignment="1">
      <alignment vertical="top" wrapText="1"/>
    </xf>
    <xf numFmtId="0" fontId="17" fillId="0" borderId="2" xfId="0" applyFont="1" applyBorder="1" applyAlignment="1">
      <alignment horizontal="justify" vertical="center"/>
    </xf>
    <xf numFmtId="0" fontId="17" fillId="0" borderId="2" xfId="0" applyFont="1" applyBorder="1" applyAlignment="1">
      <alignment horizontal="left" vertical="center"/>
    </xf>
    <xf numFmtId="0" fontId="9" fillId="0" borderId="0" xfId="0" applyFont="1"/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10" fillId="0" borderId="0" xfId="0" applyFont="1"/>
    <xf numFmtId="0" fontId="0" fillId="3" borderId="2" xfId="0" applyFill="1" applyBorder="1" applyAlignment="1">
      <alignment vertical="top" wrapText="1"/>
    </xf>
    <xf numFmtId="0" fontId="6" fillId="0" borderId="1" xfId="0" applyFont="1" applyBorder="1" applyAlignment="1">
      <alignment horizontal="left" vertical="center"/>
    </xf>
    <xf numFmtId="14" fontId="0" fillId="0" borderId="1" xfId="0" applyNumberFormat="1" applyBorder="1"/>
    <xf numFmtId="0" fontId="8" fillId="2" borderId="2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left" vertical="top"/>
    </xf>
    <xf numFmtId="0" fontId="9" fillId="2" borderId="2" xfId="0" applyFont="1" applyFill="1" applyBorder="1"/>
    <xf numFmtId="0" fontId="9" fillId="0" borderId="0" xfId="0" applyFont="1" applyAlignment="1">
      <alignment vertical="top"/>
    </xf>
    <xf numFmtId="0" fontId="20" fillId="0" borderId="2" xfId="0" applyFont="1" applyBorder="1" applyAlignment="1">
      <alignment horizontal="justify" vertical="center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center" vertical="top"/>
    </xf>
    <xf numFmtId="0" fontId="22" fillId="0" borderId="2" xfId="0" applyFont="1" applyBorder="1"/>
    <xf numFmtId="0" fontId="17" fillId="0" borderId="2" xfId="0" applyFont="1" applyBorder="1"/>
    <xf numFmtId="0" fontId="6" fillId="0" borderId="6" xfId="0" applyFont="1" applyBorder="1"/>
    <xf numFmtId="0" fontId="6" fillId="2" borderId="2" xfId="0" applyFont="1" applyFill="1" applyBorder="1"/>
    <xf numFmtId="0" fontId="7" fillId="2" borderId="2" xfId="0" applyFont="1" applyFill="1" applyBorder="1" applyAlignment="1">
      <alignment horizontal="justify" vertical="center"/>
    </xf>
    <xf numFmtId="0" fontId="7" fillId="2" borderId="2" xfId="0" applyFont="1" applyFill="1" applyBorder="1"/>
    <xf numFmtId="0" fontId="6" fillId="0" borderId="6" xfId="0" applyFont="1" applyBorder="1" applyAlignment="1">
      <alignment vertical="top" wrapText="1"/>
    </xf>
    <xf numFmtId="0" fontId="0" fillId="0" borderId="3" xfId="0" applyBorder="1"/>
    <xf numFmtId="0" fontId="18" fillId="2" borderId="2" xfId="0" applyFont="1" applyFill="1" applyBorder="1"/>
    <xf numFmtId="0" fontId="0" fillId="2" borderId="2" xfId="0" applyFill="1" applyBorder="1" applyAlignment="1">
      <alignment vertical="top" wrapText="1"/>
    </xf>
    <xf numFmtId="0" fontId="0" fillId="2" borderId="4" xfId="0" applyFill="1" applyBorder="1"/>
    <xf numFmtId="0" fontId="0" fillId="2" borderId="0" xfId="0" applyFill="1"/>
    <xf numFmtId="0" fontId="16" fillId="2" borderId="2" xfId="0" applyFont="1" applyFill="1" applyBorder="1"/>
    <xf numFmtId="0" fontId="16" fillId="0" borderId="2" xfId="0" applyFont="1" applyBorder="1" applyAlignment="1">
      <alignment horizontal="center"/>
    </xf>
    <xf numFmtId="0" fontId="23" fillId="2" borderId="2" xfId="0" applyFont="1" applyFill="1" applyBorder="1" applyAlignment="1">
      <alignment horizontal="center"/>
    </xf>
    <xf numFmtId="0" fontId="16" fillId="0" borderId="4" xfId="0" applyFont="1" applyBorder="1"/>
    <xf numFmtId="0" fontId="0" fillId="2" borderId="3" xfId="0" applyFill="1" applyBorder="1"/>
    <xf numFmtId="0" fontId="0" fillId="2" borderId="20" xfId="0" applyFill="1" applyBorder="1"/>
    <xf numFmtId="0" fontId="16" fillId="2" borderId="20" xfId="0" applyFont="1" applyFill="1" applyBorder="1" applyAlignment="1">
      <alignment horizontal="center"/>
    </xf>
    <xf numFmtId="0" fontId="0" fillId="2" borderId="14" xfId="0" applyFill="1" applyBorder="1"/>
    <xf numFmtId="0" fontId="15" fillId="2" borderId="2" xfId="0" applyFont="1" applyFill="1" applyBorder="1" applyAlignment="1">
      <alignment horizontal="center"/>
    </xf>
    <xf numFmtId="0" fontId="16" fillId="2" borderId="4" xfId="0" applyFont="1" applyFill="1" applyBorder="1"/>
    <xf numFmtId="0" fontId="15" fillId="2" borderId="16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0" fillId="0" borderId="21" xfId="0" applyBorder="1"/>
    <xf numFmtId="0" fontId="0" fillId="3" borderId="7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4" fontId="0" fillId="3" borderId="2" xfId="0" applyNumberFormat="1" applyFill="1" applyBorder="1"/>
    <xf numFmtId="0" fontId="6" fillId="0" borderId="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4" xfId="0" applyBorder="1" applyAlignment="1">
      <alignment vertical="center"/>
    </xf>
    <xf numFmtId="0" fontId="3" fillId="2" borderId="6" xfId="1" applyFont="1" applyFill="1" applyBorder="1" applyAlignment="1">
      <alignment vertical="center" textRotation="255"/>
    </xf>
    <xf numFmtId="0" fontId="16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4" fillId="0" borderId="0" xfId="0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6" fillId="0" borderId="0" xfId="0" applyFont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8" fillId="0" borderId="2" xfId="0" applyFont="1" applyBorder="1"/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left"/>
    </xf>
    <xf numFmtId="0" fontId="4" fillId="0" borderId="22" xfId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justify" vertical="center" wrapText="1"/>
    </xf>
    <xf numFmtId="0" fontId="6" fillId="0" borderId="5" xfId="0" applyFont="1" applyBorder="1"/>
    <xf numFmtId="0" fontId="15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justify" vertical="center"/>
    </xf>
    <xf numFmtId="0" fontId="22" fillId="0" borderId="5" xfId="0" applyFont="1" applyBorder="1"/>
    <xf numFmtId="0" fontId="0" fillId="0" borderId="22" xfId="0" applyBorder="1"/>
    <xf numFmtId="0" fontId="6" fillId="0" borderId="22" xfId="0" applyFont="1" applyBorder="1"/>
    <xf numFmtId="0" fontId="25" fillId="0" borderId="2" xfId="1" applyFont="1" applyBorder="1" applyAlignment="1">
      <alignment horizontal="center" vertical="center" wrapText="1"/>
    </xf>
    <xf numFmtId="0" fontId="9" fillId="0" borderId="2" xfId="0" applyFont="1" applyBorder="1" applyAlignment="1">
      <alignment horizontal="justify" vertical="center"/>
    </xf>
    <xf numFmtId="0" fontId="30" fillId="0" borderId="2" xfId="0" applyFont="1" applyBorder="1"/>
    <xf numFmtId="0" fontId="3" fillId="0" borderId="22" xfId="1" applyFont="1" applyBorder="1" applyAlignment="1">
      <alignment vertical="center" wrapText="1"/>
    </xf>
    <xf numFmtId="0" fontId="29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horizontal="justify" vertical="center"/>
    </xf>
    <xf numFmtId="0" fontId="16" fillId="0" borderId="6" xfId="0" applyFont="1" applyBorder="1" applyAlignment="1">
      <alignment horizontal="center" vertical="center"/>
    </xf>
    <xf numFmtId="49" fontId="0" fillId="0" borderId="4" xfId="0" applyNumberFormat="1" applyBorder="1" applyAlignment="1">
      <alignment horizontal="right"/>
    </xf>
    <xf numFmtId="0" fontId="31" fillId="0" borderId="2" xfId="0" applyFont="1" applyBorder="1" applyAlignment="1">
      <alignment horizontal="center" vertical="center"/>
    </xf>
    <xf numFmtId="0" fontId="16" fillId="0" borderId="0" xfId="0" applyFont="1"/>
    <xf numFmtId="0" fontId="6" fillId="2" borderId="2" xfId="0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6" fillId="2" borderId="3" xfId="0" applyFont="1" applyFill="1" applyBorder="1"/>
    <xf numFmtId="0" fontId="17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4" fontId="0" fillId="2" borderId="2" xfId="0" applyNumberFormat="1" applyFill="1" applyBorder="1" applyAlignment="1">
      <alignment horizontal="center"/>
    </xf>
    <xf numFmtId="0" fontId="9" fillId="2" borderId="0" xfId="0" applyFont="1" applyFill="1"/>
    <xf numFmtId="0" fontId="10" fillId="2" borderId="2" xfId="0" applyFont="1" applyFill="1" applyBorder="1" applyAlignment="1">
      <alignment horizontal="center" vertical="center"/>
    </xf>
    <xf numFmtId="14" fontId="6" fillId="2" borderId="2" xfId="0" applyNumberFormat="1" applyFont="1" applyFill="1" applyBorder="1"/>
    <xf numFmtId="0" fontId="6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justify" vertical="center"/>
    </xf>
    <xf numFmtId="0" fontId="10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14" fontId="0" fillId="2" borderId="1" xfId="0" applyNumberFormat="1" applyFill="1" applyBorder="1"/>
    <xf numFmtId="0" fontId="17" fillId="2" borderId="2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6" fillId="3" borderId="2" xfId="0" applyFont="1" applyFill="1" applyBorder="1"/>
    <xf numFmtId="0" fontId="19" fillId="3" borderId="2" xfId="0" applyFont="1" applyFill="1" applyBorder="1" applyAlignment="1">
      <alignment horizontal="center"/>
    </xf>
    <xf numFmtId="0" fontId="15" fillId="3" borderId="2" xfId="0" applyFont="1" applyFill="1" applyBorder="1"/>
    <xf numFmtId="0" fontId="19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14" fontId="0" fillId="3" borderId="2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/>
    <xf numFmtId="0" fontId="0" fillId="0" borderId="0" xfId="0" applyAlignment="1">
      <alignment horizontal="center"/>
    </xf>
    <xf numFmtId="0" fontId="34" fillId="0" borderId="0" xfId="0" applyFont="1"/>
    <xf numFmtId="0" fontId="19" fillId="0" borderId="0" xfId="0" applyFont="1"/>
    <xf numFmtId="0" fontId="18" fillId="0" borderId="0" xfId="0" applyFont="1"/>
    <xf numFmtId="0" fontId="19" fillId="2" borderId="2" xfId="0" applyFont="1" applyFill="1" applyBorder="1"/>
    <xf numFmtId="0" fontId="19" fillId="2" borderId="2" xfId="0" applyFont="1" applyFill="1" applyBorder="1" applyAlignment="1">
      <alignment vertical="top" wrapText="1"/>
    </xf>
    <xf numFmtId="0" fontId="18" fillId="2" borderId="2" xfId="0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2" borderId="3" xfId="0" applyFont="1" applyFill="1" applyBorder="1"/>
    <xf numFmtId="0" fontId="19" fillId="0" borderId="6" xfId="0" applyFont="1" applyBorder="1"/>
    <xf numFmtId="0" fontId="35" fillId="0" borderId="2" xfId="0" applyFont="1" applyBorder="1"/>
    <xf numFmtId="0" fontId="35" fillId="2" borderId="2" xfId="0" applyFont="1" applyFill="1" applyBorder="1"/>
    <xf numFmtId="0" fontId="0" fillId="0" borderId="2" xfId="0" applyBorder="1" applyAlignment="1">
      <alignment horizontal="right"/>
    </xf>
    <xf numFmtId="0" fontId="19" fillId="0" borderId="4" xfId="0" applyFont="1" applyBorder="1"/>
    <xf numFmtId="0" fontId="0" fillId="2" borderId="6" xfId="0" applyFill="1" applyBorder="1"/>
    <xf numFmtId="0" fontId="0" fillId="2" borderId="23" xfId="0" applyFill="1" applyBorder="1"/>
    <xf numFmtId="0" fontId="37" fillId="2" borderId="23" xfId="0" applyFont="1" applyFill="1" applyBorder="1" applyAlignment="1">
      <alignment horizontal="center"/>
    </xf>
    <xf numFmtId="0" fontId="19" fillId="2" borderId="4" xfId="0" applyFont="1" applyFill="1" applyBorder="1"/>
    <xf numFmtId="0" fontId="0" fillId="0" borderId="4" xfId="0" applyBorder="1" applyAlignment="1">
      <alignment horizontal="right"/>
    </xf>
    <xf numFmtId="0" fontId="18" fillId="2" borderId="2" xfId="0" applyFont="1" applyFill="1" applyBorder="1" applyAlignment="1">
      <alignment horizontal="right"/>
    </xf>
    <xf numFmtId="0" fontId="18" fillId="0" borderId="2" xfId="0" applyFont="1" applyBorder="1"/>
    <xf numFmtId="0" fontId="0" fillId="0" borderId="24" xfId="0" applyBorder="1"/>
    <xf numFmtId="0" fontId="4" fillId="0" borderId="0" xfId="1" applyFont="1" applyAlignment="1">
      <alignment horizontal="center" vertical="center" wrapText="1"/>
    </xf>
    <xf numFmtId="0" fontId="18" fillId="0" borderId="4" xfId="0" applyFont="1" applyBorder="1"/>
    <xf numFmtId="0" fontId="18" fillId="0" borderId="6" xfId="0" applyFont="1" applyBorder="1"/>
    <xf numFmtId="0" fontId="23" fillId="0" borderId="0" xfId="0" applyFont="1"/>
    <xf numFmtId="0" fontId="35" fillId="0" borderId="0" xfId="0" applyFont="1"/>
    <xf numFmtId="0" fontId="18" fillId="2" borderId="4" xfId="0" applyFont="1" applyFill="1" applyBorder="1"/>
    <xf numFmtId="0" fontId="18" fillId="2" borderId="0" xfId="0" applyFont="1" applyFill="1"/>
    <xf numFmtId="0" fontId="18" fillId="0" borderId="16" xfId="0" applyFont="1" applyBorder="1"/>
    <xf numFmtId="0" fontId="18" fillId="3" borderId="2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right" vertical="center"/>
    </xf>
    <xf numFmtId="0" fontId="6" fillId="3" borderId="2" xfId="0" applyFont="1" applyFill="1" applyBorder="1" applyAlignment="1">
      <alignment horizontal="right" vertical="center"/>
    </xf>
    <xf numFmtId="0" fontId="6" fillId="3" borderId="2" xfId="0" applyFont="1" applyFill="1" applyBorder="1" applyAlignment="1">
      <alignment horizontal="center" vertical="center"/>
    </xf>
    <xf numFmtId="14" fontId="6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6" fillId="0" borderId="5" xfId="0" applyFont="1" applyBorder="1"/>
    <xf numFmtId="0" fontId="16" fillId="0" borderId="21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right" vertical="center"/>
    </xf>
    <xf numFmtId="0" fontId="17" fillId="0" borderId="15" xfId="0" applyFont="1" applyBorder="1" applyAlignment="1">
      <alignment horizontal="center" vertical="center"/>
    </xf>
    <xf numFmtId="0" fontId="19" fillId="0" borderId="0" xfId="0" applyFont="1" applyAlignment="1">
      <alignment horizontal="left"/>
    </xf>
    <xf numFmtId="14" fontId="0" fillId="3" borderId="2" xfId="0" applyNumberForma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top"/>
    </xf>
    <xf numFmtId="0" fontId="0" fillId="3" borderId="0" xfId="0" applyFill="1"/>
    <xf numFmtId="0" fontId="19" fillId="2" borderId="20" xfId="0" applyFont="1" applyFill="1" applyBorder="1"/>
    <xf numFmtId="0" fontId="0" fillId="0" borderId="14" xfId="0" applyBorder="1"/>
    <xf numFmtId="0" fontId="18" fillId="0" borderId="2" xfId="0" applyFont="1" applyBorder="1" applyAlignment="1">
      <alignment horizontal="center" vertical="center"/>
    </xf>
    <xf numFmtId="14" fontId="16" fillId="0" borderId="0" xfId="0" applyNumberFormat="1" applyFont="1"/>
    <xf numFmtId="0" fontId="19" fillId="0" borderId="17" xfId="0" applyFont="1" applyBorder="1"/>
    <xf numFmtId="0" fontId="19" fillId="0" borderId="24" xfId="0" applyFont="1" applyBorder="1"/>
    <xf numFmtId="0" fontId="38" fillId="0" borderId="0" xfId="1" applyFont="1" applyAlignment="1">
      <alignment horizontal="center" vertical="center" wrapText="1"/>
    </xf>
    <xf numFmtId="0" fontId="19" fillId="0" borderId="5" xfId="0" applyFont="1" applyBorder="1"/>
    <xf numFmtId="0" fontId="38" fillId="0" borderId="2" xfId="1" applyFont="1" applyBorder="1" applyAlignment="1">
      <alignment horizontal="center" vertical="center" wrapText="1"/>
    </xf>
    <xf numFmtId="0" fontId="36" fillId="0" borderId="5" xfId="0" applyFont="1" applyBorder="1"/>
    <xf numFmtId="0" fontId="36" fillId="0" borderId="4" xfId="0" applyFont="1" applyBorder="1"/>
    <xf numFmtId="0" fontId="19" fillId="0" borderId="4" xfId="0" applyFont="1" applyBorder="1" applyAlignment="1">
      <alignment horizontal="right"/>
    </xf>
    <xf numFmtId="0" fontId="38" fillId="0" borderId="4" xfId="1" applyFont="1" applyBorder="1" applyAlignment="1">
      <alignment horizontal="center" vertical="center" wrapText="1"/>
    </xf>
    <xf numFmtId="0" fontId="36" fillId="0" borderId="2" xfId="0" applyFont="1" applyBorder="1"/>
    <xf numFmtId="0" fontId="19" fillId="0" borderId="2" xfId="0" applyFont="1" applyBorder="1" applyAlignment="1">
      <alignment horizontal="right"/>
    </xf>
    <xf numFmtId="0" fontId="36" fillId="0" borderId="2" xfId="0" applyFont="1" applyBorder="1" applyAlignment="1">
      <alignment horizontal="center"/>
    </xf>
    <xf numFmtId="0" fontId="19" fillId="2" borderId="2" xfId="0" applyFont="1" applyFill="1" applyBorder="1" applyAlignment="1">
      <alignment horizontal="right"/>
    </xf>
    <xf numFmtId="0" fontId="19" fillId="0" borderId="16" xfId="0" applyFont="1" applyBorder="1"/>
    <xf numFmtId="0" fontId="19" fillId="0" borderId="3" xfId="0" applyFont="1" applyBorder="1"/>
    <xf numFmtId="49" fontId="19" fillId="0" borderId="4" xfId="0" applyNumberFormat="1" applyFont="1" applyBorder="1" applyAlignment="1">
      <alignment horizontal="right"/>
    </xf>
    <xf numFmtId="0" fontId="39" fillId="0" borderId="4" xfId="0" applyFont="1" applyBorder="1"/>
    <xf numFmtId="0" fontId="39" fillId="2" borderId="2" xfId="0" applyFont="1" applyFill="1" applyBorder="1" applyAlignment="1">
      <alignment horizontal="center"/>
    </xf>
    <xf numFmtId="0" fontId="19" fillId="2" borderId="16" xfId="0" applyFont="1" applyFill="1" applyBorder="1"/>
    <xf numFmtId="0" fontId="39" fillId="2" borderId="16" xfId="0" applyFont="1" applyFill="1" applyBorder="1" applyAlignment="1">
      <alignment horizontal="center"/>
    </xf>
    <xf numFmtId="0" fontId="36" fillId="2" borderId="4" xfId="0" applyFont="1" applyFill="1" applyBorder="1"/>
    <xf numFmtId="0" fontId="36" fillId="2" borderId="2" xfId="0" applyFont="1" applyFill="1" applyBorder="1"/>
    <xf numFmtId="0" fontId="19" fillId="2" borderId="3" xfId="0" applyFont="1" applyFill="1" applyBorder="1"/>
    <xf numFmtId="0" fontId="19" fillId="2" borderId="6" xfId="0" applyFont="1" applyFill="1" applyBorder="1"/>
    <xf numFmtId="0" fontId="19" fillId="2" borderId="23" xfId="0" applyFont="1" applyFill="1" applyBorder="1"/>
    <xf numFmtId="0" fontId="40" fillId="2" borderId="23" xfId="0" applyFont="1" applyFill="1" applyBorder="1" applyAlignment="1">
      <alignment horizontal="center"/>
    </xf>
    <xf numFmtId="0" fontId="36" fillId="2" borderId="4" xfId="0" applyFont="1" applyFill="1" applyBorder="1" applyAlignment="1">
      <alignment horizontal="center"/>
    </xf>
    <xf numFmtId="0" fontId="19" fillId="0" borderId="21" xfId="0" applyFont="1" applyBorder="1"/>
    <xf numFmtId="0" fontId="36" fillId="0" borderId="21" xfId="0" applyFont="1" applyBorder="1"/>
    <xf numFmtId="0" fontId="0" fillId="0" borderId="3" xfId="0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19" fillId="2" borderId="0" xfId="0" applyFont="1" applyFill="1"/>
    <xf numFmtId="0" fontId="36" fillId="0" borderId="0" xfId="0" applyFont="1"/>
    <xf numFmtId="0" fontId="18" fillId="0" borderId="4" xfId="0" applyFont="1" applyBorder="1" applyAlignment="1">
      <alignment horizontal="right"/>
    </xf>
    <xf numFmtId="0" fontId="19" fillId="0" borderId="2" xfId="0" applyFont="1" applyBorder="1" applyAlignment="1">
      <alignment horizontal="left"/>
    </xf>
    <xf numFmtId="0" fontId="0" fillId="2" borderId="2" xfId="0" applyFill="1" applyBorder="1" applyAlignment="1">
      <alignment horizontal="right"/>
    </xf>
    <xf numFmtId="0" fontId="37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0" fontId="16" fillId="2" borderId="0" xfId="0" applyFont="1" applyFill="1"/>
    <xf numFmtId="0" fontId="6" fillId="0" borderId="3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6" fillId="0" borderId="14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right"/>
    </xf>
    <xf numFmtId="0" fontId="41" fillId="2" borderId="4" xfId="0" applyFont="1" applyFill="1" applyBorder="1" applyAlignment="1">
      <alignment horizontal="left"/>
    </xf>
    <xf numFmtId="0" fontId="34" fillId="0" borderId="2" xfId="0" applyFont="1" applyBorder="1"/>
    <xf numFmtId="0" fontId="16" fillId="0" borderId="12" xfId="0" applyFont="1" applyBorder="1"/>
    <xf numFmtId="0" fontId="15" fillId="2" borderId="2" xfId="0" applyFont="1" applyFill="1" applyBorder="1" applyAlignment="1">
      <alignment horizontal="left" vertical="center" wrapText="1"/>
    </xf>
    <xf numFmtId="0" fontId="43" fillId="0" borderId="4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37" fillId="2" borderId="2" xfId="0" applyFont="1" applyFill="1" applyBorder="1" applyAlignment="1">
      <alignment horizontal="center"/>
    </xf>
    <xf numFmtId="0" fontId="16" fillId="2" borderId="23" xfId="0" applyFont="1" applyFill="1" applyBorder="1"/>
    <xf numFmtId="0" fontId="0" fillId="0" borderId="4" xfId="0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0" borderId="6" xfId="0" applyBorder="1" applyAlignment="1">
      <alignment horizontal="left"/>
    </xf>
    <xf numFmtId="49" fontId="0" fillId="0" borderId="4" xfId="0" applyNumberFormat="1" applyBorder="1" applyAlignment="1">
      <alignment horizontal="left"/>
    </xf>
    <xf numFmtId="0" fontId="15" fillId="0" borderId="2" xfId="0" applyFont="1" applyBorder="1" applyAlignment="1">
      <alignment horizontal="left" wrapText="1"/>
    </xf>
    <xf numFmtId="0" fontId="0" fillId="0" borderId="16" xfId="0" applyBorder="1" applyAlignment="1">
      <alignment horizontal="left"/>
    </xf>
    <xf numFmtId="0" fontId="15" fillId="0" borderId="3" xfId="0" applyFont="1" applyBorder="1"/>
    <xf numFmtId="0" fontId="44" fillId="0" borderId="2" xfId="0" applyFont="1" applyBorder="1"/>
    <xf numFmtId="0" fontId="23" fillId="0" borderId="2" xfId="0" applyFont="1" applyBorder="1"/>
    <xf numFmtId="0" fontId="15" fillId="0" borderId="6" xfId="0" applyFont="1" applyBorder="1"/>
    <xf numFmtId="49" fontId="0" fillId="0" borderId="2" xfId="0" applyNumberFormat="1" applyBorder="1" applyAlignment="1">
      <alignment horizontal="left"/>
    </xf>
    <xf numFmtId="0" fontId="15" fillId="2" borderId="2" xfId="0" applyFont="1" applyFill="1" applyBorder="1" applyAlignment="1">
      <alignment horizontal="left" vertical="top" wrapText="1"/>
    </xf>
    <xf numFmtId="0" fontId="43" fillId="0" borderId="0" xfId="0" applyFont="1"/>
    <xf numFmtId="0" fontId="6" fillId="0" borderId="4" xfId="0" applyFont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top" wrapText="1"/>
    </xf>
    <xf numFmtId="0" fontId="0" fillId="3" borderId="2" xfId="0" applyFill="1" applyBorder="1" applyAlignment="1">
      <alignment horizontal="left"/>
    </xf>
    <xf numFmtId="0" fontId="19" fillId="3" borderId="2" xfId="0" applyFont="1" applyFill="1" applyBorder="1" applyAlignment="1">
      <alignment horizontal="left"/>
    </xf>
    <xf numFmtId="0" fontId="19" fillId="3" borderId="4" xfId="0" applyFont="1" applyFill="1" applyBorder="1"/>
    <xf numFmtId="0" fontId="0" fillId="3" borderId="6" xfId="0" applyFill="1" applyBorder="1" applyAlignment="1">
      <alignment horizontal="left"/>
    </xf>
    <xf numFmtId="0" fontId="0" fillId="3" borderId="6" xfId="0" applyFill="1" applyBorder="1"/>
    <xf numFmtId="49" fontId="0" fillId="3" borderId="4" xfId="0" applyNumberFormat="1" applyFill="1" applyBorder="1" applyAlignment="1">
      <alignment horizontal="left"/>
    </xf>
    <xf numFmtId="0" fontId="19" fillId="3" borderId="2" xfId="0" applyFont="1" applyFill="1" applyBorder="1"/>
    <xf numFmtId="0" fontId="19" fillId="3" borderId="6" xfId="0" applyFont="1" applyFill="1" applyBorder="1"/>
    <xf numFmtId="49" fontId="0" fillId="5" borderId="4" xfId="0" applyNumberFormat="1" applyFill="1" applyBorder="1" applyAlignment="1">
      <alignment horizontal="left"/>
    </xf>
    <xf numFmtId="0" fontId="0" fillId="5" borderId="2" xfId="0" applyFill="1" applyBorder="1"/>
    <xf numFmtId="0" fontId="0" fillId="5" borderId="2" xfId="0" applyFill="1" applyBorder="1" applyAlignment="1">
      <alignment horizontal="left"/>
    </xf>
    <xf numFmtId="0" fontId="19" fillId="5" borderId="4" xfId="0" applyFont="1" applyFill="1" applyBorder="1"/>
    <xf numFmtId="0" fontId="0" fillId="5" borderId="4" xfId="0" applyFill="1" applyBorder="1"/>
    <xf numFmtId="0" fontId="19" fillId="5" borderId="2" xfId="0" applyFont="1" applyFill="1" applyBorder="1"/>
    <xf numFmtId="0" fontId="4" fillId="5" borderId="2" xfId="1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left"/>
    </xf>
    <xf numFmtId="0" fontId="0" fillId="5" borderId="6" xfId="0" applyFill="1" applyBorder="1"/>
    <xf numFmtId="0" fontId="38" fillId="0" borderId="2" xfId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45" fillId="0" borderId="0" xfId="0" applyFont="1"/>
    <xf numFmtId="0" fontId="18" fillId="3" borderId="2" xfId="0" applyFont="1" applyFill="1" applyBorder="1" applyAlignment="1">
      <alignment horizontal="center" vertical="center"/>
    </xf>
    <xf numFmtId="0" fontId="39" fillId="0" borderId="2" xfId="0" applyFont="1" applyBorder="1"/>
    <xf numFmtId="0" fontId="19" fillId="0" borderId="4" xfId="0" applyFont="1" applyBorder="1" applyAlignment="1">
      <alignment horizontal="left"/>
    </xf>
    <xf numFmtId="0" fontId="36" fillId="0" borderId="12" xfId="0" applyFont="1" applyBorder="1"/>
    <xf numFmtId="14" fontId="36" fillId="0" borderId="0" xfId="0" applyNumberFormat="1" applyFont="1"/>
    <xf numFmtId="0" fontId="39" fillId="2" borderId="2" xfId="0" applyFont="1" applyFill="1" applyBorder="1" applyAlignment="1">
      <alignment horizontal="left" vertical="top" wrapText="1"/>
    </xf>
    <xf numFmtId="0" fontId="19" fillId="2" borderId="2" xfId="0" applyFont="1" applyFill="1" applyBorder="1" applyAlignment="1">
      <alignment horizontal="left"/>
    </xf>
    <xf numFmtId="0" fontId="39" fillId="2" borderId="2" xfId="0" applyFont="1" applyFill="1" applyBorder="1" applyAlignment="1">
      <alignment horizontal="left" vertical="center" wrapText="1"/>
    </xf>
    <xf numFmtId="0" fontId="47" fillId="0" borderId="4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/>
    </xf>
    <xf numFmtId="0" fontId="39" fillId="0" borderId="6" xfId="0" applyFont="1" applyBorder="1"/>
    <xf numFmtId="0" fontId="39" fillId="0" borderId="6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left" vertical="center" wrapText="1"/>
    </xf>
    <xf numFmtId="49" fontId="19" fillId="0" borderId="4" xfId="0" applyNumberFormat="1" applyFont="1" applyBorder="1" applyAlignment="1">
      <alignment horizontal="left"/>
    </xf>
    <xf numFmtId="49" fontId="19" fillId="0" borderId="2" xfId="0" applyNumberFormat="1" applyFont="1" applyBorder="1" applyAlignment="1">
      <alignment horizontal="left"/>
    </xf>
    <xf numFmtId="0" fontId="39" fillId="0" borderId="2" xfId="0" applyFont="1" applyBorder="1" applyAlignment="1">
      <alignment horizontal="left" vertical="center"/>
    </xf>
    <xf numFmtId="0" fontId="19" fillId="2" borderId="14" xfId="0" applyFont="1" applyFill="1" applyBorder="1"/>
    <xf numFmtId="0" fontId="40" fillId="2" borderId="4" xfId="0" applyFont="1" applyFill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9" fillId="0" borderId="14" xfId="0" applyFont="1" applyBorder="1"/>
    <xf numFmtId="0" fontId="19" fillId="2" borderId="4" xfId="0" applyFont="1" applyFill="1" applyBorder="1" applyAlignment="1">
      <alignment horizontal="right"/>
    </xf>
    <xf numFmtId="0" fontId="17" fillId="2" borderId="2" xfId="0" applyFont="1" applyFill="1" applyBorder="1" applyAlignment="1">
      <alignment horizontal="left" vertical="top" wrapText="1"/>
    </xf>
    <xf numFmtId="0" fontId="36" fillId="2" borderId="0" xfId="0" applyFont="1" applyFill="1"/>
    <xf numFmtId="0" fontId="19" fillId="0" borderId="0" xfId="0" applyFont="1" applyAlignment="1">
      <alignment horizontal="center"/>
    </xf>
    <xf numFmtId="0" fontId="0" fillId="3" borderId="4" xfId="0" applyFill="1" applyBorder="1" applyAlignment="1">
      <alignment horizontal="left"/>
    </xf>
    <xf numFmtId="0" fontId="0" fillId="3" borderId="4" xfId="0" applyFill="1" applyBorder="1"/>
    <xf numFmtId="0" fontId="4" fillId="3" borderId="4" xfId="1" applyFont="1" applyFill="1" applyBorder="1" applyAlignment="1">
      <alignment horizontal="center" vertical="center" wrapText="1"/>
    </xf>
    <xf numFmtId="0" fontId="16" fillId="3" borderId="12" xfId="0" applyFont="1" applyFill="1" applyBorder="1"/>
    <xf numFmtId="0" fontId="16" fillId="3" borderId="4" xfId="0" applyFont="1" applyFill="1" applyBorder="1"/>
    <xf numFmtId="0" fontId="15" fillId="3" borderId="2" xfId="0" applyFont="1" applyFill="1" applyBorder="1" applyAlignment="1">
      <alignment horizontal="left" vertical="top" wrapText="1"/>
    </xf>
    <xf numFmtId="0" fontId="15" fillId="3" borderId="2" xfId="0" applyFont="1" applyFill="1" applyBorder="1" applyAlignment="1">
      <alignment horizontal="left" vertical="center" wrapText="1"/>
    </xf>
    <xf numFmtId="0" fontId="43" fillId="3" borderId="4" xfId="0" applyFont="1" applyFill="1" applyBorder="1" applyAlignment="1">
      <alignment horizontal="left" vertical="center" wrapText="1"/>
    </xf>
    <xf numFmtId="0" fontId="15" fillId="3" borderId="6" xfId="0" applyFont="1" applyFill="1" applyBorder="1"/>
    <xf numFmtId="0" fontId="15" fillId="3" borderId="6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38" fillId="3" borderId="2" xfId="1" applyFont="1" applyFill="1" applyBorder="1" applyAlignment="1">
      <alignment horizontal="left" vertical="center" wrapText="1"/>
    </xf>
    <xf numFmtId="49" fontId="0" fillId="3" borderId="2" xfId="0" applyNumberFormat="1" applyFill="1" applyBorder="1" applyAlignment="1">
      <alignment horizontal="left"/>
    </xf>
    <xf numFmtId="0" fontId="15" fillId="3" borderId="2" xfId="0" applyFont="1" applyFill="1" applyBorder="1" applyAlignment="1">
      <alignment horizontal="left" vertical="center"/>
    </xf>
    <xf numFmtId="0" fontId="19" fillId="3" borderId="2" xfId="0" applyFont="1" applyFill="1" applyBorder="1" applyAlignment="1">
      <alignment vertical="top" wrapText="1"/>
    </xf>
    <xf numFmtId="0" fontId="15" fillId="3" borderId="2" xfId="0" applyFont="1" applyFill="1" applyBorder="1" applyAlignment="1">
      <alignment horizontal="center"/>
    </xf>
    <xf numFmtId="0" fontId="15" fillId="3" borderId="16" xfId="0" applyFont="1" applyFill="1" applyBorder="1" applyAlignment="1">
      <alignment horizontal="center"/>
    </xf>
    <xf numFmtId="0" fontId="0" fillId="3" borderId="3" xfId="0" applyFill="1" applyBorder="1"/>
    <xf numFmtId="0" fontId="37" fillId="3" borderId="23" xfId="0" applyFont="1" applyFill="1" applyBorder="1" applyAlignment="1">
      <alignment horizontal="center"/>
    </xf>
    <xf numFmtId="0" fontId="0" fillId="3" borderId="23" xfId="0" applyFill="1" applyBorder="1"/>
    <xf numFmtId="0" fontId="37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1" fillId="3" borderId="4" xfId="0" applyFont="1" applyFill="1" applyBorder="1" applyAlignment="1">
      <alignment horizontal="left"/>
    </xf>
    <xf numFmtId="0" fontId="18" fillId="3" borderId="4" xfId="0" applyFont="1" applyFill="1" applyBorder="1"/>
    <xf numFmtId="0" fontId="16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right"/>
    </xf>
    <xf numFmtId="0" fontId="6" fillId="3" borderId="2" xfId="0" applyFont="1" applyFill="1" applyBorder="1" applyAlignment="1">
      <alignment horizontal="left" vertical="top" wrapText="1"/>
    </xf>
    <xf numFmtId="0" fontId="19" fillId="3" borderId="0" xfId="0" applyFont="1" applyFill="1"/>
    <xf numFmtId="0" fontId="0" fillId="3" borderId="21" xfId="0" applyFill="1" applyBorder="1"/>
    <xf numFmtId="0" fontId="16" fillId="3" borderId="21" xfId="0" applyFont="1" applyFill="1" applyBorder="1"/>
    <xf numFmtId="0" fontId="15" fillId="0" borderId="0" xfId="0" applyFont="1"/>
    <xf numFmtId="0" fontId="48" fillId="0" borderId="0" xfId="0" applyFont="1"/>
    <xf numFmtId="49" fontId="6" fillId="2" borderId="2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left"/>
    </xf>
    <xf numFmtId="0" fontId="15" fillId="2" borderId="6" xfId="0" applyFont="1" applyFill="1" applyBorder="1" applyAlignment="1">
      <alignment horizontal="center"/>
    </xf>
    <xf numFmtId="0" fontId="16" fillId="2" borderId="9" xfId="0" applyFont="1" applyFill="1" applyBorder="1"/>
    <xf numFmtId="0" fontId="16" fillId="2" borderId="10" xfId="0" applyFont="1" applyFill="1" applyBorder="1"/>
    <xf numFmtId="0" fontId="0" fillId="2" borderId="10" xfId="0" applyFill="1" applyBorder="1"/>
    <xf numFmtId="0" fontId="16" fillId="2" borderId="11" xfId="0" applyFont="1" applyFill="1" applyBorder="1"/>
    <xf numFmtId="14" fontId="15" fillId="0" borderId="0" xfId="0" applyNumberFormat="1" applyFont="1"/>
    <xf numFmtId="0" fontId="6" fillId="0" borderId="2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left"/>
    </xf>
    <xf numFmtId="0" fontId="23" fillId="0" borderId="2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6" xfId="0" applyFont="1" applyBorder="1"/>
    <xf numFmtId="0" fontId="16" fillId="0" borderId="3" xfId="0" applyFont="1" applyBorder="1"/>
    <xf numFmtId="0" fontId="23" fillId="0" borderId="6" xfId="0" applyFont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5" fillId="0" borderId="4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/>
    </xf>
    <xf numFmtId="0" fontId="16" fillId="0" borderId="1" xfId="0" applyFont="1" applyBorder="1"/>
    <xf numFmtId="0" fontId="16" fillId="0" borderId="1" xfId="0" applyFont="1" applyBorder="1" applyAlignment="1">
      <alignment horizontal="left"/>
    </xf>
    <xf numFmtId="0" fontId="49" fillId="0" borderId="2" xfId="0" applyFont="1" applyBorder="1"/>
    <xf numFmtId="0" fontId="50" fillId="0" borderId="2" xfId="0" applyFont="1" applyBorder="1"/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2" fillId="0" borderId="0" xfId="0" applyFont="1"/>
    <xf numFmtId="0" fontId="53" fillId="0" borderId="2" xfId="0" applyFont="1" applyBorder="1"/>
    <xf numFmtId="0" fontId="53" fillId="0" borderId="4" xfId="0" applyFont="1" applyBorder="1" applyAlignment="1">
      <alignment horizontal="left"/>
    </xf>
    <xf numFmtId="0" fontId="54" fillId="0" borderId="2" xfId="0" applyFont="1" applyBorder="1"/>
    <xf numFmtId="0" fontId="54" fillId="0" borderId="0" xfId="0" applyFont="1"/>
    <xf numFmtId="0" fontId="49" fillId="0" borderId="2" xfId="0" applyFont="1" applyBorder="1" applyAlignment="1">
      <alignment horizontal="left"/>
    </xf>
    <xf numFmtId="0" fontId="53" fillId="0" borderId="2" xfId="0" applyFont="1" applyBorder="1" applyAlignment="1">
      <alignment horizontal="left"/>
    </xf>
    <xf numFmtId="0" fontId="54" fillId="0" borderId="8" xfId="0" applyFont="1" applyBorder="1"/>
    <xf numFmtId="0" fontId="53" fillId="0" borderId="0" xfId="0" applyFont="1"/>
    <xf numFmtId="0" fontId="53" fillId="2" borderId="2" xfId="0" applyFont="1" applyFill="1" applyBorder="1" applyAlignment="1">
      <alignment horizontal="left"/>
    </xf>
    <xf numFmtId="0" fontId="55" fillId="0" borderId="0" xfId="0" applyFont="1"/>
    <xf numFmtId="0" fontId="16" fillId="0" borderId="13" xfId="0" applyFont="1" applyBorder="1"/>
    <xf numFmtId="0" fontId="23" fillId="2" borderId="2" xfId="0" applyFont="1" applyFill="1" applyBorder="1"/>
    <xf numFmtId="0" fontId="23" fillId="2" borderId="2" xfId="0" applyFont="1" applyFill="1" applyBorder="1" applyAlignment="1">
      <alignment horizontal="left"/>
    </xf>
    <xf numFmtId="0" fontId="16" fillId="0" borderId="21" xfId="0" applyFont="1" applyBorder="1" applyAlignment="1">
      <alignment horizontal="left"/>
    </xf>
    <xf numFmtId="0" fontId="49" fillId="0" borderId="4" xfId="0" applyFont="1" applyBorder="1"/>
    <xf numFmtId="0" fontId="49" fillId="0" borderId="4" xfId="0" applyFont="1" applyBorder="1" applyAlignment="1">
      <alignment horizontal="left"/>
    </xf>
    <xf numFmtId="0" fontId="36" fillId="0" borderId="6" xfId="0" applyFont="1" applyBorder="1"/>
    <xf numFmtId="0" fontId="10" fillId="0" borderId="2" xfId="0" applyFont="1" applyBorder="1"/>
    <xf numFmtId="0" fontId="0" fillId="2" borderId="26" xfId="0" applyFill="1" applyBorder="1"/>
    <xf numFmtId="0" fontId="0" fillId="2" borderId="27" xfId="0" applyFill="1" applyBorder="1"/>
    <xf numFmtId="0" fontId="0" fillId="0" borderId="28" xfId="0" applyBorder="1"/>
    <xf numFmtId="0" fontId="0" fillId="2" borderId="13" xfId="0" applyFill="1" applyBorder="1"/>
    <xf numFmtId="0" fontId="0" fillId="0" borderId="2" xfId="0" applyBorder="1" applyAlignment="1">
      <alignment horizontal="right" vertical="center"/>
    </xf>
    <xf numFmtId="0" fontId="6" fillId="3" borderId="2" xfId="0" applyFont="1" applyFill="1" applyBorder="1" applyAlignment="1">
      <alignment horizontal="center"/>
    </xf>
    <xf numFmtId="14" fontId="6" fillId="3" borderId="2" xfId="0" applyNumberFormat="1" applyFont="1" applyFill="1" applyBorder="1" applyAlignment="1">
      <alignment horizontal="center"/>
    </xf>
    <xf numFmtId="0" fontId="5" fillId="2" borderId="13" xfId="1" applyFont="1" applyFill="1" applyBorder="1" applyAlignment="1">
      <alignment horizontal="center" vertical="center" textRotation="45" wrapText="1"/>
    </xf>
    <xf numFmtId="0" fontId="5" fillId="2" borderId="8" xfId="1" applyFont="1" applyFill="1" applyBorder="1" applyAlignment="1">
      <alignment horizontal="center" vertical="center" textRotation="45" wrapText="1"/>
    </xf>
    <xf numFmtId="0" fontId="5" fillId="2" borderId="12" xfId="1" applyFont="1" applyFill="1" applyBorder="1" applyAlignment="1">
      <alignment horizontal="center" vertical="center" textRotation="45" wrapText="1"/>
    </xf>
    <xf numFmtId="0" fontId="5" fillId="2" borderId="14" xfId="1" applyFont="1" applyFill="1" applyBorder="1" applyAlignment="1">
      <alignment horizontal="center" vertical="center" textRotation="45" wrapText="1"/>
    </xf>
    <xf numFmtId="0" fontId="5" fillId="2" borderId="0" xfId="1" applyFont="1" applyFill="1" applyAlignment="1">
      <alignment horizontal="center" vertical="center" textRotation="45" wrapText="1"/>
    </xf>
    <xf numFmtId="0" fontId="5" fillId="2" borderId="15" xfId="1" applyFont="1" applyFill="1" applyBorder="1" applyAlignment="1">
      <alignment horizontal="center" vertical="center" textRotation="45" wrapText="1"/>
    </xf>
    <xf numFmtId="0" fontId="5" fillId="2" borderId="7" xfId="1" applyFont="1" applyFill="1" applyBorder="1" applyAlignment="1">
      <alignment horizontal="center" vertical="center" textRotation="45" wrapText="1"/>
    </xf>
    <xf numFmtId="0" fontId="5" fillId="2" borderId="1" xfId="1" applyFont="1" applyFill="1" applyBorder="1" applyAlignment="1">
      <alignment horizontal="center" vertical="center" textRotation="45" wrapText="1"/>
    </xf>
    <xf numFmtId="0" fontId="5" fillId="2" borderId="5" xfId="1" applyFont="1" applyFill="1" applyBorder="1" applyAlignment="1">
      <alignment horizontal="center" vertical="center" textRotation="45" wrapText="1"/>
    </xf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12" xfId="0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2" borderId="2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42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6" fillId="3" borderId="7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0" fontId="36" fillId="3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16" fillId="2" borderId="19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01"/>
  <sheetViews>
    <sheetView workbookViewId="0">
      <pane ySplit="1" topLeftCell="A59" activePane="bottomLeft" state="frozen"/>
      <selection pane="bottomLeft" activeCell="L90" sqref="L90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>
        <v>1</v>
      </c>
      <c r="E3" s="97" t="s">
        <v>7</v>
      </c>
      <c r="F3" s="24">
        <f>C3+C8+C12+C19+C24+C28+C29</f>
        <v>165</v>
      </c>
      <c r="G3" s="24">
        <f>C4+C9+C14+C20+C25+C15</f>
        <v>117</v>
      </c>
      <c r="H3" s="24">
        <f>C5+C10+C16+C17+C21+C26</f>
        <v>115</v>
      </c>
      <c r="I3" s="24">
        <f>C6+C27+C22</f>
        <v>54</v>
      </c>
      <c r="J3" s="170">
        <f>SUM(F3+G3+H3+I3)</f>
        <v>451</v>
      </c>
    </row>
    <row r="4" spans="1:10" x14ac:dyDescent="0.25">
      <c r="A4" s="5">
        <v>121</v>
      </c>
      <c r="B4" s="5"/>
      <c r="C4" s="5">
        <v>24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25</v>
      </c>
      <c r="D5" s="5">
        <v>1</v>
      </c>
      <c r="E5" s="5"/>
      <c r="F5" s="5">
        <f>SUM(B8+B12+B3+B19+B24+B13+B28)</f>
        <v>35</v>
      </c>
      <c r="G5" s="5">
        <f>SUM(B4+B9+B15+B14+B20+B25)</f>
        <v>12</v>
      </c>
      <c r="H5" s="5">
        <f>SUM(B5+B10+B16+B17+B21+B26)</f>
        <v>32</v>
      </c>
      <c r="I5" s="5">
        <f>SUM(B6+B29)</f>
        <v>0</v>
      </c>
      <c r="J5" s="5">
        <f>SUM(F5+G5+H5+I5)</f>
        <v>79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6</v>
      </c>
      <c r="I8" s="5">
        <f>SUM(D6+D29)</f>
        <v>2</v>
      </c>
      <c r="J8" s="5">
        <f>SUM(F8+G8+H8+I8)</f>
        <v>16</v>
      </c>
    </row>
    <row r="9" spans="1:10" x14ac:dyDescent="0.25">
      <c r="A9" s="5">
        <v>221</v>
      </c>
      <c r="B9" s="5">
        <v>6</v>
      </c>
      <c r="C9" s="5">
        <v>24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24</v>
      </c>
      <c r="D10" s="5">
        <v>3</v>
      </c>
      <c r="E10" s="5"/>
      <c r="F10" s="5">
        <f>SUM(F3+F5+F8)</f>
        <v>203</v>
      </c>
      <c r="G10" s="5">
        <f>SUM(G3+G5+G8)</f>
        <v>134</v>
      </c>
      <c r="H10" s="5">
        <f>SUM(H3+H5+H8)</f>
        <v>153</v>
      </c>
      <c r="I10" s="5">
        <f>SUM(I3+I5+I8)</f>
        <v>56</v>
      </c>
      <c r="J10" s="94">
        <f>SUM(F10+G10+H10+I10)</f>
        <v>546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25</v>
      </c>
      <c r="D12" s="5"/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27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25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22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20</v>
      </c>
      <c r="D26" s="5">
        <v>2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25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4">
        <v>11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5">
        <v>21</v>
      </c>
      <c r="B33" s="5"/>
      <c r="C33" s="5">
        <v>21</v>
      </c>
      <c r="D33" s="5"/>
      <c r="E33" s="5"/>
      <c r="F33" s="5">
        <f>C32+C41+C42+C49+C50+C57</f>
        <v>150</v>
      </c>
      <c r="G33" s="5">
        <f>SUM(C33+C43+C51+C58+C44)</f>
        <v>112</v>
      </c>
      <c r="H33" s="5">
        <f>SUM(C34+C45+C52+C53+C59)</f>
        <v>88</v>
      </c>
      <c r="I33" s="5">
        <f>SUM(C35+C46+C54+C55+C60)</f>
        <v>102</v>
      </c>
      <c r="J33" s="5">
        <f>SUM(F33:I33)</f>
        <v>452</v>
      </c>
    </row>
    <row r="34" spans="1:10" x14ac:dyDescent="0.25">
      <c r="A34" s="5">
        <v>31</v>
      </c>
      <c r="B34" s="5">
        <v>1</v>
      </c>
      <c r="C34" s="5">
        <v>20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5">
        <v>41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4</v>
      </c>
      <c r="H35" s="5">
        <f>SUM(B34+B45+B52+B53+B59)</f>
        <v>4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2</v>
      </c>
      <c r="G37" s="5">
        <f>SUM(D33+D43+D51+D58)</f>
        <v>6</v>
      </c>
      <c r="H37" s="5">
        <f>SUM(D34+D45+D52+D53+D59)</f>
        <v>3</v>
      </c>
      <c r="I37" s="5">
        <f>SUM(D35+D46+D47+D54+D55+D60)</f>
        <v>4</v>
      </c>
      <c r="J37" s="5">
        <f>SUM(F37:I37)</f>
        <v>15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152</v>
      </c>
      <c r="G39" s="5">
        <f>SUM(G33+G35+G37)</f>
        <v>122</v>
      </c>
      <c r="H39" s="5">
        <f>SUM(H33+H35+H37)</f>
        <v>95</v>
      </c>
      <c r="I39" s="5">
        <f>SUM(I33+I35+I37)</f>
        <v>113</v>
      </c>
      <c r="J39" s="94">
        <f>SUM(F39:I39)</f>
        <v>482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25</v>
      </c>
      <c r="D41" s="5">
        <v>1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24</v>
      </c>
      <c r="D43" s="5">
        <v>1</v>
      </c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2</v>
      </c>
      <c r="C45" s="5">
        <v>22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2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0" x14ac:dyDescent="0.25">
      <c r="A50" s="5">
        <v>812</v>
      </c>
      <c r="B50" s="5"/>
      <c r="C50" s="5">
        <v>25</v>
      </c>
      <c r="D50" s="5"/>
      <c r="E50" s="5"/>
      <c r="F50" s="5"/>
      <c r="G50" s="5"/>
      <c r="H50" s="5"/>
      <c r="I50" s="5"/>
      <c r="J50" s="5"/>
    </row>
    <row r="51" spans="1:10" x14ac:dyDescent="0.25">
      <c r="A51" s="5">
        <v>821</v>
      </c>
      <c r="B51" s="5"/>
      <c r="C51" s="5">
        <v>20</v>
      </c>
      <c r="D51" s="5"/>
      <c r="E51" s="5"/>
      <c r="F51" s="5"/>
      <c r="G51" s="5"/>
      <c r="H51" s="5"/>
      <c r="I51" s="5"/>
      <c r="J51" s="5"/>
    </row>
    <row r="52" spans="1:10" x14ac:dyDescent="0.25">
      <c r="A52" s="5">
        <v>831</v>
      </c>
      <c r="B52" s="5">
        <v>1</v>
      </c>
      <c r="C52" s="5">
        <v>23</v>
      </c>
      <c r="D52" s="5">
        <v>2</v>
      </c>
      <c r="E52" s="5"/>
      <c r="F52" s="5"/>
      <c r="G52" s="5"/>
      <c r="H52" s="5"/>
      <c r="I52" s="5"/>
      <c r="J52" s="5"/>
    </row>
    <row r="53" spans="1:10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0" x14ac:dyDescent="0.25">
      <c r="A54" s="5">
        <v>841</v>
      </c>
      <c r="B54" s="5">
        <v>3</v>
      </c>
      <c r="C54" s="5">
        <v>21</v>
      </c>
      <c r="D54" s="5">
        <v>1</v>
      </c>
      <c r="E54" s="5"/>
      <c r="F54" s="5"/>
      <c r="G54" s="5"/>
      <c r="H54" s="5"/>
      <c r="I54" s="5"/>
      <c r="J54" s="5"/>
    </row>
    <row r="55" spans="1:10" x14ac:dyDescent="0.25">
      <c r="A55" s="5">
        <v>842</v>
      </c>
      <c r="B55" s="5">
        <v>4</v>
      </c>
      <c r="C55" s="5">
        <v>22</v>
      </c>
      <c r="D55" s="5">
        <v>1</v>
      </c>
      <c r="E55" s="5"/>
      <c r="F55" s="5"/>
      <c r="G55" s="5"/>
      <c r="H55" s="5"/>
      <c r="I55" s="5"/>
      <c r="J55" s="5"/>
    </row>
    <row r="56" spans="1:10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0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0" x14ac:dyDescent="0.25">
      <c r="A58" s="5">
        <v>921</v>
      </c>
      <c r="B58" s="5"/>
      <c r="C58" s="5">
        <v>22</v>
      </c>
      <c r="D58" s="96">
        <v>5</v>
      </c>
      <c r="E58" s="164"/>
      <c r="F58" s="5"/>
      <c r="G58" s="5"/>
      <c r="H58" s="5"/>
      <c r="I58" s="5"/>
      <c r="J58" s="5"/>
    </row>
    <row r="59" spans="1:10" x14ac:dyDescent="0.25">
      <c r="A59" s="5">
        <v>931</v>
      </c>
      <c r="B59" s="5"/>
      <c r="C59" s="5">
        <v>23</v>
      </c>
      <c r="D59" s="5"/>
      <c r="E59" s="5"/>
      <c r="F59" s="5"/>
      <c r="G59" s="5"/>
      <c r="H59" s="5"/>
      <c r="I59" s="5"/>
      <c r="J59" s="5"/>
    </row>
    <row r="60" spans="1:10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0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0" x14ac:dyDescent="0.25">
      <c r="A62" s="96">
        <v>312</v>
      </c>
      <c r="B62" s="5">
        <v>25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139</v>
      </c>
    </row>
    <row r="63" spans="1:10" x14ac:dyDescent="0.25">
      <c r="A63" s="5">
        <v>321</v>
      </c>
      <c r="B63" s="5">
        <v>4</v>
      </c>
      <c r="C63" s="5">
        <v>25</v>
      </c>
      <c r="D63" s="5">
        <v>3</v>
      </c>
      <c r="E63" s="5"/>
      <c r="F63" s="5" t="s">
        <v>1770</v>
      </c>
      <c r="G63" s="5"/>
      <c r="H63" s="5"/>
      <c r="I63" s="5"/>
      <c r="J63" s="5"/>
    </row>
    <row r="64" spans="1:10" x14ac:dyDescent="0.25">
      <c r="A64" s="5">
        <v>322</v>
      </c>
      <c r="B64" s="5">
        <v>29</v>
      </c>
      <c r="C64" s="5"/>
      <c r="D64" s="5"/>
      <c r="E64" s="5"/>
      <c r="F64" s="5">
        <f>SUM(B61+B62)</f>
        <v>25</v>
      </c>
      <c r="G64" s="5">
        <f>SUM(B63+B64)</f>
        <v>33</v>
      </c>
      <c r="H64" s="5">
        <f>SUM(B65+B66+B67)</f>
        <v>6</v>
      </c>
      <c r="I64" s="5">
        <f>B70</f>
        <v>14</v>
      </c>
      <c r="J64" s="5">
        <f>SUM(F64:I64)</f>
        <v>78</v>
      </c>
    </row>
    <row r="65" spans="1:14" x14ac:dyDescent="0.25">
      <c r="A65" s="5">
        <v>331</v>
      </c>
      <c r="B65" s="5">
        <v>3</v>
      </c>
      <c r="C65" s="5">
        <v>25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3</v>
      </c>
      <c r="C66" s="5">
        <v>20</v>
      </c>
      <c r="D66" s="5">
        <v>2</v>
      </c>
      <c r="E66" s="5"/>
      <c r="F66" s="5">
        <f>SUM(D61+D62)</f>
        <v>0</v>
      </c>
      <c r="G66" s="5">
        <f>SUM(D63+D64)</f>
        <v>3</v>
      </c>
      <c r="H66" s="5">
        <f>SUM(D65+D66+D67)</f>
        <v>4</v>
      </c>
      <c r="I66" s="5">
        <f>SUM(D68+D69)</f>
        <v>0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23</v>
      </c>
      <c r="D68" s="5"/>
      <c r="E68" s="5"/>
      <c r="F68" s="5">
        <f>SUM(F62+F64+F66)</f>
        <v>50</v>
      </c>
      <c r="G68" s="5">
        <f>SUM(G62+G64+G66)</f>
        <v>61</v>
      </c>
      <c r="H68" s="5">
        <f>SUM(H62+H64+H66)</f>
        <v>55</v>
      </c>
      <c r="I68" s="5">
        <f>SUM(I62+I64+I66)</f>
        <v>58</v>
      </c>
      <c r="J68" s="94">
        <f>SUM(F68:I68)</f>
        <v>224</v>
      </c>
    </row>
    <row r="69" spans="1:14" x14ac:dyDescent="0.25">
      <c r="A69" s="96">
        <v>342</v>
      </c>
      <c r="B69" s="5"/>
      <c r="C69" s="5">
        <v>21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14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B5+B9+B10+B13+B14+B25+B28+B34+B43+B44+B45+B52+B54+B55+B62+B63+B64+B65+B66+B70+B17</f>
        <v>172</v>
      </c>
      <c r="C72" s="176">
        <f>C3+C4+C5+C6+C8+C9+C10+C12+C14+C16+C19+C20+C21+C24+C25+C26+C27+C28+C32+C33+C34+C35+C41+C42+C43+C44+C45+C46+C49+C50+C51+C52+C54+C55+C57+C58+C59+C60+C61+C63+C65+C66+C69+C68+C22+C29</f>
        <v>1042</v>
      </c>
      <c r="D72" s="176">
        <f>D3+D5+D6+D9+D10+D14+D19+D24+D26+D32+D34+D41+D43+D46+D52+D54+D55+D58+D63+D65+D66+D25</f>
        <v>38</v>
      </c>
      <c r="E72" s="165"/>
      <c r="F72" s="165"/>
      <c r="G72" s="165"/>
      <c r="H72" s="165"/>
      <c r="I72" s="165"/>
      <c r="J72" s="176">
        <f>J68+J39+J10</f>
        <v>1252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x14ac:dyDescent="0.25">
      <c r="A80" s="172" t="s">
        <v>1397</v>
      </c>
      <c r="B80" s="165"/>
      <c r="C80" s="165">
        <v>15</v>
      </c>
      <c r="D80" s="165"/>
      <c r="E80" s="178"/>
      <c r="F80" s="165">
        <f>C79+C92</f>
        <v>30</v>
      </c>
      <c r="G80" s="165">
        <f>C80+C93</f>
        <v>27</v>
      </c>
      <c r="H80" s="165">
        <f>C83</f>
        <v>14</v>
      </c>
      <c r="I80" s="165"/>
      <c r="J80" s="165">
        <f>F80+G80+H80</f>
        <v>71</v>
      </c>
      <c r="K80" s="174"/>
      <c r="L80" s="166"/>
    </row>
    <row r="81" spans="1:12" x14ac:dyDescent="0.25">
      <c r="A81" s="96" t="s">
        <v>1396</v>
      </c>
      <c r="B81" s="96">
        <v>18</v>
      </c>
      <c r="C81" s="96"/>
      <c r="D81" s="96"/>
      <c r="E81" s="96"/>
      <c r="F81" s="96"/>
      <c r="G81" s="96"/>
      <c r="H81" s="96"/>
      <c r="I81" s="96"/>
      <c r="J81" s="96"/>
      <c r="K81" s="174"/>
      <c r="L81" s="166"/>
    </row>
    <row r="82" spans="1:12" x14ac:dyDescent="0.25">
      <c r="A82" s="96" t="s">
        <v>1395</v>
      </c>
      <c r="B82" s="96">
        <v>20</v>
      </c>
      <c r="C82" s="96"/>
      <c r="D82" s="96"/>
      <c r="E82" s="96"/>
      <c r="F82" s="96" t="s">
        <v>1770</v>
      </c>
      <c r="G82" s="96"/>
      <c r="H82" s="96"/>
      <c r="I82" s="96"/>
      <c r="J82" s="167"/>
      <c r="K82" s="174"/>
      <c r="L82" s="166"/>
    </row>
    <row r="83" spans="1:12" x14ac:dyDescent="0.25">
      <c r="A83" s="96" t="s">
        <v>1427</v>
      </c>
      <c r="B83" s="96"/>
      <c r="C83" s="96">
        <v>14</v>
      </c>
      <c r="D83" s="96"/>
      <c r="E83" s="96"/>
      <c r="F83" s="96">
        <f>B95</f>
        <v>15</v>
      </c>
      <c r="G83" s="96">
        <f>B81+B82+B93+B96</f>
        <v>74</v>
      </c>
      <c r="H83" s="96">
        <f>B84+B85+B97</f>
        <v>53</v>
      </c>
      <c r="I83" s="96">
        <f>B86+B98</f>
        <v>28</v>
      </c>
      <c r="J83" s="96">
        <f>F83+G83+H83+I83</f>
        <v>170</v>
      </c>
      <c r="K83" s="174"/>
      <c r="L83" s="166"/>
    </row>
    <row r="84" spans="1:12" x14ac:dyDescent="0.25">
      <c r="A84" s="96" t="s">
        <v>1428</v>
      </c>
      <c r="B84" s="96">
        <v>17</v>
      </c>
      <c r="C84" s="96"/>
      <c r="D84" s="96"/>
      <c r="E84" s="96"/>
      <c r="F84" s="96" t="s">
        <v>1775</v>
      </c>
      <c r="G84" s="96"/>
      <c r="H84" s="96"/>
      <c r="I84" s="96"/>
      <c r="J84" s="96"/>
      <c r="K84" s="174"/>
      <c r="L84" s="166"/>
    </row>
    <row r="85" spans="1:12" x14ac:dyDescent="0.25">
      <c r="A85" s="96" t="s">
        <v>1449</v>
      </c>
      <c r="B85" s="96">
        <v>13</v>
      </c>
      <c r="C85" s="96"/>
      <c r="D85" s="96">
        <v>1</v>
      </c>
      <c r="E85" s="96"/>
      <c r="F85" s="96"/>
      <c r="G85" s="96">
        <f>D96</f>
        <v>3</v>
      </c>
      <c r="H85" s="96"/>
      <c r="I85" s="96"/>
      <c r="J85" s="96">
        <f>G85+H85+I85</f>
        <v>3</v>
      </c>
      <c r="K85" s="174"/>
      <c r="L85" s="166"/>
    </row>
    <row r="86" spans="1:12" x14ac:dyDescent="0.25">
      <c r="A86" s="96" t="s">
        <v>1488</v>
      </c>
      <c r="B86" s="96">
        <v>15</v>
      </c>
      <c r="C86" s="96"/>
      <c r="D86" s="96"/>
      <c r="E86" s="96"/>
      <c r="F86" s="96" t="s">
        <v>1776</v>
      </c>
      <c r="G86" s="96"/>
      <c r="H86" s="96"/>
      <c r="I86" s="96"/>
      <c r="J86" s="96"/>
      <c r="K86" s="174"/>
      <c r="L86" s="166"/>
    </row>
    <row r="87" spans="1:12" x14ac:dyDescent="0.25">
      <c r="A87" s="96"/>
      <c r="B87" s="96"/>
      <c r="C87" s="96"/>
      <c r="D87" s="96"/>
      <c r="E87" s="96"/>
      <c r="F87" s="96">
        <f>F83+F80</f>
        <v>45</v>
      </c>
      <c r="G87" s="96">
        <f>G80+G83+G85</f>
        <v>104</v>
      </c>
      <c r="H87" s="96">
        <f>H80+H83</f>
        <v>67</v>
      </c>
      <c r="I87" s="96">
        <f>I83</f>
        <v>28</v>
      </c>
      <c r="J87" s="96">
        <f>F87+G87+H87+I87</f>
        <v>244</v>
      </c>
      <c r="K87" s="174"/>
      <c r="L87" s="166"/>
    </row>
    <row r="88" spans="1:1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 t="s">
        <v>2179</v>
      </c>
      <c r="B92" s="96"/>
      <c r="C92" s="96">
        <v>15</v>
      </c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1332</v>
      </c>
      <c r="B93" s="96">
        <v>6</v>
      </c>
      <c r="C93" s="96">
        <v>12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 t="s">
        <v>2172</v>
      </c>
      <c r="B95" s="96">
        <v>15</v>
      </c>
      <c r="C95" s="96"/>
      <c r="D95" s="96"/>
      <c r="E95" s="96"/>
      <c r="F95" s="96"/>
      <c r="G95" s="96"/>
      <c r="H95" s="96"/>
      <c r="I95" s="96"/>
      <c r="J95" s="96"/>
      <c r="K95" s="166"/>
      <c r="L95" s="166"/>
    </row>
    <row r="96" spans="1:12" x14ac:dyDescent="0.25">
      <c r="A96" s="96" t="s">
        <v>1305</v>
      </c>
      <c r="B96" s="5">
        <v>30</v>
      </c>
      <c r="C96" s="5"/>
      <c r="D96" s="5">
        <v>3</v>
      </c>
      <c r="E96" s="5"/>
      <c r="F96" s="5"/>
      <c r="G96" s="5"/>
      <c r="H96" s="5"/>
      <c r="I96" s="5"/>
      <c r="J96" s="5"/>
    </row>
    <row r="97" spans="1:12" x14ac:dyDescent="0.25">
      <c r="A97" s="96" t="s">
        <v>1398</v>
      </c>
      <c r="B97" s="5">
        <v>23</v>
      </c>
      <c r="C97" s="5"/>
      <c r="D97" s="5"/>
      <c r="E97" s="5"/>
      <c r="F97" s="5"/>
      <c r="G97" s="5"/>
      <c r="H97" s="5"/>
      <c r="I97" s="5"/>
      <c r="J97" s="5"/>
    </row>
    <row r="98" spans="1:12" x14ac:dyDescent="0.25">
      <c r="A98" s="96" t="s">
        <v>1479</v>
      </c>
      <c r="B98" s="5">
        <v>13</v>
      </c>
      <c r="C98" s="5"/>
      <c r="D98" s="5"/>
      <c r="E98" s="5"/>
      <c r="F98" s="5"/>
      <c r="G98" s="5"/>
      <c r="H98" s="5"/>
      <c r="I98" s="5"/>
      <c r="J98" s="5"/>
    </row>
    <row r="99" spans="1:12" ht="15.75" thickBot="1" x14ac:dyDescent="0.3">
      <c r="A99" s="98"/>
      <c r="B99" s="98"/>
      <c r="C99" s="98"/>
      <c r="D99" s="98"/>
      <c r="E99" s="98"/>
      <c r="F99" s="98"/>
      <c r="G99" s="98"/>
      <c r="H99" s="98"/>
      <c r="I99" s="98"/>
      <c r="J99" s="98"/>
      <c r="L99" t="s">
        <v>2192</v>
      </c>
    </row>
    <row r="100" spans="1:12" ht="15.75" thickBot="1" x14ac:dyDescent="0.3">
      <c r="A100" s="179" t="s">
        <v>1739</v>
      </c>
      <c r="B100" s="179">
        <f>B81+B82+B84+B85+B86+B93+B95+B96+B97+B98</f>
        <v>170</v>
      </c>
      <c r="C100" s="179">
        <f>C79+C80+C83+C92+C93</f>
        <v>71</v>
      </c>
      <c r="D100" s="179">
        <f>D96+D85</f>
        <v>4</v>
      </c>
      <c r="E100" s="179" t="s">
        <v>2243</v>
      </c>
      <c r="F100" s="179"/>
      <c r="G100" s="179"/>
      <c r="H100" s="179"/>
      <c r="I100" s="179"/>
      <c r="J100" s="179">
        <f>J80+J83+J85</f>
        <v>244</v>
      </c>
    </row>
    <row r="101" spans="1:12" ht="15.75" thickTop="1" x14ac:dyDescent="0.25">
      <c r="A101" s="24" t="s">
        <v>1776</v>
      </c>
      <c r="B101" s="24">
        <f>B100+B72</f>
        <v>342</v>
      </c>
      <c r="C101" s="24">
        <f>C72+C100</f>
        <v>1113</v>
      </c>
      <c r="D101" s="24">
        <f>D72+D100</f>
        <v>42</v>
      </c>
      <c r="E101" s="24">
        <v>3</v>
      </c>
      <c r="F101" s="24">
        <v>65</v>
      </c>
      <c r="G101" s="24"/>
      <c r="H101" s="24"/>
      <c r="I101" s="24"/>
      <c r="J101" s="24">
        <f>J100+J72</f>
        <v>1496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horizontalDpi="300" verticalDpi="300" r:id="rId1"/>
  <rowBreaks count="1" manualBreakCount="1">
    <brk id="7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34"/>
  <sheetViews>
    <sheetView topLeftCell="A5" workbookViewId="0">
      <selection activeCell="N20" sqref="N20"/>
    </sheetView>
  </sheetViews>
  <sheetFormatPr defaultRowHeight="15" x14ac:dyDescent="0.25"/>
  <cols>
    <col min="1" max="1" width="6.28515625" customWidth="1"/>
    <col min="2" max="2" width="42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722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540</v>
      </c>
      <c r="C4" s="123">
        <v>721</v>
      </c>
      <c r="D4" s="123" t="s">
        <v>1725</v>
      </c>
      <c r="E4" s="123">
        <v>280</v>
      </c>
      <c r="F4" s="124">
        <v>42668</v>
      </c>
      <c r="G4" s="126" t="s">
        <v>1845</v>
      </c>
    </row>
    <row r="5" spans="1:7" x14ac:dyDescent="0.25">
      <c r="A5" s="6">
        <v>4</v>
      </c>
      <c r="B5" s="6" t="s">
        <v>48</v>
      </c>
      <c r="C5" s="123">
        <v>741</v>
      </c>
      <c r="D5" s="123" t="s">
        <v>1843</v>
      </c>
      <c r="E5" s="123">
        <v>273</v>
      </c>
      <c r="F5" s="124">
        <v>42660</v>
      </c>
      <c r="G5" s="123" t="s">
        <v>1846</v>
      </c>
    </row>
    <row r="6" spans="1:7" x14ac:dyDescent="0.25">
      <c r="A6" s="6">
        <v>5</v>
      </c>
      <c r="B6" s="6" t="s">
        <v>50</v>
      </c>
      <c r="C6" s="123">
        <v>742</v>
      </c>
      <c r="D6" s="123" t="s">
        <v>51</v>
      </c>
      <c r="E6" s="123">
        <v>87</v>
      </c>
      <c r="F6" s="124">
        <v>42517</v>
      </c>
      <c r="G6" s="123" t="s">
        <v>1846</v>
      </c>
    </row>
    <row r="7" spans="1:7" x14ac:dyDescent="0.25">
      <c r="A7" s="6">
        <v>6</v>
      </c>
      <c r="B7" s="6" t="s">
        <v>15</v>
      </c>
      <c r="C7" s="123">
        <v>841</v>
      </c>
      <c r="D7" s="123" t="s">
        <v>62</v>
      </c>
      <c r="E7" s="123">
        <v>113</v>
      </c>
      <c r="F7" s="124">
        <v>42591</v>
      </c>
      <c r="G7" s="123" t="s">
        <v>1846</v>
      </c>
    </row>
    <row r="8" spans="1:7" x14ac:dyDescent="0.25">
      <c r="A8" s="6">
        <v>7</v>
      </c>
      <c r="B8" s="6" t="s">
        <v>1022</v>
      </c>
      <c r="C8" s="123">
        <v>331</v>
      </c>
      <c r="D8" s="123" t="s">
        <v>1910</v>
      </c>
      <c r="E8" s="123">
        <v>310</v>
      </c>
      <c r="F8" s="124">
        <v>43071</v>
      </c>
      <c r="G8" s="123" t="s">
        <v>1846</v>
      </c>
    </row>
    <row r="9" spans="1:7" x14ac:dyDescent="0.25">
      <c r="A9" s="6">
        <v>8</v>
      </c>
      <c r="B9" s="6" t="s">
        <v>66</v>
      </c>
      <c r="C9" s="123">
        <v>731</v>
      </c>
      <c r="D9" s="123" t="s">
        <v>67</v>
      </c>
      <c r="E9" s="123">
        <v>297</v>
      </c>
      <c r="F9" s="124">
        <v>42349</v>
      </c>
      <c r="G9" s="123" t="s">
        <v>1846</v>
      </c>
    </row>
    <row r="10" spans="1:7" x14ac:dyDescent="0.25">
      <c r="A10" s="6">
        <v>9</v>
      </c>
      <c r="B10" s="6" t="s">
        <v>853</v>
      </c>
      <c r="C10" s="123">
        <v>521</v>
      </c>
      <c r="D10" s="123" t="s">
        <v>1725</v>
      </c>
      <c r="E10" s="123">
        <v>219</v>
      </c>
      <c r="F10" s="124">
        <v>42620</v>
      </c>
      <c r="G10" s="123" t="s">
        <v>1846</v>
      </c>
    </row>
    <row r="11" spans="1:7" x14ac:dyDescent="0.25">
      <c r="A11" s="125">
        <v>10</v>
      </c>
      <c r="B11" s="6" t="s">
        <v>400</v>
      </c>
      <c r="C11" s="123">
        <v>221</v>
      </c>
      <c r="D11" s="123" t="s">
        <v>1725</v>
      </c>
      <c r="E11" s="123">
        <v>203</v>
      </c>
      <c r="F11" s="124">
        <v>42614</v>
      </c>
      <c r="G11" s="123" t="s">
        <v>1846</v>
      </c>
    </row>
    <row r="12" spans="1:7" x14ac:dyDescent="0.25">
      <c r="A12" s="6">
        <v>11</v>
      </c>
      <c r="B12" s="6" t="s">
        <v>1856</v>
      </c>
      <c r="C12" s="123">
        <v>231</v>
      </c>
      <c r="D12" s="123" t="s">
        <v>1857</v>
      </c>
      <c r="E12" s="123" t="s">
        <v>1858</v>
      </c>
      <c r="F12" s="124">
        <v>42675</v>
      </c>
      <c r="G12" s="123" t="s">
        <v>1846</v>
      </c>
    </row>
    <row r="13" spans="1:7" x14ac:dyDescent="0.25">
      <c r="A13" s="6">
        <v>12</v>
      </c>
      <c r="B13" s="6" t="s">
        <v>93</v>
      </c>
      <c r="C13" s="123">
        <v>911</v>
      </c>
      <c r="D13" s="123" t="s">
        <v>40</v>
      </c>
      <c r="E13" s="123" t="s">
        <v>94</v>
      </c>
      <c r="F13" s="124">
        <v>42550</v>
      </c>
      <c r="G13" s="123" t="s">
        <v>1846</v>
      </c>
    </row>
    <row r="14" spans="1:7" x14ac:dyDescent="0.25">
      <c r="A14" s="6">
        <v>13</v>
      </c>
      <c r="B14" s="6" t="s">
        <v>1865</v>
      </c>
      <c r="C14" s="123">
        <v>221</v>
      </c>
      <c r="D14" s="123" t="s">
        <v>1727</v>
      </c>
      <c r="E14" s="123">
        <v>189</v>
      </c>
      <c r="F14" s="124">
        <v>42613</v>
      </c>
      <c r="G14" s="126" t="s">
        <v>1845</v>
      </c>
    </row>
    <row r="15" spans="1:7" x14ac:dyDescent="0.25">
      <c r="A15" s="6">
        <v>14</v>
      </c>
      <c r="B15" s="6" t="s">
        <v>105</v>
      </c>
      <c r="C15" s="123">
        <v>231</v>
      </c>
      <c r="D15" s="123" t="s">
        <v>106</v>
      </c>
      <c r="E15" s="123">
        <v>46</v>
      </c>
      <c r="F15" s="124">
        <v>42432</v>
      </c>
      <c r="G15" s="123" t="s">
        <v>1846</v>
      </c>
    </row>
    <row r="16" spans="1:7" x14ac:dyDescent="0.25">
      <c r="A16" s="6">
        <v>15</v>
      </c>
      <c r="B16" s="6" t="s">
        <v>107</v>
      </c>
      <c r="C16" s="123">
        <v>121</v>
      </c>
      <c r="D16" s="57" t="s">
        <v>1844</v>
      </c>
      <c r="E16" s="123"/>
      <c r="F16" s="124">
        <v>42298</v>
      </c>
      <c r="G16" s="123" t="s">
        <v>1846</v>
      </c>
    </row>
    <row r="17" spans="1:7" x14ac:dyDescent="0.25">
      <c r="A17" s="6">
        <v>16</v>
      </c>
      <c r="B17" s="6" t="s">
        <v>111</v>
      </c>
      <c r="C17" s="123">
        <v>731</v>
      </c>
      <c r="D17" s="123" t="s">
        <v>51</v>
      </c>
      <c r="E17" s="123">
        <v>6</v>
      </c>
      <c r="F17" s="124">
        <v>42380</v>
      </c>
      <c r="G17" s="123" t="s">
        <v>1846</v>
      </c>
    </row>
    <row r="18" spans="1:7" x14ac:dyDescent="0.25">
      <c r="A18" s="6">
        <v>17</v>
      </c>
      <c r="B18" s="6" t="s">
        <v>1819</v>
      </c>
      <c r="C18" s="3" t="s">
        <v>1449</v>
      </c>
      <c r="D18" s="6"/>
      <c r="E18" s="6"/>
      <c r="F18" s="6"/>
      <c r="G18" s="126" t="s">
        <v>1845</v>
      </c>
    </row>
    <row r="19" spans="1:7" x14ac:dyDescent="0.25">
      <c r="A19" s="6">
        <v>18</v>
      </c>
      <c r="B19" s="6" t="s">
        <v>1816</v>
      </c>
      <c r="C19" s="3" t="s">
        <v>1449</v>
      </c>
      <c r="D19" s="6"/>
      <c r="E19" s="6"/>
      <c r="F19" s="6"/>
      <c r="G19" s="126" t="s">
        <v>1845</v>
      </c>
    </row>
    <row r="20" spans="1:7" x14ac:dyDescent="0.25">
      <c r="A20" s="6">
        <v>19</v>
      </c>
      <c r="B20" s="82" t="s">
        <v>1471</v>
      </c>
      <c r="C20" s="3" t="s">
        <v>1479</v>
      </c>
      <c r="D20" s="6"/>
      <c r="E20" s="6"/>
      <c r="F20" s="6"/>
      <c r="G20" s="126" t="s">
        <v>1845</v>
      </c>
    </row>
    <row r="21" spans="1:7" x14ac:dyDescent="0.25">
      <c r="A21" s="6">
        <v>20</v>
      </c>
      <c r="B21" s="6" t="s">
        <v>1821</v>
      </c>
      <c r="C21" s="3" t="s">
        <v>1488</v>
      </c>
      <c r="D21" s="6"/>
      <c r="E21" s="6"/>
      <c r="F21" s="6"/>
      <c r="G21" s="126" t="s">
        <v>1845</v>
      </c>
    </row>
    <row r="22" spans="1:7" x14ac:dyDescent="0.25">
      <c r="A22" s="6">
        <v>21</v>
      </c>
      <c r="B22" s="6" t="s">
        <v>1608</v>
      </c>
      <c r="C22" s="3" t="s">
        <v>1577</v>
      </c>
      <c r="D22" s="6"/>
      <c r="E22" s="6"/>
      <c r="F22" s="6"/>
      <c r="G22" s="126" t="s">
        <v>1845</v>
      </c>
    </row>
    <row r="23" spans="1:7" x14ac:dyDescent="0.25">
      <c r="A23" s="6">
        <v>22</v>
      </c>
      <c r="B23" s="6" t="s">
        <v>1783</v>
      </c>
      <c r="C23" s="3" t="s">
        <v>1398</v>
      </c>
      <c r="D23" s="85" t="s">
        <v>1850</v>
      </c>
      <c r="E23" s="85">
        <v>284</v>
      </c>
      <c r="F23" s="127">
        <v>42671</v>
      </c>
      <c r="G23" s="126" t="s">
        <v>1845</v>
      </c>
    </row>
    <row r="24" spans="1:7" x14ac:dyDescent="0.25">
      <c r="A24" s="6">
        <v>23</v>
      </c>
      <c r="B24" s="6" t="s">
        <v>669</v>
      </c>
      <c r="C24" s="86">
        <v>321</v>
      </c>
      <c r="D24" s="86" t="s">
        <v>1857</v>
      </c>
      <c r="E24" s="86">
        <v>285</v>
      </c>
      <c r="F24" s="87">
        <v>42675</v>
      </c>
      <c r="G24" s="123" t="s">
        <v>1846</v>
      </c>
    </row>
    <row r="25" spans="1:7" ht="15.75" x14ac:dyDescent="0.25">
      <c r="A25" s="6">
        <v>24</v>
      </c>
      <c r="B25" s="139" t="s">
        <v>256</v>
      </c>
      <c r="C25" s="86">
        <v>11</v>
      </c>
      <c r="D25" s="86" t="s">
        <v>1975</v>
      </c>
      <c r="E25" s="86">
        <v>19</v>
      </c>
      <c r="F25" s="87">
        <v>42753</v>
      </c>
      <c r="G25" s="123" t="s">
        <v>1846</v>
      </c>
    </row>
    <row r="26" spans="1:7" x14ac:dyDescent="0.25">
      <c r="A26" s="6">
        <v>25</v>
      </c>
      <c r="B26" s="6" t="s">
        <v>1874</v>
      </c>
      <c r="C26" s="86">
        <v>333</v>
      </c>
      <c r="D26" s="86" t="s">
        <v>1875</v>
      </c>
      <c r="E26" s="86">
        <v>290</v>
      </c>
      <c r="F26" s="87">
        <v>42675</v>
      </c>
      <c r="G26" s="126" t="s">
        <v>1845</v>
      </c>
    </row>
    <row r="27" spans="1:7" x14ac:dyDescent="0.25">
      <c r="A27" s="6">
        <v>26</v>
      </c>
      <c r="B27" s="6" t="s">
        <v>1878</v>
      </c>
      <c r="C27" s="86">
        <v>332</v>
      </c>
      <c r="D27" s="86" t="s">
        <v>1879</v>
      </c>
      <c r="E27" s="86">
        <v>292</v>
      </c>
      <c r="F27" s="87">
        <v>42681</v>
      </c>
      <c r="G27" s="128" t="s">
        <v>1846</v>
      </c>
    </row>
    <row r="28" spans="1:7" x14ac:dyDescent="0.25">
      <c r="A28" s="6">
        <v>27</v>
      </c>
      <c r="B28" s="51" t="s">
        <v>712</v>
      </c>
      <c r="C28" s="86">
        <v>322</v>
      </c>
      <c r="D28" s="86" t="s">
        <v>1887</v>
      </c>
      <c r="E28" s="86">
        <v>297</v>
      </c>
      <c r="F28" s="127">
        <v>42685</v>
      </c>
      <c r="G28" s="85" t="s">
        <v>1846</v>
      </c>
    </row>
    <row r="29" spans="1:7" x14ac:dyDescent="0.25">
      <c r="A29" s="6">
        <v>28</v>
      </c>
      <c r="B29" s="6" t="s">
        <v>1900</v>
      </c>
      <c r="C29" s="86">
        <v>231</v>
      </c>
      <c r="D29" s="86" t="s">
        <v>1901</v>
      </c>
      <c r="E29" s="86">
        <v>303</v>
      </c>
      <c r="F29" s="132">
        <v>42696</v>
      </c>
      <c r="G29" s="86" t="s">
        <v>1846</v>
      </c>
    </row>
    <row r="30" spans="1:7" x14ac:dyDescent="0.25">
      <c r="A30" s="6">
        <v>29</v>
      </c>
      <c r="B30" s="6" t="s">
        <v>856</v>
      </c>
      <c r="C30" s="86">
        <v>531</v>
      </c>
      <c r="D30" s="86" t="s">
        <v>1904</v>
      </c>
      <c r="E30" s="86">
        <v>306</v>
      </c>
      <c r="F30" s="132">
        <v>42702</v>
      </c>
      <c r="G30" s="86" t="s">
        <v>1846</v>
      </c>
    </row>
    <row r="31" spans="1:7" x14ac:dyDescent="0.25">
      <c r="A31" s="6">
        <v>30</v>
      </c>
      <c r="B31" s="6" t="s">
        <v>304</v>
      </c>
      <c r="C31" s="123">
        <v>711</v>
      </c>
      <c r="D31" s="123" t="s">
        <v>1909</v>
      </c>
      <c r="E31" s="123">
        <v>309</v>
      </c>
      <c r="F31" s="9">
        <v>42705</v>
      </c>
      <c r="G31" s="122" t="s">
        <v>1846</v>
      </c>
    </row>
    <row r="32" spans="1:7" x14ac:dyDescent="0.25">
      <c r="A32" s="6">
        <v>31</v>
      </c>
      <c r="B32" s="134" t="s">
        <v>1207</v>
      </c>
      <c r="C32" s="123">
        <v>842</v>
      </c>
      <c r="D32" s="123" t="s">
        <v>1922</v>
      </c>
      <c r="E32" s="123">
        <v>316</v>
      </c>
      <c r="F32" s="9">
        <v>42712</v>
      </c>
      <c r="G32" s="122" t="s">
        <v>1846</v>
      </c>
    </row>
    <row r="33" spans="1:7" x14ac:dyDescent="0.25">
      <c r="A33" s="6">
        <v>32</v>
      </c>
      <c r="B33" s="6" t="s">
        <v>703</v>
      </c>
      <c r="C33" s="86">
        <v>322</v>
      </c>
      <c r="D33" s="86" t="s">
        <v>1976</v>
      </c>
      <c r="E33" s="86">
        <v>8</v>
      </c>
      <c r="F33" s="132">
        <v>42747</v>
      </c>
      <c r="G33" s="85" t="s">
        <v>1846</v>
      </c>
    </row>
    <row r="34" spans="1:7" x14ac:dyDescent="0.25">
      <c r="A34" s="6">
        <v>33</v>
      </c>
      <c r="B34" s="6" t="s">
        <v>983</v>
      </c>
      <c r="C34" s="86">
        <v>331</v>
      </c>
      <c r="D34" s="86" t="s">
        <v>1980</v>
      </c>
      <c r="E34" s="86">
        <v>25</v>
      </c>
      <c r="F34" s="132">
        <v>42765</v>
      </c>
      <c r="G34" s="85" t="s">
        <v>1846</v>
      </c>
    </row>
  </sheetData>
  <pageMargins left="0.7" right="0.7" top="0.75" bottom="0.75" header="0.3" footer="0.3"/>
  <pageSetup paperSize="9" scale="85" fitToHeight="0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Q42"/>
  <sheetViews>
    <sheetView topLeftCell="A34" workbookViewId="0">
      <selection activeCell="B47" sqref="B47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</row>
    <row r="10" spans="1:17" x14ac:dyDescent="0.25">
      <c r="A10" s="158">
        <v>9</v>
      </c>
      <c r="B10" s="6" t="s">
        <v>3290</v>
      </c>
      <c r="C10" s="122" t="s">
        <v>3291</v>
      </c>
      <c r="D10" s="122" t="s">
        <v>2952</v>
      </c>
      <c r="E10" s="122">
        <v>65</v>
      </c>
      <c r="F10" s="9">
        <v>43523</v>
      </c>
      <c r="G10" s="282" t="s">
        <v>2843</v>
      </c>
      <c r="H10" s="252" t="s">
        <v>3495</v>
      </c>
      <c r="J10" s="252"/>
      <c r="K10" s="252"/>
      <c r="L10" s="252"/>
    </row>
    <row r="11" spans="1:17" x14ac:dyDescent="0.25">
      <c r="A11" s="285">
        <v>10</v>
      </c>
      <c r="B11" s="51" t="s">
        <v>3305</v>
      </c>
      <c r="C11" s="123">
        <v>321</v>
      </c>
      <c r="D11" s="123" t="s">
        <v>3299</v>
      </c>
      <c r="E11" s="123">
        <v>74</v>
      </c>
      <c r="F11" s="124">
        <v>43542</v>
      </c>
      <c r="G11" s="123" t="s">
        <v>2950</v>
      </c>
    </row>
    <row r="12" spans="1:17" x14ac:dyDescent="0.25">
      <c r="A12" s="286">
        <v>11</v>
      </c>
      <c r="B12" s="65" t="s">
        <v>3309</v>
      </c>
      <c r="C12" s="287" t="s">
        <v>1396</v>
      </c>
      <c r="D12" s="287" t="s">
        <v>3310</v>
      </c>
      <c r="E12" s="287">
        <v>80</v>
      </c>
      <c r="F12" s="288">
        <v>43556</v>
      </c>
      <c r="G12" s="289" t="s">
        <v>2843</v>
      </c>
    </row>
    <row r="13" spans="1:17" x14ac:dyDescent="0.25">
      <c r="A13" s="285">
        <v>12</v>
      </c>
      <c r="B13" s="51" t="s">
        <v>3320</v>
      </c>
      <c r="C13" s="123">
        <v>21</v>
      </c>
      <c r="D13" s="123" t="s">
        <v>3299</v>
      </c>
      <c r="E13" s="123">
        <v>90</v>
      </c>
      <c r="F13" s="124">
        <v>43572</v>
      </c>
      <c r="G13" s="123" t="s">
        <v>2950</v>
      </c>
      <c r="H13" s="252" t="s">
        <v>3813</v>
      </c>
      <c r="I13" s="252"/>
      <c r="J13" s="252"/>
    </row>
    <row r="14" spans="1:17" x14ac:dyDescent="0.25">
      <c r="A14" s="285">
        <v>13</v>
      </c>
      <c r="B14" s="51" t="s">
        <v>1281</v>
      </c>
      <c r="C14" s="123">
        <v>831</v>
      </c>
      <c r="D14" s="123" t="s">
        <v>3323</v>
      </c>
      <c r="E14" s="123">
        <v>93</v>
      </c>
      <c r="F14" s="124">
        <v>43577</v>
      </c>
      <c r="G14" s="123" t="s">
        <v>2950</v>
      </c>
    </row>
    <row r="15" spans="1:17" x14ac:dyDescent="0.25">
      <c r="A15" s="285">
        <v>14</v>
      </c>
      <c r="B15" s="51" t="s">
        <v>887</v>
      </c>
      <c r="C15" s="123">
        <v>741</v>
      </c>
      <c r="D15" s="123" t="s">
        <v>3299</v>
      </c>
      <c r="E15" s="123">
        <v>95</v>
      </c>
      <c r="F15" s="124">
        <v>43581</v>
      </c>
      <c r="G15" s="123" t="s">
        <v>2950</v>
      </c>
    </row>
    <row r="16" spans="1:17" x14ac:dyDescent="0.25">
      <c r="A16" s="286">
        <v>15</v>
      </c>
      <c r="B16" s="65" t="s">
        <v>1323</v>
      </c>
      <c r="C16" s="287" t="s">
        <v>1305</v>
      </c>
      <c r="D16" s="287" t="s">
        <v>3353</v>
      </c>
      <c r="E16" s="287">
        <v>135</v>
      </c>
      <c r="F16" s="288">
        <v>43636</v>
      </c>
      <c r="G16" s="289" t="s">
        <v>2843</v>
      </c>
    </row>
    <row r="17" spans="1:12" x14ac:dyDescent="0.25">
      <c r="A17" s="285">
        <v>16</v>
      </c>
      <c r="B17" s="8" t="s">
        <v>3355</v>
      </c>
      <c r="C17" s="290" t="s">
        <v>3356</v>
      </c>
      <c r="D17" s="123" t="s">
        <v>3357</v>
      </c>
      <c r="E17" s="123">
        <v>280</v>
      </c>
      <c r="F17" s="124">
        <v>43374</v>
      </c>
      <c r="G17" s="123" t="s">
        <v>2950</v>
      </c>
      <c r="H17" s="252"/>
      <c r="I17" s="252"/>
      <c r="J17" s="295" t="s">
        <v>3614</v>
      </c>
      <c r="K17" s="252"/>
      <c r="L17" s="252"/>
    </row>
    <row r="18" spans="1:12" x14ac:dyDescent="0.25">
      <c r="A18" s="285">
        <v>17</v>
      </c>
      <c r="B18" s="51" t="s">
        <v>3498</v>
      </c>
      <c r="C18" s="123">
        <v>721</v>
      </c>
      <c r="D18" s="123" t="s">
        <v>3499</v>
      </c>
      <c r="E18" s="123">
        <v>201</v>
      </c>
      <c r="F18" s="124">
        <v>43710</v>
      </c>
      <c r="G18" s="123" t="s">
        <v>2950</v>
      </c>
    </row>
    <row r="19" spans="1:12" x14ac:dyDescent="0.25">
      <c r="A19" s="285">
        <v>18</v>
      </c>
      <c r="B19" s="51" t="s">
        <v>3501</v>
      </c>
      <c r="C19" s="123" t="s">
        <v>3502</v>
      </c>
      <c r="D19" s="123" t="s">
        <v>3503</v>
      </c>
      <c r="E19" s="123">
        <v>215</v>
      </c>
      <c r="F19" s="124">
        <v>43710</v>
      </c>
      <c r="G19" s="123" t="s">
        <v>2950</v>
      </c>
    </row>
    <row r="20" spans="1:12" x14ac:dyDescent="0.25">
      <c r="A20" s="294">
        <v>19</v>
      </c>
      <c r="B20" s="59" t="s">
        <v>3585</v>
      </c>
      <c r="C20" s="85">
        <v>331</v>
      </c>
      <c r="D20" s="123" t="s">
        <v>3499</v>
      </c>
      <c r="E20" s="122">
        <v>258</v>
      </c>
      <c r="F20" s="9">
        <v>43727</v>
      </c>
      <c r="G20" s="85" t="s">
        <v>2950</v>
      </c>
    </row>
    <row r="21" spans="1:12" x14ac:dyDescent="0.25">
      <c r="A21" s="5">
        <v>20</v>
      </c>
      <c r="B21" s="6" t="s">
        <v>3590</v>
      </c>
      <c r="C21" s="86">
        <v>422</v>
      </c>
      <c r="D21" s="86" t="s">
        <v>3499</v>
      </c>
      <c r="E21" s="86">
        <v>259</v>
      </c>
      <c r="F21" s="87">
        <v>43728</v>
      </c>
      <c r="G21" s="140" t="s">
        <v>2843</v>
      </c>
    </row>
    <row r="22" spans="1:12" x14ac:dyDescent="0.25">
      <c r="A22" s="6">
        <v>21</v>
      </c>
      <c r="B22" s="6" t="s">
        <v>3634</v>
      </c>
      <c r="C22" s="123">
        <v>121</v>
      </c>
      <c r="D22" s="123" t="s">
        <v>3635</v>
      </c>
      <c r="E22" s="123">
        <v>292</v>
      </c>
      <c r="F22" s="124">
        <v>43746</v>
      </c>
      <c r="G22" s="126" t="s">
        <v>2843</v>
      </c>
    </row>
    <row r="23" spans="1:12" x14ac:dyDescent="0.25">
      <c r="A23" s="285">
        <v>22</v>
      </c>
      <c r="B23" s="57" t="s">
        <v>3647</v>
      </c>
      <c r="C23" s="123">
        <v>741</v>
      </c>
      <c r="D23" s="123" t="s">
        <v>3648</v>
      </c>
      <c r="E23" s="123">
        <v>302</v>
      </c>
      <c r="F23" s="124">
        <v>43748</v>
      </c>
      <c r="G23" s="123" t="s">
        <v>2950</v>
      </c>
    </row>
    <row r="24" spans="1:12" x14ac:dyDescent="0.25">
      <c r="A24" s="285">
        <v>23</v>
      </c>
      <c r="B24" s="51" t="s">
        <v>3711</v>
      </c>
      <c r="C24" s="123">
        <v>931</v>
      </c>
      <c r="D24" s="123" t="s">
        <v>3499</v>
      </c>
      <c r="E24" s="123">
        <v>350</v>
      </c>
      <c r="F24" s="124">
        <v>43770</v>
      </c>
      <c r="G24" s="123" t="s">
        <v>2950</v>
      </c>
    </row>
    <row r="25" spans="1:12" x14ac:dyDescent="0.25">
      <c r="A25" s="6">
        <v>24</v>
      </c>
      <c r="B25" s="6" t="s">
        <v>2259</v>
      </c>
      <c r="C25" s="123">
        <v>131</v>
      </c>
      <c r="D25" s="123" t="s">
        <v>3701</v>
      </c>
      <c r="E25" s="123">
        <v>329</v>
      </c>
      <c r="F25" s="124">
        <v>43763</v>
      </c>
      <c r="G25" s="123" t="s">
        <v>2950</v>
      </c>
    </row>
    <row r="26" spans="1:12" x14ac:dyDescent="0.25">
      <c r="A26" s="6">
        <v>25</v>
      </c>
      <c r="B26" s="6" t="s">
        <v>2267</v>
      </c>
      <c r="C26" s="123">
        <v>131</v>
      </c>
      <c r="D26" s="123" t="s">
        <v>3700</v>
      </c>
      <c r="E26" s="123">
        <v>340</v>
      </c>
      <c r="F26" s="124">
        <v>43767</v>
      </c>
      <c r="G26" s="123" t="s">
        <v>2950</v>
      </c>
    </row>
    <row r="27" spans="1:12" x14ac:dyDescent="0.25">
      <c r="A27" s="6">
        <v>26</v>
      </c>
      <c r="B27" s="6" t="s">
        <v>3718</v>
      </c>
      <c r="C27" s="123" t="s">
        <v>3719</v>
      </c>
      <c r="D27" s="123" t="s">
        <v>3499</v>
      </c>
      <c r="E27" s="123">
        <v>356</v>
      </c>
      <c r="F27" s="124">
        <v>43775</v>
      </c>
      <c r="G27" s="141" t="s">
        <v>2843</v>
      </c>
    </row>
    <row r="28" spans="1:12" x14ac:dyDescent="0.25">
      <c r="A28" s="6">
        <v>27</v>
      </c>
      <c r="B28" s="6" t="s">
        <v>200</v>
      </c>
      <c r="C28" s="123">
        <v>141</v>
      </c>
      <c r="D28" s="123" t="s">
        <v>3747</v>
      </c>
      <c r="E28" s="123">
        <v>389</v>
      </c>
      <c r="F28" s="124">
        <v>43791</v>
      </c>
      <c r="G28" s="123" t="s">
        <v>2950</v>
      </c>
    </row>
    <row r="29" spans="1:12" x14ac:dyDescent="0.25">
      <c r="A29" s="6">
        <v>28</v>
      </c>
      <c r="B29" s="6" t="s">
        <v>3749</v>
      </c>
      <c r="C29" s="123">
        <v>931</v>
      </c>
      <c r="D29" s="123" t="s">
        <v>3499</v>
      </c>
      <c r="E29" s="123">
        <v>390</v>
      </c>
      <c r="F29" s="124">
        <v>43791</v>
      </c>
      <c r="G29" s="123" t="s">
        <v>2950</v>
      </c>
    </row>
    <row r="30" spans="1:12" x14ac:dyDescent="0.25">
      <c r="A30" s="95">
        <v>29</v>
      </c>
      <c r="B30" s="104" t="s">
        <v>3759</v>
      </c>
      <c r="C30" s="95" t="s">
        <v>2521</v>
      </c>
      <c r="D30" s="181" t="s">
        <v>3760</v>
      </c>
      <c r="E30" s="181">
        <v>398</v>
      </c>
      <c r="F30" s="297">
        <v>43795</v>
      </c>
      <c r="G30" s="242" t="s">
        <v>2843</v>
      </c>
    </row>
    <row r="31" spans="1:12" x14ac:dyDescent="0.25">
      <c r="A31" s="5">
        <v>30</v>
      </c>
      <c r="B31" s="6" t="s">
        <v>3766</v>
      </c>
      <c r="C31" s="86">
        <v>431</v>
      </c>
      <c r="D31" s="86" t="s">
        <v>3499</v>
      </c>
      <c r="E31" s="86">
        <v>405</v>
      </c>
      <c r="F31" s="87">
        <v>43797</v>
      </c>
      <c r="G31" s="86" t="s">
        <v>2950</v>
      </c>
    </row>
    <row r="32" spans="1:12" x14ac:dyDescent="0.25">
      <c r="A32" s="6">
        <v>31</v>
      </c>
      <c r="B32" s="6" t="s">
        <v>927</v>
      </c>
      <c r="C32" s="123" t="s">
        <v>3719</v>
      </c>
      <c r="D32" s="123" t="s">
        <v>3499</v>
      </c>
      <c r="E32" s="123">
        <v>411</v>
      </c>
      <c r="F32" s="124">
        <v>43803</v>
      </c>
      <c r="G32" s="123" t="s">
        <v>2950</v>
      </c>
    </row>
    <row r="33" spans="1:11" x14ac:dyDescent="0.25">
      <c r="A33" s="6">
        <v>32</v>
      </c>
      <c r="B33" s="6" t="s">
        <v>3790</v>
      </c>
      <c r="C33" s="123">
        <v>21</v>
      </c>
      <c r="D33" s="123" t="s">
        <v>3499</v>
      </c>
      <c r="E33" s="123">
        <v>423</v>
      </c>
      <c r="F33" s="9">
        <v>43816</v>
      </c>
      <c r="G33" s="123" t="s">
        <v>2950</v>
      </c>
    </row>
    <row r="34" spans="1:11" x14ac:dyDescent="0.25">
      <c r="A34" s="6">
        <v>33</v>
      </c>
      <c r="B34" s="6" t="s">
        <v>3795</v>
      </c>
      <c r="C34" s="86" t="s">
        <v>3502</v>
      </c>
      <c r="D34" s="123" t="s">
        <v>3499</v>
      </c>
      <c r="E34" s="86">
        <v>427</v>
      </c>
      <c r="F34" s="87">
        <v>43819</v>
      </c>
      <c r="G34" s="86" t="s">
        <v>2950</v>
      </c>
    </row>
    <row r="35" spans="1:11" x14ac:dyDescent="0.25">
      <c r="A35" s="285">
        <v>34</v>
      </c>
      <c r="B35" s="51" t="s">
        <v>3801</v>
      </c>
      <c r="C35" s="123">
        <v>832</v>
      </c>
      <c r="D35" s="123" t="s">
        <v>3499</v>
      </c>
      <c r="E35" s="123">
        <v>430</v>
      </c>
      <c r="F35" s="124">
        <v>43824</v>
      </c>
      <c r="G35" s="123" t="s">
        <v>2950</v>
      </c>
    </row>
    <row r="36" spans="1:11" x14ac:dyDescent="0.25">
      <c r="A36" s="95">
        <v>35</v>
      </c>
      <c r="B36" s="104" t="s">
        <v>3828</v>
      </c>
      <c r="C36" s="95" t="s">
        <v>3829</v>
      </c>
      <c r="D36" s="181" t="s">
        <v>3830</v>
      </c>
      <c r="E36" s="181">
        <v>24</v>
      </c>
      <c r="F36" s="297">
        <v>43846</v>
      </c>
      <c r="G36" s="244" t="s">
        <v>2843</v>
      </c>
    </row>
    <row r="37" spans="1:11" x14ac:dyDescent="0.25">
      <c r="A37" s="5">
        <v>36</v>
      </c>
      <c r="B37" s="6" t="s">
        <v>3141</v>
      </c>
      <c r="C37" s="86">
        <v>21</v>
      </c>
      <c r="D37" s="86" t="s">
        <v>3835</v>
      </c>
      <c r="E37" s="86">
        <v>27</v>
      </c>
      <c r="F37" s="87">
        <v>43847</v>
      </c>
      <c r="G37" s="86" t="s">
        <v>2950</v>
      </c>
    </row>
    <row r="38" spans="1:11" x14ac:dyDescent="0.25">
      <c r="A38" s="158">
        <v>37</v>
      </c>
      <c r="B38" s="158" t="s">
        <v>2951</v>
      </c>
      <c r="C38" s="225">
        <v>821</v>
      </c>
      <c r="D38" s="36" t="s">
        <v>2118</v>
      </c>
      <c r="E38" s="36">
        <v>187</v>
      </c>
      <c r="F38" s="28">
        <v>43342</v>
      </c>
      <c r="G38" s="256" t="s">
        <v>2950</v>
      </c>
      <c r="H38" s="252" t="s">
        <v>3500</v>
      </c>
      <c r="I38" s="252"/>
      <c r="J38" s="252"/>
      <c r="K38" s="252"/>
    </row>
    <row r="39" spans="1:11" x14ac:dyDescent="0.25">
      <c r="A39" s="5">
        <v>38</v>
      </c>
      <c r="B39" s="6" t="s">
        <v>1288</v>
      </c>
      <c r="C39" s="86">
        <v>841</v>
      </c>
      <c r="D39" s="86" t="s">
        <v>3852</v>
      </c>
      <c r="E39" s="86">
        <v>45</v>
      </c>
      <c r="F39" s="87">
        <v>43857</v>
      </c>
      <c r="G39" s="86" t="s">
        <v>2950</v>
      </c>
    </row>
    <row r="40" spans="1:11" x14ac:dyDescent="0.25">
      <c r="A40" s="95">
        <v>39</v>
      </c>
      <c r="B40" s="104" t="s">
        <v>3858</v>
      </c>
      <c r="C40" s="181" t="s">
        <v>2885</v>
      </c>
      <c r="D40" s="181" t="s">
        <v>3859</v>
      </c>
      <c r="E40" s="181">
        <v>48</v>
      </c>
      <c r="F40" s="297">
        <v>43859</v>
      </c>
      <c r="G40" s="244" t="s">
        <v>2843</v>
      </c>
    </row>
    <row r="41" spans="1:11" x14ac:dyDescent="0.25">
      <c r="A41" s="5"/>
      <c r="B41" s="5"/>
      <c r="C41" s="5"/>
      <c r="D41" s="5"/>
      <c r="E41" s="5"/>
      <c r="F41" s="5"/>
      <c r="G41" s="5"/>
    </row>
    <row r="42" spans="1:11" x14ac:dyDescent="0.25">
      <c r="A42" s="5"/>
      <c r="B42" s="5"/>
      <c r="C42" s="5"/>
      <c r="D42" s="5"/>
      <c r="E42" s="5"/>
      <c r="F42" s="5"/>
      <c r="G42" s="5"/>
    </row>
  </sheetData>
  <pageMargins left="0.7" right="0.7" top="0.75" bottom="0.75" header="0.3" footer="0.3"/>
  <pageSetup paperSize="9" scale="41" fitToHeight="0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X304"/>
  <sheetViews>
    <sheetView zoomScaleNormal="100" workbookViewId="0">
      <pane ySplit="1" topLeftCell="A172" activePane="bottomLeft" state="frozen"/>
      <selection pane="bottomLeft" activeCell="E182" sqref="E182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5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335</v>
      </c>
      <c r="G3" s="24">
        <f>C5+C12+C23+C31+C36+C41+C46+C80+C91+C92+C101+C102+C110+C116+C51+C58+C65+C72</f>
        <v>305</v>
      </c>
      <c r="H3" s="24">
        <f>C6+C15+C26+C32+C37+C42+C47+C52+C81+C94+C95+C103+C111+C118+C104+C59+C66+C73</f>
        <v>296</v>
      </c>
      <c r="I3" s="24">
        <f>C7+C33+C38+C43+C48+C53+C82+C96+C105+C112+C121+C122+C97+C60+C67+C74</f>
        <v>172</v>
      </c>
      <c r="J3" s="170">
        <f>F3+G3+H3+I3</f>
        <v>1108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22</v>
      </c>
      <c r="D6" s="271">
        <v>3</v>
      </c>
      <c r="E6" s="5"/>
      <c r="F6" s="94">
        <f>SUM(B3+B9+B10+B11+B20+B21+B22+B30+B35+B40+B45+B50+B56+B57+B64+B71+B78+B79+B88+B89+B90+B99+B100+B108+B109+B113+B114)</f>
        <v>225</v>
      </c>
      <c r="G6" s="5">
        <f>B5+B12+B13+B14+B23+B24+B25+B31+B36+B41+B46+B51+B80+B91+B92+B93+B101+B110+B116+B117+B102+B58+B65+B72</f>
        <v>136</v>
      </c>
      <c r="H6" s="5">
        <f>B6+B15+B16+B17+B26+B27+B28+B32+B37+B42+B47+B52+B81+B94+B95+B103+B104+B111+B118+B119+B59+B66+B73</f>
        <v>45</v>
      </c>
      <c r="I6" s="5">
        <f>B7+B33+B38+B43+B48+B53+B82+B96+B105+B106+B112+B121+B122+B123+B60+B67+B74</f>
        <v>17</v>
      </c>
      <c r="J6" s="94">
        <f>SUM(F6+G6+H6+I6)</f>
        <v>423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4</v>
      </c>
      <c r="C9" s="271">
        <v>24</v>
      </c>
      <c r="D9" s="271"/>
      <c r="E9" s="5"/>
      <c r="F9" s="94">
        <f>D3+D9+D10+D11+D20+D21+D22+D30+D35+D40+D45+D50+D78+D88+D89+D90+D99+D100+D108+D109+D113+D114+D56+D64+D71+D57</f>
        <v>4</v>
      </c>
      <c r="G9" s="5">
        <f>D5+D12+D13+D14+D23+D24+D31+D36+D41+D46+D51+D80+D91+D92+D93+D101+D102+D110+D116+D117+D58+D65+D72</f>
        <v>9</v>
      </c>
      <c r="H9" s="5">
        <f>D6+D15+D16+D17+D26+D27+D28+D32+D37+D42+D47+D52+D81+D94+D95+D103+D104+D111+D118+D119+D59+D66+D73</f>
        <v>16</v>
      </c>
      <c r="I9" s="5">
        <f>D7+D33+D38+D43+D48+D53+D82+D96+D105+D106+D112+D121+D122+D123+D60+D67+D74</f>
        <v>4</v>
      </c>
      <c r="J9" s="94">
        <f>SUM(F9+G9+H9+I9)</f>
        <v>33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1564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564</v>
      </c>
      <c r="G15" s="5">
        <f>SUM(G3+G6+G9)</f>
        <v>450</v>
      </c>
      <c r="H15" s="5">
        <f>SUM(H3+H6+H9)</f>
        <v>357</v>
      </c>
      <c r="I15" s="5">
        <f>SUM(I3+I6+I9)</f>
        <v>193</v>
      </c>
      <c r="J15" s="94">
        <f>SUM(F15+G15+H15+I15)</f>
        <v>1564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24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24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20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3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3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29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/>
    </row>
    <row r="64" spans="1:19" x14ac:dyDescent="0.25">
      <c r="A64" s="5" t="s">
        <v>3391</v>
      </c>
      <c r="B64" s="271">
        <v>17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14</v>
      </c>
      <c r="C71" s="271">
        <v>13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21</v>
      </c>
      <c r="D80" s="271">
        <v>3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21</v>
      </c>
      <c r="D81" s="271">
        <v>0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4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22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23</v>
      </c>
      <c r="D95" s="271">
        <v>1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19</v>
      </c>
      <c r="D96" s="271">
        <v>2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5</v>
      </c>
      <c r="C99" s="271">
        <v>25</v>
      </c>
      <c r="D99" s="271">
        <v>1</v>
      </c>
      <c r="E99" s="5"/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1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26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22</v>
      </c>
      <c r="D104" s="271">
        <v>1</v>
      </c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19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24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24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4</v>
      </c>
      <c r="C110" s="271">
        <v>24</v>
      </c>
      <c r="D110" s="163">
        <v>0</v>
      </c>
      <c r="E110" s="255"/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22</v>
      </c>
      <c r="D111" s="271">
        <v>2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0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4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29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23</v>
      </c>
      <c r="D116" s="271">
        <v>0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28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25</v>
      </c>
      <c r="D118" s="271">
        <v>1</v>
      </c>
      <c r="E118" s="135"/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22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15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423</v>
      </c>
      <c r="C125" s="176">
        <f>SUM(C3:C124)</f>
        <v>1108</v>
      </c>
      <c r="D125" s="176">
        <f>SUM(D3:D124)</f>
        <v>33</v>
      </c>
      <c r="E125" s="165"/>
      <c r="F125" s="176"/>
      <c r="G125" s="165"/>
      <c r="H125" s="165"/>
      <c r="I125" s="165"/>
      <c r="J125" s="176">
        <f>B125+C125+D125</f>
        <v>1564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18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28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26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9</v>
      </c>
      <c r="C143" s="278"/>
      <c r="D143" s="165">
        <v>1</v>
      </c>
      <c r="E143" s="252" t="s">
        <v>2843</v>
      </c>
      <c r="F143" s="165">
        <f>SUM(C138+C158+C166)</f>
        <v>45</v>
      </c>
      <c r="G143" s="165">
        <f>SUM(C142+C159)</f>
        <v>29</v>
      </c>
      <c r="H143" s="165">
        <f>SUM(C145+C162)</f>
        <v>30</v>
      </c>
      <c r="I143" s="165">
        <f>SUM(C147)</f>
        <v>15</v>
      </c>
      <c r="J143" s="176">
        <f>F143+G143+H143+I143</f>
        <v>119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29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SUM(B139+B140+B141+B158+B166+B167)</f>
        <v>99</v>
      </c>
      <c r="G145" s="165">
        <f>SUM(B142+B143+B144+B160+B159+B161+B168+B169)</f>
        <v>79</v>
      </c>
      <c r="H145" s="165">
        <f>SUM(B145+B146+B162+B170)</f>
        <v>47</v>
      </c>
      <c r="I145" s="165">
        <f>SUM(B148+B171)</f>
        <v>53</v>
      </c>
      <c r="J145" s="176">
        <f>F145+G145+H145+I145</f>
        <v>278</v>
      </c>
      <c r="K145" s="174"/>
      <c r="L145" s="166"/>
    </row>
    <row r="146" spans="1:12" ht="15.75" thickBot="1" x14ac:dyDescent="0.3">
      <c r="A146" s="172" t="s">
        <v>2521</v>
      </c>
      <c r="B146" s="278">
        <v>28</v>
      </c>
      <c r="C146" s="278"/>
      <c r="D146" s="165">
        <v>2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2</v>
      </c>
      <c r="G147" s="165">
        <f>SUM(D142+D143+D144+D159+D160+D161+D168+D169)</f>
        <v>2</v>
      </c>
      <c r="H147" s="165">
        <f>SUM(D145+D146+D162+D170)</f>
        <v>3</v>
      </c>
      <c r="I147" s="165">
        <f>D150+D151+D152+D172</f>
        <v>0</v>
      </c>
      <c r="J147" s="176">
        <f>F147+G147+H147+I147</f>
        <v>7</v>
      </c>
      <c r="K147" s="174"/>
      <c r="L147" s="166"/>
    </row>
    <row r="148" spans="1:12" x14ac:dyDescent="0.25">
      <c r="A148" s="96" t="s">
        <v>1396</v>
      </c>
      <c r="B148" s="163">
        <v>27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146</v>
      </c>
      <c r="G149" s="96">
        <f>G143+G145+G147</f>
        <v>110</v>
      </c>
      <c r="H149" s="96">
        <f>H143+H145+H147</f>
        <v>80</v>
      </c>
      <c r="I149" s="96">
        <f>I143+I145+I147</f>
        <v>68</v>
      </c>
      <c r="J149" s="167">
        <f>J143+J145+J147</f>
        <v>404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167">
        <f>SUM(F149+G149+H149+I149)</f>
        <v>404</v>
      </c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4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14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3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7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16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10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26</v>
      </c>
      <c r="C169" s="163"/>
      <c r="D169" s="96">
        <v>1</v>
      </c>
      <c r="E169" s="254" t="s">
        <v>2843</v>
      </c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16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278</v>
      </c>
      <c r="C175" s="179">
        <f>SUM(C136:C174)</f>
        <v>119</v>
      </c>
      <c r="D175" s="179">
        <f>SUM(D136:D174)</f>
        <v>5</v>
      </c>
      <c r="E175" s="292" t="s">
        <v>3457</v>
      </c>
      <c r="F175" s="179"/>
      <c r="G175" s="179"/>
      <c r="H175" s="179"/>
      <c r="I175" s="179"/>
      <c r="J175" s="179">
        <f>B175+C175+D175</f>
        <v>402</v>
      </c>
    </row>
    <row r="176" spans="1:14" ht="15.75" thickTop="1" x14ac:dyDescent="0.25">
      <c r="A176" s="24" t="s">
        <v>1802</v>
      </c>
      <c r="B176" s="24">
        <f>B175+B125</f>
        <v>701</v>
      </c>
      <c r="C176" s="24">
        <f>C125+C175</f>
        <v>1227</v>
      </c>
      <c r="D176" s="24">
        <f>D125+D175</f>
        <v>38</v>
      </c>
      <c r="E176" s="24"/>
      <c r="F176" s="24"/>
      <c r="G176" s="24"/>
      <c r="H176" s="24"/>
      <c r="I176" s="24"/>
      <c r="J176" s="24">
        <f>J175+J125</f>
        <v>1966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3667</v>
      </c>
      <c r="E182" t="s">
        <v>3864</v>
      </c>
      <c r="K182" s="253"/>
      <c r="L182" s="253"/>
      <c r="M182" s="253"/>
      <c r="O182" t="s">
        <v>3871</v>
      </c>
    </row>
    <row r="183" spans="1:17" x14ac:dyDescent="0.25">
      <c r="A183" t="s">
        <v>3865</v>
      </c>
      <c r="E183" t="s">
        <v>3869</v>
      </c>
      <c r="O183" t="s">
        <v>3872</v>
      </c>
    </row>
    <row r="184" spans="1:17" x14ac:dyDescent="0.25">
      <c r="A184" t="s">
        <v>3867</v>
      </c>
    </row>
    <row r="185" spans="1:17" x14ac:dyDescent="0.25">
      <c r="A185" t="s">
        <v>3868</v>
      </c>
    </row>
    <row r="186" spans="1:17" x14ac:dyDescent="0.25">
      <c r="A186" t="s">
        <v>3870</v>
      </c>
      <c r="O186" s="253"/>
      <c r="P186" s="253"/>
      <c r="Q186" s="253"/>
    </row>
    <row r="187" spans="1:17" x14ac:dyDescent="0.25">
      <c r="A187" t="s">
        <v>3873</v>
      </c>
      <c r="O187" s="253"/>
      <c r="P187" s="253"/>
      <c r="Q187" s="253"/>
    </row>
    <row r="188" spans="1:17" x14ac:dyDescent="0.25">
      <c r="C188" s="252"/>
    </row>
    <row r="189" spans="1:17" x14ac:dyDescent="0.25">
      <c r="O189" s="252"/>
      <c r="P189" s="252"/>
      <c r="Q189" s="252"/>
    </row>
    <row r="190" spans="1:17" x14ac:dyDescent="0.25">
      <c r="O190" s="252"/>
    </row>
    <row r="191" spans="1:17" x14ac:dyDescent="0.25">
      <c r="A191" s="252"/>
    </row>
    <row r="192" spans="1:17" x14ac:dyDescent="0.25">
      <c r="A192" s="252"/>
    </row>
    <row r="193" spans="1:21" ht="16.149999999999999" customHeight="1" x14ac:dyDescent="0.25"/>
    <row r="194" spans="1:21" ht="16.149999999999999" customHeight="1" x14ac:dyDescent="0.25"/>
    <row r="195" spans="1:21" ht="16.149999999999999" customHeight="1" x14ac:dyDescent="0.25"/>
    <row r="200" spans="1:21" x14ac:dyDescent="0.25">
      <c r="A200" s="252"/>
    </row>
    <row r="201" spans="1:21" x14ac:dyDescent="0.25">
      <c r="A201" s="252"/>
    </row>
    <row r="203" spans="1:21" x14ac:dyDescent="0.25">
      <c r="A203" s="251" t="s">
        <v>2572</v>
      </c>
      <c r="E203" s="251" t="s">
        <v>2572</v>
      </c>
      <c r="K203" s="252" t="s">
        <v>2572</v>
      </c>
      <c r="O203" s="252" t="s">
        <v>2572</v>
      </c>
    </row>
    <row r="204" spans="1:21" x14ac:dyDescent="0.25">
      <c r="A204" s="253"/>
      <c r="B204" s="253"/>
      <c r="C204" s="253"/>
      <c r="D204" s="253"/>
      <c r="O204" t="s">
        <v>3865</v>
      </c>
    </row>
    <row r="205" spans="1:21" x14ac:dyDescent="0.25">
      <c r="B205" s="253"/>
      <c r="C205" s="253"/>
      <c r="O205" t="s">
        <v>3870</v>
      </c>
    </row>
    <row r="206" spans="1:21" x14ac:dyDescent="0.25">
      <c r="B206" s="253"/>
      <c r="C206" s="253"/>
    </row>
    <row r="207" spans="1:21" x14ac:dyDescent="0.25">
      <c r="A207" s="253"/>
      <c r="B207" s="253"/>
      <c r="C207" s="253"/>
      <c r="U207" t="s">
        <v>3158</v>
      </c>
    </row>
    <row r="208" spans="1:21" x14ac:dyDescent="0.25">
      <c r="A208" s="253"/>
      <c r="B208" s="253"/>
      <c r="C208" s="253"/>
    </row>
    <row r="209" spans="1:16" x14ac:dyDescent="0.25">
      <c r="A209" s="277"/>
      <c r="B209" s="253"/>
      <c r="C209" s="253"/>
    </row>
    <row r="210" spans="1:16" x14ac:dyDescent="0.25">
      <c r="A210" s="277"/>
      <c r="B210" s="253"/>
      <c r="C210" s="253"/>
    </row>
    <row r="211" spans="1:16" x14ac:dyDescent="0.25">
      <c r="A211" s="253"/>
      <c r="B211" s="253"/>
      <c r="C211" s="253"/>
      <c r="E211" s="252"/>
    </row>
    <row r="212" spans="1:16" x14ac:dyDescent="0.25">
      <c r="A212" s="253"/>
      <c r="B212" s="253"/>
      <c r="C212" s="253"/>
      <c r="E212" s="252"/>
      <c r="O212" s="252"/>
    </row>
    <row r="213" spans="1:16" x14ac:dyDescent="0.25">
      <c r="A213" s="253"/>
      <c r="B213" s="253"/>
      <c r="C213" s="253"/>
      <c r="D213" s="253"/>
      <c r="O213" s="252"/>
    </row>
    <row r="214" spans="1:16" x14ac:dyDescent="0.25">
      <c r="A214" s="253"/>
      <c r="B214" s="253"/>
      <c r="C214" s="253"/>
      <c r="D214" s="253"/>
      <c r="O214" s="252"/>
    </row>
    <row r="215" spans="1:16" x14ac:dyDescent="0.25">
      <c r="A215" s="253"/>
      <c r="B215" s="253"/>
      <c r="C215" s="253"/>
      <c r="D215" s="253"/>
      <c r="O215" s="252"/>
    </row>
    <row r="216" spans="1:16" x14ac:dyDescent="0.25">
      <c r="A216" s="253"/>
      <c r="B216" s="253"/>
      <c r="C216" s="253"/>
      <c r="D216" s="253"/>
      <c r="F216" s="252"/>
      <c r="O216" s="252"/>
    </row>
    <row r="217" spans="1:16" x14ac:dyDescent="0.25">
      <c r="A217" s="253"/>
      <c r="B217" s="253"/>
      <c r="C217" s="253"/>
      <c r="D217" s="253"/>
    </row>
    <row r="218" spans="1:16" x14ac:dyDescent="0.25">
      <c r="A218" s="253"/>
      <c r="B218" s="253"/>
      <c r="C218" s="253"/>
      <c r="D218" s="253"/>
    </row>
    <row r="219" spans="1:16" x14ac:dyDescent="0.25">
      <c r="A219" s="253"/>
      <c r="B219" s="253"/>
      <c r="C219" s="253"/>
      <c r="D219" s="253"/>
    </row>
    <row r="220" spans="1:16" x14ac:dyDescent="0.25">
      <c r="A220" s="253"/>
      <c r="B220" s="253"/>
      <c r="C220" s="253"/>
      <c r="D220" s="253"/>
      <c r="E220" s="253"/>
    </row>
    <row r="221" spans="1:16" x14ac:dyDescent="0.25">
      <c r="A221" s="253"/>
      <c r="B221" s="253"/>
      <c r="C221" s="253"/>
      <c r="D221" s="253"/>
      <c r="E221" s="253"/>
    </row>
    <row r="222" spans="1:16" x14ac:dyDescent="0.25">
      <c r="A222" s="253"/>
      <c r="B222" s="253"/>
      <c r="C222" s="253"/>
      <c r="D222" s="253"/>
      <c r="E222" s="253"/>
    </row>
    <row r="223" spans="1:16" x14ac:dyDescent="0.25">
      <c r="A223" s="253"/>
      <c r="B223" s="253"/>
      <c r="C223" s="253"/>
      <c r="D223" s="253"/>
      <c r="E223" s="253"/>
    </row>
    <row r="224" spans="1:16" x14ac:dyDescent="0.25">
      <c r="A224" s="253"/>
      <c r="B224" s="253"/>
      <c r="C224" s="253"/>
      <c r="D224" s="253"/>
      <c r="E224" s="253"/>
      <c r="O224" s="253"/>
      <c r="P224" s="253"/>
    </row>
    <row r="225" spans="1:17" x14ac:dyDescent="0.25">
      <c r="A225" s="253"/>
      <c r="B225" s="253"/>
      <c r="C225" s="253"/>
      <c r="D225" s="253"/>
      <c r="E225" s="253"/>
      <c r="O225" s="253"/>
      <c r="P225" s="253"/>
    </row>
    <row r="226" spans="1:17" x14ac:dyDescent="0.25">
      <c r="A226" s="253"/>
      <c r="B226" s="253"/>
      <c r="C226" s="253"/>
      <c r="D226" s="253"/>
      <c r="E226" s="253"/>
    </row>
    <row r="227" spans="1:17" x14ac:dyDescent="0.25">
      <c r="A227" s="253"/>
      <c r="B227" s="253"/>
      <c r="C227" s="253"/>
      <c r="D227" s="253"/>
      <c r="E227" s="253"/>
      <c r="O227" s="252"/>
      <c r="P227" s="252"/>
      <c r="Q227" s="252"/>
    </row>
    <row r="228" spans="1:17" x14ac:dyDescent="0.25">
      <c r="A228" s="253"/>
      <c r="B228" s="253"/>
      <c r="C228" s="253"/>
      <c r="D228" s="253"/>
      <c r="E228" s="253"/>
      <c r="O228" s="252"/>
      <c r="P228" s="252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</row>
    <row r="240" spans="1:17" x14ac:dyDescent="0.25">
      <c r="A240" s="253"/>
      <c r="B240" s="253"/>
      <c r="C240" s="253"/>
      <c r="D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  <c r="E251" s="296"/>
    </row>
    <row r="252" spans="1:5" x14ac:dyDescent="0.25">
      <c r="A252" s="253"/>
      <c r="B252" s="253"/>
      <c r="C252" s="253"/>
      <c r="D252" s="253"/>
      <c r="E252" s="252"/>
    </row>
    <row r="253" spans="1:5" x14ac:dyDescent="0.25">
      <c r="A253" s="253"/>
      <c r="B253" s="253"/>
      <c r="C253" s="253"/>
      <c r="D253" s="253"/>
      <c r="E253" s="252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3"/>
    </row>
    <row r="261" spans="1:17" x14ac:dyDescent="0.25">
      <c r="A261" s="252" t="s">
        <v>2573</v>
      </c>
      <c r="E261" s="252" t="s">
        <v>2573</v>
      </c>
      <c r="K261" s="252" t="s">
        <v>2573</v>
      </c>
      <c r="O261" s="252" t="s">
        <v>2573</v>
      </c>
    </row>
    <row r="262" spans="1:17" x14ac:dyDescent="0.25">
      <c r="E262" t="s">
        <v>3863</v>
      </c>
    </row>
    <row r="263" spans="1:17" x14ac:dyDescent="0.25">
      <c r="B263" s="166"/>
      <c r="O263" s="253"/>
      <c r="P263" s="253"/>
      <c r="Q263" s="253"/>
    </row>
    <row r="275" spans="1:15" x14ac:dyDescent="0.25">
      <c r="A275" s="252" t="s">
        <v>2574</v>
      </c>
      <c r="E275" s="252" t="s">
        <v>2574</v>
      </c>
      <c r="K275" s="252" t="s">
        <v>2574</v>
      </c>
      <c r="O275" s="252" t="s">
        <v>2574</v>
      </c>
    </row>
    <row r="279" spans="1:15" x14ac:dyDescent="0.25">
      <c r="A279" s="252"/>
      <c r="B279" s="252"/>
      <c r="C279" s="252"/>
      <c r="D279" s="252"/>
      <c r="E279" s="252"/>
    </row>
    <row r="280" spans="1:15" x14ac:dyDescent="0.25">
      <c r="A280" s="253"/>
      <c r="B280" s="253"/>
      <c r="C280" s="253"/>
      <c r="D280" s="253"/>
      <c r="E280" s="253"/>
    </row>
    <row r="281" spans="1:15" x14ac:dyDescent="0.25">
      <c r="A281" s="253"/>
      <c r="B281" s="253"/>
      <c r="C281" s="253"/>
      <c r="D281" s="253"/>
      <c r="E281" s="253"/>
    </row>
    <row r="282" spans="1:15" x14ac:dyDescent="0.25">
      <c r="A282" s="253"/>
      <c r="B282" s="253"/>
      <c r="C282" s="253"/>
      <c r="D282" s="253"/>
      <c r="E282" s="253"/>
    </row>
    <row r="283" spans="1:15" x14ac:dyDescent="0.25">
      <c r="A283" s="253"/>
      <c r="B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94" spans="1:15" x14ac:dyDescent="0.25">
      <c r="A294" s="252" t="s">
        <v>2587</v>
      </c>
      <c r="E294" s="252" t="s">
        <v>2587</v>
      </c>
      <c r="K294" s="252" t="s">
        <v>2587</v>
      </c>
      <c r="O294" s="252" t="s">
        <v>2587</v>
      </c>
    </row>
    <row r="295" spans="1:15" x14ac:dyDescent="0.25">
      <c r="A295" t="s">
        <v>3304</v>
      </c>
      <c r="C295" s="253"/>
      <c r="D295" s="253"/>
      <c r="E295" t="s">
        <v>3864</v>
      </c>
    </row>
    <row r="296" spans="1:15" x14ac:dyDescent="0.25">
      <c r="B296" s="253"/>
      <c r="C296" s="253"/>
      <c r="D296" s="253"/>
      <c r="E296" s="253"/>
    </row>
    <row r="297" spans="1:15" x14ac:dyDescent="0.25">
      <c r="B297" s="253"/>
      <c r="C297" s="253"/>
      <c r="D297" s="253"/>
      <c r="E297" s="253"/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</row>
    <row r="304" spans="1:15" x14ac:dyDescent="0.25">
      <c r="A304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Q40"/>
  <sheetViews>
    <sheetView workbookViewId="0">
      <selection activeCell="N11" sqref="N11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  <c r="H9" s="252" t="s">
        <v>3866</v>
      </c>
    </row>
    <row r="10" spans="1:17" x14ac:dyDescent="0.25">
      <c r="A10" s="286">
        <v>9</v>
      </c>
      <c r="B10" s="65" t="s">
        <v>3309</v>
      </c>
      <c r="C10" s="287" t="s">
        <v>1396</v>
      </c>
      <c r="D10" s="287" t="s">
        <v>3310</v>
      </c>
      <c r="E10" s="287">
        <v>80</v>
      </c>
      <c r="F10" s="288">
        <v>43556</v>
      </c>
      <c r="G10" s="289" t="s">
        <v>2843</v>
      </c>
    </row>
    <row r="11" spans="1:17" x14ac:dyDescent="0.25">
      <c r="A11" s="285">
        <v>10</v>
      </c>
      <c r="B11" s="51" t="s">
        <v>3320</v>
      </c>
      <c r="C11" s="123">
        <v>21</v>
      </c>
      <c r="D11" s="123" t="s">
        <v>3299</v>
      </c>
      <c r="E11" s="123">
        <v>90</v>
      </c>
      <c r="F11" s="124">
        <v>43572</v>
      </c>
      <c r="G11" s="123" t="s">
        <v>2950</v>
      </c>
      <c r="H11" s="252" t="s">
        <v>3813</v>
      </c>
      <c r="I11" s="252"/>
      <c r="J11" s="252"/>
    </row>
    <row r="12" spans="1:17" x14ac:dyDescent="0.25">
      <c r="A12" s="285">
        <v>11</v>
      </c>
      <c r="B12" s="51" t="s">
        <v>1281</v>
      </c>
      <c r="C12" s="123">
        <v>831</v>
      </c>
      <c r="D12" s="123" t="s">
        <v>3323</v>
      </c>
      <c r="E12" s="123">
        <v>93</v>
      </c>
      <c r="F12" s="124">
        <v>43577</v>
      </c>
      <c r="G12" s="123" t="s">
        <v>2950</v>
      </c>
    </row>
    <row r="13" spans="1:17" x14ac:dyDescent="0.25">
      <c r="A13" s="285">
        <v>12</v>
      </c>
      <c r="B13" s="51" t="s">
        <v>887</v>
      </c>
      <c r="C13" s="123">
        <v>741</v>
      </c>
      <c r="D13" s="123" t="s">
        <v>3299</v>
      </c>
      <c r="E13" s="123">
        <v>95</v>
      </c>
      <c r="F13" s="124">
        <v>43581</v>
      </c>
      <c r="G13" s="123" t="s">
        <v>2950</v>
      </c>
    </row>
    <row r="14" spans="1:17" x14ac:dyDescent="0.25">
      <c r="A14" s="286">
        <v>13</v>
      </c>
      <c r="B14" s="65" t="s">
        <v>1323</v>
      </c>
      <c r="C14" s="287" t="s">
        <v>1305</v>
      </c>
      <c r="D14" s="287" t="s">
        <v>3353</v>
      </c>
      <c r="E14" s="287">
        <v>135</v>
      </c>
      <c r="F14" s="288">
        <v>43636</v>
      </c>
      <c r="G14" s="289" t="s">
        <v>2843</v>
      </c>
    </row>
    <row r="15" spans="1:17" x14ac:dyDescent="0.25">
      <c r="A15" s="285">
        <v>14</v>
      </c>
      <c r="B15" s="8" t="s">
        <v>3355</v>
      </c>
      <c r="C15" s="290" t="s">
        <v>3356</v>
      </c>
      <c r="D15" s="123" t="s">
        <v>3357</v>
      </c>
      <c r="E15" s="123">
        <v>280</v>
      </c>
      <c r="F15" s="124">
        <v>43374</v>
      </c>
      <c r="G15" s="123" t="s">
        <v>2950</v>
      </c>
      <c r="H15" s="252"/>
      <c r="I15" s="252"/>
      <c r="J15" s="295" t="s">
        <v>3614</v>
      </c>
      <c r="K15" s="252"/>
      <c r="L15" s="252"/>
    </row>
    <row r="16" spans="1:17" x14ac:dyDescent="0.25">
      <c r="A16" s="285">
        <v>15</v>
      </c>
      <c r="B16" s="51" t="s">
        <v>3498</v>
      </c>
      <c r="C16" s="123">
        <v>721</v>
      </c>
      <c r="D16" s="123" t="s">
        <v>3499</v>
      </c>
      <c r="E16" s="123">
        <v>201</v>
      </c>
      <c r="F16" s="124">
        <v>43710</v>
      </c>
      <c r="G16" s="123" t="s">
        <v>2950</v>
      </c>
    </row>
    <row r="17" spans="1:7" x14ac:dyDescent="0.25">
      <c r="A17" s="285">
        <v>16</v>
      </c>
      <c r="B17" s="51" t="s">
        <v>3501</v>
      </c>
      <c r="C17" s="123" t="s">
        <v>3502</v>
      </c>
      <c r="D17" s="123" t="s">
        <v>3503</v>
      </c>
      <c r="E17" s="123">
        <v>215</v>
      </c>
      <c r="F17" s="124">
        <v>43710</v>
      </c>
      <c r="G17" s="123" t="s">
        <v>2950</v>
      </c>
    </row>
    <row r="18" spans="1:7" x14ac:dyDescent="0.25">
      <c r="A18" s="294">
        <v>17</v>
      </c>
      <c r="B18" s="59" t="s">
        <v>3585</v>
      </c>
      <c r="C18" s="85">
        <v>331</v>
      </c>
      <c r="D18" s="123" t="s">
        <v>3499</v>
      </c>
      <c r="E18" s="122">
        <v>258</v>
      </c>
      <c r="F18" s="9">
        <v>43727</v>
      </c>
      <c r="G18" s="85" t="s">
        <v>2950</v>
      </c>
    </row>
    <row r="19" spans="1:7" x14ac:dyDescent="0.25">
      <c r="A19" s="5">
        <v>18</v>
      </c>
      <c r="B19" s="6" t="s">
        <v>3590</v>
      </c>
      <c r="C19" s="86">
        <v>422</v>
      </c>
      <c r="D19" s="86" t="s">
        <v>3499</v>
      </c>
      <c r="E19" s="86">
        <v>259</v>
      </c>
      <c r="F19" s="87">
        <v>43728</v>
      </c>
      <c r="G19" s="140" t="s">
        <v>2843</v>
      </c>
    </row>
    <row r="20" spans="1:7" x14ac:dyDescent="0.25">
      <c r="A20" s="6">
        <v>19</v>
      </c>
      <c r="B20" s="6" t="s">
        <v>3634</v>
      </c>
      <c r="C20" s="123">
        <v>121</v>
      </c>
      <c r="D20" s="123" t="s">
        <v>3635</v>
      </c>
      <c r="E20" s="123">
        <v>292</v>
      </c>
      <c r="F20" s="124">
        <v>43746</v>
      </c>
      <c r="G20" s="126" t="s">
        <v>2843</v>
      </c>
    </row>
    <row r="21" spans="1:7" x14ac:dyDescent="0.25">
      <c r="A21" s="285">
        <v>20</v>
      </c>
      <c r="B21" s="57" t="s">
        <v>3647</v>
      </c>
      <c r="C21" s="123">
        <v>741</v>
      </c>
      <c r="D21" s="123" t="s">
        <v>3648</v>
      </c>
      <c r="E21" s="123">
        <v>302</v>
      </c>
      <c r="F21" s="124">
        <v>43748</v>
      </c>
      <c r="G21" s="123" t="s">
        <v>2950</v>
      </c>
    </row>
    <row r="22" spans="1:7" x14ac:dyDescent="0.25">
      <c r="A22" s="285">
        <v>21</v>
      </c>
      <c r="B22" s="51" t="s">
        <v>3711</v>
      </c>
      <c r="C22" s="123">
        <v>931</v>
      </c>
      <c r="D22" s="123" t="s">
        <v>3499</v>
      </c>
      <c r="E22" s="123">
        <v>350</v>
      </c>
      <c r="F22" s="124">
        <v>43770</v>
      </c>
      <c r="G22" s="123" t="s">
        <v>2950</v>
      </c>
    </row>
    <row r="23" spans="1:7" x14ac:dyDescent="0.25">
      <c r="A23" s="6">
        <v>22</v>
      </c>
      <c r="B23" s="6" t="s">
        <v>2259</v>
      </c>
      <c r="C23" s="123">
        <v>131</v>
      </c>
      <c r="D23" s="123" t="s">
        <v>3701</v>
      </c>
      <c r="E23" s="123">
        <v>329</v>
      </c>
      <c r="F23" s="124">
        <v>43763</v>
      </c>
      <c r="G23" s="123" t="s">
        <v>2950</v>
      </c>
    </row>
    <row r="24" spans="1:7" x14ac:dyDescent="0.25">
      <c r="A24" s="6">
        <v>23</v>
      </c>
      <c r="B24" s="6" t="s">
        <v>2267</v>
      </c>
      <c r="C24" s="123">
        <v>131</v>
      </c>
      <c r="D24" s="123" t="s">
        <v>3700</v>
      </c>
      <c r="E24" s="123">
        <v>340</v>
      </c>
      <c r="F24" s="124">
        <v>43767</v>
      </c>
      <c r="G24" s="123" t="s">
        <v>2950</v>
      </c>
    </row>
    <row r="25" spans="1:7" x14ac:dyDescent="0.25">
      <c r="A25" s="6">
        <v>24</v>
      </c>
      <c r="B25" s="6" t="s">
        <v>3718</v>
      </c>
      <c r="C25" s="123" t="s">
        <v>3719</v>
      </c>
      <c r="D25" s="123" t="s">
        <v>3499</v>
      </c>
      <c r="E25" s="123">
        <v>356</v>
      </c>
      <c r="F25" s="124">
        <v>43775</v>
      </c>
      <c r="G25" s="141" t="s">
        <v>2843</v>
      </c>
    </row>
    <row r="26" spans="1:7" x14ac:dyDescent="0.25">
      <c r="A26" s="6">
        <v>25</v>
      </c>
      <c r="B26" s="6" t="s">
        <v>200</v>
      </c>
      <c r="C26" s="123">
        <v>141</v>
      </c>
      <c r="D26" s="123" t="s">
        <v>3747</v>
      </c>
      <c r="E26" s="123">
        <v>389</v>
      </c>
      <c r="F26" s="124">
        <v>43791</v>
      </c>
      <c r="G26" s="123" t="s">
        <v>2950</v>
      </c>
    </row>
    <row r="27" spans="1:7" x14ac:dyDescent="0.25">
      <c r="A27" s="6">
        <v>26</v>
      </c>
      <c r="B27" s="6" t="s">
        <v>3749</v>
      </c>
      <c r="C27" s="123">
        <v>931</v>
      </c>
      <c r="D27" s="123" t="s">
        <v>3499</v>
      </c>
      <c r="E27" s="123">
        <v>390</v>
      </c>
      <c r="F27" s="124">
        <v>43791</v>
      </c>
      <c r="G27" s="123" t="s">
        <v>2950</v>
      </c>
    </row>
    <row r="28" spans="1:7" x14ac:dyDescent="0.25">
      <c r="A28" s="95">
        <v>27</v>
      </c>
      <c r="B28" s="104" t="s">
        <v>3759</v>
      </c>
      <c r="C28" s="95" t="s">
        <v>2521</v>
      </c>
      <c r="D28" s="181" t="s">
        <v>3760</v>
      </c>
      <c r="E28" s="181">
        <v>398</v>
      </c>
      <c r="F28" s="297">
        <v>43795</v>
      </c>
      <c r="G28" s="242" t="s">
        <v>2843</v>
      </c>
    </row>
    <row r="29" spans="1:7" x14ac:dyDescent="0.25">
      <c r="A29" s="5">
        <v>28</v>
      </c>
      <c r="B29" s="6" t="s">
        <v>3766</v>
      </c>
      <c r="C29" s="86">
        <v>431</v>
      </c>
      <c r="D29" s="86" t="s">
        <v>3499</v>
      </c>
      <c r="E29" s="86">
        <v>405</v>
      </c>
      <c r="F29" s="87">
        <v>43797</v>
      </c>
      <c r="G29" s="86" t="s">
        <v>2950</v>
      </c>
    </row>
    <row r="30" spans="1:7" x14ac:dyDescent="0.25">
      <c r="A30" s="6">
        <v>29</v>
      </c>
      <c r="B30" s="6" t="s">
        <v>927</v>
      </c>
      <c r="C30" s="123" t="s">
        <v>3719</v>
      </c>
      <c r="D30" s="123" t="s">
        <v>3499</v>
      </c>
      <c r="E30" s="123">
        <v>411</v>
      </c>
      <c r="F30" s="124">
        <v>43803</v>
      </c>
      <c r="G30" s="123" t="s">
        <v>2950</v>
      </c>
    </row>
    <row r="31" spans="1:7" x14ac:dyDescent="0.25">
      <c r="A31" s="6">
        <v>30</v>
      </c>
      <c r="B31" s="6" t="s">
        <v>3790</v>
      </c>
      <c r="C31" s="123">
        <v>21</v>
      </c>
      <c r="D31" s="123" t="s">
        <v>3499</v>
      </c>
      <c r="E31" s="123">
        <v>423</v>
      </c>
      <c r="F31" s="9">
        <v>43816</v>
      </c>
      <c r="G31" s="123" t="s">
        <v>2950</v>
      </c>
    </row>
    <row r="32" spans="1:7" x14ac:dyDescent="0.25">
      <c r="A32" s="6">
        <v>31</v>
      </c>
      <c r="B32" s="6" t="s">
        <v>3795</v>
      </c>
      <c r="C32" s="86" t="s">
        <v>3502</v>
      </c>
      <c r="D32" s="123" t="s">
        <v>3499</v>
      </c>
      <c r="E32" s="86">
        <v>427</v>
      </c>
      <c r="F32" s="87">
        <v>43819</v>
      </c>
      <c r="G32" s="86" t="s">
        <v>2950</v>
      </c>
    </row>
    <row r="33" spans="1:11" x14ac:dyDescent="0.25">
      <c r="A33" s="285">
        <v>32</v>
      </c>
      <c r="B33" s="51" t="s">
        <v>3801</v>
      </c>
      <c r="C33" s="123">
        <v>832</v>
      </c>
      <c r="D33" s="123" t="s">
        <v>3499</v>
      </c>
      <c r="E33" s="123">
        <v>430</v>
      </c>
      <c r="F33" s="124">
        <v>43824</v>
      </c>
      <c r="G33" s="123" t="s">
        <v>2950</v>
      </c>
    </row>
    <row r="34" spans="1:11" x14ac:dyDescent="0.25">
      <c r="A34" s="95">
        <v>33</v>
      </c>
      <c r="B34" s="104" t="s">
        <v>3828</v>
      </c>
      <c r="C34" s="95" t="s">
        <v>3829</v>
      </c>
      <c r="D34" s="181" t="s">
        <v>3830</v>
      </c>
      <c r="E34" s="181">
        <v>24</v>
      </c>
      <c r="F34" s="297">
        <v>43846</v>
      </c>
      <c r="G34" s="244" t="s">
        <v>2843</v>
      </c>
    </row>
    <row r="35" spans="1:11" x14ac:dyDescent="0.25">
      <c r="A35" s="5">
        <v>34</v>
      </c>
      <c r="B35" s="6" t="s">
        <v>3141</v>
      </c>
      <c r="C35" s="86">
        <v>21</v>
      </c>
      <c r="D35" s="86" t="s">
        <v>3835</v>
      </c>
      <c r="E35" s="86">
        <v>27</v>
      </c>
      <c r="F35" s="87">
        <v>43847</v>
      </c>
      <c r="G35" s="86" t="s">
        <v>2950</v>
      </c>
    </row>
    <row r="36" spans="1:11" x14ac:dyDescent="0.25">
      <c r="A36" s="158">
        <v>35</v>
      </c>
      <c r="B36" s="158" t="s">
        <v>2951</v>
      </c>
      <c r="C36" s="225">
        <v>821</v>
      </c>
      <c r="D36" s="36" t="s">
        <v>2118</v>
      </c>
      <c r="E36" s="36">
        <v>187</v>
      </c>
      <c r="F36" s="28">
        <v>43342</v>
      </c>
      <c r="G36" s="256" t="s">
        <v>2950</v>
      </c>
      <c r="H36" s="252" t="s">
        <v>3500</v>
      </c>
      <c r="I36" s="252"/>
      <c r="J36" s="252"/>
      <c r="K36" s="252"/>
    </row>
    <row r="37" spans="1:11" x14ac:dyDescent="0.25">
      <c r="A37" s="5">
        <v>36</v>
      </c>
      <c r="B37" s="6" t="s">
        <v>1288</v>
      </c>
      <c r="C37" s="86">
        <v>841</v>
      </c>
      <c r="D37" s="86" t="s">
        <v>3852</v>
      </c>
      <c r="E37" s="86">
        <v>45</v>
      </c>
      <c r="F37" s="87">
        <v>43857</v>
      </c>
      <c r="G37" s="86" t="s">
        <v>2950</v>
      </c>
    </row>
    <row r="38" spans="1:11" x14ac:dyDescent="0.25">
      <c r="A38" s="95">
        <v>37</v>
      </c>
      <c r="B38" s="104" t="s">
        <v>3858</v>
      </c>
      <c r="C38" s="181" t="s">
        <v>2885</v>
      </c>
      <c r="D38" s="181" t="s">
        <v>3859</v>
      </c>
      <c r="E38" s="181">
        <v>48</v>
      </c>
      <c r="F38" s="297">
        <v>43859</v>
      </c>
      <c r="G38" s="244" t="s">
        <v>2843</v>
      </c>
    </row>
    <row r="39" spans="1:11" x14ac:dyDescent="0.25">
      <c r="A39" s="5">
        <v>38</v>
      </c>
      <c r="B39" s="6" t="s">
        <v>3860</v>
      </c>
      <c r="C39" s="86" t="s">
        <v>3861</v>
      </c>
      <c r="D39" s="86" t="s">
        <v>3862</v>
      </c>
      <c r="E39" s="86">
        <v>49</v>
      </c>
      <c r="F39" s="87">
        <v>43866</v>
      </c>
      <c r="G39" s="140" t="s">
        <v>2843</v>
      </c>
    </row>
    <row r="40" spans="1:11" x14ac:dyDescent="0.25">
      <c r="A40" s="5"/>
      <c r="B40" s="5"/>
      <c r="C40" s="5"/>
      <c r="D40" s="5"/>
      <c r="E40" s="5"/>
      <c r="F40" s="5"/>
      <c r="G40" s="5"/>
    </row>
  </sheetData>
  <pageMargins left="0.7" right="0.7" top="0.75" bottom="0.75" header="0.3" footer="0.3"/>
  <pageSetup paperSize="9" scale="41" fitToHeight="0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X306"/>
  <sheetViews>
    <sheetView zoomScaleNormal="100" workbookViewId="0">
      <pane ySplit="1" topLeftCell="A177" activePane="bottomLeft" state="frozen"/>
      <selection pane="bottomLeft" activeCell="E197" sqref="E197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336</v>
      </c>
      <c r="G3" s="24">
        <f>C5+C12+C23+C31+C36+C41+C46+C82+C93+C94+C103+C104+C112+C118+C51+C58+C67+C74</f>
        <v>303</v>
      </c>
      <c r="H3" s="24">
        <f>C6+C15+C26+C32+C37+C42+C47+C52+C83+C96+C97+C105+C113+C120+C106+C59+C68+C75</f>
        <v>291</v>
      </c>
      <c r="I3" s="24">
        <f>C7+C33+C38+C43+C48+C53+C84+C98+C107+C114+C123+C124+C99+C60+C69+C76</f>
        <v>172</v>
      </c>
      <c r="J3" s="170">
        <f>F3+G3+H3+I3</f>
        <v>1102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21</v>
      </c>
      <c r="D6" s="271">
        <v>3</v>
      </c>
      <c r="E6" s="5"/>
      <c r="F6" s="94">
        <f>SUM(B3+B9+B10+B11+B20+B21+B22+B30+B35+B40+B45+B50+B56+B57+B66+B73+B80+B81+B90+B91+B92+B101+B102+B110+B111+B115+B116)</f>
        <v>211</v>
      </c>
      <c r="G6" s="5">
        <f>B5+B12+B13+B14+B23+B24+B25+B31+B36+B41+B46+B51+B82+B93+B94+B95+B103+B112+B118+B119+B104+B58+B67+B74</f>
        <v>128</v>
      </c>
      <c r="H6" s="5">
        <f>B6+B15+B16+B17+B26+B27+B28+B32+B37+B42+B47+B52+B83+B96+B97+B105+B106+B113+B120+B121+B59+B68+B75</f>
        <v>43</v>
      </c>
      <c r="I6" s="5">
        <f>B7+B33+B38+B43+B48+B53+B84+B98+B107+B108+B114+B123+B124+B125+B60+B69+B76</f>
        <v>17</v>
      </c>
      <c r="J6" s="94">
        <f>SUM(F6+G6+H6+I6)</f>
        <v>399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4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18</v>
      </c>
      <c r="I9" s="5">
        <f>D7+D33+D38+D43+D48+D53+D84+D98+D107+D108+D114+D123+D124+D125+D60+D69+D76</f>
        <v>3</v>
      </c>
      <c r="J9" s="94">
        <f>SUM(F9+G9+H9+I9)</f>
        <v>37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1538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551</v>
      </c>
      <c r="G15" s="5">
        <f>SUM(G3+G6+G9)</f>
        <v>443</v>
      </c>
      <c r="H15" s="5">
        <f>SUM(H3+H6+H9)</f>
        <v>352</v>
      </c>
      <c r="I15" s="5">
        <f>SUM(I3+I6+I9)</f>
        <v>192</v>
      </c>
      <c r="J15" s="94">
        <f>SUM(F15+G15+H15+I15)</f>
        <v>1538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25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25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25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19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18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21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1</v>
      </c>
      <c r="E90" s="135" t="s">
        <v>2843</v>
      </c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24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1</v>
      </c>
      <c r="C98" s="271">
        <v>19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21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5</v>
      </c>
      <c r="C101" s="271">
        <v>25</v>
      </c>
      <c r="D101" s="271">
        <v>1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25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22</v>
      </c>
      <c r="D106" s="271">
        <v>1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19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16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24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27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25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1</v>
      </c>
      <c r="C123" s="271">
        <v>25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15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399</v>
      </c>
      <c r="C127" s="176">
        <f>SUM(C3:C126)</f>
        <v>1102</v>
      </c>
      <c r="D127" s="176">
        <f>SUM(D3:D126)</f>
        <v>37</v>
      </c>
      <c r="E127" s="165"/>
      <c r="F127" s="176"/>
      <c r="G127" s="165"/>
      <c r="H127" s="165"/>
      <c r="I127" s="165"/>
      <c r="J127" s="176">
        <f>B127+C127+D127</f>
        <v>1538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26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45</v>
      </c>
      <c r="G145" s="165">
        <f>SUM(C144+C161)</f>
        <v>30</v>
      </c>
      <c r="H145" s="165">
        <f>SUM(C147+C164)</f>
        <v>30</v>
      </c>
      <c r="I145" s="165">
        <f>SUM(C149)</f>
        <v>15</v>
      </c>
      <c r="J145" s="176">
        <f>F145+G145+H145+I145</f>
        <v>120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100</v>
      </c>
      <c r="G147" s="165">
        <f>SUM(B144+B145+B146+B162+B161+B163+B170+B171)</f>
        <v>79</v>
      </c>
      <c r="H147" s="165">
        <f>SUM(B147+B148+B164+B172)</f>
        <v>46</v>
      </c>
      <c r="I147" s="165">
        <f>SUM(B150+B173)</f>
        <v>53</v>
      </c>
      <c r="J147" s="176">
        <f>F147+G147+H147+I147</f>
        <v>278</v>
      </c>
      <c r="K147" s="174"/>
      <c r="L147" s="166"/>
    </row>
    <row r="148" spans="1:15" ht="15.75" thickBot="1" x14ac:dyDescent="0.3">
      <c r="A148" s="172" t="s">
        <v>2521</v>
      </c>
      <c r="B148" s="278">
        <v>28</v>
      </c>
      <c r="C148" s="278"/>
      <c r="D148" s="165">
        <v>2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172" t="s">
        <v>1397</v>
      </c>
      <c r="B149" s="278"/>
      <c r="C149" s="278">
        <v>15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3</v>
      </c>
      <c r="I149" s="165">
        <f>D152+D153+D154+D174</f>
        <v>0</v>
      </c>
      <c r="J149" s="176">
        <f>F149+G149+H149+I149</f>
        <v>7</v>
      </c>
      <c r="K149" s="174"/>
      <c r="L149" s="166"/>
    </row>
    <row r="150" spans="1:15" x14ac:dyDescent="0.25">
      <c r="A150" s="96" t="s">
        <v>1396</v>
      </c>
      <c r="B150" s="163">
        <v>27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147</v>
      </c>
      <c r="G151" s="96">
        <f>G145+G147+G149</f>
        <v>111</v>
      </c>
      <c r="H151" s="96">
        <f>H145+H147+H149</f>
        <v>79</v>
      </c>
      <c r="I151" s="96">
        <f>I145+I147+I149</f>
        <v>68</v>
      </c>
      <c r="J151" s="167">
        <f>J145+J147+J149</f>
        <v>405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405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4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5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 t="s">
        <v>2179</v>
      </c>
      <c r="B164" s="163">
        <v>3</v>
      </c>
      <c r="C164" s="163">
        <v>15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8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16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15</v>
      </c>
      <c r="C172" s="163"/>
      <c r="D172" s="5">
        <v>1</v>
      </c>
      <c r="E172" s="254" t="s">
        <v>2843</v>
      </c>
      <c r="F172" s="96"/>
      <c r="G172" s="96"/>
      <c r="H172" s="96"/>
      <c r="I172" s="96"/>
      <c r="J172" s="96"/>
      <c r="K172" s="166"/>
      <c r="L172" s="166"/>
    </row>
    <row r="173" spans="1:14" x14ac:dyDescent="0.25">
      <c r="A173" s="96" t="s">
        <v>1305</v>
      </c>
      <c r="B173" s="271">
        <v>26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278</v>
      </c>
      <c r="C177" s="179">
        <f>SUM(C138:C176)</f>
        <v>120</v>
      </c>
      <c r="D177" s="179">
        <f>SUM(D138:D176)</f>
        <v>5</v>
      </c>
      <c r="E177" s="292" t="s">
        <v>3457</v>
      </c>
      <c r="F177" s="179"/>
      <c r="G177" s="179"/>
      <c r="H177" s="179"/>
      <c r="I177" s="179"/>
      <c r="J177" s="179">
        <f>B177+C177+D177</f>
        <v>403</v>
      </c>
    </row>
    <row r="178" spans="1:17" ht="15.75" thickTop="1" x14ac:dyDescent="0.25">
      <c r="A178" s="24" t="s">
        <v>1802</v>
      </c>
      <c r="B178" s="24">
        <f>B177+B127</f>
        <v>677</v>
      </c>
      <c r="C178" s="24">
        <f>C127+C177</f>
        <v>1222</v>
      </c>
      <c r="D178" s="24">
        <f>D127+D177</f>
        <v>42</v>
      </c>
      <c r="E178" s="24"/>
      <c r="F178" s="24"/>
      <c r="G178" s="24"/>
      <c r="H178" s="24"/>
      <c r="I178" s="24"/>
      <c r="J178" s="24">
        <f>J177+J127</f>
        <v>1941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3892</v>
      </c>
      <c r="E184" t="s">
        <v>3888</v>
      </c>
      <c r="K184" s="253"/>
      <c r="L184" s="253"/>
      <c r="M184" s="253"/>
      <c r="O184" t="s">
        <v>3905</v>
      </c>
    </row>
    <row r="185" spans="1:17" x14ac:dyDescent="0.25">
      <c r="A185" t="s">
        <v>3900</v>
      </c>
      <c r="E185" t="s">
        <v>3607</v>
      </c>
    </row>
    <row r="186" spans="1:17" x14ac:dyDescent="0.25">
      <c r="A186" t="s">
        <v>3901</v>
      </c>
      <c r="E186" t="s">
        <v>3601</v>
      </c>
    </row>
    <row r="187" spans="1:17" x14ac:dyDescent="0.25">
      <c r="A187" t="s">
        <v>3904</v>
      </c>
      <c r="E187" t="s">
        <v>3891</v>
      </c>
    </row>
    <row r="188" spans="1:17" x14ac:dyDescent="0.25">
      <c r="A188" t="s">
        <v>3909</v>
      </c>
      <c r="E188" t="s">
        <v>3894</v>
      </c>
      <c r="O188" s="253"/>
      <c r="P188" s="253"/>
      <c r="Q188" s="253"/>
    </row>
    <row r="189" spans="1:17" x14ac:dyDescent="0.25">
      <c r="A189" t="s">
        <v>3910</v>
      </c>
      <c r="E189" t="s">
        <v>3903</v>
      </c>
      <c r="O189" s="253"/>
      <c r="P189" s="253"/>
      <c r="Q189" s="253"/>
    </row>
    <row r="190" spans="1:17" x14ac:dyDescent="0.25">
      <c r="A190" t="s">
        <v>3911</v>
      </c>
      <c r="C190" s="252"/>
      <c r="E190" t="s">
        <v>3609</v>
      </c>
    </row>
    <row r="191" spans="1:17" x14ac:dyDescent="0.25">
      <c r="A191" t="s">
        <v>3912</v>
      </c>
      <c r="E191" t="s">
        <v>3906</v>
      </c>
      <c r="O191" s="252"/>
      <c r="P191" s="252"/>
      <c r="Q191" s="252"/>
    </row>
    <row r="192" spans="1:17" x14ac:dyDescent="0.25">
      <c r="A192" t="s">
        <v>3492</v>
      </c>
      <c r="E192" t="s">
        <v>3907</v>
      </c>
      <c r="O192" s="252"/>
    </row>
    <row r="193" spans="1:15" x14ac:dyDescent="0.25">
      <c r="A193" t="s">
        <v>3914</v>
      </c>
      <c r="E193" t="s">
        <v>3735</v>
      </c>
    </row>
    <row r="194" spans="1:15" x14ac:dyDescent="0.25">
      <c r="A194" s="252"/>
      <c r="E194" t="s">
        <v>3908</v>
      </c>
    </row>
    <row r="195" spans="1:15" ht="16.149999999999999" customHeight="1" x14ac:dyDescent="0.25">
      <c r="E195" t="s">
        <v>3913</v>
      </c>
    </row>
    <row r="196" spans="1:15" ht="16.149999999999999" customHeight="1" x14ac:dyDescent="0.25">
      <c r="E196" t="s">
        <v>3464</v>
      </c>
    </row>
    <row r="197" spans="1:15" ht="16.149999999999999" customHeight="1" x14ac:dyDescent="0.25">
      <c r="E197" t="s">
        <v>3915</v>
      </c>
    </row>
    <row r="198" spans="1:15" x14ac:dyDescent="0.25">
      <c r="E198" t="s">
        <v>3916</v>
      </c>
    </row>
    <row r="199" spans="1:15" x14ac:dyDescent="0.25">
      <c r="E199" t="s">
        <v>3917</v>
      </c>
    </row>
    <row r="200" spans="1:15" x14ac:dyDescent="0.25">
      <c r="E200" t="s">
        <v>3918</v>
      </c>
    </row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  <c r="E206" t="s">
        <v>3889</v>
      </c>
      <c r="O206" t="s">
        <v>3890</v>
      </c>
    </row>
    <row r="207" spans="1:15" x14ac:dyDescent="0.25">
      <c r="B207" s="253"/>
      <c r="C207" s="253"/>
      <c r="O207" t="s">
        <v>3893</v>
      </c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4" spans="1:17" x14ac:dyDescent="0.25">
      <c r="A264" t="s">
        <v>3874</v>
      </c>
      <c r="E264" t="s">
        <v>3885</v>
      </c>
    </row>
    <row r="265" spans="1:17" x14ac:dyDescent="0.25">
      <c r="A265" t="s">
        <v>3895</v>
      </c>
      <c r="B265" s="166"/>
      <c r="E265" t="s">
        <v>3896</v>
      </c>
      <c r="O265" s="253"/>
      <c r="P265" s="253"/>
      <c r="Q265" s="253"/>
    </row>
    <row r="266" spans="1:17" x14ac:dyDescent="0.25">
      <c r="A266" t="s">
        <v>3479</v>
      </c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78" spans="1:15" x14ac:dyDescent="0.25">
      <c r="A278" t="s">
        <v>3879</v>
      </c>
      <c r="E278" t="s">
        <v>3879</v>
      </c>
      <c r="K278" t="s">
        <v>3878</v>
      </c>
      <c r="O278" t="s">
        <v>3878</v>
      </c>
    </row>
    <row r="279" spans="1:15" x14ac:dyDescent="0.25">
      <c r="A279" t="s">
        <v>3880</v>
      </c>
      <c r="E279" t="s">
        <v>3880</v>
      </c>
    </row>
    <row r="280" spans="1:15" x14ac:dyDescent="0.25">
      <c r="A280" t="s">
        <v>3881</v>
      </c>
      <c r="E280" t="s">
        <v>3881</v>
      </c>
    </row>
    <row r="281" spans="1:15" x14ac:dyDescent="0.25">
      <c r="A281" t="s">
        <v>3882</v>
      </c>
      <c r="E281" t="s">
        <v>3882</v>
      </c>
    </row>
    <row r="282" spans="1:15" x14ac:dyDescent="0.25">
      <c r="A282" s="253" t="s">
        <v>3883</v>
      </c>
      <c r="C282" s="253"/>
      <c r="D282" s="253"/>
      <c r="E282" s="253" t="s">
        <v>3883</v>
      </c>
    </row>
    <row r="283" spans="1:15" x14ac:dyDescent="0.25">
      <c r="A283" s="253" t="s">
        <v>3884</v>
      </c>
      <c r="C283" s="253"/>
      <c r="D283" s="253"/>
      <c r="E283" s="253" t="s">
        <v>3884</v>
      </c>
    </row>
    <row r="284" spans="1:15" x14ac:dyDescent="0.25">
      <c r="A284" s="253" t="s">
        <v>3919</v>
      </c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C297" s="253"/>
      <c r="D297" s="253"/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Q44"/>
  <sheetViews>
    <sheetView topLeftCell="A18" workbookViewId="0">
      <selection activeCell="L38" sqref="L38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  <c r="H9" s="252" t="s">
        <v>3866</v>
      </c>
    </row>
    <row r="10" spans="1:17" x14ac:dyDescent="0.25">
      <c r="A10" s="286">
        <v>9</v>
      </c>
      <c r="B10" s="65" t="s">
        <v>3309</v>
      </c>
      <c r="C10" s="287" t="s">
        <v>1396</v>
      </c>
      <c r="D10" s="287" t="s">
        <v>3310</v>
      </c>
      <c r="E10" s="287">
        <v>80</v>
      </c>
      <c r="F10" s="288">
        <v>43556</v>
      </c>
      <c r="G10" s="289" t="s">
        <v>2843</v>
      </c>
    </row>
    <row r="11" spans="1:17" x14ac:dyDescent="0.25">
      <c r="A11" s="285">
        <v>10</v>
      </c>
      <c r="B11" s="51" t="s">
        <v>3320</v>
      </c>
      <c r="C11" s="123">
        <v>21</v>
      </c>
      <c r="D11" s="123" t="s">
        <v>3299</v>
      </c>
      <c r="E11" s="123">
        <v>90</v>
      </c>
      <c r="F11" s="124">
        <v>43572</v>
      </c>
      <c r="G11" s="123" t="s">
        <v>2950</v>
      </c>
      <c r="H11" s="252" t="s">
        <v>3813</v>
      </c>
      <c r="I11" s="252"/>
      <c r="J11" s="252"/>
    </row>
    <row r="12" spans="1:17" x14ac:dyDescent="0.25">
      <c r="A12" s="285">
        <v>11</v>
      </c>
      <c r="B12" s="51" t="s">
        <v>1281</v>
      </c>
      <c r="C12" s="123">
        <v>831</v>
      </c>
      <c r="D12" s="123" t="s">
        <v>3323</v>
      </c>
      <c r="E12" s="123">
        <v>93</v>
      </c>
      <c r="F12" s="124">
        <v>43577</v>
      </c>
      <c r="G12" s="123" t="s">
        <v>2950</v>
      </c>
    </row>
    <row r="13" spans="1:17" x14ac:dyDescent="0.25">
      <c r="A13" s="286">
        <v>12</v>
      </c>
      <c r="B13" s="65" t="s">
        <v>1323</v>
      </c>
      <c r="C13" s="287" t="s">
        <v>1305</v>
      </c>
      <c r="D13" s="287" t="s">
        <v>3353</v>
      </c>
      <c r="E13" s="287">
        <v>135</v>
      </c>
      <c r="F13" s="288">
        <v>43636</v>
      </c>
      <c r="G13" s="289" t="s">
        <v>2843</v>
      </c>
    </row>
    <row r="14" spans="1:17" x14ac:dyDescent="0.25">
      <c r="A14" s="285">
        <v>13</v>
      </c>
      <c r="B14" s="8" t="s">
        <v>3355</v>
      </c>
      <c r="C14" s="290" t="s">
        <v>3356</v>
      </c>
      <c r="D14" s="123" t="s">
        <v>3357</v>
      </c>
      <c r="E14" s="123">
        <v>280</v>
      </c>
      <c r="F14" s="124">
        <v>43374</v>
      </c>
      <c r="G14" s="123" t="s">
        <v>2950</v>
      </c>
      <c r="H14" s="252"/>
      <c r="I14" s="252"/>
      <c r="J14" s="295" t="s">
        <v>3614</v>
      </c>
      <c r="K14" s="252"/>
      <c r="L14" s="252"/>
    </row>
    <row r="15" spans="1:17" x14ac:dyDescent="0.25">
      <c r="A15" s="285">
        <v>14</v>
      </c>
      <c r="B15" s="51" t="s">
        <v>3498</v>
      </c>
      <c r="C15" s="123">
        <v>721</v>
      </c>
      <c r="D15" s="123" t="s">
        <v>3499</v>
      </c>
      <c r="E15" s="123">
        <v>201</v>
      </c>
      <c r="F15" s="124">
        <v>43710</v>
      </c>
      <c r="G15" s="123" t="s">
        <v>2950</v>
      </c>
    </row>
    <row r="16" spans="1:17" x14ac:dyDescent="0.25">
      <c r="A16" s="285">
        <v>15</v>
      </c>
      <c r="B16" s="51" t="s">
        <v>3501</v>
      </c>
      <c r="C16" s="123" t="s">
        <v>3502</v>
      </c>
      <c r="D16" s="123" t="s">
        <v>3503</v>
      </c>
      <c r="E16" s="123">
        <v>215</v>
      </c>
      <c r="F16" s="124">
        <v>43710</v>
      </c>
      <c r="G16" s="123" t="s">
        <v>2950</v>
      </c>
    </row>
    <row r="17" spans="1:7" x14ac:dyDescent="0.25">
      <c r="A17" s="294">
        <v>16</v>
      </c>
      <c r="B17" s="59" t="s">
        <v>3585</v>
      </c>
      <c r="C17" s="85">
        <v>331</v>
      </c>
      <c r="D17" s="123" t="s">
        <v>3499</v>
      </c>
      <c r="E17" s="122">
        <v>258</v>
      </c>
      <c r="F17" s="9">
        <v>43727</v>
      </c>
      <c r="G17" s="85" t="s">
        <v>2950</v>
      </c>
    </row>
    <row r="18" spans="1:7" x14ac:dyDescent="0.25">
      <c r="A18" s="5">
        <v>17</v>
      </c>
      <c r="B18" s="6" t="s">
        <v>3590</v>
      </c>
      <c r="C18" s="86">
        <v>422</v>
      </c>
      <c r="D18" s="86" t="s">
        <v>3499</v>
      </c>
      <c r="E18" s="86">
        <v>259</v>
      </c>
      <c r="F18" s="87">
        <v>43728</v>
      </c>
      <c r="G18" s="140" t="s">
        <v>2843</v>
      </c>
    </row>
    <row r="19" spans="1:7" x14ac:dyDescent="0.25">
      <c r="A19" s="6">
        <v>18</v>
      </c>
      <c r="B19" s="6" t="s">
        <v>3634</v>
      </c>
      <c r="C19" s="123">
        <v>121</v>
      </c>
      <c r="D19" s="123" t="s">
        <v>3635</v>
      </c>
      <c r="E19" s="123">
        <v>292</v>
      </c>
      <c r="F19" s="124">
        <v>43746</v>
      </c>
      <c r="G19" s="126" t="s">
        <v>2843</v>
      </c>
    </row>
    <row r="20" spans="1:7" x14ac:dyDescent="0.25">
      <c r="A20" s="285">
        <v>19</v>
      </c>
      <c r="B20" s="57" t="s">
        <v>3647</v>
      </c>
      <c r="C20" s="123">
        <v>741</v>
      </c>
      <c r="D20" s="123" t="s">
        <v>3648</v>
      </c>
      <c r="E20" s="123">
        <v>302</v>
      </c>
      <c r="F20" s="124">
        <v>43748</v>
      </c>
      <c r="G20" s="123" t="s">
        <v>2950</v>
      </c>
    </row>
    <row r="21" spans="1:7" x14ac:dyDescent="0.25">
      <c r="A21" s="285">
        <v>20</v>
      </c>
      <c r="B21" s="51" t="s">
        <v>3711</v>
      </c>
      <c r="C21" s="123">
        <v>931</v>
      </c>
      <c r="D21" s="123" t="s">
        <v>3499</v>
      </c>
      <c r="E21" s="123">
        <v>350</v>
      </c>
      <c r="F21" s="124">
        <v>43770</v>
      </c>
      <c r="G21" s="123" t="s">
        <v>2950</v>
      </c>
    </row>
    <row r="22" spans="1:7" x14ac:dyDescent="0.25">
      <c r="A22" s="6">
        <v>21</v>
      </c>
      <c r="B22" s="6" t="s">
        <v>2259</v>
      </c>
      <c r="C22" s="123">
        <v>131</v>
      </c>
      <c r="D22" s="123" t="s">
        <v>3701</v>
      </c>
      <c r="E22" s="123">
        <v>329</v>
      </c>
      <c r="F22" s="124">
        <v>43763</v>
      </c>
      <c r="G22" s="123" t="s">
        <v>2950</v>
      </c>
    </row>
    <row r="23" spans="1:7" x14ac:dyDescent="0.25">
      <c r="A23" s="6">
        <v>22</v>
      </c>
      <c r="B23" s="6" t="s">
        <v>2267</v>
      </c>
      <c r="C23" s="123">
        <v>131</v>
      </c>
      <c r="D23" s="123" t="s">
        <v>3700</v>
      </c>
      <c r="E23" s="123">
        <v>340</v>
      </c>
      <c r="F23" s="124">
        <v>43767</v>
      </c>
      <c r="G23" s="123" t="s">
        <v>2950</v>
      </c>
    </row>
    <row r="24" spans="1:7" x14ac:dyDescent="0.25">
      <c r="A24" s="6">
        <v>23</v>
      </c>
      <c r="B24" s="6" t="s">
        <v>3718</v>
      </c>
      <c r="C24" s="123" t="s">
        <v>3719</v>
      </c>
      <c r="D24" s="123" t="s">
        <v>3499</v>
      </c>
      <c r="E24" s="123">
        <v>356</v>
      </c>
      <c r="F24" s="124">
        <v>43775</v>
      </c>
      <c r="G24" s="141" t="s">
        <v>2843</v>
      </c>
    </row>
    <row r="25" spans="1:7" x14ac:dyDescent="0.25">
      <c r="A25" s="6">
        <v>24</v>
      </c>
      <c r="B25" s="6" t="s">
        <v>200</v>
      </c>
      <c r="C25" s="123">
        <v>141</v>
      </c>
      <c r="D25" s="123" t="s">
        <v>3747</v>
      </c>
      <c r="E25" s="123">
        <v>389</v>
      </c>
      <c r="F25" s="124">
        <v>43791</v>
      </c>
      <c r="G25" s="123" t="s">
        <v>2950</v>
      </c>
    </row>
    <row r="26" spans="1:7" x14ac:dyDescent="0.25">
      <c r="A26" s="6">
        <v>25</v>
      </c>
      <c r="B26" s="6" t="s">
        <v>3749</v>
      </c>
      <c r="C26" s="123">
        <v>931</v>
      </c>
      <c r="D26" s="123" t="s">
        <v>3499</v>
      </c>
      <c r="E26" s="123">
        <v>390</v>
      </c>
      <c r="F26" s="124">
        <v>43791</v>
      </c>
      <c r="G26" s="123" t="s">
        <v>2950</v>
      </c>
    </row>
    <row r="27" spans="1:7" x14ac:dyDescent="0.25">
      <c r="A27" s="95">
        <v>26</v>
      </c>
      <c r="B27" s="104" t="s">
        <v>3759</v>
      </c>
      <c r="C27" s="95" t="s">
        <v>2521</v>
      </c>
      <c r="D27" s="181" t="s">
        <v>3760</v>
      </c>
      <c r="E27" s="181">
        <v>398</v>
      </c>
      <c r="F27" s="297">
        <v>43795</v>
      </c>
      <c r="G27" s="242" t="s">
        <v>2843</v>
      </c>
    </row>
    <row r="28" spans="1:7" x14ac:dyDescent="0.25">
      <c r="A28" s="5">
        <v>27</v>
      </c>
      <c r="B28" s="6" t="s">
        <v>3766</v>
      </c>
      <c r="C28" s="86">
        <v>431</v>
      </c>
      <c r="D28" s="86" t="s">
        <v>3499</v>
      </c>
      <c r="E28" s="86">
        <v>405</v>
      </c>
      <c r="F28" s="87">
        <v>43797</v>
      </c>
      <c r="G28" s="86" t="s">
        <v>2950</v>
      </c>
    </row>
    <row r="29" spans="1:7" x14ac:dyDescent="0.25">
      <c r="A29" s="6">
        <v>28</v>
      </c>
      <c r="B29" s="6" t="s">
        <v>927</v>
      </c>
      <c r="C29" s="123" t="s">
        <v>3719</v>
      </c>
      <c r="D29" s="123" t="s">
        <v>3499</v>
      </c>
      <c r="E29" s="123">
        <v>411</v>
      </c>
      <c r="F29" s="124">
        <v>43803</v>
      </c>
      <c r="G29" s="123" t="s">
        <v>2950</v>
      </c>
    </row>
    <row r="30" spans="1:7" x14ac:dyDescent="0.25">
      <c r="A30" s="6">
        <v>29</v>
      </c>
      <c r="B30" s="6" t="s">
        <v>3790</v>
      </c>
      <c r="C30" s="123">
        <v>21</v>
      </c>
      <c r="D30" s="123" t="s">
        <v>3499</v>
      </c>
      <c r="E30" s="123">
        <v>423</v>
      </c>
      <c r="F30" s="9">
        <v>43816</v>
      </c>
      <c r="G30" s="123" t="s">
        <v>2950</v>
      </c>
    </row>
    <row r="31" spans="1:7" x14ac:dyDescent="0.25">
      <c r="A31" s="6">
        <v>30</v>
      </c>
      <c r="B31" s="6" t="s">
        <v>3795</v>
      </c>
      <c r="C31" s="86" t="s">
        <v>3502</v>
      </c>
      <c r="D31" s="123" t="s">
        <v>3499</v>
      </c>
      <c r="E31" s="86">
        <v>427</v>
      </c>
      <c r="F31" s="87">
        <v>43819</v>
      </c>
      <c r="G31" s="86" t="s">
        <v>2950</v>
      </c>
    </row>
    <row r="32" spans="1:7" x14ac:dyDescent="0.25">
      <c r="A32" s="285">
        <v>31</v>
      </c>
      <c r="B32" s="51" t="s">
        <v>3801</v>
      </c>
      <c r="C32" s="123">
        <v>832</v>
      </c>
      <c r="D32" s="123" t="s">
        <v>3499</v>
      </c>
      <c r="E32" s="123">
        <v>430</v>
      </c>
      <c r="F32" s="124">
        <v>43824</v>
      </c>
      <c r="G32" s="123" t="s">
        <v>2950</v>
      </c>
    </row>
    <row r="33" spans="1:11" x14ac:dyDescent="0.25">
      <c r="A33" s="95">
        <v>32</v>
      </c>
      <c r="B33" s="104" t="s">
        <v>3828</v>
      </c>
      <c r="C33" s="95" t="s">
        <v>3829</v>
      </c>
      <c r="D33" s="181" t="s">
        <v>3830</v>
      </c>
      <c r="E33" s="181">
        <v>24</v>
      </c>
      <c r="F33" s="297">
        <v>43846</v>
      </c>
      <c r="G33" s="244" t="s">
        <v>2843</v>
      </c>
    </row>
    <row r="34" spans="1:11" x14ac:dyDescent="0.25">
      <c r="A34" s="5">
        <v>33</v>
      </c>
      <c r="B34" s="6" t="s">
        <v>3141</v>
      </c>
      <c r="C34" s="86">
        <v>21</v>
      </c>
      <c r="D34" s="86" t="s">
        <v>3835</v>
      </c>
      <c r="E34" s="86">
        <v>27</v>
      </c>
      <c r="F34" s="87">
        <v>43847</v>
      </c>
      <c r="G34" s="86" t="s">
        <v>2950</v>
      </c>
    </row>
    <row r="35" spans="1:11" x14ac:dyDescent="0.25">
      <c r="A35" s="158">
        <v>34</v>
      </c>
      <c r="B35" s="298" t="s">
        <v>2951</v>
      </c>
      <c r="C35" s="225">
        <v>821</v>
      </c>
      <c r="D35" s="36" t="s">
        <v>2118</v>
      </c>
      <c r="E35" s="36">
        <v>187</v>
      </c>
      <c r="F35" s="28">
        <v>43342</v>
      </c>
      <c r="G35" s="256" t="s">
        <v>2950</v>
      </c>
      <c r="H35" s="252" t="s">
        <v>3500</v>
      </c>
      <c r="I35" s="252"/>
      <c r="J35" s="252"/>
      <c r="K35" s="252"/>
    </row>
    <row r="36" spans="1:11" x14ac:dyDescent="0.25">
      <c r="A36" s="5">
        <v>35</v>
      </c>
      <c r="B36" s="6" t="s">
        <v>1288</v>
      </c>
      <c r="C36" s="86">
        <v>841</v>
      </c>
      <c r="D36" s="86" t="s">
        <v>3852</v>
      </c>
      <c r="E36" s="86">
        <v>45</v>
      </c>
      <c r="F36" s="87">
        <v>43857</v>
      </c>
      <c r="G36" s="86" t="s">
        <v>2950</v>
      </c>
    </row>
    <row r="37" spans="1:11" x14ac:dyDescent="0.25">
      <c r="A37" s="95">
        <v>36</v>
      </c>
      <c r="B37" s="104" t="s">
        <v>3858</v>
      </c>
      <c r="C37" s="181" t="s">
        <v>2885</v>
      </c>
      <c r="D37" s="181" t="s">
        <v>3859</v>
      </c>
      <c r="E37" s="181">
        <v>48</v>
      </c>
      <c r="F37" s="297">
        <v>43859</v>
      </c>
      <c r="G37" s="244" t="s">
        <v>2843</v>
      </c>
    </row>
    <row r="38" spans="1:11" x14ac:dyDescent="0.25">
      <c r="A38" s="5">
        <v>37</v>
      </c>
      <c r="B38" s="6" t="s">
        <v>3860</v>
      </c>
      <c r="C38" s="86" t="s">
        <v>3861</v>
      </c>
      <c r="D38" s="86" t="s">
        <v>3862</v>
      </c>
      <c r="E38" s="86">
        <v>49</v>
      </c>
      <c r="F38" s="87">
        <v>43866</v>
      </c>
      <c r="G38" s="140" t="s">
        <v>2843</v>
      </c>
    </row>
    <row r="39" spans="1:11" x14ac:dyDescent="0.25">
      <c r="A39" s="6">
        <v>38</v>
      </c>
      <c r="B39" s="6" t="s">
        <v>3875</v>
      </c>
      <c r="C39" s="123" t="s">
        <v>3876</v>
      </c>
      <c r="D39" s="123" t="s">
        <v>3877</v>
      </c>
      <c r="E39" s="123">
        <v>68</v>
      </c>
      <c r="F39" s="124">
        <v>44075</v>
      </c>
      <c r="G39" s="123" t="s">
        <v>2950</v>
      </c>
    </row>
    <row r="40" spans="1:11" x14ac:dyDescent="0.25">
      <c r="A40" s="6">
        <v>39</v>
      </c>
      <c r="B40" s="6" t="s">
        <v>3886</v>
      </c>
      <c r="C40" s="123">
        <v>822</v>
      </c>
      <c r="D40" s="123" t="s">
        <v>3887</v>
      </c>
      <c r="E40" s="123">
        <v>67</v>
      </c>
      <c r="F40" s="124">
        <v>43893</v>
      </c>
      <c r="G40" s="140" t="s">
        <v>2843</v>
      </c>
    </row>
    <row r="41" spans="1:11" x14ac:dyDescent="0.25">
      <c r="A41" s="6">
        <v>40</v>
      </c>
      <c r="B41" s="6" t="s">
        <v>3897</v>
      </c>
      <c r="C41" s="123">
        <v>722</v>
      </c>
      <c r="D41" s="123" t="s">
        <v>3898</v>
      </c>
      <c r="E41" s="123">
        <v>76</v>
      </c>
      <c r="F41" s="124">
        <v>43906</v>
      </c>
      <c r="G41" s="140" t="s">
        <v>2843</v>
      </c>
    </row>
    <row r="42" spans="1:11" x14ac:dyDescent="0.25">
      <c r="A42" s="6">
        <v>41</v>
      </c>
      <c r="B42" s="6" t="s">
        <v>3899</v>
      </c>
      <c r="C42" s="123">
        <v>531</v>
      </c>
      <c r="D42" s="123" t="s">
        <v>3898</v>
      </c>
      <c r="E42" s="123">
        <v>77</v>
      </c>
      <c r="F42" s="124">
        <v>43906</v>
      </c>
      <c r="G42" s="86" t="s">
        <v>2950</v>
      </c>
    </row>
    <row r="43" spans="1:11" x14ac:dyDescent="0.25">
      <c r="A43" s="6">
        <v>42</v>
      </c>
      <c r="B43" s="6" t="s">
        <v>3902</v>
      </c>
      <c r="C43" s="123">
        <v>831</v>
      </c>
      <c r="D43" s="123" t="s">
        <v>3898</v>
      </c>
      <c r="E43" s="123">
        <v>78</v>
      </c>
      <c r="F43" s="124">
        <v>43907</v>
      </c>
      <c r="G43" s="86" t="s">
        <v>2950</v>
      </c>
    </row>
    <row r="44" spans="1:11" x14ac:dyDescent="0.25">
      <c r="A44" s="125"/>
      <c r="B44" s="8"/>
    </row>
  </sheetData>
  <pageMargins left="0.7" right="0.7" top="0.75" bottom="0.75" header="0.3" footer="0.3"/>
  <pageSetup paperSize="9" scale="41" fitToHeight="0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X306"/>
  <sheetViews>
    <sheetView zoomScaleNormal="100" workbookViewId="0">
      <pane ySplit="1" topLeftCell="A176" activePane="bottomLeft" state="frozen"/>
      <selection pane="bottomLeft" activeCell="N146" sqref="N146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336</v>
      </c>
      <c r="G3" s="24">
        <f>C5+C12+C23+C31+C36+C41+C46+C82+C93+C94+C103+C104+C112+C118+C51+C58+C67+C74</f>
        <v>303</v>
      </c>
      <c r="H3" s="24">
        <f>C6+C15+C26+C32+C37+C42+C47+C52+C83+C96+C97+C105+C113+C120+C106+C59+C68+C75</f>
        <v>291</v>
      </c>
      <c r="I3" s="24">
        <f>C7+C33+C38+C43+C48+C53+C84+C98+C107+C114+C123+C124+C99+C60+C69+C76</f>
        <v>172</v>
      </c>
      <c r="J3" s="170">
        <f>F3+G3+H3+I3</f>
        <v>1102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21</v>
      </c>
      <c r="D6" s="271">
        <v>3</v>
      </c>
      <c r="E6" s="5"/>
      <c r="F6" s="94">
        <f>SUM(B3+B9+B10+B11+B20+B21+B22+B30+B35+B40+B45+B50+B56+B57+B66+B73+B80+B81+B90+B91+B92+B101+B102+B110+B111+B115+B116)</f>
        <v>211</v>
      </c>
      <c r="G6" s="5">
        <f>B5+B12+B13+B14+B23+B24+B25+B31+B36+B41+B46+B51+B82+B93+B94+B95+B103+B112+B118+B119+B104+B58+B67+B74</f>
        <v>126</v>
      </c>
      <c r="H6" s="5">
        <f>B6+B15+B16+B17+B26+B27+B28+B32+B37+B42+B47+B52+B83+B96+B97+B105+B106+B113+B120+B121+B59+B68+B75</f>
        <v>43</v>
      </c>
      <c r="I6" s="5">
        <f>B7+B33+B38+B43+B48+B53+B84+B98+B107+B108+B114+B123+B124+B125+B60+B69+B76</f>
        <v>17</v>
      </c>
      <c r="J6" s="94">
        <f>SUM(F6+G6+H6+I6)</f>
        <v>397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4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18</v>
      </c>
      <c r="I9" s="5">
        <f>D7+D33+D38+D43+D48+D53+D84+D98+D107+D108+D114+D123+D124+D125+D60+D69+D76</f>
        <v>3</v>
      </c>
      <c r="J9" s="94">
        <f>SUM(F9+G9+H9+I9)</f>
        <v>37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1536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551</v>
      </c>
      <c r="G15" s="5">
        <f>SUM(G3+G6+G9)</f>
        <v>441</v>
      </c>
      <c r="H15" s="5">
        <f>SUM(H3+H6+H9)</f>
        <v>352</v>
      </c>
      <c r="I15" s="5">
        <f>SUM(I3+I6+I9)</f>
        <v>192</v>
      </c>
      <c r="J15" s="94">
        <f>SUM(F15+G15+H15+I15)</f>
        <v>1536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25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25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19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18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21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1</v>
      </c>
      <c r="E90" s="135" t="s">
        <v>2843</v>
      </c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23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1</v>
      </c>
      <c r="C98" s="271">
        <v>19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21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5</v>
      </c>
      <c r="C101" s="271">
        <v>25</v>
      </c>
      <c r="D101" s="271">
        <v>1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24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22</v>
      </c>
      <c r="D106" s="271">
        <v>1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19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16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24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27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25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1</v>
      </c>
      <c r="C123" s="271">
        <v>25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15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397</v>
      </c>
      <c r="C127" s="176">
        <f>SUM(C3:C126)</f>
        <v>1102</v>
      </c>
      <c r="D127" s="176">
        <f>SUM(D3:D126)</f>
        <v>37</v>
      </c>
      <c r="E127" s="165"/>
      <c r="F127" s="176"/>
      <c r="G127" s="165"/>
      <c r="H127" s="165"/>
      <c r="I127" s="165"/>
      <c r="J127" s="176">
        <f>B127+C127+D127</f>
        <v>1536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22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45</v>
      </c>
      <c r="G145" s="165">
        <f>SUM(C144+C161)</f>
        <v>30</v>
      </c>
      <c r="H145" s="165">
        <f>SUM(C147+C164)</f>
        <v>30</v>
      </c>
      <c r="I145" s="165">
        <f>SUM(C149)</f>
        <v>15</v>
      </c>
      <c r="J145" s="176">
        <f>F145+G145+H145+I145</f>
        <v>120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91</v>
      </c>
      <c r="G147" s="165">
        <f>SUM(B144+B145+B146+B162+B161+B163+B170+B171)</f>
        <v>77</v>
      </c>
      <c r="H147" s="165">
        <f>SUM(B147+B148+B164+B172)</f>
        <v>47</v>
      </c>
      <c r="I147" s="165">
        <f>SUM(B150+B173)</f>
        <v>53</v>
      </c>
      <c r="J147" s="176">
        <f>F147+G147+H147+I147</f>
        <v>268</v>
      </c>
      <c r="K147" s="174"/>
      <c r="L147" s="166"/>
    </row>
    <row r="148" spans="1:15" ht="15.75" thickBot="1" x14ac:dyDescent="0.3">
      <c r="A148" s="172" t="s">
        <v>2521</v>
      </c>
      <c r="B148" s="278">
        <v>29</v>
      </c>
      <c r="C148" s="278"/>
      <c r="D148" s="165">
        <v>1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172" t="s">
        <v>1397</v>
      </c>
      <c r="B149" s="278"/>
      <c r="C149" s="278">
        <v>15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2</v>
      </c>
      <c r="I149" s="165">
        <f>D152+D153+D154+D174</f>
        <v>0</v>
      </c>
      <c r="J149" s="176">
        <f>F149+G149+H149+I149</f>
        <v>6</v>
      </c>
      <c r="K149" s="174"/>
      <c r="L149" s="166"/>
    </row>
    <row r="150" spans="1:15" x14ac:dyDescent="0.25">
      <c r="A150" s="96" t="s">
        <v>1396</v>
      </c>
      <c r="B150" s="163">
        <v>27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138</v>
      </c>
      <c r="G151" s="96">
        <f>G145+G147+G149</f>
        <v>109</v>
      </c>
      <c r="H151" s="96">
        <f>H145+H147+H149</f>
        <v>79</v>
      </c>
      <c r="I151" s="96">
        <f>I145+I147+I149</f>
        <v>68</v>
      </c>
      <c r="J151" s="167">
        <f>J145+J147+J149</f>
        <v>394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394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2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3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 t="s">
        <v>2179</v>
      </c>
      <c r="B164" s="163">
        <v>3</v>
      </c>
      <c r="C164" s="163">
        <v>15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7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15</v>
      </c>
      <c r="C172" s="163"/>
      <c r="D172" s="5">
        <v>1</v>
      </c>
      <c r="E172" s="254" t="s">
        <v>2843</v>
      </c>
      <c r="F172" s="96"/>
      <c r="G172" s="96"/>
      <c r="H172" s="96"/>
      <c r="I172" s="96"/>
      <c r="J172" s="96"/>
      <c r="K172" s="166"/>
      <c r="L172" s="166"/>
    </row>
    <row r="173" spans="1:14" x14ac:dyDescent="0.25">
      <c r="A173" s="96" t="s">
        <v>1305</v>
      </c>
      <c r="B173" s="271">
        <v>26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268</v>
      </c>
      <c r="C177" s="179">
        <f>SUM(C138:C176)</f>
        <v>120</v>
      </c>
      <c r="D177" s="179">
        <f>SUM(D138:D176)</f>
        <v>4</v>
      </c>
      <c r="E177" s="292" t="s">
        <v>3457</v>
      </c>
      <c r="F177" s="179"/>
      <c r="G177" s="179"/>
      <c r="H177" s="179"/>
      <c r="I177" s="179"/>
      <c r="J177" s="179">
        <f>B177+C177+D177</f>
        <v>392</v>
      </c>
    </row>
    <row r="178" spans="1:17" ht="15.75" thickTop="1" x14ac:dyDescent="0.25">
      <c r="A178" s="24" t="s">
        <v>1802</v>
      </c>
      <c r="B178" s="24">
        <f>B177+B127</f>
        <v>665</v>
      </c>
      <c r="C178" s="24">
        <f>C127+C177</f>
        <v>1222</v>
      </c>
      <c r="D178" s="24">
        <f>D127+D177</f>
        <v>41</v>
      </c>
      <c r="E178" s="24"/>
      <c r="F178" s="24"/>
      <c r="G178" s="24"/>
      <c r="H178" s="24"/>
      <c r="I178" s="24"/>
      <c r="J178" s="24">
        <f>J177+J127</f>
        <v>1928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3920</v>
      </c>
      <c r="K184" t="s">
        <v>3929</v>
      </c>
      <c r="L184" s="253"/>
      <c r="M184" s="253"/>
      <c r="O184" t="s">
        <v>3641</v>
      </c>
    </row>
    <row r="185" spans="1:17" x14ac:dyDescent="0.25">
      <c r="A185" t="s">
        <v>3921</v>
      </c>
      <c r="K185" t="s">
        <v>3931</v>
      </c>
      <c r="O185" t="s">
        <v>3926</v>
      </c>
    </row>
    <row r="186" spans="1:17" x14ac:dyDescent="0.25">
      <c r="K186" t="s">
        <v>3932</v>
      </c>
      <c r="O186" t="s">
        <v>3773</v>
      </c>
    </row>
    <row r="187" spans="1:17" x14ac:dyDescent="0.25">
      <c r="K187" t="s">
        <v>3933</v>
      </c>
      <c r="O187" t="s">
        <v>3623</v>
      </c>
    </row>
    <row r="188" spans="1:17" x14ac:dyDescent="0.25">
      <c r="O188" s="253" t="s">
        <v>3927</v>
      </c>
      <c r="P188" s="253"/>
      <c r="Q188" s="253"/>
    </row>
    <row r="189" spans="1:17" x14ac:dyDescent="0.25">
      <c r="O189" s="253" t="s">
        <v>3928</v>
      </c>
      <c r="P189" s="253"/>
      <c r="Q189" s="253"/>
    </row>
    <row r="190" spans="1:17" x14ac:dyDescent="0.25">
      <c r="C190" s="252"/>
      <c r="O190" t="s">
        <v>3930</v>
      </c>
    </row>
    <row r="191" spans="1:17" x14ac:dyDescent="0.25">
      <c r="O191" s="252"/>
      <c r="P191" s="252"/>
      <c r="Q191" s="252"/>
    </row>
    <row r="192" spans="1:17" x14ac:dyDescent="0.25">
      <c r="O192" s="252"/>
    </row>
    <row r="194" spans="1:15" x14ac:dyDescent="0.25">
      <c r="A194" s="252"/>
    </row>
    <row r="195" spans="1:15" ht="16.149999999999999" customHeight="1" x14ac:dyDescent="0.25"/>
    <row r="196" spans="1:15" ht="16.149999999999999" customHeight="1" x14ac:dyDescent="0.25"/>
    <row r="197" spans="1:15" ht="16.149999999999999" customHeight="1" x14ac:dyDescent="0.25"/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</row>
    <row r="207" spans="1:15" x14ac:dyDescent="0.25">
      <c r="B207" s="253"/>
      <c r="C207" s="253"/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5" spans="1:17" x14ac:dyDescent="0.25">
      <c r="B265" s="166"/>
      <c r="O265" s="253"/>
      <c r="P265" s="253"/>
      <c r="Q265" s="253"/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78" spans="1:15" x14ac:dyDescent="0.25">
      <c r="A278" t="s">
        <v>3924</v>
      </c>
      <c r="E278" t="s">
        <v>3922</v>
      </c>
      <c r="K278" t="s">
        <v>3938</v>
      </c>
      <c r="O278" t="s">
        <v>3934</v>
      </c>
    </row>
    <row r="279" spans="1:15" x14ac:dyDescent="0.25">
      <c r="A279" t="s">
        <v>3925</v>
      </c>
      <c r="E279" t="s">
        <v>3923</v>
      </c>
      <c r="K279" t="s">
        <v>3939</v>
      </c>
      <c r="O279" t="s">
        <v>3935</v>
      </c>
    </row>
    <row r="280" spans="1:15" x14ac:dyDescent="0.25">
      <c r="K280" t="s">
        <v>3940</v>
      </c>
      <c r="O280" t="s">
        <v>3936</v>
      </c>
    </row>
    <row r="281" spans="1:15" x14ac:dyDescent="0.25">
      <c r="K281" t="s">
        <v>3941</v>
      </c>
      <c r="O281" t="s">
        <v>3937</v>
      </c>
    </row>
    <row r="282" spans="1:15" x14ac:dyDescent="0.25">
      <c r="A282" s="253"/>
      <c r="C282" s="253"/>
      <c r="D282" s="253"/>
      <c r="E282" s="253"/>
    </row>
    <row r="283" spans="1:15" x14ac:dyDescent="0.25">
      <c r="A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C297" s="253"/>
      <c r="D297" s="253"/>
      <c r="O297" t="s">
        <v>3942</v>
      </c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Q43"/>
  <sheetViews>
    <sheetView topLeftCell="A16" workbookViewId="0">
      <selection activeCell="A43" sqref="A43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  <c r="H9" s="252" t="s">
        <v>3866</v>
      </c>
    </row>
    <row r="10" spans="1:17" x14ac:dyDescent="0.25">
      <c r="A10" s="285">
        <v>9</v>
      </c>
      <c r="B10" s="51" t="s">
        <v>3320</v>
      </c>
      <c r="C10" s="123">
        <v>21</v>
      </c>
      <c r="D10" s="123" t="s">
        <v>3299</v>
      </c>
      <c r="E10" s="123">
        <v>90</v>
      </c>
      <c r="F10" s="124">
        <v>43572</v>
      </c>
      <c r="G10" s="123" t="s">
        <v>2950</v>
      </c>
      <c r="H10" s="252" t="s">
        <v>3813</v>
      </c>
      <c r="I10" s="252"/>
      <c r="J10" s="252"/>
    </row>
    <row r="11" spans="1:17" x14ac:dyDescent="0.25">
      <c r="A11" s="285">
        <v>10</v>
      </c>
      <c r="B11" s="51" t="s">
        <v>1281</v>
      </c>
      <c r="C11" s="123">
        <v>831</v>
      </c>
      <c r="D11" s="123" t="s">
        <v>3323</v>
      </c>
      <c r="E11" s="123">
        <v>93</v>
      </c>
      <c r="F11" s="124">
        <v>43577</v>
      </c>
      <c r="G11" s="123" t="s">
        <v>2950</v>
      </c>
    </row>
    <row r="12" spans="1:17" x14ac:dyDescent="0.25">
      <c r="A12" s="286">
        <v>11</v>
      </c>
      <c r="B12" s="65" t="s">
        <v>1323</v>
      </c>
      <c r="C12" s="287" t="s">
        <v>1305</v>
      </c>
      <c r="D12" s="287" t="s">
        <v>3353</v>
      </c>
      <c r="E12" s="287">
        <v>135</v>
      </c>
      <c r="F12" s="288">
        <v>43636</v>
      </c>
      <c r="G12" s="289" t="s">
        <v>2843</v>
      </c>
    </row>
    <row r="13" spans="1:17" x14ac:dyDescent="0.25">
      <c r="A13" s="285">
        <v>12</v>
      </c>
      <c r="B13" s="8" t="s">
        <v>3355</v>
      </c>
      <c r="C13" s="290" t="s">
        <v>3356</v>
      </c>
      <c r="D13" s="123" t="s">
        <v>3357</v>
      </c>
      <c r="E13" s="123">
        <v>280</v>
      </c>
      <c r="F13" s="124">
        <v>43374</v>
      </c>
      <c r="G13" s="123" t="s">
        <v>2950</v>
      </c>
      <c r="H13" s="252"/>
      <c r="I13" s="252"/>
      <c r="J13" s="295" t="s">
        <v>3614</v>
      </c>
      <c r="K13" s="252"/>
      <c r="L13" s="252"/>
    </row>
    <row r="14" spans="1:17" x14ac:dyDescent="0.25">
      <c r="A14" s="285">
        <v>13</v>
      </c>
      <c r="B14" s="51" t="s">
        <v>3498</v>
      </c>
      <c r="C14" s="123">
        <v>721</v>
      </c>
      <c r="D14" s="123" t="s">
        <v>3499</v>
      </c>
      <c r="E14" s="123">
        <v>201</v>
      </c>
      <c r="F14" s="124">
        <v>43710</v>
      </c>
      <c r="G14" s="123" t="s">
        <v>2950</v>
      </c>
    </row>
    <row r="15" spans="1:17" x14ac:dyDescent="0.25">
      <c r="A15" s="285">
        <v>14</v>
      </c>
      <c r="B15" s="51" t="s">
        <v>3501</v>
      </c>
      <c r="C15" s="123" t="s">
        <v>3502</v>
      </c>
      <c r="D15" s="123" t="s">
        <v>3503</v>
      </c>
      <c r="E15" s="123">
        <v>215</v>
      </c>
      <c r="F15" s="124">
        <v>43710</v>
      </c>
      <c r="G15" s="123" t="s">
        <v>2950</v>
      </c>
    </row>
    <row r="16" spans="1:17" x14ac:dyDescent="0.25">
      <c r="A16" s="294">
        <v>15</v>
      </c>
      <c r="B16" s="59" t="s">
        <v>3585</v>
      </c>
      <c r="C16" s="85">
        <v>331</v>
      </c>
      <c r="D16" s="123" t="s">
        <v>3499</v>
      </c>
      <c r="E16" s="122">
        <v>258</v>
      </c>
      <c r="F16" s="9">
        <v>43727</v>
      </c>
      <c r="G16" s="85" t="s">
        <v>2950</v>
      </c>
    </row>
    <row r="17" spans="1:7" x14ac:dyDescent="0.25">
      <c r="A17" s="5">
        <v>16</v>
      </c>
      <c r="B17" s="6" t="s">
        <v>3590</v>
      </c>
      <c r="C17" s="86">
        <v>422</v>
      </c>
      <c r="D17" s="86" t="s">
        <v>3499</v>
      </c>
      <c r="E17" s="86">
        <v>259</v>
      </c>
      <c r="F17" s="87">
        <v>43728</v>
      </c>
      <c r="G17" s="140" t="s">
        <v>2843</v>
      </c>
    </row>
    <row r="18" spans="1:7" x14ac:dyDescent="0.25">
      <c r="A18" s="6">
        <v>17</v>
      </c>
      <c r="B18" s="6" t="s">
        <v>3634</v>
      </c>
      <c r="C18" s="123">
        <v>121</v>
      </c>
      <c r="D18" s="123" t="s">
        <v>3635</v>
      </c>
      <c r="E18" s="123">
        <v>292</v>
      </c>
      <c r="F18" s="124">
        <v>43746</v>
      </c>
      <c r="G18" s="126" t="s">
        <v>2843</v>
      </c>
    </row>
    <row r="19" spans="1:7" x14ac:dyDescent="0.25">
      <c r="A19" s="285">
        <v>18</v>
      </c>
      <c r="B19" s="57" t="s">
        <v>3647</v>
      </c>
      <c r="C19" s="123">
        <v>741</v>
      </c>
      <c r="D19" s="123" t="s">
        <v>3648</v>
      </c>
      <c r="E19" s="123">
        <v>302</v>
      </c>
      <c r="F19" s="124">
        <v>43748</v>
      </c>
      <c r="G19" s="123" t="s">
        <v>2950</v>
      </c>
    </row>
    <row r="20" spans="1:7" x14ac:dyDescent="0.25">
      <c r="A20" s="285">
        <v>19</v>
      </c>
      <c r="B20" s="51" t="s">
        <v>3711</v>
      </c>
      <c r="C20" s="123">
        <v>931</v>
      </c>
      <c r="D20" s="123" t="s">
        <v>3499</v>
      </c>
      <c r="E20" s="123">
        <v>350</v>
      </c>
      <c r="F20" s="124">
        <v>43770</v>
      </c>
      <c r="G20" s="123" t="s">
        <v>2950</v>
      </c>
    </row>
    <row r="21" spans="1:7" x14ac:dyDescent="0.25">
      <c r="A21" s="6">
        <v>20</v>
      </c>
      <c r="B21" s="6" t="s">
        <v>2259</v>
      </c>
      <c r="C21" s="123">
        <v>131</v>
      </c>
      <c r="D21" s="123" t="s">
        <v>3701</v>
      </c>
      <c r="E21" s="123">
        <v>329</v>
      </c>
      <c r="F21" s="124">
        <v>43763</v>
      </c>
      <c r="G21" s="123" t="s">
        <v>2950</v>
      </c>
    </row>
    <row r="22" spans="1:7" x14ac:dyDescent="0.25">
      <c r="A22" s="6">
        <v>21</v>
      </c>
      <c r="B22" s="6" t="s">
        <v>2267</v>
      </c>
      <c r="C22" s="123">
        <v>131</v>
      </c>
      <c r="D22" s="123" t="s">
        <v>3700</v>
      </c>
      <c r="E22" s="123">
        <v>340</v>
      </c>
      <c r="F22" s="124">
        <v>43767</v>
      </c>
      <c r="G22" s="123" t="s">
        <v>2950</v>
      </c>
    </row>
    <row r="23" spans="1:7" x14ac:dyDescent="0.25">
      <c r="A23" s="6">
        <v>22</v>
      </c>
      <c r="B23" s="6" t="s">
        <v>3718</v>
      </c>
      <c r="C23" s="123" t="s">
        <v>3719</v>
      </c>
      <c r="D23" s="123" t="s">
        <v>3499</v>
      </c>
      <c r="E23" s="123">
        <v>356</v>
      </c>
      <c r="F23" s="124">
        <v>43775</v>
      </c>
      <c r="G23" s="141" t="s">
        <v>2843</v>
      </c>
    </row>
    <row r="24" spans="1:7" x14ac:dyDescent="0.25">
      <c r="A24" s="6">
        <v>23</v>
      </c>
      <c r="B24" s="6" t="s">
        <v>200</v>
      </c>
      <c r="C24" s="123">
        <v>141</v>
      </c>
      <c r="D24" s="123" t="s">
        <v>3747</v>
      </c>
      <c r="E24" s="123">
        <v>389</v>
      </c>
      <c r="F24" s="124">
        <v>43791</v>
      </c>
      <c r="G24" s="123" t="s">
        <v>2950</v>
      </c>
    </row>
    <row r="25" spans="1:7" x14ac:dyDescent="0.25">
      <c r="A25" s="6">
        <v>24</v>
      </c>
      <c r="B25" s="6" t="s">
        <v>3749</v>
      </c>
      <c r="C25" s="123">
        <v>931</v>
      </c>
      <c r="D25" s="123" t="s">
        <v>3499</v>
      </c>
      <c r="E25" s="123">
        <v>390</v>
      </c>
      <c r="F25" s="124">
        <v>43791</v>
      </c>
      <c r="G25" s="123" t="s">
        <v>2950</v>
      </c>
    </row>
    <row r="26" spans="1:7" x14ac:dyDescent="0.25">
      <c r="A26" s="95">
        <v>25</v>
      </c>
      <c r="B26" s="104" t="s">
        <v>3759</v>
      </c>
      <c r="C26" s="95" t="s">
        <v>2521</v>
      </c>
      <c r="D26" s="181" t="s">
        <v>3760</v>
      </c>
      <c r="E26" s="181">
        <v>398</v>
      </c>
      <c r="F26" s="297">
        <v>43795</v>
      </c>
      <c r="G26" s="242" t="s">
        <v>2843</v>
      </c>
    </row>
    <row r="27" spans="1:7" x14ac:dyDescent="0.25">
      <c r="A27" s="5">
        <v>26</v>
      </c>
      <c r="B27" s="6" t="s">
        <v>3766</v>
      </c>
      <c r="C27" s="86">
        <v>431</v>
      </c>
      <c r="D27" s="86" t="s">
        <v>3499</v>
      </c>
      <c r="E27" s="86">
        <v>405</v>
      </c>
      <c r="F27" s="87">
        <v>43797</v>
      </c>
      <c r="G27" s="86" t="s">
        <v>2950</v>
      </c>
    </row>
    <row r="28" spans="1:7" x14ac:dyDescent="0.25">
      <c r="A28" s="6">
        <v>27</v>
      </c>
      <c r="B28" s="6" t="s">
        <v>927</v>
      </c>
      <c r="C28" s="123" t="s">
        <v>3719</v>
      </c>
      <c r="D28" s="123" t="s">
        <v>3499</v>
      </c>
      <c r="E28" s="123">
        <v>411</v>
      </c>
      <c r="F28" s="124">
        <v>43803</v>
      </c>
      <c r="G28" s="123" t="s">
        <v>2950</v>
      </c>
    </row>
    <row r="29" spans="1:7" x14ac:dyDescent="0.25">
      <c r="A29" s="6">
        <v>28</v>
      </c>
      <c r="B29" s="6" t="s">
        <v>3790</v>
      </c>
      <c r="C29" s="123">
        <v>21</v>
      </c>
      <c r="D29" s="123" t="s">
        <v>3499</v>
      </c>
      <c r="E29" s="123">
        <v>423</v>
      </c>
      <c r="F29" s="9">
        <v>43816</v>
      </c>
      <c r="G29" s="123" t="s">
        <v>2950</v>
      </c>
    </row>
    <row r="30" spans="1:7" x14ac:dyDescent="0.25">
      <c r="A30" s="6">
        <v>29</v>
      </c>
      <c r="B30" s="6" t="s">
        <v>3795</v>
      </c>
      <c r="C30" s="86" t="s">
        <v>3502</v>
      </c>
      <c r="D30" s="123" t="s">
        <v>3499</v>
      </c>
      <c r="E30" s="86">
        <v>427</v>
      </c>
      <c r="F30" s="87">
        <v>43819</v>
      </c>
      <c r="G30" s="86" t="s">
        <v>2950</v>
      </c>
    </row>
    <row r="31" spans="1:7" x14ac:dyDescent="0.25">
      <c r="A31" s="285">
        <v>30</v>
      </c>
      <c r="B31" s="51" t="s">
        <v>3801</v>
      </c>
      <c r="C31" s="123">
        <v>832</v>
      </c>
      <c r="D31" s="123" t="s">
        <v>3499</v>
      </c>
      <c r="E31" s="123">
        <v>430</v>
      </c>
      <c r="F31" s="124">
        <v>43824</v>
      </c>
      <c r="G31" s="123" t="s">
        <v>2950</v>
      </c>
    </row>
    <row r="32" spans="1:7" x14ac:dyDescent="0.25">
      <c r="A32" s="95">
        <v>31</v>
      </c>
      <c r="B32" s="104" t="s">
        <v>3828</v>
      </c>
      <c r="C32" s="95" t="s">
        <v>3829</v>
      </c>
      <c r="D32" s="181" t="s">
        <v>3830</v>
      </c>
      <c r="E32" s="181">
        <v>24</v>
      </c>
      <c r="F32" s="297">
        <v>43846</v>
      </c>
      <c r="G32" s="244" t="s">
        <v>2843</v>
      </c>
    </row>
    <row r="33" spans="1:11" x14ac:dyDescent="0.25">
      <c r="A33" s="5">
        <v>32</v>
      </c>
      <c r="B33" s="6" t="s">
        <v>3141</v>
      </c>
      <c r="C33" s="86">
        <v>21</v>
      </c>
      <c r="D33" s="86" t="s">
        <v>3835</v>
      </c>
      <c r="E33" s="86">
        <v>27</v>
      </c>
      <c r="F33" s="87">
        <v>43847</v>
      </c>
      <c r="G33" s="86" t="s">
        <v>2950</v>
      </c>
    </row>
    <row r="34" spans="1:11" x14ac:dyDescent="0.25">
      <c r="A34" s="158">
        <v>33</v>
      </c>
      <c r="B34" s="298" t="s">
        <v>2951</v>
      </c>
      <c r="C34" s="225">
        <v>821</v>
      </c>
      <c r="D34" s="36" t="s">
        <v>2118</v>
      </c>
      <c r="E34" s="36">
        <v>187</v>
      </c>
      <c r="F34" s="28">
        <v>43342</v>
      </c>
      <c r="G34" s="256" t="s">
        <v>2950</v>
      </c>
      <c r="H34" s="252" t="s">
        <v>3500</v>
      </c>
      <c r="I34" s="252"/>
      <c r="J34" s="252"/>
      <c r="K34" s="252"/>
    </row>
    <row r="35" spans="1:11" x14ac:dyDescent="0.25">
      <c r="A35" s="5">
        <v>34</v>
      </c>
      <c r="B35" s="6" t="s">
        <v>1288</v>
      </c>
      <c r="C35" s="86">
        <v>841</v>
      </c>
      <c r="D35" s="86" t="s">
        <v>3852</v>
      </c>
      <c r="E35" s="86">
        <v>45</v>
      </c>
      <c r="F35" s="87">
        <v>43857</v>
      </c>
      <c r="G35" s="86" t="s">
        <v>2950</v>
      </c>
    </row>
    <row r="36" spans="1:11" x14ac:dyDescent="0.25">
      <c r="A36" s="95">
        <v>35</v>
      </c>
      <c r="B36" s="104" t="s">
        <v>3858</v>
      </c>
      <c r="C36" s="181" t="s">
        <v>2885</v>
      </c>
      <c r="D36" s="181" t="s">
        <v>3859</v>
      </c>
      <c r="E36" s="181">
        <v>48</v>
      </c>
      <c r="F36" s="297">
        <v>43859</v>
      </c>
      <c r="G36" s="244" t="s">
        <v>2843</v>
      </c>
    </row>
    <row r="37" spans="1:11" x14ac:dyDescent="0.25">
      <c r="A37" s="5">
        <v>36</v>
      </c>
      <c r="B37" s="6" t="s">
        <v>3860</v>
      </c>
      <c r="C37" s="86" t="s">
        <v>3861</v>
      </c>
      <c r="D37" s="86" t="s">
        <v>3862</v>
      </c>
      <c r="E37" s="86">
        <v>49</v>
      </c>
      <c r="F37" s="87">
        <v>43866</v>
      </c>
      <c r="G37" s="140" t="s">
        <v>2843</v>
      </c>
    </row>
    <row r="38" spans="1:11" x14ac:dyDescent="0.25">
      <c r="A38" s="6">
        <v>37</v>
      </c>
      <c r="B38" s="6" t="s">
        <v>3875</v>
      </c>
      <c r="C38" s="123" t="s">
        <v>3876</v>
      </c>
      <c r="D38" s="123" t="s">
        <v>3877</v>
      </c>
      <c r="E38" s="123">
        <v>68</v>
      </c>
      <c r="F38" s="124">
        <v>44075</v>
      </c>
      <c r="G38" s="123" t="s">
        <v>2950</v>
      </c>
    </row>
    <row r="39" spans="1:11" x14ac:dyDescent="0.25">
      <c r="A39" s="6">
        <v>38</v>
      </c>
      <c r="B39" s="6" t="s">
        <v>3886</v>
      </c>
      <c r="C39" s="123">
        <v>822</v>
      </c>
      <c r="D39" s="123" t="s">
        <v>3887</v>
      </c>
      <c r="E39" s="123">
        <v>67</v>
      </c>
      <c r="F39" s="124">
        <v>43893</v>
      </c>
      <c r="G39" s="140" t="s">
        <v>2843</v>
      </c>
    </row>
    <row r="40" spans="1:11" x14ac:dyDescent="0.25">
      <c r="A40" s="6">
        <v>39</v>
      </c>
      <c r="B40" s="6" t="s">
        <v>3897</v>
      </c>
      <c r="C40" s="123">
        <v>722</v>
      </c>
      <c r="D40" s="123" t="s">
        <v>3898</v>
      </c>
      <c r="E40" s="123">
        <v>76</v>
      </c>
      <c r="F40" s="124">
        <v>43906</v>
      </c>
      <c r="G40" s="140" t="s">
        <v>2843</v>
      </c>
    </row>
    <row r="41" spans="1:11" x14ac:dyDescent="0.25">
      <c r="A41" s="6">
        <v>40</v>
      </c>
      <c r="B41" s="6" t="s">
        <v>3899</v>
      </c>
      <c r="C41" s="123">
        <v>531</v>
      </c>
      <c r="D41" s="123" t="s">
        <v>3898</v>
      </c>
      <c r="E41" s="123">
        <v>77</v>
      </c>
      <c r="F41" s="124">
        <v>43906</v>
      </c>
      <c r="G41" s="86" t="s">
        <v>2950</v>
      </c>
    </row>
    <row r="42" spans="1:11" x14ac:dyDescent="0.25">
      <c r="A42" s="6">
        <v>41</v>
      </c>
      <c r="B42" s="6" t="s">
        <v>3902</v>
      </c>
      <c r="C42" s="123">
        <v>831</v>
      </c>
      <c r="D42" s="123" t="s">
        <v>3898</v>
      </c>
      <c r="E42" s="123">
        <v>78</v>
      </c>
      <c r="F42" s="124">
        <v>43907</v>
      </c>
      <c r="G42" s="86" t="s">
        <v>2950</v>
      </c>
    </row>
    <row r="43" spans="1:11" x14ac:dyDescent="0.25">
      <c r="A43" s="125"/>
      <c r="B43" s="8"/>
    </row>
  </sheetData>
  <pageMargins left="0.7" right="0.7" top="0.75" bottom="0.75" header="0.3" footer="0.3"/>
  <pageSetup paperSize="9" scale="41" fitToHeight="0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X306"/>
  <sheetViews>
    <sheetView zoomScaleNormal="100" workbookViewId="0">
      <pane ySplit="1" topLeftCell="A174" activePane="bottomLeft" state="frozen"/>
      <selection pane="bottomLeft" activeCell="G277" sqref="G277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335</v>
      </c>
      <c r="G3" s="24">
        <f>C5+C12+C23+C31+C36+C41+C46+C82+C93+C94+C103+C104+C112+C118+C51+C58+C67+C74</f>
        <v>302</v>
      </c>
      <c r="H3" s="24">
        <f>C6+C15+C26+C32+C37+C42+C47+C52+C83+C96+C97+C105+C113+C120+C106+C59+C68+C75</f>
        <v>291</v>
      </c>
      <c r="I3" s="24">
        <f>C7+C33+C38+C43+C48+C53+C84+C98+C107+C114+C123+C124+C99+C60+C69+C76</f>
        <v>172</v>
      </c>
      <c r="J3" s="170">
        <f>F3+G3+H3+I3</f>
        <v>1100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21</v>
      </c>
      <c r="D6" s="271">
        <v>3</v>
      </c>
      <c r="E6" s="5"/>
      <c r="F6" s="94">
        <f>SUM(B3+B9+B10+B11+B20+B21+B22+B30+B35+B40+B45+B50+B56+B57+B66+B73+B80+B81+B90+B91+B92+B101+B102+B110+B111+B115+B116)</f>
        <v>210</v>
      </c>
      <c r="G6" s="5">
        <f>B5+B12+B13+B14+B23+B24+B25+B31+B36+B41+B46+B51+B82+B93+B94+B95+B103+B112+B118+B119+B104+B58+B67+B74</f>
        <v>125</v>
      </c>
      <c r="H6" s="5">
        <f>B6+B15+B16+B17+B26+B27+B28+B32+B37+B42+B47+B52+B83+B96+B97+B105+B106+B113+B120+B121+B59+B68+B75</f>
        <v>43</v>
      </c>
      <c r="I6" s="5">
        <f>B7+B33+B38+B43+B48+B53+B84+B98+B107+B108+B114+B123+B124+B125+B60+B69+B76</f>
        <v>17</v>
      </c>
      <c r="J6" s="94">
        <f>SUM(F6+G6+H6+I6)</f>
        <v>395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5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18</v>
      </c>
      <c r="I9" s="5">
        <f>D7+D33+D38+D43+D48+D53+D84+D98+D107+D108+D114+D123+D124+D125+D60+D69+D76</f>
        <v>3</v>
      </c>
      <c r="J9" s="94">
        <f>SUM(F9+G9+H9+I9)</f>
        <v>38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1533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550</v>
      </c>
      <c r="G15" s="5">
        <f>SUM(G3+G6+G9)</f>
        <v>439</v>
      </c>
      <c r="H15" s="5">
        <f>SUM(H3+H6+H9)</f>
        <v>352</v>
      </c>
      <c r="I15" s="5">
        <f>SUM(I3+I6+I9)</f>
        <v>192</v>
      </c>
      <c r="J15" s="94">
        <f>SUM(F15+G15+H15+I15)</f>
        <v>1533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24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25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19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18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21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1</v>
      </c>
      <c r="E90" s="135" t="s">
        <v>2843</v>
      </c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23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1</v>
      </c>
      <c r="C98" s="271">
        <v>19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21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5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24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22</v>
      </c>
      <c r="D106" s="271">
        <v>1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19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16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24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27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24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1</v>
      </c>
      <c r="C123" s="271">
        <v>25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15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395</v>
      </c>
      <c r="C127" s="176">
        <f>SUM(C3:C126)</f>
        <v>1100</v>
      </c>
      <c r="D127" s="176">
        <f>SUM(D3:D126)</f>
        <v>38</v>
      </c>
      <c r="E127" s="165"/>
      <c r="F127" s="176"/>
      <c r="G127" s="165"/>
      <c r="H127" s="165"/>
      <c r="I127" s="165"/>
      <c r="J127" s="176">
        <f>B127+C127+D127</f>
        <v>1533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22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45</v>
      </c>
      <c r="G145" s="165">
        <f>SUM(C144+C161)</f>
        <v>30</v>
      </c>
      <c r="H145" s="165">
        <f>SUM(C147+C164)</f>
        <v>30</v>
      </c>
      <c r="I145" s="165">
        <f>SUM(C149)</f>
        <v>15</v>
      </c>
      <c r="J145" s="176">
        <f>F145+G145+H145+I145</f>
        <v>120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91</v>
      </c>
      <c r="G147" s="165">
        <f>SUM(B144+B145+B146+B162+B161+B163+B170+B171)</f>
        <v>77</v>
      </c>
      <c r="H147" s="165">
        <f>SUM(B147+B148+B164+B172)</f>
        <v>47</v>
      </c>
      <c r="I147" s="165">
        <f>SUM(B150+B173)</f>
        <v>53</v>
      </c>
      <c r="J147" s="176">
        <f>F147+G147+H147+I147</f>
        <v>268</v>
      </c>
      <c r="K147" s="174"/>
      <c r="L147" s="166"/>
    </row>
    <row r="148" spans="1:15" ht="15.75" thickBot="1" x14ac:dyDescent="0.3">
      <c r="A148" s="172" t="s">
        <v>2521</v>
      </c>
      <c r="B148" s="278">
        <v>29</v>
      </c>
      <c r="C148" s="278"/>
      <c r="D148" s="165">
        <v>1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172" t="s">
        <v>1397</v>
      </c>
      <c r="B149" s="278"/>
      <c r="C149" s="278">
        <v>15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2</v>
      </c>
      <c r="I149" s="165">
        <f>D152+D153+D154+D174</f>
        <v>0</v>
      </c>
      <c r="J149" s="176">
        <f>F149+G149+H149+I149</f>
        <v>6</v>
      </c>
      <c r="K149" s="174"/>
      <c r="L149" s="166"/>
    </row>
    <row r="150" spans="1:15" x14ac:dyDescent="0.25">
      <c r="A150" s="96" t="s">
        <v>1396</v>
      </c>
      <c r="B150" s="163">
        <v>27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138</v>
      </c>
      <c r="G151" s="96">
        <f>G145+G147+G149</f>
        <v>109</v>
      </c>
      <c r="H151" s="96">
        <f>H145+H147+H149</f>
        <v>79</v>
      </c>
      <c r="I151" s="96">
        <f>I145+I147+I149</f>
        <v>68</v>
      </c>
      <c r="J151" s="167">
        <f>J145+J147+J149</f>
        <v>394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394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2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3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 t="s">
        <v>2179</v>
      </c>
      <c r="B164" s="163">
        <v>3</v>
      </c>
      <c r="C164" s="163">
        <v>15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7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15</v>
      </c>
      <c r="C172" s="163"/>
      <c r="D172" s="5">
        <v>1</v>
      </c>
      <c r="E172" s="254" t="s">
        <v>2843</v>
      </c>
      <c r="F172" s="96"/>
      <c r="G172" s="96"/>
      <c r="H172" s="96"/>
      <c r="I172" s="96"/>
      <c r="J172" s="96"/>
      <c r="K172" s="166"/>
      <c r="L172" s="166"/>
    </row>
    <row r="173" spans="1:14" x14ac:dyDescent="0.25">
      <c r="A173" s="96" t="s">
        <v>1305</v>
      </c>
      <c r="B173" s="271">
        <v>26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268</v>
      </c>
      <c r="C177" s="179">
        <f>SUM(C138:C176)</f>
        <v>120</v>
      </c>
      <c r="D177" s="179">
        <f>SUM(D138:D176)</f>
        <v>4</v>
      </c>
      <c r="E177" s="292" t="s">
        <v>3457</v>
      </c>
      <c r="F177" s="179"/>
      <c r="G177" s="179"/>
      <c r="H177" s="179"/>
      <c r="I177" s="179"/>
      <c r="J177" s="179">
        <f>B177+C177+D177</f>
        <v>392</v>
      </c>
    </row>
    <row r="178" spans="1:17" ht="15.75" thickTop="1" x14ac:dyDescent="0.25">
      <c r="A178" s="24" t="s">
        <v>1802</v>
      </c>
      <c r="B178" s="24">
        <f>B177+B127</f>
        <v>663</v>
      </c>
      <c r="C178" s="24">
        <f>C127+C177</f>
        <v>1220</v>
      </c>
      <c r="D178" s="24">
        <f>D127+D177</f>
        <v>42</v>
      </c>
      <c r="E178" s="24"/>
      <c r="F178" s="24"/>
      <c r="G178" s="24"/>
      <c r="H178" s="24"/>
      <c r="I178" s="24"/>
      <c r="J178" s="24">
        <f>J177+J127</f>
        <v>1925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3943</v>
      </c>
      <c r="E184" t="s">
        <v>3771</v>
      </c>
      <c r="L184" s="253"/>
      <c r="M184" s="253"/>
    </row>
    <row r="185" spans="1:17" x14ac:dyDescent="0.25">
      <c r="E185" t="s">
        <v>3944</v>
      </c>
    </row>
    <row r="188" spans="1:17" x14ac:dyDescent="0.25">
      <c r="O188" s="253"/>
      <c r="P188" s="253"/>
      <c r="Q188" s="253"/>
    </row>
    <row r="189" spans="1:17" x14ac:dyDescent="0.25">
      <c r="O189" s="253"/>
      <c r="P189" s="253"/>
      <c r="Q189" s="253"/>
    </row>
    <row r="190" spans="1:17" x14ac:dyDescent="0.25">
      <c r="C190" s="252"/>
    </row>
    <row r="191" spans="1:17" x14ac:dyDescent="0.25">
      <c r="O191" s="252"/>
      <c r="P191" s="252"/>
      <c r="Q191" s="252"/>
    </row>
    <row r="192" spans="1:17" x14ac:dyDescent="0.25">
      <c r="O192" s="252"/>
    </row>
    <row r="194" spans="1:15" x14ac:dyDescent="0.25">
      <c r="A194" s="252"/>
    </row>
    <row r="195" spans="1:15" ht="16.149999999999999" customHeight="1" x14ac:dyDescent="0.25"/>
    <row r="196" spans="1:15" ht="16.149999999999999" customHeight="1" x14ac:dyDescent="0.25"/>
    <row r="197" spans="1:15" ht="16.149999999999999" customHeight="1" x14ac:dyDescent="0.25"/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</row>
    <row r="207" spans="1:15" x14ac:dyDescent="0.25">
      <c r="B207" s="253"/>
      <c r="C207" s="253"/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4" spans="1:17" x14ac:dyDescent="0.25">
      <c r="A264" t="s">
        <v>3945</v>
      </c>
    </row>
    <row r="265" spans="1:17" x14ac:dyDescent="0.25">
      <c r="B265" s="166"/>
      <c r="O265" s="253"/>
      <c r="P265" s="253"/>
      <c r="Q265" s="253"/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82" spans="1:15" x14ac:dyDescent="0.25">
      <c r="A282" s="253"/>
      <c r="C282" s="253"/>
      <c r="D282" s="253"/>
      <c r="E282" s="253"/>
    </row>
    <row r="283" spans="1:15" x14ac:dyDescent="0.25">
      <c r="A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C297" s="253"/>
      <c r="D297" s="253"/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Q43"/>
  <sheetViews>
    <sheetView topLeftCell="A25" workbookViewId="0">
      <selection activeCell="I41" sqref="I41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  <c r="H9" s="252" t="s">
        <v>3866</v>
      </c>
    </row>
    <row r="10" spans="1:17" x14ac:dyDescent="0.25">
      <c r="A10" s="285">
        <v>9</v>
      </c>
      <c r="B10" s="51" t="s">
        <v>3320</v>
      </c>
      <c r="C10" s="123">
        <v>21</v>
      </c>
      <c r="D10" s="123" t="s">
        <v>3299</v>
      </c>
      <c r="E10" s="123">
        <v>90</v>
      </c>
      <c r="F10" s="124">
        <v>43572</v>
      </c>
      <c r="G10" s="123" t="s">
        <v>2950</v>
      </c>
      <c r="H10" s="252" t="s">
        <v>3813</v>
      </c>
      <c r="I10" s="252"/>
      <c r="J10" s="252"/>
    </row>
    <row r="11" spans="1:17" x14ac:dyDescent="0.25">
      <c r="A11" s="285">
        <v>10</v>
      </c>
      <c r="B11" s="51" t="s">
        <v>1281</v>
      </c>
      <c r="C11" s="123">
        <v>831</v>
      </c>
      <c r="D11" s="123" t="s">
        <v>3323</v>
      </c>
      <c r="E11" s="123">
        <v>93</v>
      </c>
      <c r="F11" s="124">
        <v>43577</v>
      </c>
      <c r="G11" s="123" t="s">
        <v>2950</v>
      </c>
    </row>
    <row r="12" spans="1:17" x14ac:dyDescent="0.25">
      <c r="A12" s="286">
        <v>11</v>
      </c>
      <c r="B12" s="65" t="s">
        <v>1323</v>
      </c>
      <c r="C12" s="287" t="s">
        <v>1305</v>
      </c>
      <c r="D12" s="287" t="s">
        <v>3353</v>
      </c>
      <c r="E12" s="287">
        <v>135</v>
      </c>
      <c r="F12" s="288">
        <v>43636</v>
      </c>
      <c r="G12" s="289" t="s">
        <v>2843</v>
      </c>
    </row>
    <row r="13" spans="1:17" x14ac:dyDescent="0.25">
      <c r="A13" s="285">
        <v>12</v>
      </c>
      <c r="B13" s="8" t="s">
        <v>3355</v>
      </c>
      <c r="C13" s="290" t="s">
        <v>3356</v>
      </c>
      <c r="D13" s="123" t="s">
        <v>3357</v>
      </c>
      <c r="E13" s="123">
        <v>280</v>
      </c>
      <c r="F13" s="124">
        <v>43374</v>
      </c>
      <c r="G13" s="123" t="s">
        <v>2950</v>
      </c>
      <c r="H13" s="252"/>
      <c r="I13" s="252"/>
      <c r="J13" s="295" t="s">
        <v>3614</v>
      </c>
      <c r="K13" s="252"/>
      <c r="L13" s="252"/>
    </row>
    <row r="14" spans="1:17" x14ac:dyDescent="0.25">
      <c r="A14" s="285">
        <v>13</v>
      </c>
      <c r="B14" s="51" t="s">
        <v>3498</v>
      </c>
      <c r="C14" s="123">
        <v>721</v>
      </c>
      <c r="D14" s="123" t="s">
        <v>3499</v>
      </c>
      <c r="E14" s="123">
        <v>201</v>
      </c>
      <c r="F14" s="124">
        <v>43710</v>
      </c>
      <c r="G14" s="123" t="s">
        <v>2950</v>
      </c>
    </row>
    <row r="15" spans="1:17" x14ac:dyDescent="0.25">
      <c r="A15" s="285">
        <v>14</v>
      </c>
      <c r="B15" s="51" t="s">
        <v>3501</v>
      </c>
      <c r="C15" s="123" t="s">
        <v>3502</v>
      </c>
      <c r="D15" s="123" t="s">
        <v>3503</v>
      </c>
      <c r="E15" s="123">
        <v>215</v>
      </c>
      <c r="F15" s="124">
        <v>43710</v>
      </c>
      <c r="G15" s="123" t="s">
        <v>2950</v>
      </c>
    </row>
    <row r="16" spans="1:17" x14ac:dyDescent="0.25">
      <c r="A16" s="294">
        <v>15</v>
      </c>
      <c r="B16" s="59" t="s">
        <v>3585</v>
      </c>
      <c r="C16" s="85">
        <v>331</v>
      </c>
      <c r="D16" s="123" t="s">
        <v>3499</v>
      </c>
      <c r="E16" s="122">
        <v>258</v>
      </c>
      <c r="F16" s="9">
        <v>43727</v>
      </c>
      <c r="G16" s="85" t="s">
        <v>2950</v>
      </c>
    </row>
    <row r="17" spans="1:7" x14ac:dyDescent="0.25">
      <c r="A17" s="5">
        <v>16</v>
      </c>
      <c r="B17" s="6" t="s">
        <v>3590</v>
      </c>
      <c r="C17" s="86">
        <v>422</v>
      </c>
      <c r="D17" s="86" t="s">
        <v>3499</v>
      </c>
      <c r="E17" s="86">
        <v>259</v>
      </c>
      <c r="F17" s="87">
        <v>43728</v>
      </c>
      <c r="G17" s="140" t="s">
        <v>2843</v>
      </c>
    </row>
    <row r="18" spans="1:7" x14ac:dyDescent="0.25">
      <c r="A18" s="6">
        <v>17</v>
      </c>
      <c r="B18" s="6" t="s">
        <v>3634</v>
      </c>
      <c r="C18" s="123">
        <v>121</v>
      </c>
      <c r="D18" s="123" t="s">
        <v>3635</v>
      </c>
      <c r="E18" s="123">
        <v>292</v>
      </c>
      <c r="F18" s="124">
        <v>43746</v>
      </c>
      <c r="G18" s="126" t="s">
        <v>2843</v>
      </c>
    </row>
    <row r="19" spans="1:7" x14ac:dyDescent="0.25">
      <c r="A19" s="285">
        <v>18</v>
      </c>
      <c r="B19" s="57" t="s">
        <v>3647</v>
      </c>
      <c r="C19" s="123">
        <v>741</v>
      </c>
      <c r="D19" s="123" t="s">
        <v>3648</v>
      </c>
      <c r="E19" s="123">
        <v>302</v>
      </c>
      <c r="F19" s="124">
        <v>43748</v>
      </c>
      <c r="G19" s="123" t="s">
        <v>2950</v>
      </c>
    </row>
    <row r="20" spans="1:7" x14ac:dyDescent="0.25">
      <c r="A20" s="285">
        <v>19</v>
      </c>
      <c r="B20" s="51" t="s">
        <v>3711</v>
      </c>
      <c r="C20" s="123">
        <v>931</v>
      </c>
      <c r="D20" s="123" t="s">
        <v>3499</v>
      </c>
      <c r="E20" s="123">
        <v>350</v>
      </c>
      <c r="F20" s="124">
        <v>43770</v>
      </c>
      <c r="G20" s="123" t="s">
        <v>2950</v>
      </c>
    </row>
    <row r="21" spans="1:7" x14ac:dyDescent="0.25">
      <c r="A21" s="6">
        <v>20</v>
      </c>
      <c r="B21" s="6" t="s">
        <v>2259</v>
      </c>
      <c r="C21" s="123">
        <v>131</v>
      </c>
      <c r="D21" s="123" t="s">
        <v>3701</v>
      </c>
      <c r="E21" s="123">
        <v>329</v>
      </c>
      <c r="F21" s="124">
        <v>43763</v>
      </c>
      <c r="G21" s="123" t="s">
        <v>2950</v>
      </c>
    </row>
    <row r="22" spans="1:7" x14ac:dyDescent="0.25">
      <c r="A22" s="6">
        <v>21</v>
      </c>
      <c r="B22" s="6" t="s">
        <v>2267</v>
      </c>
      <c r="C22" s="123">
        <v>131</v>
      </c>
      <c r="D22" s="123" t="s">
        <v>3700</v>
      </c>
      <c r="E22" s="123">
        <v>340</v>
      </c>
      <c r="F22" s="124">
        <v>43767</v>
      </c>
      <c r="G22" s="123" t="s">
        <v>2950</v>
      </c>
    </row>
    <row r="23" spans="1:7" x14ac:dyDescent="0.25">
      <c r="A23" s="6">
        <v>22</v>
      </c>
      <c r="B23" s="6" t="s">
        <v>3718</v>
      </c>
      <c r="C23" s="123" t="s">
        <v>3719</v>
      </c>
      <c r="D23" s="123" t="s">
        <v>3499</v>
      </c>
      <c r="E23" s="123">
        <v>356</v>
      </c>
      <c r="F23" s="124">
        <v>43775</v>
      </c>
      <c r="G23" s="141" t="s">
        <v>2843</v>
      </c>
    </row>
    <row r="24" spans="1:7" x14ac:dyDescent="0.25">
      <c r="A24" s="6">
        <v>23</v>
      </c>
      <c r="B24" s="6" t="s">
        <v>200</v>
      </c>
      <c r="C24" s="123">
        <v>141</v>
      </c>
      <c r="D24" s="123" t="s">
        <v>3747</v>
      </c>
      <c r="E24" s="123">
        <v>389</v>
      </c>
      <c r="F24" s="124">
        <v>43791</v>
      </c>
      <c r="G24" s="123" t="s">
        <v>2950</v>
      </c>
    </row>
    <row r="25" spans="1:7" x14ac:dyDescent="0.25">
      <c r="A25" s="6">
        <v>24</v>
      </c>
      <c r="B25" s="6" t="s">
        <v>3749</v>
      </c>
      <c r="C25" s="123">
        <v>931</v>
      </c>
      <c r="D25" s="123" t="s">
        <v>3499</v>
      </c>
      <c r="E25" s="123">
        <v>390</v>
      </c>
      <c r="F25" s="124">
        <v>43791</v>
      </c>
      <c r="G25" s="123" t="s">
        <v>2950</v>
      </c>
    </row>
    <row r="26" spans="1:7" x14ac:dyDescent="0.25">
      <c r="A26" s="95">
        <v>25</v>
      </c>
      <c r="B26" s="104" t="s">
        <v>3759</v>
      </c>
      <c r="C26" s="95" t="s">
        <v>2521</v>
      </c>
      <c r="D26" s="181" t="s">
        <v>3760</v>
      </c>
      <c r="E26" s="181">
        <v>398</v>
      </c>
      <c r="F26" s="297">
        <v>43795</v>
      </c>
      <c r="G26" s="242" t="s">
        <v>2843</v>
      </c>
    </row>
    <row r="27" spans="1:7" x14ac:dyDescent="0.25">
      <c r="A27" s="5">
        <v>26</v>
      </c>
      <c r="B27" s="6" t="s">
        <v>3766</v>
      </c>
      <c r="C27" s="86">
        <v>431</v>
      </c>
      <c r="D27" s="86" t="s">
        <v>3499</v>
      </c>
      <c r="E27" s="86">
        <v>405</v>
      </c>
      <c r="F27" s="87">
        <v>43797</v>
      </c>
      <c r="G27" s="86" t="s">
        <v>2950</v>
      </c>
    </row>
    <row r="28" spans="1:7" x14ac:dyDescent="0.25">
      <c r="A28" s="6">
        <v>27</v>
      </c>
      <c r="B28" s="6" t="s">
        <v>927</v>
      </c>
      <c r="C28" s="123" t="s">
        <v>3719</v>
      </c>
      <c r="D28" s="123" t="s">
        <v>3499</v>
      </c>
      <c r="E28" s="123">
        <v>411</v>
      </c>
      <c r="F28" s="124">
        <v>43803</v>
      </c>
      <c r="G28" s="123" t="s">
        <v>2950</v>
      </c>
    </row>
    <row r="29" spans="1:7" x14ac:dyDescent="0.25">
      <c r="A29" s="6">
        <v>28</v>
      </c>
      <c r="B29" s="6" t="s">
        <v>3790</v>
      </c>
      <c r="C29" s="123">
        <v>21</v>
      </c>
      <c r="D29" s="123" t="s">
        <v>3499</v>
      </c>
      <c r="E29" s="123">
        <v>423</v>
      </c>
      <c r="F29" s="9">
        <v>43816</v>
      </c>
      <c r="G29" s="123" t="s">
        <v>2950</v>
      </c>
    </row>
    <row r="30" spans="1:7" x14ac:dyDescent="0.25">
      <c r="A30" s="6">
        <v>29</v>
      </c>
      <c r="B30" s="6" t="s">
        <v>3795</v>
      </c>
      <c r="C30" s="86" t="s">
        <v>3502</v>
      </c>
      <c r="D30" s="123" t="s">
        <v>3499</v>
      </c>
      <c r="E30" s="86">
        <v>427</v>
      </c>
      <c r="F30" s="87">
        <v>43819</v>
      </c>
      <c r="G30" s="86" t="s">
        <v>2950</v>
      </c>
    </row>
    <row r="31" spans="1:7" x14ac:dyDescent="0.25">
      <c r="A31" s="285">
        <v>30</v>
      </c>
      <c r="B31" s="51" t="s">
        <v>3801</v>
      </c>
      <c r="C31" s="123">
        <v>832</v>
      </c>
      <c r="D31" s="123" t="s">
        <v>3499</v>
      </c>
      <c r="E31" s="123">
        <v>430</v>
      </c>
      <c r="F31" s="124">
        <v>43824</v>
      </c>
      <c r="G31" s="123" t="s">
        <v>2950</v>
      </c>
    </row>
    <row r="32" spans="1:7" x14ac:dyDescent="0.25">
      <c r="A32" s="95">
        <v>31</v>
      </c>
      <c r="B32" s="104" t="s">
        <v>3828</v>
      </c>
      <c r="C32" s="95" t="s">
        <v>3829</v>
      </c>
      <c r="D32" s="181" t="s">
        <v>3830</v>
      </c>
      <c r="E32" s="181">
        <v>24</v>
      </c>
      <c r="F32" s="297">
        <v>43846</v>
      </c>
      <c r="G32" s="244" t="s">
        <v>2843</v>
      </c>
    </row>
    <row r="33" spans="1:11" x14ac:dyDescent="0.25">
      <c r="A33" s="5">
        <v>32</v>
      </c>
      <c r="B33" s="6" t="s">
        <v>3141</v>
      </c>
      <c r="C33" s="86">
        <v>21</v>
      </c>
      <c r="D33" s="86" t="s">
        <v>3835</v>
      </c>
      <c r="E33" s="86">
        <v>27</v>
      </c>
      <c r="F33" s="87">
        <v>43847</v>
      </c>
      <c r="G33" s="86" t="s">
        <v>2950</v>
      </c>
    </row>
    <row r="34" spans="1:11" x14ac:dyDescent="0.25">
      <c r="A34" s="158">
        <v>33</v>
      </c>
      <c r="B34" s="298" t="s">
        <v>2951</v>
      </c>
      <c r="C34" s="225">
        <v>821</v>
      </c>
      <c r="D34" s="36" t="s">
        <v>2118</v>
      </c>
      <c r="E34" s="36">
        <v>187</v>
      </c>
      <c r="F34" s="28">
        <v>43342</v>
      </c>
      <c r="G34" s="256" t="s">
        <v>2950</v>
      </c>
      <c r="H34" s="252" t="s">
        <v>3500</v>
      </c>
      <c r="I34" s="252"/>
      <c r="J34" s="252"/>
      <c r="K34" s="252"/>
    </row>
    <row r="35" spans="1:11" x14ac:dyDescent="0.25">
      <c r="A35" s="5">
        <v>34</v>
      </c>
      <c r="B35" s="6" t="s">
        <v>1288</v>
      </c>
      <c r="C35" s="86">
        <v>841</v>
      </c>
      <c r="D35" s="86" t="s">
        <v>3852</v>
      </c>
      <c r="E35" s="86">
        <v>45</v>
      </c>
      <c r="F35" s="87">
        <v>43857</v>
      </c>
      <c r="G35" s="86" t="s">
        <v>2950</v>
      </c>
    </row>
    <row r="36" spans="1:11" x14ac:dyDescent="0.25">
      <c r="A36" s="95">
        <v>35</v>
      </c>
      <c r="B36" s="104" t="s">
        <v>3858</v>
      </c>
      <c r="C36" s="181" t="s">
        <v>2885</v>
      </c>
      <c r="D36" s="181" t="s">
        <v>3859</v>
      </c>
      <c r="E36" s="181">
        <v>48</v>
      </c>
      <c r="F36" s="297">
        <v>43859</v>
      </c>
      <c r="G36" s="244" t="s">
        <v>2843</v>
      </c>
    </row>
    <row r="37" spans="1:11" x14ac:dyDescent="0.25">
      <c r="A37" s="5">
        <v>36</v>
      </c>
      <c r="B37" s="6" t="s">
        <v>3860</v>
      </c>
      <c r="C37" s="86" t="s">
        <v>3861</v>
      </c>
      <c r="D37" s="86" t="s">
        <v>3862</v>
      </c>
      <c r="E37" s="86">
        <v>49</v>
      </c>
      <c r="F37" s="87">
        <v>43866</v>
      </c>
      <c r="G37" s="140" t="s">
        <v>2843</v>
      </c>
    </row>
    <row r="38" spans="1:11" x14ac:dyDescent="0.25">
      <c r="A38" s="6">
        <v>37</v>
      </c>
      <c r="B38" s="6" t="s">
        <v>3875</v>
      </c>
      <c r="C38" s="123" t="s">
        <v>3876</v>
      </c>
      <c r="D38" s="123" t="s">
        <v>3877</v>
      </c>
      <c r="E38" s="123">
        <v>68</v>
      </c>
      <c r="F38" s="124">
        <v>44075</v>
      </c>
      <c r="G38" s="123" t="s">
        <v>2950</v>
      </c>
    </row>
    <row r="39" spans="1:11" x14ac:dyDescent="0.25">
      <c r="A39" s="6">
        <v>38</v>
      </c>
      <c r="B39" s="6" t="s">
        <v>3886</v>
      </c>
      <c r="C39" s="123">
        <v>822</v>
      </c>
      <c r="D39" s="123" t="s">
        <v>3887</v>
      </c>
      <c r="E39" s="123">
        <v>67</v>
      </c>
      <c r="F39" s="124">
        <v>43893</v>
      </c>
      <c r="G39" s="140" t="s">
        <v>2843</v>
      </c>
    </row>
    <row r="40" spans="1:11" x14ac:dyDescent="0.25">
      <c r="A40" s="6">
        <v>39</v>
      </c>
      <c r="B40" s="6" t="s">
        <v>3897</v>
      </c>
      <c r="C40" s="123">
        <v>722</v>
      </c>
      <c r="D40" s="123" t="s">
        <v>3898</v>
      </c>
      <c r="E40" s="123">
        <v>76</v>
      </c>
      <c r="F40" s="124">
        <v>43906</v>
      </c>
      <c r="G40" s="140" t="s">
        <v>2843</v>
      </c>
    </row>
    <row r="41" spans="1:11" x14ac:dyDescent="0.25">
      <c r="A41" s="6">
        <v>40</v>
      </c>
      <c r="B41" s="6" t="s">
        <v>3899</v>
      </c>
      <c r="C41" s="123">
        <v>531</v>
      </c>
      <c r="D41" s="123" t="s">
        <v>3898</v>
      </c>
      <c r="E41" s="123">
        <v>77</v>
      </c>
      <c r="F41" s="124">
        <v>43906</v>
      </c>
      <c r="G41" s="86" t="s">
        <v>2950</v>
      </c>
    </row>
    <row r="42" spans="1:11" x14ac:dyDescent="0.25">
      <c r="A42" s="6">
        <v>41</v>
      </c>
      <c r="B42" s="6" t="s">
        <v>3902</v>
      </c>
      <c r="C42" s="123">
        <v>831</v>
      </c>
      <c r="D42" s="123" t="s">
        <v>3898</v>
      </c>
      <c r="E42" s="123">
        <v>78</v>
      </c>
      <c r="F42" s="124">
        <v>43907</v>
      </c>
      <c r="G42" s="86" t="s">
        <v>2950</v>
      </c>
    </row>
    <row r="43" spans="1:11" x14ac:dyDescent="0.25">
      <c r="A43" s="6">
        <v>42</v>
      </c>
      <c r="B43" s="6" t="s">
        <v>3946</v>
      </c>
      <c r="C43" s="123">
        <v>811</v>
      </c>
      <c r="D43" s="123" t="s">
        <v>3947</v>
      </c>
      <c r="E43" s="123">
        <v>100</v>
      </c>
      <c r="F43" s="124">
        <v>44334</v>
      </c>
      <c r="G43" s="86" t="s">
        <v>2950</v>
      </c>
    </row>
  </sheetData>
  <pageMargins left="0.7" right="0.7" top="0.75" bottom="0.75" header="0.3" footer="0.3"/>
  <pageSetup paperSize="9" scale="41" fitToHeight="0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X306"/>
  <sheetViews>
    <sheetView zoomScaleNormal="100" workbookViewId="0">
      <pane ySplit="1" topLeftCell="A171" activePane="bottomLeft" state="frozen"/>
      <selection pane="bottomLeft" activeCell="A184" sqref="A184:E188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334</v>
      </c>
      <c r="G3" s="24">
        <f>C5+C12+C23+C31+C36+C41+C46+C82+C93+C94+C103+C104+C112+C118+C51+C58+C67+C74</f>
        <v>301</v>
      </c>
      <c r="H3" s="24">
        <f>C6+C15+C26+C32+C37+C42+C47+C52+C83+C96+C97+C105+C113+C120+C106+C59+C68+C75</f>
        <v>288</v>
      </c>
      <c r="I3" s="24">
        <f>C7+C33+C38+C43+C48+C53+C84+C98+C107+C114+C123+C124+C99+C60+C69+C76</f>
        <v>172</v>
      </c>
      <c r="J3" s="170">
        <f>F3+G3+H3+I3</f>
        <v>1095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20</v>
      </c>
      <c r="D6" s="271">
        <v>4</v>
      </c>
      <c r="E6" s="5"/>
      <c r="F6" s="94">
        <f>SUM(B3+B9+B10+B11+B20+B21+B22+B30+B35+B40+B45+B50+B56+B57+B66+B73+B80+B81+B90+B91+B92+B101+B102+B110+B111+B115+B116)</f>
        <v>209</v>
      </c>
      <c r="G6" s="5">
        <f>B5+B12+B13+B14+B23+B24+B25+B31+B36+B41+B46+B51+B82+B93+B94+B95+B103+B112+B118+B119+B104+B58+B67+B74</f>
        <v>125</v>
      </c>
      <c r="H6" s="5">
        <f>B6+B15+B16+B17+B26+B27+B28+B32+B37+B42+B47+B52+B83+B96+B97+B105+B106+B113+B120+B121+B59+B68+B75</f>
        <v>43</v>
      </c>
      <c r="I6" s="5">
        <f>B7+B33+B38+B43+B48+B53+B84+B98+B107+B108+B114+B123+B124+B125+B60+B69+B76</f>
        <v>17</v>
      </c>
      <c r="J6" s="94">
        <f>SUM(F6+G6+H6+I6)</f>
        <v>394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5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18</v>
      </c>
      <c r="I9" s="5">
        <f>D7+D33+D38+D43+D48+D53+D84+D98+D107+D108+D114+D123+D124+D125+D60+D69+D76</f>
        <v>3</v>
      </c>
      <c r="J9" s="94">
        <f>SUM(F9+G9+H9+I9)</f>
        <v>38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1527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548</v>
      </c>
      <c r="G15" s="5">
        <f>SUM(G3+G6+G9)</f>
        <v>438</v>
      </c>
      <c r="H15" s="5">
        <f>SUM(H3+H6+H9)</f>
        <v>349</v>
      </c>
      <c r="I15" s="5">
        <f>SUM(I3+I6+I9)</f>
        <v>192</v>
      </c>
      <c r="J15" s="94">
        <f>SUM(F15+G15+H15+I15)</f>
        <v>1527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24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24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25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19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16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21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1</v>
      </c>
      <c r="E90" s="135" t="s">
        <v>2843</v>
      </c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22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1</v>
      </c>
      <c r="C98" s="271">
        <v>19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21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4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24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22</v>
      </c>
      <c r="D106" s="271">
        <v>0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19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16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24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27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24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1</v>
      </c>
      <c r="C123" s="271">
        <v>25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15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394</v>
      </c>
      <c r="C127" s="176">
        <f>SUM(C3:C126)</f>
        <v>1095</v>
      </c>
      <c r="D127" s="176">
        <f>SUM(D3:D126)</f>
        <v>38</v>
      </c>
      <c r="E127" s="165"/>
      <c r="F127" s="176"/>
      <c r="G127" s="165"/>
      <c r="H127" s="165"/>
      <c r="I127" s="165"/>
      <c r="J127" s="176">
        <f>B127+C127+D127</f>
        <v>1527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21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44</v>
      </c>
      <c r="G145" s="165">
        <f>SUM(C144+C161)</f>
        <v>30</v>
      </c>
      <c r="H145" s="165">
        <f>SUM(C147+C164)</f>
        <v>30</v>
      </c>
      <c r="I145" s="165">
        <f>SUM(C149)</f>
        <v>15</v>
      </c>
      <c r="J145" s="176">
        <f>F145+G145+H145+I145</f>
        <v>119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89</v>
      </c>
      <c r="G147" s="165">
        <f>SUM(B144+B145+B146+B162+B161+B163+B170+B171)</f>
        <v>77</v>
      </c>
      <c r="H147" s="165">
        <f>SUM(B147+B148+B164+B172)</f>
        <v>47</v>
      </c>
      <c r="I147" s="165">
        <f>SUM(B150+B173)</f>
        <v>53</v>
      </c>
      <c r="J147" s="176">
        <f>F147+G147+H147+I147</f>
        <v>266</v>
      </c>
      <c r="K147" s="174"/>
      <c r="L147" s="166"/>
    </row>
    <row r="148" spans="1:15" ht="15.75" thickBot="1" x14ac:dyDescent="0.3">
      <c r="A148" s="172" t="s">
        <v>2521</v>
      </c>
      <c r="B148" s="278">
        <v>29</v>
      </c>
      <c r="C148" s="278"/>
      <c r="D148" s="165">
        <v>1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172" t="s">
        <v>1397</v>
      </c>
      <c r="B149" s="278"/>
      <c r="C149" s="278">
        <v>15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2</v>
      </c>
      <c r="I149" s="165">
        <f>D152+D153+D154+D174</f>
        <v>0</v>
      </c>
      <c r="J149" s="176">
        <f>F149+G149+H149+I149</f>
        <v>6</v>
      </c>
      <c r="K149" s="174"/>
      <c r="L149" s="166"/>
    </row>
    <row r="150" spans="1:15" x14ac:dyDescent="0.25">
      <c r="A150" s="96" t="s">
        <v>1396</v>
      </c>
      <c r="B150" s="163">
        <v>27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135</v>
      </c>
      <c r="G151" s="96">
        <f>G145+G147+G149</f>
        <v>109</v>
      </c>
      <c r="H151" s="96">
        <f>H145+H147+H149</f>
        <v>79</v>
      </c>
      <c r="I151" s="96">
        <f>I145+I147+I149</f>
        <v>68</v>
      </c>
      <c r="J151" s="167">
        <f>J145+J147+J149</f>
        <v>391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391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2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3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 t="s">
        <v>2179</v>
      </c>
      <c r="B164" s="163">
        <v>3</v>
      </c>
      <c r="C164" s="163">
        <v>15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6</v>
      </c>
      <c r="C168" s="163">
        <v>14</v>
      </c>
      <c r="D168" s="96">
        <v>2</v>
      </c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15</v>
      </c>
      <c r="C172" s="163"/>
      <c r="D172" s="5">
        <v>1</v>
      </c>
      <c r="E172" s="254" t="s">
        <v>2843</v>
      </c>
      <c r="F172" s="96"/>
      <c r="G172" s="96"/>
      <c r="H172" s="96"/>
      <c r="I172" s="96"/>
      <c r="J172" s="96"/>
      <c r="K172" s="166"/>
      <c r="L172" s="166"/>
    </row>
    <row r="173" spans="1:14" x14ac:dyDescent="0.25">
      <c r="A173" s="96" t="s">
        <v>1305</v>
      </c>
      <c r="B173" s="271">
        <v>26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266</v>
      </c>
      <c r="C177" s="179">
        <f>SUM(C138:C176)</f>
        <v>119</v>
      </c>
      <c r="D177" s="179">
        <f>SUM(D138:D176)</f>
        <v>6</v>
      </c>
      <c r="E177" s="292" t="s">
        <v>3457</v>
      </c>
      <c r="F177" s="179"/>
      <c r="G177" s="179"/>
      <c r="H177" s="179"/>
      <c r="I177" s="179"/>
      <c r="J177" s="179">
        <f>B177+C177+D177</f>
        <v>391</v>
      </c>
    </row>
    <row r="178" spans="1:17" ht="15.75" thickTop="1" x14ac:dyDescent="0.25">
      <c r="A178" s="24" t="s">
        <v>1802</v>
      </c>
      <c r="B178" s="24">
        <f>B177+B127</f>
        <v>660</v>
      </c>
      <c r="C178" s="24">
        <f>C127+C177</f>
        <v>1214</v>
      </c>
      <c r="D178" s="24">
        <f>D127+D177</f>
        <v>44</v>
      </c>
      <c r="E178" s="24"/>
      <c r="F178" s="24"/>
      <c r="G178" s="24"/>
      <c r="H178" s="24"/>
      <c r="I178" s="24"/>
      <c r="J178" s="24">
        <f>J177+J127</f>
        <v>1918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3799</v>
      </c>
      <c r="E184" t="s">
        <v>3960</v>
      </c>
      <c r="L184" s="253"/>
      <c r="M184" s="253"/>
      <c r="O184" t="s">
        <v>3952</v>
      </c>
    </row>
    <row r="185" spans="1:17" x14ac:dyDescent="0.25">
      <c r="A185" t="s">
        <v>3953</v>
      </c>
    </row>
    <row r="186" spans="1:17" x14ac:dyDescent="0.25">
      <c r="A186" t="s">
        <v>3958</v>
      </c>
    </row>
    <row r="187" spans="1:17" x14ac:dyDescent="0.25">
      <c r="A187" t="s">
        <v>3959</v>
      </c>
    </row>
    <row r="188" spans="1:17" x14ac:dyDescent="0.25">
      <c r="A188" t="s">
        <v>3961</v>
      </c>
      <c r="O188" s="253"/>
      <c r="P188" s="253"/>
      <c r="Q188" s="253"/>
    </row>
    <row r="189" spans="1:17" x14ac:dyDescent="0.25">
      <c r="O189" s="253"/>
      <c r="P189" s="253"/>
      <c r="Q189" s="253"/>
    </row>
    <row r="190" spans="1:17" x14ac:dyDescent="0.25">
      <c r="C190" s="252"/>
    </row>
    <row r="191" spans="1:17" x14ac:dyDescent="0.25">
      <c r="O191" s="252"/>
      <c r="P191" s="252"/>
      <c r="Q191" s="252"/>
    </row>
    <row r="192" spans="1:17" x14ac:dyDescent="0.25">
      <c r="O192" s="252"/>
    </row>
    <row r="194" spans="1:15" x14ac:dyDescent="0.25">
      <c r="A194" s="252"/>
    </row>
    <row r="195" spans="1:15" ht="16.149999999999999" customHeight="1" x14ac:dyDescent="0.25"/>
    <row r="196" spans="1:15" ht="16.149999999999999" customHeight="1" x14ac:dyDescent="0.25"/>
    <row r="197" spans="1:15" ht="16.149999999999999" customHeight="1" x14ac:dyDescent="0.25"/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</row>
    <row r="207" spans="1:15" x14ac:dyDescent="0.25">
      <c r="B207" s="253"/>
      <c r="C207" s="253"/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4" spans="1:17" x14ac:dyDescent="0.25">
      <c r="A264" t="s">
        <v>3954</v>
      </c>
      <c r="K264" t="s">
        <v>3948</v>
      </c>
      <c r="O264" t="s">
        <v>3893</v>
      </c>
    </row>
    <row r="265" spans="1:17" x14ac:dyDescent="0.25">
      <c r="B265" s="166"/>
      <c r="O265" s="253"/>
      <c r="P265" s="253"/>
      <c r="Q265" s="253"/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82" spans="1:15" x14ac:dyDescent="0.25">
      <c r="A282" s="253"/>
      <c r="C282" s="253"/>
      <c r="D282" s="253"/>
      <c r="E282" s="253"/>
    </row>
    <row r="283" spans="1:15" x14ac:dyDescent="0.25">
      <c r="A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A297" t="s">
        <v>3799</v>
      </c>
      <c r="C297" s="253"/>
      <c r="D297" s="253"/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35"/>
  <sheetViews>
    <sheetView topLeftCell="A7" workbookViewId="0">
      <selection activeCell="K31" sqref="K31"/>
    </sheetView>
  </sheetViews>
  <sheetFormatPr defaultRowHeight="15" x14ac:dyDescent="0.25"/>
  <cols>
    <col min="1" max="1" width="6.28515625" customWidth="1"/>
    <col min="2" max="2" width="42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721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540</v>
      </c>
      <c r="C4" s="123">
        <v>721</v>
      </c>
      <c r="D4" s="123" t="s">
        <v>1725</v>
      </c>
      <c r="E4" s="123">
        <v>280</v>
      </c>
      <c r="F4" s="124">
        <v>42668</v>
      </c>
      <c r="G4" s="126" t="s">
        <v>1845</v>
      </c>
    </row>
    <row r="5" spans="1:7" x14ac:dyDescent="0.25">
      <c r="A5" s="6">
        <v>4</v>
      </c>
      <c r="B5" s="6" t="s">
        <v>48</v>
      </c>
      <c r="C5" s="123">
        <v>741</v>
      </c>
      <c r="D5" s="123" t="s">
        <v>1843</v>
      </c>
      <c r="E5" s="123">
        <v>273</v>
      </c>
      <c r="F5" s="124">
        <v>42660</v>
      </c>
      <c r="G5" s="123" t="s">
        <v>1846</v>
      </c>
    </row>
    <row r="6" spans="1:7" x14ac:dyDescent="0.25">
      <c r="A6" s="6">
        <v>5</v>
      </c>
      <c r="B6" s="6" t="s">
        <v>50</v>
      </c>
      <c r="C6" s="123">
        <v>742</v>
      </c>
      <c r="D6" s="123" t="s">
        <v>51</v>
      </c>
      <c r="E6" s="123">
        <v>87</v>
      </c>
      <c r="F6" s="124">
        <v>42517</v>
      </c>
      <c r="G6" s="123" t="s">
        <v>1846</v>
      </c>
    </row>
    <row r="7" spans="1:7" x14ac:dyDescent="0.25">
      <c r="A7" s="6">
        <v>6</v>
      </c>
      <c r="B7" s="6" t="s">
        <v>15</v>
      </c>
      <c r="C7" s="123">
        <v>841</v>
      </c>
      <c r="D7" s="123" t="s">
        <v>62</v>
      </c>
      <c r="E7" s="123">
        <v>113</v>
      </c>
      <c r="F7" s="124">
        <v>42591</v>
      </c>
      <c r="G7" s="123" t="s">
        <v>1846</v>
      </c>
    </row>
    <row r="8" spans="1:7" x14ac:dyDescent="0.25">
      <c r="A8" s="6">
        <v>7</v>
      </c>
      <c r="B8" s="6" t="s">
        <v>1022</v>
      </c>
      <c r="C8" s="123">
        <v>331</v>
      </c>
      <c r="D8" s="123" t="s">
        <v>1910</v>
      </c>
      <c r="E8" s="123">
        <v>310</v>
      </c>
      <c r="F8" s="124">
        <v>43071</v>
      </c>
      <c r="G8" s="123" t="s">
        <v>1846</v>
      </c>
    </row>
    <row r="9" spans="1:7" x14ac:dyDescent="0.25">
      <c r="A9" s="6">
        <v>8</v>
      </c>
      <c r="B9" s="6" t="s">
        <v>66</v>
      </c>
      <c r="C9" s="123">
        <v>731</v>
      </c>
      <c r="D9" s="123" t="s">
        <v>67</v>
      </c>
      <c r="E9" s="123">
        <v>297</v>
      </c>
      <c r="F9" s="124">
        <v>42349</v>
      </c>
      <c r="G9" s="123" t="s">
        <v>1846</v>
      </c>
    </row>
    <row r="10" spans="1:7" x14ac:dyDescent="0.25">
      <c r="A10" s="6">
        <v>9</v>
      </c>
      <c r="B10" s="6" t="s">
        <v>853</v>
      </c>
      <c r="C10" s="123">
        <v>531</v>
      </c>
      <c r="D10" s="123" t="s">
        <v>1725</v>
      </c>
      <c r="E10" s="123">
        <v>219</v>
      </c>
      <c r="F10" s="124">
        <v>42620</v>
      </c>
      <c r="G10" s="123" t="s">
        <v>1846</v>
      </c>
    </row>
    <row r="11" spans="1:7" x14ac:dyDescent="0.25">
      <c r="A11" s="125">
        <v>10</v>
      </c>
      <c r="B11" s="6" t="s">
        <v>400</v>
      </c>
      <c r="C11" s="123">
        <v>221</v>
      </c>
      <c r="D11" s="123" t="s">
        <v>1725</v>
      </c>
      <c r="E11" s="123">
        <v>203</v>
      </c>
      <c r="F11" s="124">
        <v>42614</v>
      </c>
      <c r="G11" s="123" t="s">
        <v>1846</v>
      </c>
    </row>
    <row r="12" spans="1:7" x14ac:dyDescent="0.25">
      <c r="A12" s="6">
        <v>11</v>
      </c>
      <c r="B12" s="6" t="s">
        <v>1856</v>
      </c>
      <c r="C12" s="123">
        <v>231</v>
      </c>
      <c r="D12" s="123" t="s">
        <v>1857</v>
      </c>
      <c r="E12" s="123" t="s">
        <v>1858</v>
      </c>
      <c r="F12" s="124">
        <v>42675</v>
      </c>
      <c r="G12" s="123" t="s">
        <v>1846</v>
      </c>
    </row>
    <row r="13" spans="1:7" x14ac:dyDescent="0.25">
      <c r="A13" s="6">
        <v>12</v>
      </c>
      <c r="B13" s="6" t="s">
        <v>93</v>
      </c>
      <c r="C13" s="123">
        <v>321</v>
      </c>
      <c r="D13" s="123" t="s">
        <v>40</v>
      </c>
      <c r="E13" s="123" t="s">
        <v>94</v>
      </c>
      <c r="F13" s="124">
        <v>42550</v>
      </c>
      <c r="G13" s="123" t="s">
        <v>1846</v>
      </c>
    </row>
    <row r="14" spans="1:7" x14ac:dyDescent="0.25">
      <c r="A14" s="6">
        <v>13</v>
      </c>
      <c r="B14" s="6" t="s">
        <v>1865</v>
      </c>
      <c r="C14" s="123">
        <v>221</v>
      </c>
      <c r="D14" s="123" t="s">
        <v>1727</v>
      </c>
      <c r="E14" s="123">
        <v>189</v>
      </c>
      <c r="F14" s="124">
        <v>42613</v>
      </c>
      <c r="G14" s="126" t="s">
        <v>1845</v>
      </c>
    </row>
    <row r="15" spans="1:7" x14ac:dyDescent="0.25">
      <c r="A15" s="6">
        <v>14</v>
      </c>
      <c r="B15" s="6" t="s">
        <v>105</v>
      </c>
      <c r="C15" s="123">
        <v>231</v>
      </c>
      <c r="D15" s="123" t="s">
        <v>106</v>
      </c>
      <c r="E15" s="123">
        <v>46</v>
      </c>
      <c r="F15" s="124">
        <v>42432</v>
      </c>
      <c r="G15" s="123" t="s">
        <v>1846</v>
      </c>
    </row>
    <row r="16" spans="1:7" x14ac:dyDescent="0.25">
      <c r="A16" s="6">
        <v>15</v>
      </c>
      <c r="B16" s="6" t="s">
        <v>107</v>
      </c>
      <c r="C16" s="123">
        <v>111</v>
      </c>
      <c r="D16" s="57" t="s">
        <v>1999</v>
      </c>
      <c r="E16" s="123"/>
      <c r="F16" s="124">
        <v>42298</v>
      </c>
      <c r="G16" s="123" t="s">
        <v>1846</v>
      </c>
    </row>
    <row r="17" spans="1:7" x14ac:dyDescent="0.25">
      <c r="A17" s="6">
        <v>16</v>
      </c>
      <c r="B17" s="6" t="s">
        <v>111</v>
      </c>
      <c r="C17" s="123">
        <v>731</v>
      </c>
      <c r="D17" s="123" t="s">
        <v>51</v>
      </c>
      <c r="E17" s="123">
        <v>6</v>
      </c>
      <c r="F17" s="124">
        <v>42380</v>
      </c>
      <c r="G17" s="123" t="s">
        <v>1846</v>
      </c>
    </row>
    <row r="18" spans="1:7" x14ac:dyDescent="0.25">
      <c r="A18" s="6">
        <v>17</v>
      </c>
      <c r="B18" s="6" t="s">
        <v>1819</v>
      </c>
      <c r="C18" s="3" t="s">
        <v>1449</v>
      </c>
      <c r="D18" s="6"/>
      <c r="E18" s="6"/>
      <c r="F18" s="6"/>
      <c r="G18" s="126" t="s">
        <v>1845</v>
      </c>
    </row>
    <row r="19" spans="1:7" x14ac:dyDescent="0.25">
      <c r="A19" s="6">
        <v>18</v>
      </c>
      <c r="B19" s="6" t="s">
        <v>1816</v>
      </c>
      <c r="C19" s="3" t="s">
        <v>1449</v>
      </c>
      <c r="D19" s="6"/>
      <c r="E19" s="6"/>
      <c r="F19" s="6"/>
      <c r="G19" s="126" t="s">
        <v>1845</v>
      </c>
    </row>
    <row r="20" spans="1:7" x14ac:dyDescent="0.25">
      <c r="A20" s="6">
        <v>19</v>
      </c>
      <c r="B20" s="82" t="s">
        <v>1471</v>
      </c>
      <c r="C20" s="3" t="s">
        <v>1479</v>
      </c>
      <c r="D20" s="6"/>
      <c r="E20" s="6"/>
      <c r="F20" s="6"/>
      <c r="G20" s="126" t="s">
        <v>1845</v>
      </c>
    </row>
    <row r="21" spans="1:7" x14ac:dyDescent="0.25">
      <c r="A21" s="6">
        <v>20</v>
      </c>
      <c r="B21" s="6" t="s">
        <v>1821</v>
      </c>
      <c r="C21" s="3" t="s">
        <v>1488</v>
      </c>
      <c r="D21" s="6"/>
      <c r="E21" s="6"/>
      <c r="F21" s="6"/>
      <c r="G21" s="126" t="s">
        <v>1845</v>
      </c>
    </row>
    <row r="22" spans="1:7" x14ac:dyDescent="0.25">
      <c r="A22" s="6">
        <v>21</v>
      </c>
      <c r="B22" s="6" t="s">
        <v>1608</v>
      </c>
      <c r="C22" s="3" t="s">
        <v>1577</v>
      </c>
      <c r="D22" s="6"/>
      <c r="E22" s="6"/>
      <c r="F22" s="6"/>
      <c r="G22" s="126" t="s">
        <v>1845</v>
      </c>
    </row>
    <row r="23" spans="1:7" x14ac:dyDescent="0.25">
      <c r="A23" s="6">
        <v>22</v>
      </c>
      <c r="B23" s="6" t="s">
        <v>1783</v>
      </c>
      <c r="C23" s="3" t="s">
        <v>1398</v>
      </c>
      <c r="D23" s="85" t="s">
        <v>1850</v>
      </c>
      <c r="E23" s="85">
        <v>284</v>
      </c>
      <c r="F23" s="127">
        <v>42671</v>
      </c>
      <c r="G23" s="126" t="s">
        <v>1845</v>
      </c>
    </row>
    <row r="24" spans="1:7" x14ac:dyDescent="0.25">
      <c r="A24" s="6">
        <v>23</v>
      </c>
      <c r="B24" s="6" t="s">
        <v>669</v>
      </c>
      <c r="C24" s="86">
        <v>321</v>
      </c>
      <c r="D24" s="86" t="s">
        <v>1857</v>
      </c>
      <c r="E24" s="86">
        <v>285</v>
      </c>
      <c r="F24" s="87">
        <v>42675</v>
      </c>
      <c r="G24" s="123" t="s">
        <v>1846</v>
      </c>
    </row>
    <row r="25" spans="1:7" ht="15.75" x14ac:dyDescent="0.25">
      <c r="A25" s="6">
        <v>24</v>
      </c>
      <c r="B25" s="139" t="s">
        <v>256</v>
      </c>
      <c r="C25" s="86">
        <v>11</v>
      </c>
      <c r="D25" s="86" t="s">
        <v>1975</v>
      </c>
      <c r="E25" s="86">
        <v>19</v>
      </c>
      <c r="F25" s="87">
        <v>42753</v>
      </c>
      <c r="G25" s="123" t="s">
        <v>1846</v>
      </c>
    </row>
    <row r="26" spans="1:7" x14ac:dyDescent="0.25">
      <c r="A26" s="6">
        <v>25</v>
      </c>
      <c r="B26" s="6" t="s">
        <v>1874</v>
      </c>
      <c r="C26" s="86">
        <v>333</v>
      </c>
      <c r="D26" s="86" t="s">
        <v>1875</v>
      </c>
      <c r="E26" s="86">
        <v>290</v>
      </c>
      <c r="F26" s="87">
        <v>42675</v>
      </c>
      <c r="G26" s="126" t="s">
        <v>1845</v>
      </c>
    </row>
    <row r="27" spans="1:7" x14ac:dyDescent="0.25">
      <c r="A27" s="6">
        <v>26</v>
      </c>
      <c r="B27" s="6" t="s">
        <v>1878</v>
      </c>
      <c r="C27" s="86">
        <v>332</v>
      </c>
      <c r="D27" s="86" t="s">
        <v>1879</v>
      </c>
      <c r="E27" s="86">
        <v>292</v>
      </c>
      <c r="F27" s="87">
        <v>42681</v>
      </c>
      <c r="G27" s="128" t="s">
        <v>1846</v>
      </c>
    </row>
    <row r="28" spans="1:7" x14ac:dyDescent="0.25">
      <c r="A28" s="6">
        <v>27</v>
      </c>
      <c r="B28" s="51" t="s">
        <v>712</v>
      </c>
      <c r="C28" s="86">
        <v>322</v>
      </c>
      <c r="D28" s="86" t="s">
        <v>1887</v>
      </c>
      <c r="E28" s="86">
        <v>297</v>
      </c>
      <c r="F28" s="127">
        <v>42685</v>
      </c>
      <c r="G28" s="85" t="s">
        <v>1846</v>
      </c>
    </row>
    <row r="29" spans="1:7" x14ac:dyDescent="0.25">
      <c r="A29" s="6">
        <v>28</v>
      </c>
      <c r="B29" s="6" t="s">
        <v>1900</v>
      </c>
      <c r="C29" s="86">
        <v>231</v>
      </c>
      <c r="D29" s="86" t="s">
        <v>1901</v>
      </c>
      <c r="E29" s="86">
        <v>303</v>
      </c>
      <c r="F29" s="132">
        <v>42696</v>
      </c>
      <c r="G29" s="86" t="s">
        <v>1846</v>
      </c>
    </row>
    <row r="30" spans="1:7" x14ac:dyDescent="0.25">
      <c r="A30" s="6">
        <v>29</v>
      </c>
      <c r="B30" s="6" t="s">
        <v>856</v>
      </c>
      <c r="C30" s="86">
        <v>531</v>
      </c>
      <c r="D30" s="86" t="s">
        <v>1904</v>
      </c>
      <c r="E30" s="86">
        <v>306</v>
      </c>
      <c r="F30" s="132">
        <v>42702</v>
      </c>
      <c r="G30" s="86" t="s">
        <v>1846</v>
      </c>
    </row>
    <row r="31" spans="1:7" x14ac:dyDescent="0.25">
      <c r="A31" s="6">
        <v>30</v>
      </c>
      <c r="B31" s="6" t="s">
        <v>304</v>
      </c>
      <c r="C31" s="123">
        <v>711</v>
      </c>
      <c r="D31" s="123" t="s">
        <v>1909</v>
      </c>
      <c r="E31" s="123">
        <v>309</v>
      </c>
      <c r="F31" s="9">
        <v>42705</v>
      </c>
      <c r="G31" s="122" t="s">
        <v>1846</v>
      </c>
    </row>
    <row r="32" spans="1:7" x14ac:dyDescent="0.25">
      <c r="A32" s="6">
        <v>31</v>
      </c>
      <c r="B32" s="134" t="s">
        <v>1207</v>
      </c>
      <c r="C32" s="123">
        <v>842</v>
      </c>
      <c r="D32" s="123" t="s">
        <v>1922</v>
      </c>
      <c r="E32" s="123">
        <v>316</v>
      </c>
      <c r="F32" s="9">
        <v>42712</v>
      </c>
      <c r="G32" s="122" t="s">
        <v>1846</v>
      </c>
    </row>
    <row r="33" spans="1:7" x14ac:dyDescent="0.25">
      <c r="A33" s="6">
        <v>32</v>
      </c>
      <c r="B33" s="6" t="s">
        <v>703</v>
      </c>
      <c r="C33" s="86">
        <v>322</v>
      </c>
      <c r="D33" s="86" t="s">
        <v>1976</v>
      </c>
      <c r="E33" s="86">
        <v>8</v>
      </c>
      <c r="F33" s="132">
        <v>42747</v>
      </c>
      <c r="G33" s="85" t="s">
        <v>1846</v>
      </c>
    </row>
    <row r="34" spans="1:7" x14ac:dyDescent="0.25">
      <c r="A34" s="6">
        <v>33</v>
      </c>
      <c r="B34" s="6" t="s">
        <v>983</v>
      </c>
      <c r="C34" s="86">
        <v>331</v>
      </c>
      <c r="D34" s="86" t="s">
        <v>1980</v>
      </c>
      <c r="E34" s="86">
        <v>25</v>
      </c>
      <c r="F34" s="132">
        <v>42765</v>
      </c>
      <c r="G34" s="85" t="s">
        <v>1846</v>
      </c>
    </row>
    <row r="35" spans="1:7" x14ac:dyDescent="0.25">
      <c r="A35" s="6">
        <v>34</v>
      </c>
      <c r="B35" s="6" t="s">
        <v>1988</v>
      </c>
      <c r="C35" s="5" t="s">
        <v>1398</v>
      </c>
      <c r="D35" s="86" t="s">
        <v>1989</v>
      </c>
      <c r="E35" s="86">
        <v>31</v>
      </c>
      <c r="F35" s="132">
        <v>75645</v>
      </c>
      <c r="G35" s="140" t="s">
        <v>1845</v>
      </c>
    </row>
  </sheetData>
  <pageMargins left="0.7" right="0.7" top="0.75" bottom="0.75" header="0.3" footer="0.3"/>
  <pageSetup paperSize="9" scale="85" fitToHeight="0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P45"/>
  <sheetViews>
    <sheetView topLeftCell="A25" workbookViewId="0">
      <selection activeCell="L41" sqref="L41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3777</v>
      </c>
      <c r="C6" s="225">
        <v>712</v>
      </c>
      <c r="D6" s="36" t="s">
        <v>3140</v>
      </c>
      <c r="E6" s="36">
        <v>320</v>
      </c>
      <c r="F6" s="28">
        <v>43411</v>
      </c>
      <c r="G6" s="234" t="s">
        <v>2843</v>
      </c>
      <c r="H6" s="252" t="s">
        <v>3778</v>
      </c>
    </row>
    <row r="7" spans="1:17" x14ac:dyDescent="0.25">
      <c r="A7" s="158">
        <v>6</v>
      </c>
      <c r="B7" s="158" t="s">
        <v>3194</v>
      </c>
      <c r="C7" s="225">
        <v>732</v>
      </c>
      <c r="D7" s="36" t="s">
        <v>2952</v>
      </c>
      <c r="E7" s="36">
        <v>358</v>
      </c>
      <c r="F7" s="28">
        <v>43434</v>
      </c>
      <c r="G7" s="256" t="s">
        <v>2950</v>
      </c>
    </row>
    <row r="8" spans="1:17" x14ac:dyDescent="0.25">
      <c r="A8" s="158">
        <v>7</v>
      </c>
      <c r="B8" s="158" t="s">
        <v>3784</v>
      </c>
      <c r="C8" s="225">
        <v>422</v>
      </c>
      <c r="D8" s="36" t="s">
        <v>3204</v>
      </c>
      <c r="E8" s="36">
        <v>366</v>
      </c>
      <c r="F8" s="28">
        <v>43448</v>
      </c>
      <c r="G8" s="234" t="s">
        <v>2843</v>
      </c>
      <c r="H8" s="252" t="s">
        <v>3785</v>
      </c>
    </row>
    <row r="9" spans="1:17" x14ac:dyDescent="0.25">
      <c r="A9" s="158">
        <v>8</v>
      </c>
      <c r="B9" s="158" t="s">
        <v>192</v>
      </c>
      <c r="C9" s="225">
        <v>131</v>
      </c>
      <c r="D9" s="36" t="s">
        <v>3214</v>
      </c>
      <c r="E9" s="36">
        <v>376</v>
      </c>
      <c r="F9" s="28">
        <v>43459</v>
      </c>
      <c r="G9" s="225" t="s">
        <v>2950</v>
      </c>
      <c r="H9" s="252" t="s">
        <v>3866</v>
      </c>
    </row>
    <row r="10" spans="1:17" x14ac:dyDescent="0.25">
      <c r="A10" s="285">
        <v>9</v>
      </c>
      <c r="B10" s="51" t="s">
        <v>3320</v>
      </c>
      <c r="C10" s="123">
        <v>21</v>
      </c>
      <c r="D10" s="123" t="s">
        <v>3299</v>
      </c>
      <c r="E10" s="123">
        <v>90</v>
      </c>
      <c r="F10" s="124">
        <v>43572</v>
      </c>
      <c r="G10" s="123" t="s">
        <v>2950</v>
      </c>
      <c r="H10" s="252" t="s">
        <v>3813</v>
      </c>
      <c r="I10" s="252"/>
      <c r="J10" s="252"/>
    </row>
    <row r="11" spans="1:17" x14ac:dyDescent="0.25">
      <c r="A11" s="285">
        <v>10</v>
      </c>
      <c r="B11" s="51" t="s">
        <v>1281</v>
      </c>
      <c r="C11" s="123">
        <v>831</v>
      </c>
      <c r="D11" s="123" t="s">
        <v>3323</v>
      </c>
      <c r="E11" s="123">
        <v>93</v>
      </c>
      <c r="F11" s="124">
        <v>43577</v>
      </c>
      <c r="G11" s="123" t="s">
        <v>2950</v>
      </c>
    </row>
    <row r="12" spans="1:17" x14ac:dyDescent="0.25">
      <c r="A12" s="286">
        <v>11</v>
      </c>
      <c r="B12" s="65" t="s">
        <v>1323</v>
      </c>
      <c r="C12" s="287" t="s">
        <v>1305</v>
      </c>
      <c r="D12" s="287" t="s">
        <v>3353</v>
      </c>
      <c r="E12" s="287">
        <v>135</v>
      </c>
      <c r="F12" s="288">
        <v>43636</v>
      </c>
      <c r="G12" s="289" t="s">
        <v>2843</v>
      </c>
    </row>
    <row r="13" spans="1:17" x14ac:dyDescent="0.25">
      <c r="A13" s="285">
        <v>12</v>
      </c>
      <c r="B13" s="8" t="s">
        <v>3355</v>
      </c>
      <c r="C13" s="290" t="s">
        <v>3356</v>
      </c>
      <c r="D13" s="123" t="s">
        <v>3357</v>
      </c>
      <c r="E13" s="123">
        <v>280</v>
      </c>
      <c r="F13" s="124">
        <v>43374</v>
      </c>
      <c r="G13" s="123" t="s">
        <v>2950</v>
      </c>
      <c r="H13" s="252"/>
      <c r="I13" s="252"/>
      <c r="J13" s="295" t="s">
        <v>3614</v>
      </c>
      <c r="K13" s="252"/>
      <c r="L13" s="252"/>
    </row>
    <row r="14" spans="1:17" x14ac:dyDescent="0.25">
      <c r="A14" s="285">
        <v>13</v>
      </c>
      <c r="B14" s="51" t="s">
        <v>3498</v>
      </c>
      <c r="C14" s="123">
        <v>721</v>
      </c>
      <c r="D14" s="123" t="s">
        <v>3499</v>
      </c>
      <c r="E14" s="123">
        <v>201</v>
      </c>
      <c r="F14" s="124">
        <v>43710</v>
      </c>
      <c r="G14" s="123" t="s">
        <v>2950</v>
      </c>
    </row>
    <row r="15" spans="1:17" x14ac:dyDescent="0.25">
      <c r="A15" s="285">
        <v>14</v>
      </c>
      <c r="B15" s="51" t="s">
        <v>3501</v>
      </c>
      <c r="C15" s="123" t="s">
        <v>3502</v>
      </c>
      <c r="D15" s="123" t="s">
        <v>3503</v>
      </c>
      <c r="E15" s="123">
        <v>215</v>
      </c>
      <c r="F15" s="124">
        <v>43710</v>
      </c>
      <c r="G15" s="123" t="s">
        <v>2950</v>
      </c>
    </row>
    <row r="16" spans="1:17" x14ac:dyDescent="0.25">
      <c r="A16" s="294">
        <v>15</v>
      </c>
      <c r="B16" s="59" t="s">
        <v>3585</v>
      </c>
      <c r="C16" s="85">
        <v>331</v>
      </c>
      <c r="D16" s="123" t="s">
        <v>3499</v>
      </c>
      <c r="E16" s="122">
        <v>258</v>
      </c>
      <c r="F16" s="9">
        <v>43727</v>
      </c>
      <c r="G16" s="85" t="s">
        <v>2950</v>
      </c>
    </row>
    <row r="17" spans="1:7" x14ac:dyDescent="0.25">
      <c r="A17" s="5">
        <v>16</v>
      </c>
      <c r="B17" s="6" t="s">
        <v>3590</v>
      </c>
      <c r="C17" s="86">
        <v>422</v>
      </c>
      <c r="D17" s="86" t="s">
        <v>3499</v>
      </c>
      <c r="E17" s="86">
        <v>259</v>
      </c>
      <c r="F17" s="87">
        <v>43728</v>
      </c>
      <c r="G17" s="140" t="s">
        <v>2843</v>
      </c>
    </row>
    <row r="18" spans="1:7" x14ac:dyDescent="0.25">
      <c r="A18" s="6">
        <v>17</v>
      </c>
      <c r="B18" s="6" t="s">
        <v>3634</v>
      </c>
      <c r="C18" s="123">
        <v>121</v>
      </c>
      <c r="D18" s="123" t="s">
        <v>3635</v>
      </c>
      <c r="E18" s="123">
        <v>292</v>
      </c>
      <c r="F18" s="124">
        <v>43746</v>
      </c>
      <c r="G18" s="126" t="s">
        <v>2843</v>
      </c>
    </row>
    <row r="19" spans="1:7" x14ac:dyDescent="0.25">
      <c r="A19" s="285">
        <v>18</v>
      </c>
      <c r="B19" s="57" t="s">
        <v>3647</v>
      </c>
      <c r="C19" s="123">
        <v>741</v>
      </c>
      <c r="D19" s="123" t="s">
        <v>3648</v>
      </c>
      <c r="E19" s="123">
        <v>302</v>
      </c>
      <c r="F19" s="124">
        <v>43748</v>
      </c>
      <c r="G19" s="123" t="s">
        <v>2950</v>
      </c>
    </row>
    <row r="20" spans="1:7" x14ac:dyDescent="0.25">
      <c r="A20" s="285">
        <v>19</v>
      </c>
      <c r="B20" s="51" t="s">
        <v>3711</v>
      </c>
      <c r="C20" s="123">
        <v>931</v>
      </c>
      <c r="D20" s="123" t="s">
        <v>3499</v>
      </c>
      <c r="E20" s="123">
        <v>350</v>
      </c>
      <c r="F20" s="124">
        <v>43770</v>
      </c>
      <c r="G20" s="123" t="s">
        <v>2950</v>
      </c>
    </row>
    <row r="21" spans="1:7" x14ac:dyDescent="0.25">
      <c r="A21" s="6">
        <v>20</v>
      </c>
      <c r="B21" s="6" t="s">
        <v>2259</v>
      </c>
      <c r="C21" s="123">
        <v>131</v>
      </c>
      <c r="D21" s="123" t="s">
        <v>3701</v>
      </c>
      <c r="E21" s="123">
        <v>329</v>
      </c>
      <c r="F21" s="124">
        <v>43763</v>
      </c>
      <c r="G21" s="123" t="s">
        <v>2950</v>
      </c>
    </row>
    <row r="22" spans="1:7" x14ac:dyDescent="0.25">
      <c r="A22" s="6">
        <v>21</v>
      </c>
      <c r="B22" s="6" t="s">
        <v>2267</v>
      </c>
      <c r="C22" s="123">
        <v>131</v>
      </c>
      <c r="D22" s="123" t="s">
        <v>3700</v>
      </c>
      <c r="E22" s="123">
        <v>340</v>
      </c>
      <c r="F22" s="124">
        <v>43767</v>
      </c>
      <c r="G22" s="123" t="s">
        <v>2950</v>
      </c>
    </row>
    <row r="23" spans="1:7" x14ac:dyDescent="0.25">
      <c r="A23" s="6">
        <v>22</v>
      </c>
      <c r="B23" s="6" t="s">
        <v>3718</v>
      </c>
      <c r="C23" s="123" t="s">
        <v>3719</v>
      </c>
      <c r="D23" s="123" t="s">
        <v>3499</v>
      </c>
      <c r="E23" s="123">
        <v>356</v>
      </c>
      <c r="F23" s="124">
        <v>43775</v>
      </c>
      <c r="G23" s="141" t="s">
        <v>2843</v>
      </c>
    </row>
    <row r="24" spans="1:7" x14ac:dyDescent="0.25">
      <c r="A24" s="6">
        <v>23</v>
      </c>
      <c r="B24" s="6" t="s">
        <v>200</v>
      </c>
      <c r="C24" s="123">
        <v>141</v>
      </c>
      <c r="D24" s="123" t="s">
        <v>3747</v>
      </c>
      <c r="E24" s="123">
        <v>389</v>
      </c>
      <c r="F24" s="124">
        <v>43791</v>
      </c>
      <c r="G24" s="123" t="s">
        <v>2950</v>
      </c>
    </row>
    <row r="25" spans="1:7" x14ac:dyDescent="0.25">
      <c r="A25" s="6">
        <v>24</v>
      </c>
      <c r="B25" s="6" t="s">
        <v>3749</v>
      </c>
      <c r="C25" s="123">
        <v>931</v>
      </c>
      <c r="D25" s="123" t="s">
        <v>3499</v>
      </c>
      <c r="E25" s="123">
        <v>390</v>
      </c>
      <c r="F25" s="124">
        <v>43791</v>
      </c>
      <c r="G25" s="123" t="s">
        <v>2950</v>
      </c>
    </row>
    <row r="26" spans="1:7" x14ac:dyDescent="0.25">
      <c r="A26" s="95">
        <v>25</v>
      </c>
      <c r="B26" s="104" t="s">
        <v>3759</v>
      </c>
      <c r="C26" s="95" t="s">
        <v>2521</v>
      </c>
      <c r="D26" s="181" t="s">
        <v>3760</v>
      </c>
      <c r="E26" s="181">
        <v>398</v>
      </c>
      <c r="F26" s="297">
        <v>43795</v>
      </c>
      <c r="G26" s="242" t="s">
        <v>2843</v>
      </c>
    </row>
    <row r="27" spans="1:7" x14ac:dyDescent="0.25">
      <c r="A27" s="5">
        <v>26</v>
      </c>
      <c r="B27" s="6" t="s">
        <v>3766</v>
      </c>
      <c r="C27" s="86">
        <v>431</v>
      </c>
      <c r="D27" s="86" t="s">
        <v>3499</v>
      </c>
      <c r="E27" s="86">
        <v>405</v>
      </c>
      <c r="F27" s="87">
        <v>43797</v>
      </c>
      <c r="G27" s="86" t="s">
        <v>2950</v>
      </c>
    </row>
    <row r="28" spans="1:7" x14ac:dyDescent="0.25">
      <c r="A28" s="6">
        <v>27</v>
      </c>
      <c r="B28" s="6" t="s">
        <v>927</v>
      </c>
      <c r="C28" s="123" t="s">
        <v>3719</v>
      </c>
      <c r="D28" s="123" t="s">
        <v>3499</v>
      </c>
      <c r="E28" s="123">
        <v>411</v>
      </c>
      <c r="F28" s="124">
        <v>43803</v>
      </c>
      <c r="G28" s="123" t="s">
        <v>2950</v>
      </c>
    </row>
    <row r="29" spans="1:7" x14ac:dyDescent="0.25">
      <c r="A29" s="6">
        <v>28</v>
      </c>
      <c r="B29" s="6" t="s">
        <v>3790</v>
      </c>
      <c r="C29" s="123">
        <v>21</v>
      </c>
      <c r="D29" s="123" t="s">
        <v>3499</v>
      </c>
      <c r="E29" s="123">
        <v>423</v>
      </c>
      <c r="F29" s="9">
        <v>43816</v>
      </c>
      <c r="G29" s="123" t="s">
        <v>2950</v>
      </c>
    </row>
    <row r="30" spans="1:7" x14ac:dyDescent="0.25">
      <c r="A30" s="6">
        <v>29</v>
      </c>
      <c r="B30" s="6" t="s">
        <v>3795</v>
      </c>
      <c r="C30" s="86" t="s">
        <v>3502</v>
      </c>
      <c r="D30" s="123" t="s">
        <v>3499</v>
      </c>
      <c r="E30" s="86">
        <v>427</v>
      </c>
      <c r="F30" s="87">
        <v>43819</v>
      </c>
      <c r="G30" s="86" t="s">
        <v>2950</v>
      </c>
    </row>
    <row r="31" spans="1:7" x14ac:dyDescent="0.25">
      <c r="A31" s="95">
        <v>30</v>
      </c>
      <c r="B31" s="104" t="s">
        <v>3828</v>
      </c>
      <c r="C31" s="95" t="s">
        <v>3829</v>
      </c>
      <c r="D31" s="181" t="s">
        <v>3830</v>
      </c>
      <c r="E31" s="181">
        <v>24</v>
      </c>
      <c r="F31" s="297">
        <v>43846</v>
      </c>
      <c r="G31" s="244" t="s">
        <v>2843</v>
      </c>
    </row>
    <row r="32" spans="1:7" x14ac:dyDescent="0.25">
      <c r="A32" s="5">
        <v>31</v>
      </c>
      <c r="B32" s="6" t="s">
        <v>3141</v>
      </c>
      <c r="C32" s="86">
        <v>21</v>
      </c>
      <c r="D32" s="86" t="s">
        <v>3835</v>
      </c>
      <c r="E32" s="86">
        <v>27</v>
      </c>
      <c r="F32" s="87">
        <v>43847</v>
      </c>
      <c r="G32" s="86" t="s">
        <v>2950</v>
      </c>
    </row>
    <row r="33" spans="1:172" x14ac:dyDescent="0.25">
      <c r="A33" s="158">
        <v>32</v>
      </c>
      <c r="B33" s="298" t="s">
        <v>2951</v>
      </c>
      <c r="C33" s="225">
        <v>821</v>
      </c>
      <c r="D33" s="36" t="s">
        <v>2118</v>
      </c>
      <c r="E33" s="36">
        <v>187</v>
      </c>
      <c r="F33" s="28">
        <v>43342</v>
      </c>
      <c r="G33" s="256" t="s">
        <v>2950</v>
      </c>
      <c r="H33" s="252" t="s">
        <v>3500</v>
      </c>
      <c r="I33" s="252"/>
      <c r="J33" s="252"/>
      <c r="K33" s="252"/>
    </row>
    <row r="34" spans="1:172" x14ac:dyDescent="0.25">
      <c r="A34" s="5">
        <v>33</v>
      </c>
      <c r="B34" s="6" t="s">
        <v>1288</v>
      </c>
      <c r="C34" s="86">
        <v>841</v>
      </c>
      <c r="D34" s="86" t="s">
        <v>3852</v>
      </c>
      <c r="E34" s="86">
        <v>45</v>
      </c>
      <c r="F34" s="87">
        <v>43857</v>
      </c>
      <c r="G34" s="86" t="s">
        <v>2950</v>
      </c>
    </row>
    <row r="35" spans="1:172" x14ac:dyDescent="0.25">
      <c r="A35" s="95">
        <v>34</v>
      </c>
      <c r="B35" s="104" t="s">
        <v>3858</v>
      </c>
      <c r="C35" s="181" t="s">
        <v>2885</v>
      </c>
      <c r="D35" s="181" t="s">
        <v>3859</v>
      </c>
      <c r="E35" s="181">
        <v>48</v>
      </c>
      <c r="F35" s="297">
        <v>43859</v>
      </c>
      <c r="G35" s="244" t="s">
        <v>2843</v>
      </c>
    </row>
    <row r="36" spans="1:172" x14ac:dyDescent="0.25">
      <c r="A36" s="5">
        <v>35</v>
      </c>
      <c r="B36" s="6" t="s">
        <v>3860</v>
      </c>
      <c r="C36" s="86" t="s">
        <v>3861</v>
      </c>
      <c r="D36" s="86" t="s">
        <v>3862</v>
      </c>
      <c r="E36" s="86">
        <v>49</v>
      </c>
      <c r="F36" s="87">
        <v>43866</v>
      </c>
      <c r="G36" s="140" t="s">
        <v>2843</v>
      </c>
    </row>
    <row r="37" spans="1:172" x14ac:dyDescent="0.25">
      <c r="A37" s="6">
        <v>36</v>
      </c>
      <c r="B37" s="6" t="s">
        <v>3875</v>
      </c>
      <c r="C37" s="123" t="s">
        <v>3876</v>
      </c>
      <c r="D37" s="123" t="s">
        <v>3877</v>
      </c>
      <c r="E37" s="123">
        <v>68</v>
      </c>
      <c r="F37" s="124">
        <v>44075</v>
      </c>
      <c r="G37" s="123" t="s">
        <v>2950</v>
      </c>
    </row>
    <row r="38" spans="1:172" x14ac:dyDescent="0.25">
      <c r="A38" s="6">
        <v>37</v>
      </c>
      <c r="B38" s="6" t="s">
        <v>3886</v>
      </c>
      <c r="C38" s="123">
        <v>822</v>
      </c>
      <c r="D38" s="123" t="s">
        <v>3887</v>
      </c>
      <c r="E38" s="123">
        <v>67</v>
      </c>
      <c r="F38" s="124">
        <v>43893</v>
      </c>
      <c r="G38" s="140" t="s">
        <v>2843</v>
      </c>
    </row>
    <row r="39" spans="1:172" x14ac:dyDescent="0.25">
      <c r="A39" s="6">
        <v>38</v>
      </c>
      <c r="B39" s="6" t="s">
        <v>3897</v>
      </c>
      <c r="C39" s="123">
        <v>722</v>
      </c>
      <c r="D39" s="123" t="s">
        <v>3898</v>
      </c>
      <c r="E39" s="123">
        <v>76</v>
      </c>
      <c r="F39" s="124">
        <v>43906</v>
      </c>
      <c r="G39" s="140" t="s">
        <v>2843</v>
      </c>
    </row>
    <row r="40" spans="1:172" x14ac:dyDescent="0.25">
      <c r="A40" s="6">
        <v>39</v>
      </c>
      <c r="B40" s="6" t="s">
        <v>3899</v>
      </c>
      <c r="C40" s="123">
        <v>531</v>
      </c>
      <c r="D40" s="123" t="s">
        <v>3898</v>
      </c>
      <c r="E40" s="123">
        <v>77</v>
      </c>
      <c r="F40" s="124">
        <v>43906</v>
      </c>
      <c r="G40" s="86" t="s">
        <v>2950</v>
      </c>
    </row>
    <row r="41" spans="1:172" x14ac:dyDescent="0.25">
      <c r="A41" s="6">
        <v>40</v>
      </c>
      <c r="B41" s="6" t="s">
        <v>3902</v>
      </c>
      <c r="C41" s="123">
        <v>831</v>
      </c>
      <c r="D41" s="123" t="s">
        <v>3898</v>
      </c>
      <c r="E41" s="123">
        <v>78</v>
      </c>
      <c r="F41" s="124">
        <v>43907</v>
      </c>
      <c r="G41" s="86" t="s">
        <v>2950</v>
      </c>
    </row>
    <row r="42" spans="1:172" x14ac:dyDescent="0.25">
      <c r="A42" s="6">
        <v>41</v>
      </c>
      <c r="B42" s="6" t="s">
        <v>3946</v>
      </c>
      <c r="C42" s="123">
        <v>811</v>
      </c>
      <c r="D42" s="123" t="s">
        <v>3947</v>
      </c>
      <c r="E42" s="123">
        <v>100</v>
      </c>
      <c r="F42" s="124">
        <v>44334</v>
      </c>
      <c r="G42" s="86" t="s">
        <v>2950</v>
      </c>
    </row>
    <row r="43" spans="1:172" x14ac:dyDescent="0.25">
      <c r="A43" s="104">
        <v>42</v>
      </c>
      <c r="B43" s="104" t="s">
        <v>3949</v>
      </c>
      <c r="C43" s="287" t="s">
        <v>3950</v>
      </c>
      <c r="D43" s="287" t="s">
        <v>3951</v>
      </c>
      <c r="E43" s="287">
        <v>102</v>
      </c>
      <c r="F43" s="288">
        <v>43983</v>
      </c>
      <c r="G43" s="181" t="s">
        <v>2950</v>
      </c>
    </row>
    <row r="44" spans="1:172" s="299" customFormat="1" x14ac:dyDescent="0.25">
      <c r="A44" s="104">
        <v>43</v>
      </c>
      <c r="B44" s="104" t="s">
        <v>3956</v>
      </c>
      <c r="C44" s="287" t="s">
        <v>3950</v>
      </c>
      <c r="D44" s="287" t="s">
        <v>3955</v>
      </c>
      <c r="E44" s="287">
        <v>107</v>
      </c>
      <c r="F44" s="288">
        <v>43993</v>
      </c>
      <c r="G44" s="245" t="s">
        <v>2843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</row>
    <row r="45" spans="1:172" x14ac:dyDescent="0.25">
      <c r="A45" s="123">
        <v>44</v>
      </c>
      <c r="B45" s="51" t="s">
        <v>2246</v>
      </c>
      <c r="C45" s="123">
        <v>131</v>
      </c>
      <c r="D45" s="123" t="s">
        <v>3957</v>
      </c>
      <c r="E45" s="123">
        <v>108</v>
      </c>
      <c r="F45" s="124">
        <v>43997</v>
      </c>
      <c r="G45" s="123" t="s">
        <v>2950</v>
      </c>
    </row>
  </sheetData>
  <pageMargins left="0.7" right="0.7" top="0.75" bottom="0.75" header="0.3" footer="0.3"/>
  <pageSetup paperSize="9" scale="41" fitToHeight="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X306"/>
  <sheetViews>
    <sheetView zoomScaleNormal="100" workbookViewId="0">
      <pane ySplit="1" topLeftCell="A2" activePane="bottomLeft" state="frozen"/>
      <selection pane="bottomLeft" activeCell="R12" sqref="R12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334</v>
      </c>
      <c r="G3" s="24">
        <f>C5+C12+C23+C31+C36+C41+C46+C82+C93+C94+C103+C104+C112+C118+C51+C58+C67+C74</f>
        <v>301</v>
      </c>
      <c r="H3" s="24">
        <f>C6+C15+C26+C32+C37+C42+C47+C52+C83+C96+C97+C105+C113+C120+C106+C59+C68+C75</f>
        <v>239</v>
      </c>
      <c r="I3" s="24">
        <f>C7+C33+C38+C43+C48+C53+C84+C98+C107+C114+C123+C124+C99+C60+C69+C76</f>
        <v>0</v>
      </c>
      <c r="J3" s="170">
        <f>F3+G3+H3+I3</f>
        <v>874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20</v>
      </c>
      <c r="D6" s="271">
        <v>4</v>
      </c>
      <c r="E6" s="5"/>
      <c r="F6" s="94">
        <f>SUM(B3+B9+B10+B11+B20+B21+B22+B30+B35+B40+B45+B50+B56+B57+B66+B73+B80+B81+B90+B91+B92+B101+B102+B110+B111+B115+B116)</f>
        <v>209</v>
      </c>
      <c r="G6" s="5">
        <f>B5+B12+B13+B14+B23+B24+B25+B31+B36+B41+B46+B51+B82+B93+B94+B95+B103+B112+B118+B119+B104+B58+B67+B74</f>
        <v>114</v>
      </c>
      <c r="H6" s="5">
        <f>B6+B15+B16+B17+B26+B27+B28+B32+B37+B42+B47+B52+B83+B96+B97+B105+B106+B113+B120+B121+B59+B68+B75</f>
        <v>24</v>
      </c>
      <c r="I6" s="5">
        <f>B7+B33+B38+B43+B48+B53+B84+B98+B107+B108+B114+B123+B124+B125+B60+B69+B76</f>
        <v>0</v>
      </c>
      <c r="J6" s="94">
        <f>SUM(F6+G6+H6+I6)</f>
        <v>347</v>
      </c>
    </row>
    <row r="7" spans="1:15" x14ac:dyDescent="0.25">
      <c r="A7" s="5">
        <v>141</v>
      </c>
      <c r="B7" s="271">
        <v>0</v>
      </c>
      <c r="C7" s="271">
        <v>0</v>
      </c>
      <c r="D7" s="271">
        <v>1</v>
      </c>
      <c r="E7" s="5"/>
      <c r="F7" s="5"/>
      <c r="G7" s="5"/>
      <c r="H7" s="5"/>
      <c r="I7" s="5"/>
      <c r="J7" s="5"/>
      <c r="N7" s="220" t="s">
        <v>3966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 t="s">
        <v>2567</v>
      </c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5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18</v>
      </c>
      <c r="I9" s="5">
        <f>D7+D33+D38+D43+D48+D53+D84+D98+D107+D108+D114+D123+D124+D125+D60+D69+D76</f>
        <v>3</v>
      </c>
      <c r="J9" s="94">
        <f>SUM(F9+G9+H9+I9)</f>
        <v>38</v>
      </c>
      <c r="N9" t="s">
        <v>3962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1259</v>
      </c>
      <c r="M10" s="220"/>
      <c r="N10" t="s">
        <v>3963</v>
      </c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 t="s">
        <v>3967</v>
      </c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220" t="s">
        <v>1266</v>
      </c>
    </row>
    <row r="15" spans="1:15" x14ac:dyDescent="0.25">
      <c r="A15" s="263" t="s">
        <v>2893</v>
      </c>
      <c r="B15" s="271">
        <v>0</v>
      </c>
      <c r="C15" s="271">
        <v>0</v>
      </c>
      <c r="D15" s="271">
        <v>0</v>
      </c>
      <c r="E15" s="5"/>
      <c r="F15" s="5">
        <f>SUM(F3+F6+F9)</f>
        <v>548</v>
      </c>
      <c r="G15" s="5">
        <f>SUM(G3+G6+G9)</f>
        <v>427</v>
      </c>
      <c r="H15" s="5">
        <f>SUM(H3+H6+H9)</f>
        <v>281</v>
      </c>
      <c r="I15" s="5">
        <f>SUM(I3+I6+I9)</f>
        <v>3</v>
      </c>
      <c r="J15" s="94">
        <f>SUM(F15+G15+H15+I15)</f>
        <v>1259</v>
      </c>
      <c r="N15" t="s">
        <v>3964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3965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s="220" t="s">
        <v>3968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24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24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0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16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0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0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1</v>
      </c>
      <c r="E90" s="135" t="s">
        <v>2843</v>
      </c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22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0</v>
      </c>
      <c r="C98" s="271">
        <v>0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0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4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24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22</v>
      </c>
      <c r="D106" s="271">
        <v>0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0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0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24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27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24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0</v>
      </c>
      <c r="C123" s="271">
        <v>0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0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347</v>
      </c>
      <c r="C127" s="176">
        <f>SUM(C3:C126)</f>
        <v>874</v>
      </c>
      <c r="D127" s="176">
        <f>SUM(D3:D126)</f>
        <v>38</v>
      </c>
      <c r="E127" s="165"/>
      <c r="F127" s="176"/>
      <c r="G127" s="165"/>
      <c r="H127" s="165"/>
      <c r="I127" s="165"/>
      <c r="J127" s="176">
        <f>B127+C127+D127</f>
        <v>1259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21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44</v>
      </c>
      <c r="G145" s="165">
        <f>SUM(C144+C161)</f>
        <v>30</v>
      </c>
      <c r="H145" s="165">
        <f>SUM(C147+C164)</f>
        <v>15</v>
      </c>
      <c r="I145" s="165">
        <f>SUM(C149)</f>
        <v>0</v>
      </c>
      <c r="J145" s="176">
        <f>F145+G145+H145+I145</f>
        <v>89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89</v>
      </c>
      <c r="G147" s="165">
        <f>SUM(B144+B145+B146+B162+B161+B163+B170+B171)</f>
        <v>77</v>
      </c>
      <c r="H147" s="165">
        <f>SUM(B147+B148+B164+B172)</f>
        <v>44</v>
      </c>
      <c r="I147" s="165">
        <f>SUM(B150+B173)</f>
        <v>0</v>
      </c>
      <c r="J147" s="176">
        <f>F147+G147+H147+I147</f>
        <v>210</v>
      </c>
      <c r="K147" s="174"/>
      <c r="L147" s="166"/>
    </row>
    <row r="148" spans="1:15" ht="15.75" thickBot="1" x14ac:dyDescent="0.3">
      <c r="A148" s="172" t="s">
        <v>2521</v>
      </c>
      <c r="B148" s="278">
        <v>29</v>
      </c>
      <c r="C148" s="278"/>
      <c r="D148" s="165">
        <v>1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300" t="s">
        <v>1397</v>
      </c>
      <c r="B149" s="278"/>
      <c r="C149" s="278">
        <v>0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2</v>
      </c>
      <c r="I149" s="165">
        <f>D152+D153+D154+D174</f>
        <v>0</v>
      </c>
      <c r="J149" s="176">
        <f>F149+G149+H149+I149</f>
        <v>6</v>
      </c>
      <c r="K149" s="174"/>
      <c r="L149" s="166"/>
    </row>
    <row r="150" spans="1:15" x14ac:dyDescent="0.25">
      <c r="A150" s="254" t="s">
        <v>1396</v>
      </c>
      <c r="B150" s="163">
        <v>0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135</v>
      </c>
      <c r="G151" s="96">
        <f>G145+G147+G149</f>
        <v>109</v>
      </c>
      <c r="H151" s="96">
        <f>H145+H147+H149</f>
        <v>61</v>
      </c>
      <c r="I151" s="96">
        <f>I145+I147+I149</f>
        <v>0</v>
      </c>
      <c r="J151" s="167">
        <f>J145+J147+J149</f>
        <v>305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305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2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3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254" t="s">
        <v>2179</v>
      </c>
      <c r="B164" s="163">
        <v>0</v>
      </c>
      <c r="C164" s="163">
        <v>0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6</v>
      </c>
      <c r="C168" s="163">
        <v>14</v>
      </c>
      <c r="D168" s="96">
        <v>2</v>
      </c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15</v>
      </c>
      <c r="C172" s="163"/>
      <c r="D172" s="5">
        <v>1</v>
      </c>
      <c r="E172" s="254" t="s">
        <v>2843</v>
      </c>
      <c r="F172" s="96"/>
      <c r="G172" s="96"/>
      <c r="H172" s="96"/>
      <c r="I172" s="96"/>
      <c r="J172" s="96"/>
      <c r="K172" s="166"/>
      <c r="L172" s="166"/>
    </row>
    <row r="173" spans="1:14" x14ac:dyDescent="0.25">
      <c r="A173" s="254" t="s">
        <v>1305</v>
      </c>
      <c r="B173" s="271">
        <v>0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210</v>
      </c>
      <c r="C177" s="179">
        <f>SUM(C138:C176)</f>
        <v>89</v>
      </c>
      <c r="D177" s="179">
        <f>SUM(D138:D176)</f>
        <v>6</v>
      </c>
      <c r="E177" s="292" t="s">
        <v>3457</v>
      </c>
      <c r="F177" s="179"/>
      <c r="G177" s="179"/>
      <c r="H177" s="179"/>
      <c r="I177" s="179"/>
      <c r="J177" s="179">
        <f>B177+C177+D177</f>
        <v>305</v>
      </c>
    </row>
    <row r="178" spans="1:17" ht="15.75" thickTop="1" x14ac:dyDescent="0.25">
      <c r="A178" s="24" t="s">
        <v>1802</v>
      </c>
      <c r="B178" s="24">
        <f>B177+B127</f>
        <v>557</v>
      </c>
      <c r="C178" s="24">
        <f>C127+C177</f>
        <v>963</v>
      </c>
      <c r="D178" s="24">
        <f>D127+D177</f>
        <v>44</v>
      </c>
      <c r="E178" s="24"/>
      <c r="F178" s="24"/>
      <c r="G178" s="24"/>
      <c r="H178" s="24"/>
      <c r="I178" s="24"/>
      <c r="J178" s="24">
        <f>J177+J127</f>
        <v>1564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3799</v>
      </c>
      <c r="E184" t="s">
        <v>3960</v>
      </c>
      <c r="L184" s="253"/>
      <c r="M184" s="253"/>
      <c r="O184" t="s">
        <v>3952</v>
      </c>
    </row>
    <row r="185" spans="1:17" x14ac:dyDescent="0.25">
      <c r="A185" t="s">
        <v>3953</v>
      </c>
    </row>
    <row r="186" spans="1:17" x14ac:dyDescent="0.25">
      <c r="A186" t="s">
        <v>3958</v>
      </c>
    </row>
    <row r="187" spans="1:17" x14ac:dyDescent="0.25">
      <c r="A187" t="s">
        <v>3959</v>
      </c>
    </row>
    <row r="188" spans="1:17" x14ac:dyDescent="0.25">
      <c r="A188" t="s">
        <v>3961</v>
      </c>
      <c r="O188" s="253"/>
      <c r="P188" s="253"/>
      <c r="Q188" s="253"/>
    </row>
    <row r="189" spans="1:17" x14ac:dyDescent="0.25">
      <c r="O189" s="253"/>
      <c r="P189" s="253"/>
      <c r="Q189" s="253"/>
    </row>
    <row r="190" spans="1:17" x14ac:dyDescent="0.25">
      <c r="C190" s="252"/>
    </row>
    <row r="191" spans="1:17" x14ac:dyDescent="0.25">
      <c r="O191" s="252"/>
      <c r="P191" s="252"/>
      <c r="Q191" s="252"/>
    </row>
    <row r="192" spans="1:17" x14ac:dyDescent="0.25">
      <c r="O192" s="252"/>
    </row>
    <row r="194" spans="1:15" x14ac:dyDescent="0.25">
      <c r="A194" s="252"/>
    </row>
    <row r="195" spans="1:15" ht="16.149999999999999" customHeight="1" x14ac:dyDescent="0.25"/>
    <row r="196" spans="1:15" ht="16.149999999999999" customHeight="1" x14ac:dyDescent="0.25"/>
    <row r="197" spans="1:15" ht="16.149999999999999" customHeight="1" x14ac:dyDescent="0.25"/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</row>
    <row r="207" spans="1:15" x14ac:dyDescent="0.25">
      <c r="B207" s="253"/>
      <c r="C207" s="253"/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4" spans="1:17" x14ac:dyDescent="0.25">
      <c r="A264" t="s">
        <v>3954</v>
      </c>
      <c r="K264" t="s">
        <v>3948</v>
      </c>
      <c r="O264" t="s">
        <v>3893</v>
      </c>
    </row>
    <row r="265" spans="1:17" x14ac:dyDescent="0.25">
      <c r="B265" s="166"/>
      <c r="O265" s="253"/>
      <c r="P265" s="253"/>
      <c r="Q265" s="253"/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82" spans="1:15" x14ac:dyDescent="0.25">
      <c r="A282" s="253"/>
      <c r="C282" s="253"/>
      <c r="D282" s="253"/>
      <c r="E282" s="253"/>
    </row>
    <row r="283" spans="1:15" x14ac:dyDescent="0.25">
      <c r="A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A297" t="s">
        <v>3799</v>
      </c>
      <c r="C297" s="253"/>
      <c r="D297" s="253"/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X308"/>
  <sheetViews>
    <sheetView zoomScaleNormal="100" workbookViewId="0">
      <pane ySplit="1" topLeftCell="A179" activePane="bottomLeft" state="frozen"/>
      <selection pane="bottomLeft" activeCell="N120" sqref="N12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0</v>
      </c>
      <c r="C3" s="274">
        <v>0</v>
      </c>
      <c r="D3" s="271">
        <v>0</v>
      </c>
      <c r="E3" s="3" t="s">
        <v>3296</v>
      </c>
      <c r="F3" s="291">
        <f>C3+C9+C20+C30+C35+C40+C45+C50+C80+C91+C102+C111+C117+C56+C66+C73+C10+C11+C21+C22+C57+C92+C103+C118</f>
        <v>0</v>
      </c>
      <c r="G3" s="24">
        <f>C5+C12+C23+C31+C36+C41+C46+C82+C94+C95+C104+C105+C113+C120+C51+C58+C67+C74+C13+C14+C24+C25+C59+C83+C96+C114+C121</f>
        <v>332</v>
      </c>
      <c r="H3" s="24">
        <f>C6+C15+C26+C32+C37+C42+C47+C52+C84+C97+C98+C106+C115+C122+C107+C68+C75+C60+C61</f>
        <v>301</v>
      </c>
      <c r="I3" s="24">
        <f>C7+C33+C38+C43+C48+C53+C85+C99+C108+C116+C125+C126+C100+C69+C76+C62+C63+C109+C127</f>
        <v>238</v>
      </c>
      <c r="J3" s="170">
        <f>F3+G3+H3+I3</f>
        <v>871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25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>
        <v>3</v>
      </c>
      <c r="C6" s="271">
        <v>23</v>
      </c>
      <c r="D6" s="271">
        <v>4</v>
      </c>
      <c r="E6" s="5"/>
      <c r="F6" s="94">
        <f>SUM(B3+B9+B10+B11+B20+B21+B22+B30+B35+B40+B45+B50+B56+B57+B66+B73+B80+B81+B91+B92+B93+B102+B103+B111+B112+B117+B118+B119)</f>
        <v>0</v>
      </c>
      <c r="G6" s="5">
        <f>B5+B12+B13+B14+B23+B24+B25+B31+B36+B41+B46+B51+B82+B94+B95+B96+B104+B113+B120+B121+B105+B58+B67+B74+B59+B83+B114</f>
        <v>207</v>
      </c>
      <c r="H6" s="5">
        <f>B6+B15+B16+B17+B26+B27+B28+B32+B37+B42+B47+B52+B84+B97+B98+B106+B107+B115+B122+B123+B68+B75+B60+B61</f>
        <v>114</v>
      </c>
      <c r="I6" s="5">
        <f>B7+B33+B38+B43+B48+B53+B85+B99+B108+B109+B116+B125+B126+B127+B69+B76+B62+B63+B100</f>
        <v>24</v>
      </c>
      <c r="J6" s="94">
        <f>SUM(F6+G6+H6+I6)</f>
        <v>345</v>
      </c>
    </row>
    <row r="7" spans="1:15" x14ac:dyDescent="0.25">
      <c r="A7" s="5">
        <v>141</v>
      </c>
      <c r="B7" s="271">
        <v>0</v>
      </c>
      <c r="C7" s="271">
        <v>20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0</v>
      </c>
      <c r="C9" s="271">
        <v>0</v>
      </c>
      <c r="D9" s="271"/>
      <c r="E9" s="5"/>
      <c r="F9" s="94">
        <f>D3+D9+D10+D11+D20+D21+D22+D30+D35+D40+D45+D50+D80+D91+D92+D93+D102+D103+D111+D112+D117+D118+D56+D66+D73+D57+D81+D119</f>
        <v>4</v>
      </c>
      <c r="G9" s="5">
        <f>D5+D12+D13+D14+D23+D24+D31+D36+D41+D46+D51+D82+D94+D95+D96+D104+D105+D113+D120+D121+D58+D67+D74+D25+D59+D83+D114</f>
        <v>12</v>
      </c>
      <c r="H9" s="5">
        <f>D6+D15+D16+D17+D26+D27+D28+D32+D37+D42+D47+D52+D84+D97+D98+D106+D107+D115+D122+D123+D59+D68+D75+D60+D61</f>
        <v>19</v>
      </c>
      <c r="I9" s="5">
        <f>D7+D33+D38+D43+D48+D53+D85+D99+D108+D109+D116+D125+D126+D127+D69+D76+D62+D63+D100</f>
        <v>3</v>
      </c>
      <c r="J9" s="94">
        <f>SUM(F9+G9+H9+I9)</f>
        <v>38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1254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3</v>
      </c>
      <c r="C15" s="271">
        <v>25</v>
      </c>
      <c r="D15" s="271">
        <v>0</v>
      </c>
      <c r="E15" s="5"/>
      <c r="F15" s="5">
        <f>SUM(F3+F6+F9)</f>
        <v>4</v>
      </c>
      <c r="G15" s="5">
        <f>SUM(G3+G6+G9)</f>
        <v>551</v>
      </c>
      <c r="H15" s="5">
        <f>SUM(H3+H6+H9)</f>
        <v>434</v>
      </c>
      <c r="I15" s="5">
        <f>SUM(I3+I6+I9)</f>
        <v>265</v>
      </c>
      <c r="J15" s="94">
        <f>SUM(F15+G15+H15+I15)</f>
        <v>1254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0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0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23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25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24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0</v>
      </c>
      <c r="C30" s="271">
        <v>0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3</v>
      </c>
      <c r="C31" s="271">
        <v>25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23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0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0</v>
      </c>
      <c r="C40" s="275">
        <v>0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4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2</v>
      </c>
      <c r="C42" s="275">
        <v>23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>
        <v>3</v>
      </c>
      <c r="C43" s="275">
        <v>15</v>
      </c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0</v>
      </c>
      <c r="C45" s="275">
        <v>0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>
        <v>1</v>
      </c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24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>
        <v>17</v>
      </c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0</v>
      </c>
      <c r="C50" s="271">
        <v>0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2</v>
      </c>
      <c r="C51" s="271">
        <v>25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>
        <v>1</v>
      </c>
      <c r="C52" s="271">
        <v>24</v>
      </c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0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0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 t="s">
        <v>3975</v>
      </c>
      <c r="B58" s="271">
        <v>31</v>
      </c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3976</v>
      </c>
      <c r="B59" s="271">
        <v>28</v>
      </c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3977</v>
      </c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 t="s">
        <v>3978</v>
      </c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 t="s">
        <v>3979</v>
      </c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3980</v>
      </c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0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>
        <v>16</v>
      </c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0</v>
      </c>
      <c r="C73" s="271">
        <v>0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>
        <v>13</v>
      </c>
      <c r="C74" s="271">
        <v>15</v>
      </c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0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0</v>
      </c>
      <c r="C82" s="274">
        <v>25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3981</v>
      </c>
      <c r="B83" s="271">
        <v>20</v>
      </c>
      <c r="C83" s="274"/>
      <c r="D83" s="271"/>
      <c r="E83" s="5"/>
      <c r="F83" s="5"/>
      <c r="G83" s="5"/>
      <c r="H83" s="5"/>
      <c r="I83" s="5"/>
      <c r="J83" s="94"/>
    </row>
    <row r="84" spans="1:10" x14ac:dyDescent="0.25">
      <c r="A84" s="218" t="s">
        <v>100</v>
      </c>
      <c r="B84" s="271">
        <v>4</v>
      </c>
      <c r="C84" s="271">
        <v>21</v>
      </c>
      <c r="D84" s="271">
        <v>0</v>
      </c>
      <c r="E84" s="5"/>
      <c r="F84" s="5"/>
      <c r="G84" s="5"/>
      <c r="H84" s="5"/>
      <c r="I84" s="5"/>
      <c r="J84" s="5"/>
    </row>
    <row r="85" spans="1:10" x14ac:dyDescent="0.25">
      <c r="A85" s="218" t="s">
        <v>2491</v>
      </c>
      <c r="B85" s="271"/>
      <c r="C85" s="271">
        <v>21</v>
      </c>
      <c r="D85" s="271"/>
      <c r="E85" s="5"/>
      <c r="F85" s="5"/>
      <c r="G85" s="5"/>
      <c r="H85" s="5"/>
      <c r="I85" s="5"/>
      <c r="J85" s="94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5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5"/>
    </row>
    <row r="89" spans="1:10" x14ac:dyDescent="0.25">
      <c r="A89" s="5"/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 t="s">
        <v>2187</v>
      </c>
      <c r="B90" s="271"/>
      <c r="C90" s="271"/>
      <c r="D90" s="271"/>
      <c r="E90" s="5"/>
      <c r="F90" s="5"/>
      <c r="G90" s="5"/>
      <c r="H90" s="5"/>
      <c r="I90" s="5"/>
      <c r="J90" s="94"/>
    </row>
    <row r="91" spans="1:10" x14ac:dyDescent="0.25">
      <c r="A91" s="5">
        <v>711</v>
      </c>
      <c r="B91" s="271">
        <v>0</v>
      </c>
      <c r="C91" s="271">
        <v>0</v>
      </c>
      <c r="D91" s="271">
        <v>0</v>
      </c>
      <c r="E91" s="135"/>
      <c r="F91" s="5"/>
      <c r="G91" s="5"/>
      <c r="H91" s="5"/>
      <c r="I91" s="5"/>
      <c r="J91" s="5"/>
    </row>
    <row r="92" spans="1:10" x14ac:dyDescent="0.25">
      <c r="A92" s="5">
        <v>712</v>
      </c>
      <c r="B92" s="271">
        <v>0</v>
      </c>
      <c r="C92" s="271"/>
      <c r="D92" s="271">
        <v>0</v>
      </c>
      <c r="F92" s="5"/>
      <c r="G92" s="5"/>
      <c r="H92" s="5"/>
      <c r="I92" s="5"/>
      <c r="J92" s="5"/>
    </row>
    <row r="93" spans="1:10" x14ac:dyDescent="0.25">
      <c r="A93" s="263" t="s">
        <v>2894</v>
      </c>
      <c r="B93" s="271">
        <v>0</v>
      </c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>
        <v>721</v>
      </c>
      <c r="B94" s="271">
        <v>4</v>
      </c>
      <c r="C94" s="271">
        <v>25</v>
      </c>
      <c r="D94" s="271">
        <v>1</v>
      </c>
      <c r="E94" s="254"/>
      <c r="F94" s="5"/>
      <c r="G94" s="5"/>
      <c r="H94" s="5"/>
      <c r="I94" s="5"/>
      <c r="J94" s="94"/>
    </row>
    <row r="95" spans="1:10" x14ac:dyDescent="0.25">
      <c r="A95" s="5">
        <v>722</v>
      </c>
      <c r="B95" s="271">
        <v>0</v>
      </c>
      <c r="C95" s="271">
        <v>0</v>
      </c>
      <c r="D95" s="271">
        <v>1</v>
      </c>
      <c r="E95" s="254" t="s">
        <v>2843</v>
      </c>
      <c r="F95" s="5"/>
      <c r="G95" s="5"/>
      <c r="H95" s="5"/>
      <c r="I95" s="5"/>
      <c r="J95" s="5"/>
    </row>
    <row r="96" spans="1:10" x14ac:dyDescent="0.25">
      <c r="A96" s="263" t="s">
        <v>2882</v>
      </c>
      <c r="B96" s="271">
        <v>0</v>
      </c>
      <c r="C96" s="271"/>
      <c r="D96" s="271"/>
      <c r="E96" s="254"/>
      <c r="F96" s="5"/>
      <c r="G96" s="5"/>
      <c r="H96" s="5"/>
      <c r="I96" s="5"/>
      <c r="J96" s="5"/>
    </row>
    <row r="97" spans="1:10" x14ac:dyDescent="0.25">
      <c r="A97" s="5">
        <v>731</v>
      </c>
      <c r="B97" s="271">
        <v>0</v>
      </c>
      <c r="C97" s="271">
        <v>22</v>
      </c>
      <c r="D97" s="271">
        <v>0</v>
      </c>
      <c r="E97" s="5"/>
      <c r="F97" s="5"/>
      <c r="G97" s="5"/>
      <c r="H97" s="5"/>
      <c r="I97" s="5"/>
      <c r="J97" s="5"/>
    </row>
    <row r="98" spans="1:10" x14ac:dyDescent="0.25">
      <c r="A98" s="5">
        <v>732</v>
      </c>
      <c r="B98" s="271">
        <v>11</v>
      </c>
      <c r="C98" s="271">
        <v>0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741</v>
      </c>
      <c r="B99" s="271">
        <v>0</v>
      </c>
      <c r="C99" s="271">
        <v>22</v>
      </c>
      <c r="D99" s="271">
        <v>1</v>
      </c>
      <c r="E99" s="5"/>
      <c r="F99" s="5"/>
      <c r="G99" s="5"/>
      <c r="H99" s="5"/>
      <c r="I99" s="5"/>
      <c r="J99" s="5"/>
    </row>
    <row r="100" spans="1:10" x14ac:dyDescent="0.25">
      <c r="A100" s="5">
        <v>742</v>
      </c>
      <c r="B100" s="271"/>
      <c r="C100" s="271">
        <v>23</v>
      </c>
      <c r="D100" s="271"/>
      <c r="E100" s="5"/>
      <c r="F100" s="5"/>
      <c r="G100" s="5"/>
      <c r="H100" s="5"/>
      <c r="I100" s="5"/>
      <c r="J100" s="5"/>
    </row>
    <row r="101" spans="1:10" x14ac:dyDescent="0.25">
      <c r="A101" s="5" t="s">
        <v>2188</v>
      </c>
      <c r="B101" s="271"/>
      <c r="C101" s="271"/>
      <c r="D101" s="271"/>
      <c r="E101" s="5"/>
      <c r="F101" s="5"/>
      <c r="G101" s="5"/>
      <c r="H101" s="5"/>
      <c r="I101" s="5"/>
      <c r="J101" s="5"/>
    </row>
    <row r="102" spans="1:10" x14ac:dyDescent="0.25">
      <c r="A102" s="5">
        <v>811</v>
      </c>
      <c r="B102" s="271">
        <v>0</v>
      </c>
      <c r="C102" s="271">
        <v>0</v>
      </c>
      <c r="D102" s="271">
        <v>2</v>
      </c>
      <c r="E102" s="5"/>
      <c r="F102" s="5"/>
      <c r="G102" s="5"/>
      <c r="H102" s="5"/>
      <c r="I102" s="5"/>
      <c r="J102" s="5"/>
    </row>
    <row r="103" spans="1:10" x14ac:dyDescent="0.25">
      <c r="A103" s="263" t="s">
        <v>2881</v>
      </c>
      <c r="B103" s="271">
        <v>0</v>
      </c>
      <c r="C103" s="271"/>
      <c r="D103" s="271"/>
      <c r="E103" s="5"/>
      <c r="F103" s="5"/>
      <c r="G103" s="5"/>
      <c r="H103" s="5"/>
      <c r="I103" s="5"/>
      <c r="J103" s="5"/>
    </row>
    <row r="104" spans="1:10" x14ac:dyDescent="0.25">
      <c r="A104" s="5">
        <v>821</v>
      </c>
      <c r="B104" s="271">
        <v>4</v>
      </c>
      <c r="C104" s="271">
        <v>24</v>
      </c>
      <c r="D104" s="271">
        <v>2</v>
      </c>
      <c r="E104" s="135" t="s">
        <v>3636</v>
      </c>
      <c r="F104" s="5"/>
      <c r="G104" s="5"/>
      <c r="H104" s="5"/>
      <c r="I104" s="5"/>
      <c r="J104" s="5"/>
    </row>
    <row r="105" spans="1:10" x14ac:dyDescent="0.25">
      <c r="A105" s="5">
        <v>822</v>
      </c>
      <c r="B105" s="271">
        <v>0</v>
      </c>
      <c r="C105" s="271">
        <v>0</v>
      </c>
      <c r="D105" s="271">
        <v>0</v>
      </c>
      <c r="E105" s="135"/>
      <c r="F105" s="5"/>
      <c r="G105" s="5"/>
      <c r="H105" s="5"/>
      <c r="I105" s="5"/>
      <c r="J105" s="5"/>
    </row>
    <row r="106" spans="1:10" x14ac:dyDescent="0.25">
      <c r="A106" s="5">
        <v>831</v>
      </c>
      <c r="B106" s="271">
        <v>1</v>
      </c>
      <c r="C106" s="271">
        <v>24</v>
      </c>
      <c r="D106" s="271">
        <v>3</v>
      </c>
      <c r="E106" s="5"/>
      <c r="F106" s="5"/>
      <c r="G106" s="5"/>
      <c r="H106" s="5"/>
      <c r="I106" s="5"/>
      <c r="J106" s="5"/>
    </row>
    <row r="107" spans="1:10" x14ac:dyDescent="0.25">
      <c r="A107" s="5">
        <v>832</v>
      </c>
      <c r="B107" s="271">
        <v>24</v>
      </c>
      <c r="C107" s="271">
        <v>0</v>
      </c>
      <c r="D107" s="271">
        <v>1</v>
      </c>
      <c r="E107" s="5"/>
      <c r="F107" s="5"/>
      <c r="G107" s="5"/>
      <c r="H107" s="5"/>
      <c r="I107" s="5"/>
      <c r="J107" s="5"/>
    </row>
    <row r="108" spans="1:10" x14ac:dyDescent="0.25">
      <c r="A108" s="5">
        <v>841</v>
      </c>
      <c r="B108" s="271">
        <v>0</v>
      </c>
      <c r="C108" s="271">
        <v>22</v>
      </c>
      <c r="D108" s="271">
        <v>1</v>
      </c>
      <c r="E108" s="135"/>
      <c r="F108" s="5"/>
      <c r="G108" s="5"/>
      <c r="H108" s="5"/>
      <c r="I108" s="5"/>
      <c r="J108" s="5"/>
    </row>
    <row r="109" spans="1:10" x14ac:dyDescent="0.25">
      <c r="A109" s="5">
        <v>842</v>
      </c>
      <c r="B109" s="271"/>
      <c r="C109" s="271">
        <v>21</v>
      </c>
      <c r="D109" s="271"/>
      <c r="E109" s="135"/>
      <c r="F109" s="5"/>
      <c r="G109" s="5"/>
      <c r="H109" s="5"/>
      <c r="I109" s="5"/>
      <c r="J109" s="5"/>
    </row>
    <row r="110" spans="1:10" x14ac:dyDescent="0.25">
      <c r="A110" s="5" t="s">
        <v>2189</v>
      </c>
      <c r="B110" s="271"/>
      <c r="C110" s="271"/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911</v>
      </c>
      <c r="B111" s="271">
        <v>0</v>
      </c>
      <c r="C111" s="271">
        <v>0</v>
      </c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912</v>
      </c>
      <c r="B112" s="271">
        <v>0</v>
      </c>
      <c r="C112" s="271"/>
      <c r="D112" s="271"/>
      <c r="E112" s="5"/>
      <c r="F112" s="5"/>
      <c r="G112" s="5"/>
      <c r="H112" s="5"/>
      <c r="I112" s="5"/>
      <c r="J112" s="5"/>
    </row>
    <row r="113" spans="1:14" x14ac:dyDescent="0.25">
      <c r="A113" s="5">
        <v>921</v>
      </c>
      <c r="B113" s="271">
        <v>0</v>
      </c>
      <c r="C113" s="271">
        <v>23</v>
      </c>
      <c r="D113" s="163">
        <v>0</v>
      </c>
      <c r="E113" s="255"/>
      <c r="F113" s="5"/>
      <c r="G113" s="5"/>
      <c r="H113" s="5"/>
      <c r="I113" s="5"/>
      <c r="J113" s="5"/>
    </row>
    <row r="114" spans="1:14" x14ac:dyDescent="0.25">
      <c r="A114" s="5">
        <v>922</v>
      </c>
      <c r="B114" s="271">
        <v>22</v>
      </c>
      <c r="C114" s="271"/>
      <c r="D114" s="163"/>
      <c r="E114" s="255"/>
      <c r="F114" s="5"/>
      <c r="G114" s="5"/>
      <c r="H114" s="5"/>
      <c r="I114" s="5"/>
      <c r="J114" s="5"/>
    </row>
    <row r="115" spans="1:14" x14ac:dyDescent="0.25">
      <c r="A115" s="5">
        <v>931</v>
      </c>
      <c r="B115" s="271">
        <v>4</v>
      </c>
      <c r="C115" s="271">
        <v>24</v>
      </c>
      <c r="D115" s="271">
        <v>2</v>
      </c>
      <c r="E115" s="5"/>
      <c r="F115" s="5"/>
      <c r="G115" s="5"/>
      <c r="H115" s="5"/>
      <c r="I115" s="5"/>
      <c r="J115" s="5"/>
    </row>
    <row r="116" spans="1:14" ht="15.75" thickBot="1" x14ac:dyDescent="0.3">
      <c r="A116" s="98">
        <v>941</v>
      </c>
      <c r="B116" s="280">
        <v>0</v>
      </c>
      <c r="C116" s="271">
        <v>21</v>
      </c>
      <c r="D116" s="280"/>
      <c r="E116" s="98"/>
      <c r="F116" s="98"/>
      <c r="G116" s="98"/>
      <c r="H116" s="98"/>
      <c r="I116" s="98"/>
      <c r="J116" s="98"/>
    </row>
    <row r="117" spans="1:14" x14ac:dyDescent="0.25">
      <c r="A117" s="24">
        <v>311</v>
      </c>
      <c r="B117" s="274">
        <v>0</v>
      </c>
      <c r="C117" s="274">
        <v>0</v>
      </c>
      <c r="D117" s="274"/>
      <c r="E117" s="99" t="s">
        <v>346</v>
      </c>
      <c r="F117" s="5"/>
      <c r="G117" s="24"/>
      <c r="H117" s="24"/>
      <c r="I117" s="24"/>
      <c r="J117" s="24"/>
    </row>
    <row r="118" spans="1:14" x14ac:dyDescent="0.25">
      <c r="A118" s="96">
        <v>312</v>
      </c>
      <c r="B118" s="271">
        <v>0</v>
      </c>
      <c r="C118" s="271"/>
      <c r="D118" s="271"/>
      <c r="E118" s="5"/>
      <c r="F118" s="5"/>
      <c r="G118" s="5"/>
      <c r="H118" s="5"/>
      <c r="I118" s="5"/>
      <c r="J118" s="94"/>
    </row>
    <row r="119" spans="1:14" x14ac:dyDescent="0.25">
      <c r="A119" s="96">
        <v>313</v>
      </c>
      <c r="B119" s="271">
        <v>0</v>
      </c>
      <c r="C119" s="274"/>
      <c r="D119" s="271"/>
      <c r="E119" s="5"/>
      <c r="F119" s="5"/>
      <c r="G119" s="5"/>
      <c r="H119" s="5"/>
      <c r="I119" s="5"/>
      <c r="J119" s="94"/>
    </row>
    <row r="120" spans="1:14" x14ac:dyDescent="0.25">
      <c r="A120" s="5">
        <v>321</v>
      </c>
      <c r="B120" s="271">
        <v>4</v>
      </c>
      <c r="C120" s="274">
        <v>23</v>
      </c>
      <c r="D120" s="271">
        <v>0</v>
      </c>
      <c r="E120" s="5"/>
      <c r="F120" s="5"/>
      <c r="G120" s="5"/>
      <c r="H120" s="5"/>
      <c r="I120" s="5"/>
      <c r="J120" s="5"/>
    </row>
    <row r="121" spans="1:14" x14ac:dyDescent="0.25">
      <c r="A121" s="5">
        <v>322</v>
      </c>
      <c r="B121" s="271">
        <v>26</v>
      </c>
      <c r="C121" s="271"/>
      <c r="D121" s="271">
        <v>0</v>
      </c>
      <c r="E121" s="135"/>
      <c r="F121" s="5"/>
      <c r="G121" s="5"/>
      <c r="H121" s="5"/>
      <c r="I121" s="5"/>
      <c r="J121" s="94"/>
      <c r="N121" t="s">
        <v>6</v>
      </c>
    </row>
    <row r="122" spans="1:14" x14ac:dyDescent="0.25">
      <c r="A122" s="5">
        <v>331</v>
      </c>
      <c r="B122" s="271">
        <v>6</v>
      </c>
      <c r="C122" s="271">
        <v>24</v>
      </c>
      <c r="D122" s="271">
        <v>1</v>
      </c>
      <c r="E122" s="135"/>
      <c r="F122" s="5"/>
      <c r="G122" s="5"/>
      <c r="H122" s="5"/>
      <c r="I122" s="5"/>
      <c r="J122" s="5"/>
      <c r="N122" s="166"/>
    </row>
    <row r="123" spans="1:14" x14ac:dyDescent="0.25">
      <c r="A123" s="5">
        <v>332</v>
      </c>
      <c r="B123" s="271">
        <v>25</v>
      </c>
      <c r="C123" s="271"/>
      <c r="D123" s="271"/>
      <c r="E123" s="5"/>
      <c r="F123" s="5"/>
      <c r="G123" s="5"/>
      <c r="H123" s="5"/>
      <c r="I123" s="5"/>
      <c r="J123" s="94"/>
    </row>
    <row r="124" spans="1:14" x14ac:dyDescent="0.25">
      <c r="A124" s="96"/>
      <c r="B124" s="271"/>
      <c r="C124" s="271"/>
      <c r="D124" s="163"/>
      <c r="E124" s="96"/>
      <c r="F124" s="5"/>
      <c r="G124" s="5"/>
      <c r="H124" s="5"/>
      <c r="I124" s="5"/>
      <c r="J124" s="5"/>
    </row>
    <row r="125" spans="1:14" x14ac:dyDescent="0.25">
      <c r="A125" s="5">
        <v>341</v>
      </c>
      <c r="B125" s="271">
        <v>0</v>
      </c>
      <c r="C125" s="271">
        <v>25</v>
      </c>
      <c r="D125" s="271">
        <v>0</v>
      </c>
      <c r="E125" s="5"/>
      <c r="F125" s="5"/>
      <c r="G125" s="5"/>
      <c r="H125" s="5"/>
      <c r="I125" s="5"/>
      <c r="J125" s="94"/>
    </row>
    <row r="126" spans="1:14" x14ac:dyDescent="0.25">
      <c r="A126" s="96">
        <v>342</v>
      </c>
      <c r="B126" s="271">
        <v>21</v>
      </c>
      <c r="C126" s="271">
        <v>0</v>
      </c>
      <c r="D126" s="271">
        <v>0</v>
      </c>
      <c r="E126" s="5"/>
      <c r="F126" s="5"/>
      <c r="G126" s="5"/>
      <c r="H126" s="5"/>
      <c r="I126" s="5"/>
      <c r="J126" s="5"/>
    </row>
    <row r="127" spans="1:14" x14ac:dyDescent="0.25">
      <c r="A127" s="96">
        <v>343</v>
      </c>
      <c r="B127" s="163"/>
      <c r="C127" s="163"/>
      <c r="D127" s="163"/>
      <c r="E127" s="175"/>
      <c r="F127" s="96"/>
      <c r="G127" s="96"/>
      <c r="H127" s="96"/>
      <c r="I127" s="96"/>
      <c r="J127" s="96"/>
      <c r="K127" s="174"/>
      <c r="L127" s="166"/>
    </row>
    <row r="128" spans="1:14" ht="15.75" thickBot="1" x14ac:dyDescent="0.3">
      <c r="A128" s="107"/>
      <c r="B128" s="107"/>
      <c r="C128" s="107"/>
      <c r="D128" s="107"/>
      <c r="E128" s="177"/>
      <c r="F128" s="107"/>
      <c r="G128" s="107"/>
      <c r="H128" s="107"/>
      <c r="I128" s="107"/>
      <c r="J128" s="107"/>
      <c r="K128" s="174"/>
      <c r="L128" s="166"/>
    </row>
    <row r="129" spans="1:24" ht="13.9" customHeight="1" x14ac:dyDescent="0.25">
      <c r="A129" s="176" t="s">
        <v>1776</v>
      </c>
      <c r="B129" s="176">
        <f>SUM(B3:B128)</f>
        <v>345</v>
      </c>
      <c r="C129" s="176">
        <f>SUM(C3:C128)</f>
        <v>871</v>
      </c>
      <c r="D129" s="176">
        <f>SUM(D3:D128)</f>
        <v>38</v>
      </c>
      <c r="E129" s="165"/>
      <c r="F129" s="176"/>
      <c r="G129" s="165"/>
      <c r="H129" s="165"/>
      <c r="I129" s="165"/>
      <c r="J129" s="176">
        <f>B129+C129+D129</f>
        <v>1254</v>
      </c>
      <c r="K129" s="174"/>
      <c r="L129" s="166"/>
    </row>
    <row r="130" spans="1:24" x14ac:dyDescent="0.25">
      <c r="A130" s="96"/>
      <c r="B130" s="96"/>
      <c r="C130" s="96"/>
      <c r="D130" s="96"/>
      <c r="E130" s="167" t="s">
        <v>2191</v>
      </c>
      <c r="F130" s="167">
        <v>65</v>
      </c>
      <c r="G130" s="96"/>
      <c r="H130" s="96"/>
      <c r="I130" s="96"/>
      <c r="J130" s="167"/>
      <c r="L130" s="166"/>
    </row>
    <row r="131" spans="1:24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24" x14ac:dyDescent="0.25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.9" customHeight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ht="15.75" hidden="1" thickBot="1" x14ac:dyDescent="0.3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4"/>
      <c r="L134" s="166"/>
    </row>
    <row r="135" spans="1:24" ht="15.75" hidden="1" thickBot="1" x14ac:dyDescent="0.3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4"/>
      <c r="L135" s="166"/>
    </row>
    <row r="136" spans="1:24" s="5" customFormat="1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  <c r="M136"/>
      <c r="N136"/>
      <c r="O136"/>
      <c r="P136"/>
      <c r="Q136"/>
      <c r="R136"/>
      <c r="S136"/>
      <c r="T136"/>
      <c r="U136"/>
      <c r="V136"/>
      <c r="W136"/>
      <c r="X136" s="77"/>
    </row>
    <row r="137" spans="1:24" ht="15.75" hidden="1" thickBot="1" x14ac:dyDescent="0.3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</row>
    <row r="138" spans="1:24" ht="15.75" hidden="1" thickBot="1" x14ac:dyDescent="0.3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166"/>
      <c r="L138" s="166"/>
    </row>
    <row r="139" spans="1:24" ht="15.75" hidden="1" thickBot="1" x14ac:dyDescent="0.3">
      <c r="A139" s="265"/>
      <c r="B139" s="265"/>
      <c r="C139" s="265"/>
      <c r="D139" s="265"/>
      <c r="E139" s="265"/>
      <c r="F139" s="265"/>
      <c r="G139" s="265"/>
      <c r="H139" s="265"/>
      <c r="I139" s="265"/>
      <c r="J139" s="265"/>
      <c r="K139" s="166"/>
      <c r="L139" s="166"/>
    </row>
    <row r="140" spans="1:24" ht="15.75" thickTop="1" x14ac:dyDescent="0.25">
      <c r="A140" s="266"/>
      <c r="B140" s="266"/>
      <c r="C140" s="266"/>
      <c r="D140" s="266"/>
      <c r="E140" s="267" t="s">
        <v>1266</v>
      </c>
      <c r="F140" s="266"/>
      <c r="G140" s="266"/>
      <c r="H140" s="266"/>
      <c r="I140" s="266"/>
      <c r="J140" s="266"/>
      <c r="K140" s="166"/>
      <c r="L140" s="166"/>
    </row>
    <row r="141" spans="1:24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3446</v>
      </c>
      <c r="B142" s="96"/>
      <c r="C142" s="96">
        <v>15</v>
      </c>
      <c r="D142" s="96"/>
      <c r="E142" s="96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5" t="s">
        <v>3447</v>
      </c>
      <c r="B143" s="5">
        <v>18</v>
      </c>
      <c r="C143" s="5"/>
      <c r="D143" s="5">
        <v>1</v>
      </c>
      <c r="E143" s="135" t="s">
        <v>2843</v>
      </c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x14ac:dyDescent="0.25">
      <c r="A144" s="96" t="s">
        <v>3448</v>
      </c>
      <c r="B144" s="96">
        <v>28</v>
      </c>
      <c r="C144" s="96"/>
      <c r="D144" s="96"/>
      <c r="E144" s="96"/>
      <c r="F144" s="165"/>
      <c r="G144" s="96"/>
      <c r="H144" s="96"/>
      <c r="I144" s="96"/>
      <c r="J144" s="96"/>
      <c r="K144" s="166"/>
      <c r="L144" s="166"/>
      <c r="N144" s="220"/>
      <c r="O144" s="220"/>
    </row>
    <row r="145" spans="1:23" x14ac:dyDescent="0.25">
      <c r="A145" s="96" t="s">
        <v>3449</v>
      </c>
      <c r="B145" s="96">
        <v>21</v>
      </c>
      <c r="C145" s="96"/>
      <c r="D145" s="96"/>
      <c r="E145" s="165"/>
      <c r="F145" s="165"/>
      <c r="G145" s="96"/>
      <c r="H145" s="96"/>
      <c r="I145" s="96"/>
      <c r="J145" s="96"/>
      <c r="K145" s="166"/>
      <c r="L145" s="166"/>
      <c r="N145" s="220"/>
      <c r="O145" s="220"/>
    </row>
    <row r="146" spans="1:23" s="5" customFormat="1" x14ac:dyDescent="0.25">
      <c r="A146" s="96" t="s">
        <v>2883</v>
      </c>
      <c r="B146" s="163"/>
      <c r="C146" s="163">
        <v>15</v>
      </c>
      <c r="D146" s="96">
        <v>0</v>
      </c>
      <c r="E146" s="268"/>
      <c r="F146" s="165" t="s">
        <v>1759</v>
      </c>
      <c r="G146" s="96"/>
      <c r="H146" s="96"/>
      <c r="I146" s="96"/>
      <c r="J146" s="96"/>
      <c r="K146" s="166"/>
      <c r="L146" s="166"/>
      <c r="M146"/>
      <c r="N146" s="220"/>
      <c r="O146" s="220"/>
      <c r="P146"/>
      <c r="Q146"/>
      <c r="R146"/>
      <c r="S146"/>
      <c r="T146"/>
      <c r="U146"/>
      <c r="V146"/>
      <c r="W146"/>
    </row>
    <row r="147" spans="1:23" x14ac:dyDescent="0.25">
      <c r="A147" s="24" t="s">
        <v>2885</v>
      </c>
      <c r="B147" s="274">
        <v>9</v>
      </c>
      <c r="C147" s="274"/>
      <c r="D147" s="24">
        <v>1</v>
      </c>
      <c r="E147" s="252" t="s">
        <v>2843</v>
      </c>
      <c r="F147" s="24"/>
      <c r="G147" s="24">
        <f>SUM(C142+C143+C144+C145+C162+C170+C171)</f>
        <v>44</v>
      </c>
      <c r="H147" s="24">
        <f>SUM(C146+C147+C148+C163+C164+C165+C172+C173)</f>
        <v>30</v>
      </c>
      <c r="I147" s="24">
        <f>SUM(C174+C149+C150)</f>
        <v>15</v>
      </c>
      <c r="J147" s="170">
        <f>F147+G147+H147+I147</f>
        <v>89</v>
      </c>
      <c r="K147" s="301"/>
      <c r="N147" s="220"/>
      <c r="O147" s="220"/>
    </row>
    <row r="148" spans="1:23" x14ac:dyDescent="0.25">
      <c r="A148" s="96" t="s">
        <v>2920</v>
      </c>
      <c r="B148" s="163">
        <v>29</v>
      </c>
      <c r="C148" s="163"/>
      <c r="D148" s="96"/>
      <c r="E148" s="96"/>
      <c r="F148" s="96" t="s">
        <v>1770</v>
      </c>
      <c r="G148" s="96"/>
      <c r="H148" s="96"/>
      <c r="I148" s="96"/>
      <c r="J148" s="96"/>
      <c r="K148" s="174"/>
      <c r="L148" s="166"/>
      <c r="N148" s="220"/>
      <c r="O148" s="220"/>
    </row>
    <row r="149" spans="1:23" ht="15.75" thickBot="1" x14ac:dyDescent="0.3">
      <c r="A149" s="165" t="s">
        <v>2175</v>
      </c>
      <c r="B149" s="278"/>
      <c r="C149" s="278">
        <v>15</v>
      </c>
      <c r="D149" s="165">
        <v>0</v>
      </c>
      <c r="E149" s="178"/>
      <c r="F149" s="165"/>
      <c r="G149" s="165">
        <f>SUM(B142+B143+B144+B145+B162+B170+B171)</f>
        <v>89</v>
      </c>
      <c r="H149" s="165">
        <f>SUM(B146+B147+B148+B163+B164+B165+B172+B173)</f>
        <v>77</v>
      </c>
      <c r="I149" s="165">
        <f>SUM(B149+B150+B174)</f>
        <v>45</v>
      </c>
      <c r="J149" s="176">
        <f>F149+G149+H149+I149</f>
        <v>211</v>
      </c>
      <c r="K149" s="174"/>
      <c r="L149" s="166"/>
    </row>
    <row r="150" spans="1:23" ht="15.75" thickBot="1" x14ac:dyDescent="0.3">
      <c r="A150" s="172" t="s">
        <v>2521</v>
      </c>
      <c r="B150" s="278">
        <v>29</v>
      </c>
      <c r="C150" s="278"/>
      <c r="D150" s="165">
        <v>0</v>
      </c>
      <c r="E150" s="254"/>
      <c r="F150" s="96" t="s">
        <v>1775</v>
      </c>
      <c r="G150" s="165"/>
      <c r="H150" s="165"/>
      <c r="I150" s="165"/>
      <c r="J150" s="165"/>
      <c r="K150" s="174"/>
      <c r="L150" s="166"/>
    </row>
    <row r="151" spans="1:23" x14ac:dyDescent="0.25">
      <c r="A151" s="300"/>
      <c r="B151" s="278"/>
      <c r="C151" s="278">
        <v>0</v>
      </c>
      <c r="D151" s="165"/>
      <c r="E151" s="178"/>
      <c r="F151" s="165">
        <f>SUM(D169)</f>
        <v>2</v>
      </c>
      <c r="G151" s="165">
        <f>SUM(D142+D143+D144+D145+D162+D170+D171)</f>
        <v>2</v>
      </c>
      <c r="H151" s="165">
        <f>SUM(D146+D147+D148+D163+D164+D165+D172+D173)</f>
        <v>1</v>
      </c>
      <c r="I151" s="165">
        <f>D149+D150+D163+D164+D165+D174</f>
        <v>0</v>
      </c>
      <c r="J151" s="176">
        <f>F151+G151+H151+I151</f>
        <v>5</v>
      </c>
      <c r="K151" s="174"/>
      <c r="L151" s="166"/>
    </row>
    <row r="152" spans="1:23" x14ac:dyDescent="0.25">
      <c r="A152" s="254"/>
      <c r="B152" s="163">
        <v>0</v>
      </c>
      <c r="C152" s="163"/>
      <c r="D152" s="96">
        <v>0</v>
      </c>
      <c r="F152" s="96" t="s">
        <v>1776</v>
      </c>
      <c r="G152" s="96"/>
      <c r="H152" s="96"/>
      <c r="I152" s="96"/>
      <c r="J152" s="96"/>
      <c r="K152" s="174"/>
      <c r="L152" s="166"/>
    </row>
    <row r="153" spans="1:23" x14ac:dyDescent="0.25">
      <c r="A153" s="96"/>
      <c r="B153" s="163"/>
      <c r="C153" s="163"/>
      <c r="D153" s="96"/>
      <c r="E153" s="96"/>
      <c r="F153">
        <f>F147+F149+F151</f>
        <v>2</v>
      </c>
      <c r="G153" s="96">
        <f>G147+G149+G151</f>
        <v>135</v>
      </c>
      <c r="H153" s="96">
        <f>H147+H149+H151</f>
        <v>108</v>
      </c>
      <c r="I153" s="96">
        <f>I147+I149+I151</f>
        <v>60</v>
      </c>
      <c r="J153" s="167">
        <f>J147+J149+J151</f>
        <v>305</v>
      </c>
      <c r="K153" s="174"/>
      <c r="L153" s="166"/>
    </row>
    <row r="154" spans="1:23" x14ac:dyDescent="0.25">
      <c r="A154" s="96"/>
      <c r="B154" s="163"/>
      <c r="C154" s="163"/>
      <c r="D154" s="96"/>
      <c r="E154" s="96"/>
      <c r="F154" s="96"/>
      <c r="G154" s="96"/>
      <c r="H154" s="96"/>
      <c r="I154" s="167">
        <f>SUM(F153+G153+H153+I153)</f>
        <v>305</v>
      </c>
      <c r="J154" s="167"/>
      <c r="K154" s="174"/>
      <c r="L154" s="166"/>
    </row>
    <row r="155" spans="1:23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23" x14ac:dyDescent="0.25">
      <c r="A156" s="96"/>
      <c r="B156" s="163"/>
      <c r="C156" s="163"/>
      <c r="D156" s="96"/>
      <c r="E156" s="254"/>
      <c r="F156" s="96"/>
      <c r="G156" s="96"/>
      <c r="H156" s="96"/>
      <c r="I156" s="96"/>
      <c r="J156" s="167"/>
      <c r="K156" s="174"/>
      <c r="L156" s="166"/>
    </row>
    <row r="157" spans="1:23" x14ac:dyDescent="0.25">
      <c r="A157" s="96"/>
      <c r="B157" s="163"/>
      <c r="C157" s="163"/>
      <c r="D157" s="96"/>
      <c r="E157" s="96"/>
      <c r="G157" s="96"/>
      <c r="H157" s="96"/>
      <c r="I157" s="96"/>
      <c r="J157" s="96"/>
      <c r="K157" s="174"/>
      <c r="L157" s="166"/>
    </row>
    <row r="158" spans="1:23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167"/>
      <c r="K158" s="174"/>
      <c r="L158" s="166"/>
    </row>
    <row r="159" spans="1:23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3452</v>
      </c>
      <c r="B162" s="163">
        <v>2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2878</v>
      </c>
      <c r="B163" s="163">
        <v>3</v>
      </c>
      <c r="C163" s="163">
        <v>15</v>
      </c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 t="s">
        <v>2879</v>
      </c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 t="s">
        <v>2880</v>
      </c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254"/>
      <c r="B166" s="163">
        <v>0</v>
      </c>
      <c r="C166" s="163">
        <v>0</v>
      </c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/>
      <c r="B168" s="163"/>
      <c r="C168" s="163"/>
      <c r="D168" s="96"/>
      <c r="E168" s="96"/>
      <c r="F168" s="96"/>
      <c r="G168" s="96"/>
      <c r="H168" s="96"/>
      <c r="I168" s="96"/>
      <c r="J168" s="96"/>
      <c r="K168" s="174"/>
      <c r="L168" s="166"/>
      <c r="M168" s="166"/>
      <c r="N168" s="166"/>
    </row>
    <row r="169" spans="1:14" x14ac:dyDescent="0.25">
      <c r="A169" s="5" t="s">
        <v>3982</v>
      </c>
      <c r="B169" s="271"/>
      <c r="C169" s="271"/>
      <c r="D169" s="5">
        <v>2</v>
      </c>
      <c r="E169" s="135" t="s">
        <v>3636</v>
      </c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5" t="s">
        <v>3450</v>
      </c>
      <c r="B170" s="271">
        <v>6</v>
      </c>
      <c r="C170" s="271">
        <v>14</v>
      </c>
      <c r="D170" s="5">
        <v>0</v>
      </c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5" t="s">
        <v>3451</v>
      </c>
      <c r="B171" s="271">
        <v>14</v>
      </c>
      <c r="C171" s="271"/>
      <c r="D171" s="5">
        <v>1</v>
      </c>
      <c r="E171" s="135" t="s">
        <v>3636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5" t="s">
        <v>2886</v>
      </c>
      <c r="B172" s="271">
        <v>10</v>
      </c>
      <c r="C172" s="271"/>
      <c r="D172" s="5"/>
      <c r="E172" s="5"/>
      <c r="F172" s="96"/>
      <c r="G172" s="96"/>
      <c r="H172" s="96"/>
      <c r="I172" s="96"/>
      <c r="J172" s="96"/>
      <c r="K172" s="166"/>
      <c r="L172" s="166"/>
      <c r="M172" s="166"/>
      <c r="N172" s="166"/>
    </row>
    <row r="173" spans="1:14" x14ac:dyDescent="0.25">
      <c r="A173" s="5" t="s">
        <v>2887</v>
      </c>
      <c r="B173" s="271">
        <v>26</v>
      </c>
      <c r="C173" s="271"/>
      <c r="D173" s="5">
        <v>0</v>
      </c>
      <c r="E173" s="135"/>
      <c r="F173" s="96"/>
      <c r="G173" s="96"/>
      <c r="H173" s="96"/>
      <c r="I173" s="96"/>
      <c r="J173" s="96"/>
      <c r="K173" s="166"/>
      <c r="L173" s="166"/>
      <c r="M173" s="166"/>
      <c r="N173" s="166"/>
    </row>
    <row r="174" spans="1:14" x14ac:dyDescent="0.25">
      <c r="A174" s="5" t="s">
        <v>2172</v>
      </c>
      <c r="B174" s="271">
        <v>16</v>
      </c>
      <c r="C174" s="271"/>
      <c r="D174" s="5">
        <v>0</v>
      </c>
      <c r="E174" s="135"/>
      <c r="F174" s="96"/>
      <c r="G174" s="96"/>
      <c r="H174" s="96"/>
      <c r="I174" s="96"/>
      <c r="J174" s="96"/>
      <c r="K174" s="166"/>
      <c r="L174" s="166"/>
    </row>
    <row r="175" spans="1:14" x14ac:dyDescent="0.25">
      <c r="A175" s="254"/>
      <c r="B175" s="271">
        <v>0</v>
      </c>
      <c r="C175" s="271"/>
      <c r="D175" s="5">
        <v>0</v>
      </c>
      <c r="F175" s="5"/>
      <c r="G175" s="5"/>
      <c r="H175" s="5"/>
      <c r="I175" s="5"/>
      <c r="J175" s="5"/>
    </row>
    <row r="176" spans="1:14" x14ac:dyDescent="0.25">
      <c r="A176" s="96"/>
      <c r="B176" s="271"/>
      <c r="C176" s="271"/>
      <c r="D176" s="5"/>
      <c r="E176" s="5"/>
      <c r="F176" s="5"/>
      <c r="G176" s="5"/>
      <c r="H176" s="5"/>
      <c r="I176" s="5"/>
      <c r="J176" s="5"/>
    </row>
    <row r="177" spans="1:17" x14ac:dyDescent="0.25">
      <c r="A177" s="96"/>
      <c r="B177" s="271"/>
      <c r="C177" s="271"/>
      <c r="D177" s="5"/>
      <c r="E177" s="5"/>
      <c r="F177" s="5"/>
      <c r="G177" s="5"/>
      <c r="H177" s="5"/>
      <c r="I177" s="5"/>
      <c r="J177" s="5"/>
    </row>
    <row r="178" spans="1:17" ht="15.75" thickBot="1" x14ac:dyDescent="0.3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L178" t="s">
        <v>2192</v>
      </c>
    </row>
    <row r="179" spans="1:17" ht="15.75" thickBot="1" x14ac:dyDescent="0.3">
      <c r="A179" s="179" t="s">
        <v>1739</v>
      </c>
      <c r="B179" s="179">
        <f>SUM(B140:B178)</f>
        <v>211</v>
      </c>
      <c r="C179" s="179">
        <f>SUM(C140:C178)</f>
        <v>89</v>
      </c>
      <c r="D179" s="179">
        <f>SUM(D140:D178)</f>
        <v>5</v>
      </c>
      <c r="E179" s="292" t="s">
        <v>3457</v>
      </c>
      <c r="F179" s="179"/>
      <c r="G179" s="179"/>
      <c r="H179" s="179"/>
      <c r="I179" s="179"/>
      <c r="J179" s="179">
        <f>B179+C179+D179</f>
        <v>305</v>
      </c>
    </row>
    <row r="180" spans="1:17" ht="15.75" thickTop="1" x14ac:dyDescent="0.25">
      <c r="A180" s="24" t="s">
        <v>1802</v>
      </c>
      <c r="B180" s="24">
        <f>B179+B129</f>
        <v>556</v>
      </c>
      <c r="C180" s="24">
        <f>C129+C179</f>
        <v>960</v>
      </c>
      <c r="D180" s="24">
        <f>D129+D179</f>
        <v>43</v>
      </c>
      <c r="E180" s="24"/>
      <c r="F180" s="24"/>
      <c r="G180" s="24"/>
      <c r="H180" s="24"/>
      <c r="I180" s="24"/>
      <c r="J180" s="24">
        <f>J179+J129</f>
        <v>1559</v>
      </c>
    </row>
    <row r="183" spans="1:17" x14ac:dyDescent="0.25">
      <c r="A183" s="529" t="s">
        <v>2567</v>
      </c>
      <c r="B183" s="529"/>
      <c r="C183" s="529"/>
      <c r="D183" s="529"/>
      <c r="F183" s="250"/>
      <c r="G183" s="250"/>
      <c r="H183" s="250"/>
      <c r="L183" s="529" t="s">
        <v>2568</v>
      </c>
      <c r="M183" s="529"/>
    </row>
    <row r="184" spans="1:17" x14ac:dyDescent="0.25">
      <c r="A184" s="251" t="s">
        <v>2569</v>
      </c>
      <c r="E184" s="251" t="s">
        <v>2570</v>
      </c>
      <c r="K184" t="s">
        <v>2569</v>
      </c>
      <c r="O184" s="253" t="s">
        <v>2570</v>
      </c>
    </row>
    <row r="185" spans="1:17" x14ac:dyDescent="0.25">
      <c r="A185" s="252" t="s">
        <v>2571</v>
      </c>
      <c r="E185" s="252" t="s">
        <v>2571</v>
      </c>
      <c r="K185" s="252" t="s">
        <v>2571</v>
      </c>
      <c r="O185" s="251" t="s">
        <v>2571</v>
      </c>
    </row>
    <row r="186" spans="1:17" x14ac:dyDescent="0.25">
      <c r="A186" t="s">
        <v>3971</v>
      </c>
      <c r="E186" t="s">
        <v>3969</v>
      </c>
      <c r="L186" s="253"/>
      <c r="M186" s="253"/>
    </row>
    <row r="187" spans="1:17" x14ac:dyDescent="0.25">
      <c r="A187" t="s">
        <v>3983</v>
      </c>
      <c r="E187" t="s">
        <v>3970</v>
      </c>
    </row>
    <row r="188" spans="1:17" x14ac:dyDescent="0.25">
      <c r="E188" t="s">
        <v>3984</v>
      </c>
    </row>
    <row r="190" spans="1:17" x14ac:dyDescent="0.25">
      <c r="O190" s="253"/>
      <c r="P190" s="253"/>
      <c r="Q190" s="253"/>
    </row>
    <row r="191" spans="1:17" x14ac:dyDescent="0.25">
      <c r="O191" s="253"/>
      <c r="P191" s="253"/>
      <c r="Q191" s="253"/>
    </row>
    <row r="192" spans="1:17" x14ac:dyDescent="0.25">
      <c r="C192" s="252"/>
    </row>
    <row r="193" spans="1:17" x14ac:dyDescent="0.25">
      <c r="O193" s="252"/>
      <c r="P193" s="252"/>
      <c r="Q193" s="252"/>
    </row>
    <row r="194" spans="1:17" x14ac:dyDescent="0.25">
      <c r="O194" s="252"/>
    </row>
    <row r="196" spans="1:17" x14ac:dyDescent="0.25">
      <c r="A196" s="252"/>
    </row>
    <row r="197" spans="1:17" ht="16.149999999999999" customHeight="1" x14ac:dyDescent="0.25"/>
    <row r="198" spans="1:17" ht="16.149999999999999" customHeight="1" x14ac:dyDescent="0.25"/>
    <row r="199" spans="1:17" ht="16.149999999999999" customHeight="1" x14ac:dyDescent="0.25"/>
    <row r="204" spans="1:17" x14ac:dyDescent="0.25">
      <c r="A204" s="252"/>
    </row>
    <row r="205" spans="1:17" x14ac:dyDescent="0.25">
      <c r="A205" s="252"/>
    </row>
    <row r="207" spans="1:17" x14ac:dyDescent="0.25">
      <c r="A207" s="251" t="s">
        <v>2572</v>
      </c>
      <c r="E207" s="251" t="s">
        <v>2572</v>
      </c>
      <c r="K207" s="252" t="s">
        <v>2572</v>
      </c>
      <c r="O207" s="252" t="s">
        <v>2572</v>
      </c>
    </row>
    <row r="208" spans="1:17" x14ac:dyDescent="0.25">
      <c r="A208" s="253"/>
      <c r="B208" s="253"/>
      <c r="C208" s="253"/>
      <c r="D208" s="253"/>
    </row>
    <row r="209" spans="1:21" x14ac:dyDescent="0.25">
      <c r="B209" s="253"/>
      <c r="C209" s="253"/>
    </row>
    <row r="210" spans="1:21" x14ac:dyDescent="0.25">
      <c r="B210" s="253"/>
      <c r="C210" s="253"/>
    </row>
    <row r="211" spans="1:21" x14ac:dyDescent="0.25">
      <c r="A211" s="253"/>
      <c r="B211" s="253"/>
      <c r="C211" s="253"/>
      <c r="U211" t="s">
        <v>3158</v>
      </c>
    </row>
    <row r="212" spans="1:21" x14ac:dyDescent="0.25">
      <c r="A212" s="253"/>
      <c r="B212" s="253"/>
      <c r="C212" s="253"/>
    </row>
    <row r="213" spans="1:21" x14ac:dyDescent="0.25">
      <c r="A213" s="277"/>
      <c r="B213" s="253"/>
      <c r="C213" s="253"/>
    </row>
    <row r="214" spans="1:21" x14ac:dyDescent="0.25">
      <c r="A214" s="277"/>
      <c r="B214" s="253"/>
      <c r="C214" s="253"/>
    </row>
    <row r="215" spans="1:21" x14ac:dyDescent="0.25">
      <c r="A215" s="253"/>
      <c r="B215" s="253"/>
      <c r="C215" s="253"/>
      <c r="E215" s="252"/>
    </row>
    <row r="216" spans="1:21" x14ac:dyDescent="0.25">
      <c r="A216" s="253"/>
      <c r="B216" s="253"/>
      <c r="C216" s="253"/>
      <c r="E216" s="252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O218" s="252"/>
    </row>
    <row r="219" spans="1:21" x14ac:dyDescent="0.25">
      <c r="A219" s="253"/>
      <c r="B219" s="253"/>
      <c r="C219" s="253"/>
      <c r="D219" s="253"/>
      <c r="O219" s="252"/>
    </row>
    <row r="220" spans="1:21" x14ac:dyDescent="0.25">
      <c r="A220" s="253"/>
      <c r="B220" s="253"/>
      <c r="C220" s="253"/>
      <c r="D220" s="253"/>
      <c r="F220" s="252"/>
      <c r="O220" s="252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</row>
    <row r="223" spans="1:21" x14ac:dyDescent="0.25">
      <c r="A223" s="253"/>
      <c r="B223" s="253"/>
      <c r="C223" s="253"/>
      <c r="D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</row>
    <row r="227" spans="1:17" x14ac:dyDescent="0.25">
      <c r="A227" s="253"/>
      <c r="B227" s="253"/>
      <c r="C227" s="253"/>
      <c r="D227" s="253"/>
      <c r="E227" s="253"/>
    </row>
    <row r="228" spans="1:17" x14ac:dyDescent="0.25">
      <c r="A228" s="253"/>
      <c r="B228" s="253"/>
      <c r="C228" s="253"/>
      <c r="D228" s="253"/>
      <c r="E228" s="253"/>
      <c r="O228" s="253"/>
      <c r="P228" s="253"/>
    </row>
    <row r="229" spans="1:17" x14ac:dyDescent="0.25">
      <c r="A229" s="253"/>
      <c r="B229" s="253"/>
      <c r="C229" s="253"/>
      <c r="D229" s="253"/>
      <c r="E229" s="253"/>
      <c r="O229" s="253"/>
      <c r="P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  <c r="O231" s="252"/>
      <c r="P231" s="252"/>
      <c r="Q231" s="252"/>
    </row>
    <row r="232" spans="1:17" x14ac:dyDescent="0.25">
      <c r="A232" s="253"/>
      <c r="B232" s="253"/>
      <c r="C232" s="253"/>
      <c r="D232" s="253"/>
      <c r="E232" s="253"/>
      <c r="O232" s="252"/>
      <c r="P232" s="252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  <c r="E241" s="253"/>
    </row>
    <row r="242" spans="1:5" x14ac:dyDescent="0.25">
      <c r="A242" s="253"/>
      <c r="B242" s="253"/>
      <c r="C242" s="253"/>
      <c r="D242" s="253"/>
      <c r="E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</row>
    <row r="254" spans="1:5" x14ac:dyDescent="0.25">
      <c r="A254" s="253"/>
      <c r="B254" s="253"/>
      <c r="C254" s="253"/>
      <c r="D254" s="253"/>
    </row>
    <row r="255" spans="1:5" x14ac:dyDescent="0.25">
      <c r="A255" s="253"/>
      <c r="B255" s="253"/>
      <c r="C255" s="253"/>
      <c r="D255" s="253"/>
      <c r="E255" s="296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52"/>
    </row>
    <row r="261" spans="1:17" x14ac:dyDescent="0.25">
      <c r="A261" s="253"/>
      <c r="B261" s="253"/>
      <c r="C261" s="253"/>
      <c r="D261" s="253"/>
      <c r="E261" s="252"/>
    </row>
    <row r="262" spans="1:17" x14ac:dyDescent="0.25">
      <c r="A262" s="253"/>
      <c r="B262" s="253"/>
      <c r="C262" s="253"/>
      <c r="D262" s="253"/>
      <c r="E262" s="296"/>
    </row>
    <row r="263" spans="1:17" x14ac:dyDescent="0.25">
      <c r="A263" s="253"/>
      <c r="B263" s="253"/>
      <c r="C263" s="253"/>
      <c r="D263" s="253"/>
      <c r="E263" s="253"/>
    </row>
    <row r="265" spans="1:17" x14ac:dyDescent="0.25">
      <c r="A265" s="252" t="s">
        <v>2573</v>
      </c>
      <c r="E265" s="252" t="s">
        <v>2573</v>
      </c>
      <c r="K265" s="252" t="s">
        <v>2573</v>
      </c>
      <c r="O265" s="252" t="s">
        <v>2573</v>
      </c>
    </row>
    <row r="266" spans="1:17" x14ac:dyDescent="0.25">
      <c r="A266" t="s">
        <v>3972</v>
      </c>
    </row>
    <row r="267" spans="1:17" x14ac:dyDescent="0.25">
      <c r="B267" s="166"/>
      <c r="O267" s="253"/>
      <c r="P267" s="253"/>
      <c r="Q267" s="253"/>
    </row>
    <row r="279" spans="1:15" x14ac:dyDescent="0.25">
      <c r="A279" s="252" t="s">
        <v>2574</v>
      </c>
      <c r="E279" s="252" t="s">
        <v>2574</v>
      </c>
      <c r="K279" s="252" t="s">
        <v>2574</v>
      </c>
      <c r="O279" s="252" t="s">
        <v>2574</v>
      </c>
    </row>
    <row r="284" spans="1:15" x14ac:dyDescent="0.25">
      <c r="A284" s="253"/>
      <c r="C284" s="253"/>
      <c r="D284" s="253"/>
      <c r="E284" s="253"/>
    </row>
    <row r="285" spans="1:15" x14ac:dyDescent="0.25">
      <c r="A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88" spans="1:1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253"/>
    </row>
    <row r="298" spans="1:15" x14ac:dyDescent="0.25">
      <c r="A298" s="252" t="s">
        <v>2587</v>
      </c>
      <c r="E298" s="252" t="s">
        <v>2587</v>
      </c>
      <c r="K298" s="252" t="s">
        <v>2587</v>
      </c>
      <c r="O298" s="252" t="s">
        <v>2587</v>
      </c>
    </row>
    <row r="299" spans="1:15" x14ac:dyDescent="0.25">
      <c r="C299" s="253"/>
      <c r="D299" s="253"/>
      <c r="E299" t="s">
        <v>3969</v>
      </c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B302" s="253"/>
      <c r="C302" s="253"/>
      <c r="D302" s="253"/>
      <c r="E302" s="253"/>
    </row>
    <row r="303" spans="1:15" x14ac:dyDescent="0.25"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5" x14ac:dyDescent="0.25">
      <c r="A305" s="253"/>
      <c r="B305" s="253"/>
      <c r="C305" s="253"/>
      <c r="D305" s="253"/>
      <c r="E305" s="253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</row>
    <row r="308" spans="1:5" x14ac:dyDescent="0.25">
      <c r="A308" s="253"/>
    </row>
  </sheetData>
  <mergeCells count="2">
    <mergeCell ref="A183:D183"/>
    <mergeCell ref="L183:M183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P44"/>
  <sheetViews>
    <sheetView topLeftCell="A25" workbookViewId="0">
      <selection activeCell="I43" sqref="I43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3194</v>
      </c>
      <c r="C6" s="225">
        <v>732</v>
      </c>
      <c r="D6" s="36" t="s">
        <v>2952</v>
      </c>
      <c r="E6" s="36">
        <v>358</v>
      </c>
      <c r="F6" s="28">
        <v>43434</v>
      </c>
      <c r="G6" s="256" t="s">
        <v>2950</v>
      </c>
    </row>
    <row r="7" spans="1:17" x14ac:dyDescent="0.25">
      <c r="A7" s="158">
        <v>6</v>
      </c>
      <c r="B7" s="158" t="s">
        <v>3784</v>
      </c>
      <c r="C7" s="225">
        <v>422</v>
      </c>
      <c r="D7" s="36" t="s">
        <v>3204</v>
      </c>
      <c r="E7" s="36">
        <v>366</v>
      </c>
      <c r="F7" s="28">
        <v>43448</v>
      </c>
      <c r="G7" s="234" t="s">
        <v>2843</v>
      </c>
      <c r="H7" s="252" t="s">
        <v>3785</v>
      </c>
    </row>
    <row r="8" spans="1:17" x14ac:dyDescent="0.25">
      <c r="A8" s="158">
        <v>7</v>
      </c>
      <c r="B8" s="158" t="s">
        <v>192</v>
      </c>
      <c r="C8" s="225">
        <v>131</v>
      </c>
      <c r="D8" s="36" t="s">
        <v>3214</v>
      </c>
      <c r="E8" s="36">
        <v>376</v>
      </c>
      <c r="F8" s="28">
        <v>43459</v>
      </c>
      <c r="G8" s="225" t="s">
        <v>2950</v>
      </c>
      <c r="H8" s="252" t="s">
        <v>3866</v>
      </c>
    </row>
    <row r="9" spans="1:17" x14ac:dyDescent="0.25">
      <c r="A9" s="285">
        <v>8</v>
      </c>
      <c r="B9" s="51" t="s">
        <v>3320</v>
      </c>
      <c r="C9" s="123">
        <v>21</v>
      </c>
      <c r="D9" s="123" t="s">
        <v>3299</v>
      </c>
      <c r="E9" s="123">
        <v>90</v>
      </c>
      <c r="F9" s="124">
        <v>43572</v>
      </c>
      <c r="G9" s="123" t="s">
        <v>2950</v>
      </c>
      <c r="H9" s="252" t="s">
        <v>3813</v>
      </c>
      <c r="I9" s="252"/>
      <c r="J9" s="252"/>
    </row>
    <row r="10" spans="1:17" x14ac:dyDescent="0.25">
      <c r="A10" s="285">
        <v>9</v>
      </c>
      <c r="B10" s="51" t="s">
        <v>1281</v>
      </c>
      <c r="C10" s="123">
        <v>831</v>
      </c>
      <c r="D10" s="123" t="s">
        <v>3323</v>
      </c>
      <c r="E10" s="123">
        <v>93</v>
      </c>
      <c r="F10" s="124">
        <v>43577</v>
      </c>
      <c r="G10" s="123" t="s">
        <v>2950</v>
      </c>
    </row>
    <row r="11" spans="1:17" x14ac:dyDescent="0.25">
      <c r="A11" s="285">
        <v>10</v>
      </c>
      <c r="B11" s="8" t="s">
        <v>3355</v>
      </c>
      <c r="C11" s="290" t="s">
        <v>3356</v>
      </c>
      <c r="D11" s="123" t="s">
        <v>3357</v>
      </c>
      <c r="E11" s="123">
        <v>280</v>
      </c>
      <c r="F11" s="124">
        <v>43374</v>
      </c>
      <c r="G11" s="123" t="s">
        <v>2950</v>
      </c>
      <c r="H11" s="252"/>
      <c r="I11" s="252"/>
      <c r="J11" s="295" t="s">
        <v>3614</v>
      </c>
      <c r="K11" s="252"/>
      <c r="L11" s="252"/>
    </row>
    <row r="12" spans="1:17" x14ac:dyDescent="0.25">
      <c r="A12" s="285">
        <v>11</v>
      </c>
      <c r="B12" s="51" t="s">
        <v>3498</v>
      </c>
      <c r="C12" s="123">
        <v>721</v>
      </c>
      <c r="D12" s="123" t="s">
        <v>3499</v>
      </c>
      <c r="E12" s="123">
        <v>201</v>
      </c>
      <c r="F12" s="124">
        <v>43710</v>
      </c>
      <c r="G12" s="123" t="s">
        <v>2950</v>
      </c>
    </row>
    <row r="13" spans="1:17" x14ac:dyDescent="0.25">
      <c r="A13" s="285">
        <v>12</v>
      </c>
      <c r="B13" s="51" t="s">
        <v>3501</v>
      </c>
      <c r="C13" s="123" t="s">
        <v>3502</v>
      </c>
      <c r="D13" s="123" t="s">
        <v>3503</v>
      </c>
      <c r="E13" s="123">
        <v>215</v>
      </c>
      <c r="F13" s="124">
        <v>43710</v>
      </c>
      <c r="G13" s="123" t="s">
        <v>2950</v>
      </c>
    </row>
    <row r="14" spans="1:17" x14ac:dyDescent="0.25">
      <c r="A14" s="294">
        <v>13</v>
      </c>
      <c r="B14" s="59" t="s">
        <v>3585</v>
      </c>
      <c r="C14" s="85">
        <v>331</v>
      </c>
      <c r="D14" s="123" t="s">
        <v>3499</v>
      </c>
      <c r="E14" s="122">
        <v>258</v>
      </c>
      <c r="F14" s="9">
        <v>43727</v>
      </c>
      <c r="G14" s="85" t="s">
        <v>2950</v>
      </c>
    </row>
    <row r="15" spans="1:17" x14ac:dyDescent="0.25">
      <c r="A15" s="5">
        <v>14</v>
      </c>
      <c r="B15" s="6" t="s">
        <v>3590</v>
      </c>
      <c r="C15" s="86">
        <v>422</v>
      </c>
      <c r="D15" s="86" t="s">
        <v>3499</v>
      </c>
      <c r="E15" s="86">
        <v>259</v>
      </c>
      <c r="F15" s="87">
        <v>43728</v>
      </c>
      <c r="G15" s="140" t="s">
        <v>2843</v>
      </c>
    </row>
    <row r="16" spans="1:17" x14ac:dyDescent="0.25">
      <c r="A16" s="6">
        <v>15</v>
      </c>
      <c r="B16" s="6" t="s">
        <v>3634</v>
      </c>
      <c r="C16" s="123">
        <v>121</v>
      </c>
      <c r="D16" s="123" t="s">
        <v>3635</v>
      </c>
      <c r="E16" s="123">
        <v>292</v>
      </c>
      <c r="F16" s="124">
        <v>43746</v>
      </c>
      <c r="G16" s="126" t="s">
        <v>2843</v>
      </c>
    </row>
    <row r="17" spans="1:11" x14ac:dyDescent="0.25">
      <c r="A17" s="285">
        <v>16</v>
      </c>
      <c r="B17" s="57" t="s">
        <v>3647</v>
      </c>
      <c r="C17" s="123">
        <v>741</v>
      </c>
      <c r="D17" s="123" t="s">
        <v>3648</v>
      </c>
      <c r="E17" s="123">
        <v>302</v>
      </c>
      <c r="F17" s="124">
        <v>43748</v>
      </c>
      <c r="G17" s="123" t="s">
        <v>2950</v>
      </c>
    </row>
    <row r="18" spans="1:11" x14ac:dyDescent="0.25">
      <c r="A18" s="285">
        <v>17</v>
      </c>
      <c r="B18" s="51" t="s">
        <v>3711</v>
      </c>
      <c r="C18" s="123">
        <v>931</v>
      </c>
      <c r="D18" s="123" t="s">
        <v>3499</v>
      </c>
      <c r="E18" s="123">
        <v>350</v>
      </c>
      <c r="F18" s="124">
        <v>43770</v>
      </c>
      <c r="G18" s="123" t="s">
        <v>2950</v>
      </c>
    </row>
    <row r="19" spans="1:11" x14ac:dyDescent="0.25">
      <c r="A19" s="6">
        <v>18</v>
      </c>
      <c r="B19" s="6" t="s">
        <v>2259</v>
      </c>
      <c r="C19" s="123">
        <v>131</v>
      </c>
      <c r="D19" s="123" t="s">
        <v>3701</v>
      </c>
      <c r="E19" s="123">
        <v>329</v>
      </c>
      <c r="F19" s="124">
        <v>43763</v>
      </c>
      <c r="G19" s="123" t="s">
        <v>2950</v>
      </c>
    </row>
    <row r="20" spans="1:11" x14ac:dyDescent="0.25">
      <c r="A20" s="6">
        <v>19</v>
      </c>
      <c r="B20" s="6" t="s">
        <v>2267</v>
      </c>
      <c r="C20" s="123">
        <v>131</v>
      </c>
      <c r="D20" s="123" t="s">
        <v>3700</v>
      </c>
      <c r="E20" s="123">
        <v>340</v>
      </c>
      <c r="F20" s="124">
        <v>43767</v>
      </c>
      <c r="G20" s="123" t="s">
        <v>2950</v>
      </c>
    </row>
    <row r="21" spans="1:11" x14ac:dyDescent="0.25">
      <c r="A21" s="6">
        <v>20</v>
      </c>
      <c r="B21" s="6" t="s">
        <v>3718</v>
      </c>
      <c r="C21" s="123" t="s">
        <v>3719</v>
      </c>
      <c r="D21" s="123" t="s">
        <v>3499</v>
      </c>
      <c r="E21" s="123">
        <v>356</v>
      </c>
      <c r="F21" s="124">
        <v>43775</v>
      </c>
      <c r="G21" s="141" t="s">
        <v>2843</v>
      </c>
    </row>
    <row r="22" spans="1:11" x14ac:dyDescent="0.25">
      <c r="A22" s="6">
        <v>21</v>
      </c>
      <c r="B22" s="6" t="s">
        <v>200</v>
      </c>
      <c r="C22" s="123">
        <v>141</v>
      </c>
      <c r="D22" s="123" t="s">
        <v>3747</v>
      </c>
      <c r="E22" s="123">
        <v>389</v>
      </c>
      <c r="F22" s="124">
        <v>43791</v>
      </c>
      <c r="G22" s="123" t="s">
        <v>2950</v>
      </c>
    </row>
    <row r="23" spans="1:11" x14ac:dyDescent="0.25">
      <c r="A23" s="6">
        <v>22</v>
      </c>
      <c r="B23" s="6" t="s">
        <v>3749</v>
      </c>
      <c r="C23" s="123">
        <v>931</v>
      </c>
      <c r="D23" s="123" t="s">
        <v>3499</v>
      </c>
      <c r="E23" s="123">
        <v>390</v>
      </c>
      <c r="F23" s="124">
        <v>43791</v>
      </c>
      <c r="G23" s="123" t="s">
        <v>2950</v>
      </c>
    </row>
    <row r="24" spans="1:11" x14ac:dyDescent="0.25">
      <c r="A24" s="95">
        <v>23</v>
      </c>
      <c r="B24" s="104" t="s">
        <v>3759</v>
      </c>
      <c r="C24" s="95" t="s">
        <v>2521</v>
      </c>
      <c r="D24" s="181" t="s">
        <v>3760</v>
      </c>
      <c r="E24" s="181">
        <v>398</v>
      </c>
      <c r="F24" s="297">
        <v>43795</v>
      </c>
      <c r="G24" s="242" t="s">
        <v>2843</v>
      </c>
    </row>
    <row r="25" spans="1:11" x14ac:dyDescent="0.25">
      <c r="A25" s="5">
        <v>24</v>
      </c>
      <c r="B25" s="6" t="s">
        <v>3766</v>
      </c>
      <c r="C25" s="86">
        <v>431</v>
      </c>
      <c r="D25" s="86" t="s">
        <v>3499</v>
      </c>
      <c r="E25" s="86">
        <v>405</v>
      </c>
      <c r="F25" s="87">
        <v>43797</v>
      </c>
      <c r="G25" s="86" t="s">
        <v>2950</v>
      </c>
    </row>
    <row r="26" spans="1:11" x14ac:dyDescent="0.25">
      <c r="A26" s="6">
        <v>25</v>
      </c>
      <c r="B26" s="6" t="s">
        <v>927</v>
      </c>
      <c r="C26" s="123" t="s">
        <v>3719</v>
      </c>
      <c r="D26" s="123" t="s">
        <v>3499</v>
      </c>
      <c r="E26" s="123">
        <v>411</v>
      </c>
      <c r="F26" s="124">
        <v>43803</v>
      </c>
      <c r="G26" s="123" t="s">
        <v>2950</v>
      </c>
    </row>
    <row r="27" spans="1:11" x14ac:dyDescent="0.25">
      <c r="A27" s="6">
        <v>26</v>
      </c>
      <c r="B27" s="6" t="s">
        <v>3790</v>
      </c>
      <c r="C27" s="123">
        <v>21</v>
      </c>
      <c r="D27" s="123" t="s">
        <v>3499</v>
      </c>
      <c r="E27" s="123">
        <v>423</v>
      </c>
      <c r="F27" s="9">
        <v>43816</v>
      </c>
      <c r="G27" s="123" t="s">
        <v>2950</v>
      </c>
    </row>
    <row r="28" spans="1:11" x14ac:dyDescent="0.25">
      <c r="A28" s="6">
        <v>27</v>
      </c>
      <c r="B28" s="6" t="s">
        <v>3795</v>
      </c>
      <c r="C28" s="86" t="s">
        <v>3502</v>
      </c>
      <c r="D28" s="123" t="s">
        <v>3499</v>
      </c>
      <c r="E28" s="86">
        <v>427</v>
      </c>
      <c r="F28" s="87">
        <v>43819</v>
      </c>
      <c r="G28" s="86" t="s">
        <v>2950</v>
      </c>
    </row>
    <row r="29" spans="1:11" x14ac:dyDescent="0.25">
      <c r="A29" s="95">
        <v>28</v>
      </c>
      <c r="B29" s="104" t="s">
        <v>3828</v>
      </c>
      <c r="C29" s="95" t="s">
        <v>3829</v>
      </c>
      <c r="D29" s="181" t="s">
        <v>3830</v>
      </c>
      <c r="E29" s="181">
        <v>24</v>
      </c>
      <c r="F29" s="297">
        <v>43846</v>
      </c>
      <c r="G29" s="244" t="s">
        <v>2843</v>
      </c>
    </row>
    <row r="30" spans="1:11" x14ac:dyDescent="0.25">
      <c r="A30" s="5">
        <v>29</v>
      </c>
      <c r="B30" s="6" t="s">
        <v>3141</v>
      </c>
      <c r="C30" s="86">
        <v>21</v>
      </c>
      <c r="D30" s="86" t="s">
        <v>3835</v>
      </c>
      <c r="E30" s="86">
        <v>27</v>
      </c>
      <c r="F30" s="87">
        <v>43847</v>
      </c>
      <c r="G30" s="86" t="s">
        <v>2950</v>
      </c>
    </row>
    <row r="31" spans="1:11" x14ac:dyDescent="0.25">
      <c r="A31" s="158">
        <v>30</v>
      </c>
      <c r="B31" s="298" t="s">
        <v>2951</v>
      </c>
      <c r="C31" s="225">
        <v>821</v>
      </c>
      <c r="D31" s="36" t="s">
        <v>2118</v>
      </c>
      <c r="E31" s="36">
        <v>187</v>
      </c>
      <c r="F31" s="28">
        <v>43342</v>
      </c>
      <c r="G31" s="256" t="s">
        <v>2950</v>
      </c>
      <c r="H31" s="252" t="s">
        <v>3500</v>
      </c>
      <c r="I31" s="252"/>
      <c r="J31" s="252"/>
      <c r="K31" s="252"/>
    </row>
    <row r="32" spans="1:11" x14ac:dyDescent="0.25">
      <c r="A32" s="5">
        <v>31</v>
      </c>
      <c r="B32" s="6" t="s">
        <v>1288</v>
      </c>
      <c r="C32" s="86">
        <v>841</v>
      </c>
      <c r="D32" s="86" t="s">
        <v>3852</v>
      </c>
      <c r="E32" s="86">
        <v>45</v>
      </c>
      <c r="F32" s="87">
        <v>43857</v>
      </c>
      <c r="G32" s="86" t="s">
        <v>2950</v>
      </c>
    </row>
    <row r="33" spans="1:172" x14ac:dyDescent="0.25">
      <c r="A33" s="95">
        <v>32</v>
      </c>
      <c r="B33" s="104" t="s">
        <v>3858</v>
      </c>
      <c r="C33" s="181" t="s">
        <v>2885</v>
      </c>
      <c r="D33" s="181" t="s">
        <v>3859</v>
      </c>
      <c r="E33" s="181">
        <v>48</v>
      </c>
      <c r="F33" s="297">
        <v>43859</v>
      </c>
      <c r="G33" s="244" t="s">
        <v>2843</v>
      </c>
    </row>
    <row r="34" spans="1:172" x14ac:dyDescent="0.25">
      <c r="A34" s="5">
        <v>33</v>
      </c>
      <c r="B34" s="6" t="s">
        <v>3860</v>
      </c>
      <c r="C34" s="86" t="s">
        <v>3861</v>
      </c>
      <c r="D34" s="86" t="s">
        <v>3862</v>
      </c>
      <c r="E34" s="86">
        <v>49</v>
      </c>
      <c r="F34" s="87">
        <v>43866</v>
      </c>
      <c r="G34" s="140" t="s">
        <v>2843</v>
      </c>
    </row>
    <row r="35" spans="1:172" x14ac:dyDescent="0.25">
      <c r="A35" s="6">
        <v>34</v>
      </c>
      <c r="B35" s="6" t="s">
        <v>3875</v>
      </c>
      <c r="C35" s="123" t="s">
        <v>3876</v>
      </c>
      <c r="D35" s="123" t="s">
        <v>3877</v>
      </c>
      <c r="E35" s="123">
        <v>68</v>
      </c>
      <c r="F35" s="124">
        <v>44075</v>
      </c>
      <c r="G35" s="123" t="s">
        <v>2950</v>
      </c>
    </row>
    <row r="36" spans="1:172" x14ac:dyDescent="0.25">
      <c r="A36" s="6">
        <v>35</v>
      </c>
      <c r="B36" s="6" t="s">
        <v>3886</v>
      </c>
      <c r="C36" s="123">
        <v>822</v>
      </c>
      <c r="D36" s="123" t="s">
        <v>3887</v>
      </c>
      <c r="E36" s="123">
        <v>67</v>
      </c>
      <c r="F36" s="124">
        <v>43893</v>
      </c>
      <c r="G36" s="140" t="s">
        <v>2843</v>
      </c>
    </row>
    <row r="37" spans="1:172" x14ac:dyDescent="0.25">
      <c r="A37" s="6">
        <v>36</v>
      </c>
      <c r="B37" s="6" t="s">
        <v>3897</v>
      </c>
      <c r="C37" s="123">
        <v>722</v>
      </c>
      <c r="D37" s="123" t="s">
        <v>3898</v>
      </c>
      <c r="E37" s="123">
        <v>76</v>
      </c>
      <c r="F37" s="124">
        <v>43906</v>
      </c>
      <c r="G37" s="140" t="s">
        <v>2843</v>
      </c>
    </row>
    <row r="38" spans="1:172" x14ac:dyDescent="0.25">
      <c r="A38" s="6">
        <v>37</v>
      </c>
      <c r="B38" s="6" t="s">
        <v>3899</v>
      </c>
      <c r="C38" s="123">
        <v>531</v>
      </c>
      <c r="D38" s="123" t="s">
        <v>3898</v>
      </c>
      <c r="E38" s="123">
        <v>77</v>
      </c>
      <c r="F38" s="124">
        <v>43906</v>
      </c>
      <c r="G38" s="86" t="s">
        <v>2950</v>
      </c>
    </row>
    <row r="39" spans="1:172" x14ac:dyDescent="0.25">
      <c r="A39" s="6">
        <v>38</v>
      </c>
      <c r="B39" s="6" t="s">
        <v>3902</v>
      </c>
      <c r="C39" s="123">
        <v>831</v>
      </c>
      <c r="D39" s="123" t="s">
        <v>3898</v>
      </c>
      <c r="E39" s="123">
        <v>78</v>
      </c>
      <c r="F39" s="124">
        <v>43907</v>
      </c>
      <c r="G39" s="86" t="s">
        <v>2950</v>
      </c>
    </row>
    <row r="40" spans="1:172" x14ac:dyDescent="0.25">
      <c r="A40" s="6">
        <v>39</v>
      </c>
      <c r="B40" s="6" t="s">
        <v>3946</v>
      </c>
      <c r="C40" s="123">
        <v>811</v>
      </c>
      <c r="D40" s="123" t="s">
        <v>3947</v>
      </c>
      <c r="E40" s="123">
        <v>100</v>
      </c>
      <c r="F40" s="124">
        <v>44334</v>
      </c>
      <c r="G40" s="86" t="s">
        <v>2950</v>
      </c>
    </row>
    <row r="41" spans="1:172" x14ac:dyDescent="0.25">
      <c r="A41" s="104">
        <v>40</v>
      </c>
      <c r="B41" s="104" t="s">
        <v>3949</v>
      </c>
      <c r="C41" s="287" t="s">
        <v>3950</v>
      </c>
      <c r="D41" s="287" t="s">
        <v>3951</v>
      </c>
      <c r="E41" s="287">
        <v>102</v>
      </c>
      <c r="F41" s="288">
        <v>43983</v>
      </c>
      <c r="G41" s="181" t="s">
        <v>2950</v>
      </c>
    </row>
    <row r="42" spans="1:172" s="299" customFormat="1" x14ac:dyDescent="0.25">
      <c r="A42" s="104">
        <v>41</v>
      </c>
      <c r="B42" s="104" t="s">
        <v>3956</v>
      </c>
      <c r="C42" s="287" t="s">
        <v>3950</v>
      </c>
      <c r="D42" s="287" t="s">
        <v>3955</v>
      </c>
      <c r="E42" s="287">
        <v>107</v>
      </c>
      <c r="F42" s="288">
        <v>43993</v>
      </c>
      <c r="G42" s="245" t="s">
        <v>2843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</row>
    <row r="43" spans="1:172" x14ac:dyDescent="0.25">
      <c r="A43" s="285">
        <v>42</v>
      </c>
      <c r="B43" s="51" t="s">
        <v>2246</v>
      </c>
      <c r="C43" s="123">
        <v>131</v>
      </c>
      <c r="D43" s="123" t="s">
        <v>3957</v>
      </c>
      <c r="E43" s="123">
        <v>108</v>
      </c>
      <c r="F43" s="124">
        <v>43997</v>
      </c>
      <c r="G43" s="123" t="s">
        <v>2950</v>
      </c>
    </row>
    <row r="44" spans="1:172" x14ac:dyDescent="0.25">
      <c r="A44" s="285">
        <v>43</v>
      </c>
      <c r="B44" s="51" t="s">
        <v>3973</v>
      </c>
      <c r="C44" s="123">
        <v>842</v>
      </c>
      <c r="D44" s="123" t="s">
        <v>3974</v>
      </c>
      <c r="E44" s="123">
        <v>124</v>
      </c>
      <c r="F44" s="124">
        <v>44019</v>
      </c>
      <c r="G44" s="123" t="s">
        <v>2950</v>
      </c>
    </row>
  </sheetData>
  <pageMargins left="0.7" right="0.7" top="0.75" bottom="0.75" header="0.3" footer="0.3"/>
  <pageSetup paperSize="9" scale="41" fitToHeight="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X306"/>
  <sheetViews>
    <sheetView zoomScaleNormal="100" workbookViewId="0">
      <pane ySplit="1" topLeftCell="A180" activePane="bottomLeft" state="frozen"/>
      <selection pane="bottomLeft" activeCell="P194" sqref="P19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C3+C9+C20+C30+C35+C40+C45+C50+C80+C90+C101+C110+C115+C56+C66+C73</f>
        <v>333</v>
      </c>
      <c r="G3" s="24">
        <f>C5+C12+C23+C31+C36+C41+C46+C82+C93+C94+C103+C104+C112+C118+C51+C58+C67+C74</f>
        <v>301</v>
      </c>
      <c r="H3" s="24">
        <f>C6+C15+C26+C32+C37+C42+C47+C52+C83+C96+C97+C105+C113+C120+C106+C59+C68+C75</f>
        <v>238</v>
      </c>
      <c r="I3" s="24">
        <f>C7+C33+C38+C43+C48+C53+C84+C98+C107+C114+C123+C124+C99+C60+C69+C76</f>
        <v>0</v>
      </c>
      <c r="J3" s="170">
        <f>F3+G3+H3+I3</f>
        <v>872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20</v>
      </c>
      <c r="D6" s="271">
        <v>4</v>
      </c>
      <c r="E6" s="5"/>
      <c r="F6" s="94">
        <f>SUM(B3+B9+B10+B11+B20+B21+B22+B30+B35+B40+B45+B50+B56+B57+B66+B73+B80+B81+B90+B91+B92+B101+B102+B110+B111+B115+B116)</f>
        <v>208</v>
      </c>
      <c r="G6" s="5">
        <f>B5+B12+B13+B14+B23+B24+B25+B31+B36+B41+B46+B51+B82+B93+B94+B95+B103+B112+B118+B119+B104+B58+B67+B74</f>
        <v>114</v>
      </c>
      <c r="H6" s="5">
        <f>B6+B15+B16+B17+B26+B27+B28+B32+B37+B42+B47+B52+B83+B96+B97+B105+B106+B113+B120+B121+B59+B68+B75</f>
        <v>24</v>
      </c>
      <c r="I6" s="5">
        <f>B7+B33+B38+B43+B48+B53+B84+B98+B107+B108+B114+B123+B124+B125+B60+B69+B76</f>
        <v>0</v>
      </c>
      <c r="J6" s="94">
        <f>SUM(F6+G6+H6+I6)</f>
        <v>346</v>
      </c>
    </row>
    <row r="7" spans="1:15" x14ac:dyDescent="0.25">
      <c r="A7" s="5">
        <v>141</v>
      </c>
      <c r="B7" s="271">
        <v>0</v>
      </c>
      <c r="C7" s="271">
        <v>0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3</v>
      </c>
      <c r="C9" s="271">
        <v>25</v>
      </c>
      <c r="D9" s="271"/>
      <c r="E9" s="5"/>
      <c r="F9" s="94">
        <f>D3+D9+D10+D11+D20+D21+D22+D30+D35+D40+D45+D50+D80+D90+D91+D92+D101+D102+D110+D111+D115+D116+D56+D66+D73+D57</f>
        <v>4</v>
      </c>
      <c r="G9" s="5">
        <f>D5+D12+D13+D14+D23+D24+D31+D36+D41+D46+D51+D82+D93+D94+D95+D103+D104+D112+D118+D119+D58+D67+D74</f>
        <v>12</v>
      </c>
      <c r="H9" s="5">
        <f>D6+D15+D16+D17+D26+D27+D28+D32+D37+D42+D47+D52+D83+D96+D97+D105+D106+D113+D120+D121+D59+D68+D75</f>
        <v>19</v>
      </c>
      <c r="I9" s="5">
        <f>D7+D33+D38+D43+D48+D53+D84+D98+D107+D108+D114+D123+D124+D125+D60+D69+D76</f>
        <v>3</v>
      </c>
      <c r="J9" s="94">
        <f>SUM(F9+G9+H9+I9)</f>
        <v>38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1256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0</v>
      </c>
      <c r="D15" s="271">
        <v>0</v>
      </c>
      <c r="E15" s="5"/>
      <c r="F15" s="5">
        <f>SUM(F3+F6+F9)</f>
        <v>545</v>
      </c>
      <c r="G15" s="5">
        <f>SUM(G3+G6+G9)</f>
        <v>427</v>
      </c>
      <c r="H15" s="5">
        <f>SUM(H3+H6+H9)</f>
        <v>281</v>
      </c>
      <c r="I15" s="5">
        <f>SUM(I3+I6+I9)</f>
        <v>3</v>
      </c>
      <c r="J15" s="94">
        <f>SUM(F15+G15+H15+I15)</f>
        <v>1256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24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24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0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15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16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0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2</v>
      </c>
      <c r="C41" s="275">
        <v>23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24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24</v>
      </c>
      <c r="D51" s="271">
        <v>1</v>
      </c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28</v>
      </c>
      <c r="C57" s="271"/>
      <c r="D57" s="271">
        <v>1</v>
      </c>
      <c r="E57" s="264" t="s">
        <v>2843</v>
      </c>
      <c r="F57" s="5"/>
      <c r="G57" s="5"/>
      <c r="H57" s="5"/>
      <c r="I57" s="5"/>
      <c r="J57" s="5"/>
    </row>
    <row r="58" spans="1:19" x14ac:dyDescent="0.25">
      <c r="A58" s="5"/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/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/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24"/>
      <c r="F63" s="5"/>
      <c r="G63" s="5"/>
      <c r="H63" s="5"/>
      <c r="I63" s="5"/>
      <c r="J63" s="5"/>
    </row>
    <row r="64" spans="1:19" x14ac:dyDescent="0.25">
      <c r="A64" s="5"/>
      <c r="B64" s="271"/>
      <c r="C64" s="271"/>
      <c r="D64" s="271"/>
      <c r="E64" s="24"/>
      <c r="F64" s="5"/>
      <c r="G64" s="5"/>
      <c r="H64" s="5"/>
      <c r="I64" s="5"/>
      <c r="J64" s="5"/>
    </row>
    <row r="65" spans="1:14" x14ac:dyDescent="0.25">
      <c r="A65" s="5" t="s">
        <v>3390</v>
      </c>
      <c r="B65" s="271"/>
      <c r="C65" s="271"/>
      <c r="D65" s="271"/>
      <c r="E65" s="24"/>
      <c r="F65" s="5"/>
      <c r="G65" s="5"/>
      <c r="H65" s="5"/>
      <c r="I65" s="5"/>
      <c r="J65" s="5"/>
      <c r="N65" s="220"/>
    </row>
    <row r="66" spans="1:14" x14ac:dyDescent="0.25">
      <c r="A66" s="5" t="s">
        <v>3391</v>
      </c>
      <c r="B66" s="271">
        <v>16</v>
      </c>
      <c r="C66" s="271"/>
      <c r="D66" s="271"/>
      <c r="E66" s="24"/>
      <c r="F66" s="5"/>
      <c r="G66" s="5"/>
      <c r="H66" s="5"/>
      <c r="I66" s="5"/>
      <c r="J66" s="5"/>
    </row>
    <row r="67" spans="1:14" x14ac:dyDescent="0.25">
      <c r="A67" s="5" t="s">
        <v>3392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4" x14ac:dyDescent="0.25">
      <c r="A68" s="5" t="s">
        <v>3393</v>
      </c>
      <c r="B68" s="271"/>
      <c r="C68" s="271"/>
      <c r="D68" s="271"/>
      <c r="E68" s="24"/>
      <c r="F68" s="5"/>
      <c r="G68" s="5"/>
      <c r="H68" s="5"/>
      <c r="I68" s="5"/>
      <c r="J68" s="5"/>
    </row>
    <row r="69" spans="1:14" x14ac:dyDescent="0.25">
      <c r="A69" s="5" t="s">
        <v>3394</v>
      </c>
      <c r="B69" s="271"/>
      <c r="C69" s="271"/>
      <c r="D69" s="271"/>
      <c r="E69" s="24"/>
      <c r="F69" s="5"/>
      <c r="G69" s="5"/>
      <c r="H69" s="5"/>
      <c r="I69" s="5"/>
      <c r="J69" s="5"/>
    </row>
    <row r="70" spans="1:14" x14ac:dyDescent="0.25">
      <c r="A70" s="5"/>
      <c r="B70" s="271"/>
      <c r="C70" s="271"/>
      <c r="D70" s="271"/>
      <c r="E70" s="24"/>
      <c r="F70" s="5"/>
      <c r="G70" s="5"/>
      <c r="H70" s="5"/>
      <c r="I70" s="5"/>
      <c r="J70" s="5"/>
    </row>
    <row r="71" spans="1:14" x14ac:dyDescent="0.25">
      <c r="A71" s="5"/>
      <c r="B71" s="271"/>
      <c r="C71" s="271"/>
      <c r="D71" s="271"/>
      <c r="E71" s="24"/>
      <c r="F71" s="5"/>
      <c r="G71" s="5"/>
      <c r="H71" s="5"/>
      <c r="I71" s="5"/>
      <c r="J71" s="5"/>
    </row>
    <row r="72" spans="1:14" x14ac:dyDescent="0.25">
      <c r="A72" s="5" t="s">
        <v>3395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4" x14ac:dyDescent="0.25">
      <c r="A73" s="5" t="s">
        <v>3399</v>
      </c>
      <c r="B73" s="271">
        <v>13</v>
      </c>
      <c r="C73" s="271">
        <v>15</v>
      </c>
      <c r="D73" s="271"/>
      <c r="E73" s="24"/>
      <c r="F73" s="5"/>
      <c r="G73" s="5"/>
      <c r="H73" s="5"/>
      <c r="I73" s="5"/>
      <c r="J73" s="5"/>
    </row>
    <row r="74" spans="1:14" x14ac:dyDescent="0.25">
      <c r="A74" s="5" t="s">
        <v>3396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4" x14ac:dyDescent="0.25">
      <c r="A75" s="5" t="s">
        <v>3397</v>
      </c>
      <c r="B75" s="271"/>
      <c r="C75" s="271"/>
      <c r="D75" s="271"/>
      <c r="E75" s="24"/>
      <c r="F75" s="5"/>
      <c r="G75" s="5"/>
      <c r="H75" s="5"/>
      <c r="I75" s="5"/>
      <c r="J75" s="5"/>
    </row>
    <row r="76" spans="1:14" x14ac:dyDescent="0.25">
      <c r="A76" s="5" t="s">
        <v>3398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4" x14ac:dyDescent="0.25">
      <c r="A77" s="5"/>
      <c r="B77" s="271"/>
      <c r="C77" s="271"/>
      <c r="D77" s="271"/>
      <c r="E77" s="24"/>
      <c r="F77" s="5"/>
      <c r="G77" s="5"/>
      <c r="H77" s="5"/>
      <c r="I77" s="5"/>
      <c r="J77" s="5"/>
    </row>
    <row r="78" spans="1:14" x14ac:dyDescent="0.25">
      <c r="A78" s="5"/>
      <c r="B78" s="271"/>
      <c r="C78" s="271"/>
      <c r="D78" s="271"/>
      <c r="E78" s="24"/>
      <c r="F78" s="5"/>
      <c r="G78" s="5"/>
      <c r="H78" s="5"/>
      <c r="I78" s="5"/>
      <c r="J78" s="5"/>
    </row>
    <row r="79" spans="1:14" x14ac:dyDescent="0.25">
      <c r="A79" s="5" t="s">
        <v>2186</v>
      </c>
      <c r="B79" s="271"/>
      <c r="C79" s="271"/>
      <c r="D79" s="271"/>
      <c r="E79" s="97" t="s">
        <v>235</v>
      </c>
      <c r="F79" s="5"/>
      <c r="G79" s="5"/>
      <c r="H79" s="5"/>
      <c r="I79" s="5"/>
      <c r="J79" s="5"/>
    </row>
    <row r="80" spans="1:14" ht="13.9" customHeight="1" x14ac:dyDescent="0.25">
      <c r="A80" s="218" t="s">
        <v>2489</v>
      </c>
      <c r="B80" s="271">
        <v>0</v>
      </c>
      <c r="C80" s="271">
        <v>25</v>
      </c>
      <c r="D80" s="271">
        <v>0</v>
      </c>
      <c r="E80" s="3"/>
      <c r="F80" s="5"/>
      <c r="G80" s="5"/>
      <c r="H80" s="5"/>
      <c r="I80" s="5"/>
      <c r="J80" s="5"/>
    </row>
    <row r="81" spans="1:10" ht="13.9" customHeight="1" x14ac:dyDescent="0.25">
      <c r="A81" s="218" t="s">
        <v>3456</v>
      </c>
      <c r="B81" s="271">
        <v>20</v>
      </c>
      <c r="C81" s="274"/>
      <c r="D81" s="271"/>
      <c r="E81" s="3"/>
      <c r="F81" s="5"/>
      <c r="G81" s="5"/>
      <c r="H81" s="5"/>
      <c r="I81" s="5"/>
      <c r="J81" s="5"/>
    </row>
    <row r="82" spans="1:10" x14ac:dyDescent="0.25">
      <c r="A82" s="218" t="s">
        <v>2490</v>
      </c>
      <c r="B82" s="271">
        <v>4</v>
      </c>
      <c r="C82" s="274">
        <v>21</v>
      </c>
      <c r="D82" s="271">
        <v>3</v>
      </c>
      <c r="E82" s="5"/>
      <c r="F82" s="5"/>
      <c r="G82" s="5"/>
      <c r="H82" s="5"/>
      <c r="I82" s="5"/>
      <c r="J82" s="94"/>
    </row>
    <row r="83" spans="1:10" x14ac:dyDescent="0.25">
      <c r="A83" s="218" t="s">
        <v>100</v>
      </c>
      <c r="B83" s="271">
        <v>0</v>
      </c>
      <c r="C83" s="271">
        <v>21</v>
      </c>
      <c r="D83" s="271">
        <v>0</v>
      </c>
      <c r="E83" s="5"/>
      <c r="F83" s="5"/>
      <c r="G83" s="5"/>
      <c r="H83" s="5"/>
      <c r="I83" s="5"/>
      <c r="J83" s="5"/>
    </row>
    <row r="84" spans="1:10" x14ac:dyDescent="0.25">
      <c r="A84" s="218" t="s">
        <v>2491</v>
      </c>
      <c r="B84" s="271"/>
      <c r="C84" s="271">
        <v>0</v>
      </c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/>
      <c r="B87" s="271"/>
      <c r="C87" s="271"/>
      <c r="D87" s="271"/>
      <c r="E87" s="5"/>
      <c r="F87" s="5"/>
      <c r="G87" s="5"/>
      <c r="H87" s="5"/>
      <c r="I87" s="5"/>
      <c r="J87" s="5"/>
    </row>
    <row r="88" spans="1:10" x14ac:dyDescent="0.25">
      <c r="A88" s="5"/>
      <c r="B88" s="271"/>
      <c r="C88" s="271"/>
      <c r="D88" s="271"/>
      <c r="E88" s="5"/>
      <c r="F88" s="5"/>
      <c r="G88" s="5"/>
      <c r="H88" s="5"/>
      <c r="I88" s="5"/>
      <c r="J88" s="94"/>
    </row>
    <row r="89" spans="1:10" x14ac:dyDescent="0.25">
      <c r="A89" s="5" t="s">
        <v>2187</v>
      </c>
      <c r="B89" s="271"/>
      <c r="C89" s="271"/>
      <c r="D89" s="271"/>
      <c r="E89" s="5"/>
      <c r="F89" s="5"/>
      <c r="G89" s="5"/>
      <c r="H89" s="5"/>
      <c r="I89" s="5"/>
      <c r="J89" s="94"/>
    </row>
    <row r="90" spans="1:10" x14ac:dyDescent="0.25">
      <c r="A90" s="5">
        <v>711</v>
      </c>
      <c r="B90" s="271">
        <v>4</v>
      </c>
      <c r="C90" s="271">
        <v>25</v>
      </c>
      <c r="D90" s="271">
        <v>0</v>
      </c>
      <c r="E90" s="135"/>
      <c r="F90" s="5"/>
      <c r="G90" s="5"/>
      <c r="H90" s="5"/>
      <c r="I90" s="5"/>
      <c r="J90" s="5"/>
    </row>
    <row r="91" spans="1:10" x14ac:dyDescent="0.25">
      <c r="A91" s="5">
        <v>712</v>
      </c>
      <c r="B91" s="271">
        <v>0</v>
      </c>
      <c r="C91" s="271"/>
      <c r="D91" s="271">
        <v>0</v>
      </c>
      <c r="F91" s="5"/>
      <c r="G91" s="5"/>
      <c r="H91" s="5"/>
      <c r="I91" s="5"/>
      <c r="J91" s="5"/>
    </row>
    <row r="92" spans="1:10" x14ac:dyDescent="0.25">
      <c r="A92" s="263" t="s">
        <v>2894</v>
      </c>
      <c r="B92" s="271">
        <v>0</v>
      </c>
      <c r="C92" s="271"/>
      <c r="D92" s="271"/>
      <c r="E92" s="5"/>
      <c r="F92" s="5"/>
      <c r="G92" s="5"/>
      <c r="H92" s="5"/>
      <c r="I92" s="5"/>
      <c r="J92" s="5"/>
    </row>
    <row r="93" spans="1:10" x14ac:dyDescent="0.25">
      <c r="A93" s="5">
        <v>721</v>
      </c>
      <c r="B93" s="271"/>
      <c r="C93" s="271">
        <v>22</v>
      </c>
      <c r="D93" s="271">
        <v>1</v>
      </c>
      <c r="E93" s="254"/>
      <c r="F93" s="5"/>
      <c r="G93" s="5"/>
      <c r="H93" s="5"/>
      <c r="I93" s="5"/>
      <c r="J93" s="94"/>
    </row>
    <row r="94" spans="1:10" x14ac:dyDescent="0.25">
      <c r="A94" s="5">
        <v>722</v>
      </c>
      <c r="B94" s="271">
        <v>11</v>
      </c>
      <c r="C94" s="271">
        <v>0</v>
      </c>
      <c r="D94" s="271">
        <v>1</v>
      </c>
      <c r="E94" s="254" t="s">
        <v>2843</v>
      </c>
      <c r="F94" s="5"/>
      <c r="G94" s="5"/>
      <c r="H94" s="5"/>
      <c r="I94" s="5"/>
      <c r="J94" s="5"/>
    </row>
    <row r="95" spans="1:10" x14ac:dyDescent="0.25">
      <c r="A95" s="263" t="s">
        <v>2882</v>
      </c>
      <c r="B95" s="271">
        <v>0</v>
      </c>
      <c r="C95" s="271"/>
      <c r="D95" s="271"/>
      <c r="E95" s="254"/>
      <c r="F95" s="5"/>
      <c r="G95" s="5"/>
      <c r="H95" s="5"/>
      <c r="I95" s="5"/>
      <c r="J95" s="5"/>
    </row>
    <row r="96" spans="1:10" x14ac:dyDescent="0.25">
      <c r="A96" s="5">
        <v>731</v>
      </c>
      <c r="B96" s="271">
        <v>0</v>
      </c>
      <c r="C96" s="271">
        <v>22</v>
      </c>
      <c r="D96" s="271">
        <v>0</v>
      </c>
      <c r="E96" s="5"/>
      <c r="F96" s="5"/>
      <c r="G96" s="5"/>
      <c r="H96" s="5"/>
      <c r="I96" s="5"/>
      <c r="J96" s="5"/>
    </row>
    <row r="97" spans="1:10" x14ac:dyDescent="0.25">
      <c r="A97" s="5">
        <v>732</v>
      </c>
      <c r="B97" s="271"/>
      <c r="C97" s="271">
        <v>23</v>
      </c>
      <c r="D97" s="271">
        <v>1</v>
      </c>
      <c r="E97" s="5"/>
      <c r="F97" s="5"/>
      <c r="G97" s="5"/>
      <c r="H97" s="5"/>
      <c r="I97" s="5"/>
      <c r="J97" s="5"/>
    </row>
    <row r="98" spans="1:10" x14ac:dyDescent="0.25">
      <c r="A98" s="5">
        <v>741</v>
      </c>
      <c r="B98" s="271">
        <v>0</v>
      </c>
      <c r="C98" s="271">
        <v>0</v>
      </c>
      <c r="D98" s="271">
        <v>1</v>
      </c>
      <c r="E98" s="5"/>
      <c r="F98" s="5"/>
      <c r="G98" s="5"/>
      <c r="H98" s="5"/>
      <c r="I98" s="5"/>
      <c r="J98" s="5"/>
    </row>
    <row r="99" spans="1:10" x14ac:dyDescent="0.25">
      <c r="A99" s="5">
        <v>742</v>
      </c>
      <c r="B99" s="271"/>
      <c r="C99" s="271">
        <v>0</v>
      </c>
      <c r="D99" s="271"/>
      <c r="E99" s="5"/>
      <c r="F99" s="5"/>
      <c r="G99" s="5"/>
      <c r="H99" s="5"/>
      <c r="I99" s="5"/>
      <c r="J99" s="5"/>
    </row>
    <row r="100" spans="1:10" x14ac:dyDescent="0.25">
      <c r="A100" s="5" t="s">
        <v>2188</v>
      </c>
      <c r="B100" s="271"/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811</v>
      </c>
      <c r="B101" s="271">
        <v>4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263" t="s">
        <v>2881</v>
      </c>
      <c r="B102" s="271">
        <v>0</v>
      </c>
      <c r="C102" s="271"/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821</v>
      </c>
      <c r="B103" s="271">
        <v>1</v>
      </c>
      <c r="C103" s="271">
        <v>24</v>
      </c>
      <c r="D103" s="271">
        <v>1</v>
      </c>
      <c r="E103" s="5"/>
      <c r="F103" s="5"/>
      <c r="G103" s="5"/>
      <c r="H103" s="5"/>
      <c r="I103" s="5"/>
      <c r="J103" s="5"/>
    </row>
    <row r="104" spans="1:10" x14ac:dyDescent="0.25">
      <c r="A104" s="5">
        <v>822</v>
      </c>
      <c r="B104" s="271">
        <v>24</v>
      </c>
      <c r="C104" s="271">
        <v>0</v>
      </c>
      <c r="D104" s="271">
        <v>1</v>
      </c>
      <c r="E104" s="135" t="s">
        <v>2843</v>
      </c>
      <c r="F104" s="5"/>
      <c r="G104" s="5"/>
      <c r="H104" s="5"/>
      <c r="I104" s="5"/>
      <c r="J104" s="5"/>
    </row>
    <row r="105" spans="1:10" x14ac:dyDescent="0.25">
      <c r="A105" s="5">
        <v>831</v>
      </c>
      <c r="B105" s="271"/>
      <c r="C105" s="271">
        <v>22</v>
      </c>
      <c r="D105" s="271">
        <v>3</v>
      </c>
      <c r="E105" s="5"/>
      <c r="F105" s="5"/>
      <c r="G105" s="5"/>
      <c r="H105" s="5"/>
      <c r="I105" s="5"/>
      <c r="J105" s="5"/>
    </row>
    <row r="106" spans="1:10" x14ac:dyDescent="0.25">
      <c r="A106" s="5">
        <v>832</v>
      </c>
      <c r="B106" s="271"/>
      <c r="C106" s="271">
        <v>21</v>
      </c>
      <c r="D106" s="271">
        <v>1</v>
      </c>
      <c r="E106" s="5"/>
      <c r="F106" s="5"/>
      <c r="G106" s="5"/>
      <c r="H106" s="5"/>
      <c r="I106" s="5"/>
      <c r="J106" s="5"/>
    </row>
    <row r="107" spans="1:10" x14ac:dyDescent="0.25">
      <c r="A107" s="5">
        <v>841</v>
      </c>
      <c r="B107" s="271">
        <v>0</v>
      </c>
      <c r="C107" s="271">
        <v>0</v>
      </c>
      <c r="D107" s="271">
        <v>1</v>
      </c>
      <c r="E107" s="135"/>
      <c r="F107" s="5"/>
      <c r="G107" s="5"/>
      <c r="H107" s="5"/>
      <c r="I107" s="5"/>
      <c r="J107" s="5"/>
    </row>
    <row r="108" spans="1:10" x14ac:dyDescent="0.25">
      <c r="A108" s="5">
        <v>842</v>
      </c>
      <c r="B108" s="271"/>
      <c r="C108" s="271"/>
      <c r="D108" s="271"/>
      <c r="E108" s="135"/>
      <c r="F108" s="5"/>
      <c r="G108" s="5"/>
      <c r="H108" s="5"/>
      <c r="I108" s="5"/>
      <c r="J108" s="5"/>
    </row>
    <row r="109" spans="1:10" x14ac:dyDescent="0.25">
      <c r="A109" s="5" t="s">
        <v>2189</v>
      </c>
      <c r="B109" s="271"/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911</v>
      </c>
      <c r="B110" s="271">
        <v>0</v>
      </c>
      <c r="C110" s="271">
        <v>24</v>
      </c>
      <c r="D110" s="271"/>
      <c r="E110" s="5"/>
      <c r="F110" s="5"/>
      <c r="G110" s="5"/>
      <c r="H110" s="5"/>
      <c r="I110" s="5"/>
      <c r="J110" s="5"/>
    </row>
    <row r="111" spans="1:10" x14ac:dyDescent="0.25">
      <c r="A111" s="5">
        <v>912</v>
      </c>
      <c r="B111" s="271">
        <v>22</v>
      </c>
      <c r="C111" s="271"/>
      <c r="D111" s="271"/>
      <c r="E111" s="5"/>
      <c r="F111" s="5"/>
      <c r="G111" s="5"/>
      <c r="H111" s="5"/>
      <c r="I111" s="5"/>
      <c r="J111" s="5"/>
    </row>
    <row r="112" spans="1:10" x14ac:dyDescent="0.25">
      <c r="A112" s="5">
        <v>921</v>
      </c>
      <c r="B112" s="271">
        <v>4</v>
      </c>
      <c r="C112" s="271">
        <v>24</v>
      </c>
      <c r="D112" s="163">
        <v>0</v>
      </c>
      <c r="E112" s="255"/>
      <c r="F112" s="5"/>
      <c r="G112" s="5"/>
      <c r="H112" s="5"/>
      <c r="I112" s="5"/>
      <c r="J112" s="5"/>
    </row>
    <row r="113" spans="1:14" x14ac:dyDescent="0.25">
      <c r="A113" s="5">
        <v>931</v>
      </c>
      <c r="B113" s="271">
        <v>0</v>
      </c>
      <c r="C113" s="271">
        <v>21</v>
      </c>
      <c r="D113" s="271">
        <v>2</v>
      </c>
      <c r="E113" s="5"/>
      <c r="F113" s="5"/>
      <c r="G113" s="5"/>
      <c r="H113" s="5"/>
      <c r="I113" s="5"/>
      <c r="J113" s="5"/>
    </row>
    <row r="114" spans="1:14" ht="15.75" thickBot="1" x14ac:dyDescent="0.3">
      <c r="A114" s="98">
        <v>941</v>
      </c>
      <c r="B114" s="280">
        <v>0</v>
      </c>
      <c r="C114" s="271">
        <v>0</v>
      </c>
      <c r="D114" s="280"/>
      <c r="E114" s="98"/>
      <c r="F114" s="98"/>
      <c r="G114" s="98"/>
      <c r="H114" s="98"/>
      <c r="I114" s="98"/>
      <c r="J114" s="98"/>
    </row>
    <row r="115" spans="1:14" x14ac:dyDescent="0.25">
      <c r="A115" s="24">
        <v>311</v>
      </c>
      <c r="B115" s="274">
        <v>4</v>
      </c>
      <c r="C115" s="274">
        <v>23</v>
      </c>
      <c r="D115" s="274"/>
      <c r="E115" s="99" t="s">
        <v>346</v>
      </c>
      <c r="F115" s="5"/>
      <c r="G115" s="24"/>
      <c r="H115" s="24"/>
      <c r="I115" s="24"/>
      <c r="J115" s="24"/>
    </row>
    <row r="116" spans="1:14" x14ac:dyDescent="0.25">
      <c r="A116" s="96">
        <v>312</v>
      </c>
      <c r="B116" s="271">
        <v>26</v>
      </c>
      <c r="C116" s="271"/>
      <c r="D116" s="271"/>
      <c r="E116" s="5"/>
      <c r="F116" s="5"/>
      <c r="G116" s="5"/>
      <c r="H116" s="5"/>
      <c r="I116" s="5"/>
      <c r="J116" s="94"/>
    </row>
    <row r="117" spans="1:14" x14ac:dyDescent="0.25">
      <c r="A117" s="96">
        <v>313</v>
      </c>
      <c r="B117" s="271">
        <v>0</v>
      </c>
      <c r="C117" s="274"/>
      <c r="D117" s="271"/>
      <c r="E117" s="5"/>
      <c r="F117" s="5"/>
      <c r="G117" s="5"/>
      <c r="H117" s="5"/>
      <c r="I117" s="5"/>
      <c r="J117" s="94"/>
    </row>
    <row r="118" spans="1:14" x14ac:dyDescent="0.25">
      <c r="A118" s="5">
        <v>321</v>
      </c>
      <c r="B118" s="271">
        <v>6</v>
      </c>
      <c r="C118" s="274">
        <v>24</v>
      </c>
      <c r="D118" s="271">
        <v>0</v>
      </c>
      <c r="E118" s="5"/>
      <c r="F118" s="5"/>
      <c r="G118" s="5"/>
      <c r="H118" s="5"/>
      <c r="I118" s="5"/>
      <c r="J118" s="5"/>
    </row>
    <row r="119" spans="1:14" x14ac:dyDescent="0.25">
      <c r="A119" s="5">
        <v>322</v>
      </c>
      <c r="B119" s="271">
        <v>25</v>
      </c>
      <c r="C119" s="271"/>
      <c r="D119" s="271">
        <v>0</v>
      </c>
      <c r="E119" s="135"/>
      <c r="F119" s="5"/>
      <c r="G119" s="5"/>
      <c r="H119" s="5"/>
      <c r="I119" s="5"/>
      <c r="J119" s="94"/>
      <c r="N119" t="s">
        <v>6</v>
      </c>
    </row>
    <row r="120" spans="1:14" x14ac:dyDescent="0.25">
      <c r="A120" s="5">
        <v>331</v>
      </c>
      <c r="B120" s="271">
        <v>0</v>
      </c>
      <c r="C120" s="271">
        <v>25</v>
      </c>
      <c r="D120" s="271">
        <v>1</v>
      </c>
      <c r="E120" s="135"/>
      <c r="F120" s="5"/>
      <c r="G120" s="5"/>
      <c r="H120" s="5"/>
      <c r="I120" s="5"/>
      <c r="J120" s="5"/>
      <c r="N120" s="166"/>
    </row>
    <row r="121" spans="1:14" x14ac:dyDescent="0.25">
      <c r="A121" s="5">
        <v>332</v>
      </c>
      <c r="B121" s="271">
        <v>21</v>
      </c>
      <c r="C121" s="271"/>
      <c r="D121" s="271"/>
      <c r="E121" s="5"/>
      <c r="F121" s="5"/>
      <c r="G121" s="5"/>
      <c r="H121" s="5"/>
      <c r="I121" s="5"/>
      <c r="J121" s="94"/>
    </row>
    <row r="122" spans="1:14" x14ac:dyDescent="0.25">
      <c r="A122" s="96"/>
      <c r="B122" s="271"/>
      <c r="C122" s="271"/>
      <c r="D122" s="163"/>
      <c r="E122" s="96"/>
      <c r="F122" s="5"/>
      <c r="G122" s="5"/>
      <c r="H122" s="5"/>
      <c r="I122" s="5"/>
      <c r="J122" s="5"/>
    </row>
    <row r="123" spans="1:14" x14ac:dyDescent="0.25">
      <c r="A123" s="5">
        <v>341</v>
      </c>
      <c r="B123" s="271">
        <v>0</v>
      </c>
      <c r="C123" s="271">
        <v>0</v>
      </c>
      <c r="D123" s="271">
        <v>0</v>
      </c>
      <c r="E123" s="5"/>
      <c r="F123" s="5"/>
      <c r="G123" s="5"/>
      <c r="H123" s="5"/>
      <c r="I123" s="5"/>
      <c r="J123" s="94"/>
    </row>
    <row r="124" spans="1:14" x14ac:dyDescent="0.25">
      <c r="A124" s="96">
        <v>342</v>
      </c>
      <c r="B124" s="271">
        <v>0</v>
      </c>
      <c r="C124" s="271">
        <v>0</v>
      </c>
      <c r="D124" s="271">
        <v>0</v>
      </c>
      <c r="E124" s="5"/>
      <c r="F124" s="5"/>
      <c r="G124" s="5"/>
      <c r="H124" s="5"/>
      <c r="I124" s="5"/>
      <c r="J124" s="5"/>
    </row>
    <row r="125" spans="1:14" x14ac:dyDescent="0.25">
      <c r="A125" s="96">
        <v>343</v>
      </c>
      <c r="B125" s="163"/>
      <c r="C125" s="163"/>
      <c r="D125" s="163"/>
      <c r="E125" s="175"/>
      <c r="F125" s="96"/>
      <c r="G125" s="96"/>
      <c r="H125" s="96"/>
      <c r="I125" s="96"/>
      <c r="J125" s="96"/>
      <c r="K125" s="174"/>
      <c r="L125" s="166"/>
    </row>
    <row r="126" spans="1:14" ht="15.75" thickBot="1" x14ac:dyDescent="0.3">
      <c r="A126" s="107"/>
      <c r="B126" s="107"/>
      <c r="C126" s="107"/>
      <c r="D126" s="107"/>
      <c r="E126" s="177"/>
      <c r="F126" s="107"/>
      <c r="G126" s="107"/>
      <c r="H126" s="107"/>
      <c r="I126" s="107"/>
      <c r="J126" s="107"/>
      <c r="K126" s="174"/>
      <c r="L126" s="166"/>
    </row>
    <row r="127" spans="1:14" ht="13.9" customHeight="1" x14ac:dyDescent="0.25">
      <c r="A127" s="176" t="s">
        <v>1776</v>
      </c>
      <c r="B127" s="176">
        <f>SUM(B3:B126)</f>
        <v>346</v>
      </c>
      <c r="C127" s="176">
        <f>SUM(C3:C126)</f>
        <v>872</v>
      </c>
      <c r="D127" s="176">
        <f>SUM(D3:D126)</f>
        <v>38</v>
      </c>
      <c r="E127" s="165"/>
      <c r="F127" s="176"/>
      <c r="G127" s="165"/>
      <c r="H127" s="165"/>
      <c r="I127" s="165"/>
      <c r="J127" s="176">
        <f>B127+C127+D127</f>
        <v>1256</v>
      </c>
      <c r="K127" s="174"/>
      <c r="L127" s="166"/>
    </row>
    <row r="128" spans="1:14" x14ac:dyDescent="0.25">
      <c r="A128" s="96"/>
      <c r="B128" s="96"/>
      <c r="C128" s="96"/>
      <c r="D128" s="96"/>
      <c r="E128" s="167" t="s">
        <v>2191</v>
      </c>
      <c r="F128" s="167">
        <v>65</v>
      </c>
      <c r="G128" s="96"/>
      <c r="H128" s="96"/>
      <c r="I128" s="96"/>
      <c r="J128" s="167"/>
      <c r="L128" s="166"/>
    </row>
    <row r="129" spans="1:2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24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.9" customHeight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ht="15.75" hidden="1" thickBot="1" x14ac:dyDescent="0.3">
      <c r="A132" s="171"/>
      <c r="B132" s="171"/>
      <c r="C132" s="171"/>
      <c r="D132" s="171"/>
      <c r="E132" s="171"/>
      <c r="F132" s="171"/>
      <c r="G132" s="171"/>
      <c r="H132" s="171"/>
      <c r="I132" s="171"/>
      <c r="J132" s="171"/>
      <c r="K132" s="174"/>
      <c r="L132" s="166"/>
    </row>
    <row r="133" spans="1:24" ht="15.75" hidden="1" thickBot="1" x14ac:dyDescent="0.3">
      <c r="A133" s="171"/>
      <c r="B133" s="171"/>
      <c r="C133" s="171"/>
      <c r="D133" s="171"/>
      <c r="E133" s="171"/>
      <c r="F133" s="171"/>
      <c r="G133" s="171"/>
      <c r="H133" s="171"/>
      <c r="I133" s="171"/>
      <c r="J133" s="171"/>
      <c r="K133" s="174"/>
      <c r="L133" s="166"/>
    </row>
    <row r="134" spans="1:24" s="5" customFormat="1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  <c r="M134"/>
      <c r="N134"/>
      <c r="O134"/>
      <c r="P134"/>
      <c r="Q134"/>
      <c r="R134"/>
      <c r="S134"/>
      <c r="T134"/>
      <c r="U134"/>
      <c r="V134"/>
      <c r="W134"/>
      <c r="X134" s="77"/>
    </row>
    <row r="135" spans="1:24" ht="15.75" hidden="1" thickBo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66"/>
      <c r="L135" s="166"/>
    </row>
    <row r="136" spans="1:24" ht="15.75" hidden="1" thickBo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</row>
    <row r="137" spans="1:24" ht="15.75" hidden="1" thickBot="1" x14ac:dyDescent="0.3">
      <c r="A137" s="265"/>
      <c r="B137" s="265"/>
      <c r="C137" s="265"/>
      <c r="D137" s="265"/>
      <c r="E137" s="265"/>
      <c r="F137" s="265"/>
      <c r="G137" s="265"/>
      <c r="H137" s="265"/>
      <c r="I137" s="265"/>
      <c r="J137" s="265"/>
      <c r="K137" s="166"/>
      <c r="L137" s="166"/>
    </row>
    <row r="138" spans="1:24" ht="15.75" thickTop="1" x14ac:dyDescent="0.25">
      <c r="A138" s="266"/>
      <c r="B138" s="266"/>
      <c r="C138" s="266"/>
      <c r="D138" s="266"/>
      <c r="E138" s="267" t="s">
        <v>1266</v>
      </c>
      <c r="F138" s="266"/>
      <c r="G138" s="266"/>
      <c r="H138" s="266"/>
      <c r="I138" s="266"/>
      <c r="J138" s="266"/>
      <c r="K138" s="166"/>
      <c r="L138" s="166"/>
    </row>
    <row r="139" spans="1:24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3446</v>
      </c>
      <c r="B140" s="96"/>
      <c r="C140" s="96">
        <v>15</v>
      </c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3447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x14ac:dyDescent="0.25">
      <c r="A142" s="96" t="s">
        <v>3448</v>
      </c>
      <c r="B142" s="96">
        <v>28</v>
      </c>
      <c r="C142" s="96"/>
      <c r="D142" s="96"/>
      <c r="E142" s="165"/>
      <c r="F142" s="165"/>
      <c r="G142" s="96"/>
      <c r="H142" s="96"/>
      <c r="I142" s="96"/>
      <c r="J142" s="96"/>
      <c r="K142" s="166"/>
      <c r="L142" s="166"/>
      <c r="N142" s="220"/>
      <c r="O142" s="220"/>
    </row>
    <row r="143" spans="1:24" x14ac:dyDescent="0.25">
      <c r="A143" s="96" t="s">
        <v>3449</v>
      </c>
      <c r="B143" s="96">
        <v>21</v>
      </c>
      <c r="C143" s="96"/>
      <c r="D143" s="96"/>
      <c r="E143" s="165"/>
      <c r="F143" s="165"/>
      <c r="G143" s="96"/>
      <c r="H143" s="96"/>
      <c r="I143" s="96"/>
      <c r="J143" s="96"/>
      <c r="K143" s="166"/>
      <c r="L143" s="166"/>
      <c r="N143" s="220"/>
      <c r="O143" s="220"/>
    </row>
    <row r="144" spans="1:24" s="5" customFormat="1" x14ac:dyDescent="0.25">
      <c r="A144" s="96" t="s">
        <v>2883</v>
      </c>
      <c r="B144" s="163"/>
      <c r="C144" s="163">
        <v>15</v>
      </c>
      <c r="D144" s="96">
        <v>0</v>
      </c>
      <c r="E144" s="268"/>
      <c r="F144" s="165" t="s">
        <v>1759</v>
      </c>
      <c r="G144" s="96"/>
      <c r="H144" s="96"/>
      <c r="I144" s="96"/>
      <c r="J144" s="96"/>
      <c r="K144" s="166"/>
      <c r="L144" s="166"/>
      <c r="M144"/>
      <c r="N144" s="220"/>
      <c r="O144" s="220"/>
      <c r="P144"/>
      <c r="Q144"/>
      <c r="R144"/>
      <c r="S144"/>
      <c r="T144"/>
      <c r="U144"/>
      <c r="V144"/>
      <c r="W144"/>
    </row>
    <row r="145" spans="1:15" x14ac:dyDescent="0.25">
      <c r="A145" s="165" t="s">
        <v>2885</v>
      </c>
      <c r="B145" s="278">
        <v>9</v>
      </c>
      <c r="C145" s="278"/>
      <c r="D145" s="165">
        <v>1</v>
      </c>
      <c r="E145" s="252" t="s">
        <v>2843</v>
      </c>
      <c r="F145" s="165">
        <f>SUM(C140+C160+C168)</f>
        <v>44</v>
      </c>
      <c r="G145" s="165">
        <f>SUM(C144+C145+C146+C161+C170+C171)</f>
        <v>30</v>
      </c>
      <c r="H145" s="165">
        <f>SUM(C147+C164)</f>
        <v>15</v>
      </c>
      <c r="I145" s="165">
        <f>SUM(C149)</f>
        <v>0</v>
      </c>
      <c r="J145" s="176">
        <f>F145+G145+H145+I145</f>
        <v>89</v>
      </c>
      <c r="K145" s="174"/>
      <c r="L145" s="166"/>
      <c r="N145" s="220"/>
      <c r="O145" s="220"/>
    </row>
    <row r="146" spans="1:15" x14ac:dyDescent="0.25">
      <c r="A146" s="96" t="s">
        <v>2920</v>
      </c>
      <c r="B146" s="163">
        <v>29</v>
      </c>
      <c r="C146" s="163"/>
      <c r="D146" s="96"/>
      <c r="E146" s="96"/>
      <c r="F146" s="96" t="s">
        <v>1770</v>
      </c>
      <c r="G146" s="96"/>
      <c r="H146" s="96"/>
      <c r="I146" s="96"/>
      <c r="J146" s="96"/>
      <c r="K146" s="174"/>
      <c r="L146" s="166"/>
      <c r="N146" s="220"/>
      <c r="O146" s="220"/>
    </row>
    <row r="147" spans="1:15" ht="15.75" thickBot="1" x14ac:dyDescent="0.3">
      <c r="A147" s="165" t="s">
        <v>2175</v>
      </c>
      <c r="B147" s="278"/>
      <c r="C147" s="278">
        <v>15</v>
      </c>
      <c r="D147" s="165">
        <v>0</v>
      </c>
      <c r="E147" s="178"/>
      <c r="F147" s="165">
        <f>SUM(B141+B142+B143+B160+B168+B169)</f>
        <v>89</v>
      </c>
      <c r="G147" s="165">
        <f>SUM(B144+B145+B146+B161+B170+B171)</f>
        <v>77</v>
      </c>
      <c r="H147" s="165">
        <f>SUM(B147+B148+B164+B172)</f>
        <v>45</v>
      </c>
      <c r="I147" s="165">
        <f>SUM(B150+B173)</f>
        <v>0</v>
      </c>
      <c r="J147" s="176">
        <f>F147+G147+H147+I147</f>
        <v>211</v>
      </c>
      <c r="K147" s="174"/>
      <c r="L147" s="166"/>
    </row>
    <row r="148" spans="1:15" ht="15.75" thickBot="1" x14ac:dyDescent="0.3">
      <c r="A148" s="172" t="s">
        <v>2521</v>
      </c>
      <c r="B148" s="278">
        <v>29</v>
      </c>
      <c r="C148" s="278"/>
      <c r="D148" s="165">
        <v>1</v>
      </c>
      <c r="E148" s="254" t="s">
        <v>2843</v>
      </c>
      <c r="F148" s="96" t="s">
        <v>1775</v>
      </c>
      <c r="G148" s="165"/>
      <c r="H148" s="165"/>
      <c r="I148" s="165"/>
      <c r="J148" s="165"/>
      <c r="K148" s="174"/>
      <c r="L148" s="166"/>
    </row>
    <row r="149" spans="1:15" x14ac:dyDescent="0.25">
      <c r="A149" s="300" t="s">
        <v>1397</v>
      </c>
      <c r="B149" s="278"/>
      <c r="C149" s="278">
        <v>0</v>
      </c>
      <c r="D149" s="165"/>
      <c r="E149" s="178"/>
      <c r="F149" s="165">
        <f>D144+D145+D146+D161+D162+D163+D170+D171</f>
        <v>2</v>
      </c>
      <c r="G149" s="165">
        <f>SUM(D144+D145+D146+D161+D162+D163+D170+D171)</f>
        <v>2</v>
      </c>
      <c r="H149" s="165">
        <f>SUM(D147+D148+D164+D172)</f>
        <v>1</v>
      </c>
      <c r="I149" s="165">
        <f>D152+D153+D154+D174</f>
        <v>0</v>
      </c>
      <c r="J149" s="176">
        <f>F149+G149+H149+I149</f>
        <v>5</v>
      </c>
      <c r="K149" s="174"/>
      <c r="L149" s="166"/>
    </row>
    <row r="150" spans="1:15" x14ac:dyDescent="0.25">
      <c r="A150" s="254" t="s">
        <v>1396</v>
      </c>
      <c r="B150" s="163">
        <v>0</v>
      </c>
      <c r="C150" s="163"/>
      <c r="D150" s="96">
        <v>0</v>
      </c>
      <c r="F150" s="96" t="s">
        <v>1776</v>
      </c>
      <c r="G150" s="96"/>
      <c r="H150" s="96"/>
      <c r="I150" s="96"/>
      <c r="J150" s="96"/>
      <c r="K150" s="174"/>
      <c r="L150" s="166"/>
    </row>
    <row r="151" spans="1:15" x14ac:dyDescent="0.25">
      <c r="A151" s="96"/>
      <c r="B151" s="163"/>
      <c r="C151" s="163"/>
      <c r="D151" s="96"/>
      <c r="E151" s="96"/>
      <c r="F151">
        <f>F145+F147+F149</f>
        <v>135</v>
      </c>
      <c r="G151" s="96">
        <f>G145+G147+G149</f>
        <v>109</v>
      </c>
      <c r="H151" s="96">
        <f>H145+H147+H149</f>
        <v>61</v>
      </c>
      <c r="I151" s="96">
        <f>I145+I147+I149</f>
        <v>0</v>
      </c>
      <c r="J151" s="167">
        <f>J145+J147+J149</f>
        <v>305</v>
      </c>
      <c r="K151" s="174"/>
      <c r="L151" s="166"/>
    </row>
    <row r="152" spans="1:15" x14ac:dyDescent="0.25">
      <c r="A152" s="96"/>
      <c r="B152" s="163"/>
      <c r="C152" s="163"/>
      <c r="D152" s="96"/>
      <c r="E152" s="96"/>
      <c r="F152" s="96"/>
      <c r="G152" s="96"/>
      <c r="H152" s="96"/>
      <c r="I152" s="167">
        <f>SUM(F151+G151+H151+I151)</f>
        <v>305</v>
      </c>
      <c r="J152" s="167"/>
      <c r="K152" s="174"/>
      <c r="L152" s="166"/>
    </row>
    <row r="153" spans="1:15" x14ac:dyDescent="0.25">
      <c r="A153" s="96"/>
      <c r="B153" s="163"/>
      <c r="C153" s="163"/>
      <c r="D153" s="96"/>
      <c r="E153" s="96"/>
      <c r="F153" s="96"/>
      <c r="G153" s="96"/>
      <c r="H153" s="96"/>
      <c r="I153" s="96"/>
      <c r="J153" s="96"/>
      <c r="K153" s="174"/>
      <c r="L153" s="166"/>
    </row>
    <row r="154" spans="1:15" x14ac:dyDescent="0.25">
      <c r="A154" s="96"/>
      <c r="B154" s="163"/>
      <c r="C154" s="163"/>
      <c r="D154" s="96"/>
      <c r="E154" s="254"/>
      <c r="F154" s="96"/>
      <c r="G154" s="96"/>
      <c r="H154" s="96"/>
      <c r="I154" s="96"/>
      <c r="J154" s="167"/>
      <c r="K154" s="174"/>
      <c r="L154" s="166"/>
    </row>
    <row r="155" spans="1:15" x14ac:dyDescent="0.25">
      <c r="A155" s="96"/>
      <c r="B155" s="163"/>
      <c r="C155" s="163"/>
      <c r="D155" s="96"/>
      <c r="E155" s="96"/>
      <c r="G155" s="96"/>
      <c r="H155" s="96"/>
      <c r="I155" s="96"/>
      <c r="J155" s="96"/>
      <c r="K155" s="174"/>
      <c r="L155" s="166"/>
    </row>
    <row r="156" spans="1:15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167"/>
      <c r="K156" s="174"/>
      <c r="L156" s="166"/>
    </row>
    <row r="157" spans="1:15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5" x14ac:dyDescent="0.25">
      <c r="A158" s="96"/>
      <c r="B158" s="163"/>
      <c r="C158" s="163"/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5" x14ac:dyDescent="0.25">
      <c r="A159" s="96"/>
      <c r="B159" s="163"/>
      <c r="C159" s="163"/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5" x14ac:dyDescent="0.25">
      <c r="A160" s="96" t="s">
        <v>3452</v>
      </c>
      <c r="B160" s="163">
        <v>2</v>
      </c>
      <c r="C160" s="163">
        <v>15</v>
      </c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2878</v>
      </c>
      <c r="B161" s="163">
        <v>3</v>
      </c>
      <c r="C161" s="163">
        <v>15</v>
      </c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2879</v>
      </c>
      <c r="B162" s="163"/>
      <c r="C162" s="163"/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 t="s">
        <v>2880</v>
      </c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254" t="s">
        <v>2179</v>
      </c>
      <c r="B164" s="163">
        <v>0</v>
      </c>
      <c r="C164" s="163">
        <v>0</v>
      </c>
      <c r="D164" s="96"/>
      <c r="E164" s="96"/>
      <c r="F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  <c r="M166" s="166"/>
      <c r="N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3450</v>
      </c>
      <c r="B168" s="163">
        <v>6</v>
      </c>
      <c r="C168" s="163">
        <v>14</v>
      </c>
      <c r="D168" s="96">
        <v>2</v>
      </c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3451</v>
      </c>
      <c r="B169" s="163">
        <v>14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2886</v>
      </c>
      <c r="B170" s="163">
        <v>10</v>
      </c>
      <c r="C170" s="163"/>
      <c r="D170" s="96"/>
      <c r="E170" s="96"/>
      <c r="F170" s="96"/>
      <c r="G170" s="96"/>
      <c r="H170" s="96"/>
      <c r="I170" s="96"/>
      <c r="J170" s="96"/>
      <c r="K170" s="166"/>
      <c r="L170" s="166"/>
      <c r="M170" s="166"/>
      <c r="N170" s="166"/>
    </row>
    <row r="171" spans="1:14" x14ac:dyDescent="0.25">
      <c r="A171" s="96" t="s">
        <v>2887</v>
      </c>
      <c r="B171" s="163">
        <v>26</v>
      </c>
      <c r="C171" s="163"/>
      <c r="D171" s="96">
        <v>1</v>
      </c>
      <c r="E171" s="254" t="s">
        <v>2843</v>
      </c>
      <c r="F171" s="96"/>
      <c r="G171" s="96"/>
      <c r="H171" s="96"/>
      <c r="I171" s="96"/>
      <c r="J171" s="96"/>
      <c r="K171" s="166"/>
      <c r="L171" s="166"/>
      <c r="M171" s="166"/>
      <c r="N171" s="166"/>
    </row>
    <row r="172" spans="1:14" x14ac:dyDescent="0.25">
      <c r="A172" s="96" t="s">
        <v>2172</v>
      </c>
      <c r="B172" s="163">
        <v>16</v>
      </c>
      <c r="C172" s="163"/>
      <c r="D172" s="5">
        <v>0</v>
      </c>
      <c r="E172" s="254"/>
      <c r="F172" s="96"/>
      <c r="G172" s="96"/>
      <c r="H172" s="96"/>
      <c r="I172" s="96"/>
      <c r="J172" s="96"/>
      <c r="K172" s="166"/>
      <c r="L172" s="166"/>
    </row>
    <row r="173" spans="1:14" x14ac:dyDescent="0.25">
      <c r="A173" s="254" t="s">
        <v>1305</v>
      </c>
      <c r="B173" s="271">
        <v>0</v>
      </c>
      <c r="C173" s="271"/>
      <c r="D173" s="5">
        <v>0</v>
      </c>
      <c r="F173" s="5"/>
      <c r="G173" s="5"/>
      <c r="H173" s="5"/>
      <c r="I173" s="5"/>
      <c r="J173" s="5"/>
    </row>
    <row r="174" spans="1:14" x14ac:dyDescent="0.25">
      <c r="A174" s="96"/>
      <c r="B174" s="271"/>
      <c r="C174" s="271"/>
      <c r="D174" s="5"/>
      <c r="E174" s="5"/>
      <c r="F174" s="5"/>
      <c r="G174" s="5"/>
      <c r="H174" s="5"/>
      <c r="I174" s="5"/>
      <c r="J174" s="5"/>
    </row>
    <row r="175" spans="1:14" x14ac:dyDescent="0.25">
      <c r="A175" s="96"/>
      <c r="B175" s="271"/>
      <c r="C175" s="271"/>
      <c r="D175" s="5"/>
      <c r="E175" s="5"/>
      <c r="F175" s="5"/>
      <c r="G175" s="5"/>
      <c r="H175" s="5"/>
      <c r="I175" s="5"/>
      <c r="J175" s="5"/>
    </row>
    <row r="176" spans="1:14" ht="15.75" thickBot="1" x14ac:dyDescent="0.3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L176" t="s">
        <v>2192</v>
      </c>
    </row>
    <row r="177" spans="1:17" ht="15.75" thickBot="1" x14ac:dyDescent="0.3">
      <c r="A177" s="179" t="s">
        <v>1739</v>
      </c>
      <c r="B177" s="179">
        <f>SUM(B138:B176)</f>
        <v>211</v>
      </c>
      <c r="C177" s="179">
        <f>SUM(C138:C176)</f>
        <v>89</v>
      </c>
      <c r="D177" s="179">
        <f>SUM(D138:D176)</f>
        <v>5</v>
      </c>
      <c r="E177" s="292" t="s">
        <v>3457</v>
      </c>
      <c r="F177" s="179"/>
      <c r="G177" s="179"/>
      <c r="H177" s="179"/>
      <c r="I177" s="179"/>
      <c r="J177" s="179">
        <f>B177+C177+D177</f>
        <v>305</v>
      </c>
    </row>
    <row r="178" spans="1:17" ht="15.75" thickTop="1" x14ac:dyDescent="0.25">
      <c r="A178" s="24" t="s">
        <v>1802</v>
      </c>
      <c r="B178" s="24">
        <f>B177+B127</f>
        <v>557</v>
      </c>
      <c r="C178" s="24">
        <f>C127+C177</f>
        <v>961</v>
      </c>
      <c r="D178" s="24">
        <f>D127+D177</f>
        <v>43</v>
      </c>
      <c r="E178" s="24"/>
      <c r="F178" s="24"/>
      <c r="G178" s="24"/>
      <c r="H178" s="24"/>
      <c r="I178" s="24"/>
      <c r="J178" s="24">
        <f>J177+J127</f>
        <v>1561</v>
      </c>
    </row>
    <row r="181" spans="1:17" x14ac:dyDescent="0.25">
      <c r="A181" s="529" t="s">
        <v>2567</v>
      </c>
      <c r="B181" s="529"/>
      <c r="C181" s="529"/>
      <c r="D181" s="529"/>
      <c r="F181" s="250"/>
      <c r="G181" s="250"/>
      <c r="H181" s="250"/>
      <c r="L181" s="529" t="s">
        <v>2568</v>
      </c>
      <c r="M181" s="529"/>
    </row>
    <row r="182" spans="1:17" x14ac:dyDescent="0.25">
      <c r="A182" s="251" t="s">
        <v>2569</v>
      </c>
      <c r="E182" s="251" t="s">
        <v>2570</v>
      </c>
      <c r="K182" t="s">
        <v>2569</v>
      </c>
      <c r="O182" s="253" t="s">
        <v>2570</v>
      </c>
    </row>
    <row r="183" spans="1:17" x14ac:dyDescent="0.25">
      <c r="A183" s="252" t="s">
        <v>2571</v>
      </c>
      <c r="E183" s="252" t="s">
        <v>2571</v>
      </c>
      <c r="K183" s="252" t="s">
        <v>2571</v>
      </c>
      <c r="O183" s="251" t="s">
        <v>2571</v>
      </c>
    </row>
    <row r="184" spans="1:17" x14ac:dyDescent="0.25">
      <c r="A184" t="s">
        <v>3971</v>
      </c>
      <c r="E184" t="s">
        <v>3969</v>
      </c>
      <c r="L184" s="253"/>
      <c r="M184" s="253"/>
    </row>
    <row r="185" spans="1:17" x14ac:dyDescent="0.25">
      <c r="E185" t="s">
        <v>3970</v>
      </c>
    </row>
    <row r="188" spans="1:17" x14ac:dyDescent="0.25">
      <c r="O188" s="253"/>
      <c r="P188" s="253"/>
      <c r="Q188" s="253"/>
    </row>
    <row r="189" spans="1:17" x14ac:dyDescent="0.25">
      <c r="O189" s="253"/>
      <c r="P189" s="253"/>
      <c r="Q189" s="253"/>
    </row>
    <row r="190" spans="1:17" x14ac:dyDescent="0.25">
      <c r="C190" s="252"/>
    </row>
    <row r="191" spans="1:17" x14ac:dyDescent="0.25">
      <c r="O191" s="252"/>
      <c r="P191" s="252"/>
      <c r="Q191" s="252"/>
    </row>
    <row r="192" spans="1:17" x14ac:dyDescent="0.25">
      <c r="O192" s="252"/>
    </row>
    <row r="194" spans="1:15" x14ac:dyDescent="0.25">
      <c r="A194" s="252"/>
    </row>
    <row r="195" spans="1:15" ht="16.149999999999999" customHeight="1" x14ac:dyDescent="0.25"/>
    <row r="196" spans="1:15" ht="16.149999999999999" customHeight="1" x14ac:dyDescent="0.25"/>
    <row r="197" spans="1:15" ht="16.149999999999999" customHeight="1" x14ac:dyDescent="0.25"/>
    <row r="202" spans="1:15" x14ac:dyDescent="0.25">
      <c r="A202" s="252"/>
    </row>
    <row r="203" spans="1:15" x14ac:dyDescent="0.25">
      <c r="A203" s="252"/>
    </row>
    <row r="205" spans="1:15" x14ac:dyDescent="0.25">
      <c r="A205" s="251" t="s">
        <v>2572</v>
      </c>
      <c r="E205" s="251" t="s">
        <v>2572</v>
      </c>
      <c r="K205" s="252" t="s">
        <v>2572</v>
      </c>
      <c r="O205" s="252" t="s">
        <v>2572</v>
      </c>
    </row>
    <row r="206" spans="1:15" x14ac:dyDescent="0.25">
      <c r="A206" s="253"/>
      <c r="B206" s="253"/>
      <c r="C206" s="253"/>
      <c r="D206" s="253"/>
    </row>
    <row r="207" spans="1:15" x14ac:dyDescent="0.25">
      <c r="B207" s="253"/>
      <c r="C207" s="253"/>
    </row>
    <row r="208" spans="1:15" x14ac:dyDescent="0.25">
      <c r="B208" s="253"/>
      <c r="C208" s="253"/>
    </row>
    <row r="209" spans="1:21" x14ac:dyDescent="0.25">
      <c r="A209" s="253"/>
      <c r="B209" s="253"/>
      <c r="C209" s="253"/>
      <c r="U209" t="s">
        <v>3158</v>
      </c>
    </row>
    <row r="210" spans="1:21" x14ac:dyDescent="0.25">
      <c r="A210" s="253"/>
      <c r="B210" s="253"/>
      <c r="C210" s="253"/>
    </row>
    <row r="211" spans="1:21" x14ac:dyDescent="0.25">
      <c r="A211" s="277"/>
      <c r="B211" s="253"/>
      <c r="C211" s="253"/>
    </row>
    <row r="212" spans="1:21" x14ac:dyDescent="0.25">
      <c r="A212" s="277"/>
      <c r="B212" s="253"/>
      <c r="C212" s="253"/>
    </row>
    <row r="213" spans="1:21" x14ac:dyDescent="0.25">
      <c r="A213" s="253"/>
      <c r="B213" s="253"/>
      <c r="C213" s="253"/>
      <c r="E213" s="252"/>
    </row>
    <row r="214" spans="1:21" x14ac:dyDescent="0.25">
      <c r="A214" s="253"/>
      <c r="B214" s="253"/>
      <c r="C214" s="253"/>
      <c r="E214" s="252"/>
      <c r="O214" s="252"/>
    </row>
    <row r="215" spans="1:21" x14ac:dyDescent="0.25">
      <c r="A215" s="253"/>
      <c r="B215" s="253"/>
      <c r="C215" s="253"/>
      <c r="D215" s="253"/>
      <c r="O215" s="252"/>
    </row>
    <row r="216" spans="1:21" x14ac:dyDescent="0.25">
      <c r="A216" s="253"/>
      <c r="B216" s="253"/>
      <c r="C216" s="253"/>
      <c r="D216" s="253"/>
      <c r="O216" s="252"/>
    </row>
    <row r="217" spans="1:21" x14ac:dyDescent="0.25">
      <c r="A217" s="253"/>
      <c r="B217" s="253"/>
      <c r="C217" s="253"/>
      <c r="D217" s="253"/>
      <c r="O217" s="252"/>
    </row>
    <row r="218" spans="1:21" x14ac:dyDescent="0.25">
      <c r="A218" s="253"/>
      <c r="B218" s="253"/>
      <c r="C218" s="253"/>
      <c r="D218" s="253"/>
      <c r="F218" s="252"/>
      <c r="O218" s="252"/>
    </row>
    <row r="219" spans="1:21" x14ac:dyDescent="0.25">
      <c r="A219" s="253"/>
      <c r="B219" s="253"/>
      <c r="C219" s="253"/>
      <c r="D219" s="253"/>
    </row>
    <row r="220" spans="1:21" x14ac:dyDescent="0.25">
      <c r="A220" s="253"/>
      <c r="B220" s="253"/>
      <c r="C220" s="253"/>
      <c r="D220" s="253"/>
    </row>
    <row r="221" spans="1:21" x14ac:dyDescent="0.25">
      <c r="A221" s="253"/>
      <c r="B221" s="253"/>
      <c r="C221" s="253"/>
      <c r="D221" s="253"/>
    </row>
    <row r="222" spans="1:21" x14ac:dyDescent="0.25">
      <c r="A222" s="253"/>
      <c r="B222" s="253"/>
      <c r="C222" s="253"/>
      <c r="D222" s="253"/>
      <c r="E222" s="253"/>
    </row>
    <row r="223" spans="1:21" x14ac:dyDescent="0.25">
      <c r="A223" s="253"/>
      <c r="B223" s="253"/>
      <c r="C223" s="253"/>
      <c r="D223" s="253"/>
      <c r="E223" s="253"/>
    </row>
    <row r="224" spans="1:21" x14ac:dyDescent="0.25">
      <c r="A224" s="253"/>
      <c r="B224" s="253"/>
      <c r="C224" s="253"/>
      <c r="D224" s="253"/>
      <c r="E224" s="253"/>
    </row>
    <row r="225" spans="1:17" x14ac:dyDescent="0.25">
      <c r="A225" s="253"/>
      <c r="B225" s="253"/>
      <c r="C225" s="253"/>
      <c r="D225" s="253"/>
      <c r="E225" s="253"/>
    </row>
    <row r="226" spans="1:17" x14ac:dyDescent="0.25">
      <c r="A226" s="253"/>
      <c r="B226" s="253"/>
      <c r="C226" s="253"/>
      <c r="D226" s="253"/>
      <c r="E226" s="253"/>
      <c r="O226" s="253"/>
      <c r="P226" s="253"/>
    </row>
    <row r="227" spans="1:17" x14ac:dyDescent="0.25">
      <c r="A227" s="253"/>
      <c r="B227" s="253"/>
      <c r="C227" s="253"/>
      <c r="D227" s="253"/>
      <c r="E227" s="253"/>
      <c r="O227" s="253"/>
      <c r="P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  <c r="O229" s="252"/>
      <c r="P229" s="252"/>
      <c r="Q229" s="252"/>
    </row>
    <row r="230" spans="1:17" x14ac:dyDescent="0.25">
      <c r="A230" s="253"/>
      <c r="B230" s="253"/>
      <c r="C230" s="253"/>
      <c r="D230" s="253"/>
      <c r="E230" s="253"/>
      <c r="O230" s="252"/>
      <c r="P230" s="252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  <c r="E253" s="296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52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96"/>
    </row>
    <row r="261" spans="1:17" x14ac:dyDescent="0.25">
      <c r="A261" s="253"/>
      <c r="B261" s="253"/>
      <c r="C261" s="253"/>
      <c r="D261" s="253"/>
      <c r="E261" s="253"/>
    </row>
    <row r="263" spans="1:17" x14ac:dyDescent="0.25">
      <c r="A263" s="252" t="s">
        <v>2573</v>
      </c>
      <c r="E263" s="252" t="s">
        <v>2573</v>
      </c>
      <c r="K263" s="252" t="s">
        <v>2573</v>
      </c>
      <c r="O263" s="252" t="s">
        <v>2573</v>
      </c>
    </row>
    <row r="264" spans="1:17" x14ac:dyDescent="0.25">
      <c r="A264" t="s">
        <v>3972</v>
      </c>
    </row>
    <row r="265" spans="1:17" x14ac:dyDescent="0.25">
      <c r="B265" s="166"/>
      <c r="O265" s="253"/>
      <c r="P265" s="253"/>
      <c r="Q265" s="253"/>
    </row>
    <row r="277" spans="1:15" x14ac:dyDescent="0.25">
      <c r="A277" s="252" t="s">
        <v>2574</v>
      </c>
      <c r="E277" s="252" t="s">
        <v>2574</v>
      </c>
      <c r="K277" s="252" t="s">
        <v>2574</v>
      </c>
      <c r="O277" s="252" t="s">
        <v>2574</v>
      </c>
    </row>
    <row r="282" spans="1:15" x14ac:dyDescent="0.25">
      <c r="A282" s="253"/>
      <c r="C282" s="253"/>
      <c r="D282" s="253"/>
      <c r="E282" s="253"/>
    </row>
    <row r="283" spans="1:15" x14ac:dyDescent="0.25">
      <c r="A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86" spans="1:15" x14ac:dyDescent="0.25">
      <c r="A286" s="253"/>
      <c r="B286" s="253"/>
      <c r="C286" s="253"/>
      <c r="D286" s="253"/>
      <c r="E286" s="253"/>
    </row>
    <row r="287" spans="1:15" x14ac:dyDescent="0.25">
      <c r="A287" s="253"/>
      <c r="B287" s="253"/>
      <c r="C287" s="253"/>
      <c r="D287" s="253"/>
      <c r="E287" s="253"/>
    </row>
    <row r="296" spans="1:15" x14ac:dyDescent="0.25">
      <c r="A296" s="252" t="s">
        <v>2587</v>
      </c>
      <c r="E296" s="252" t="s">
        <v>2587</v>
      </c>
      <c r="K296" s="252" t="s">
        <v>2587</v>
      </c>
      <c r="O296" s="252" t="s">
        <v>2587</v>
      </c>
    </row>
    <row r="297" spans="1:15" x14ac:dyDescent="0.25">
      <c r="C297" s="253"/>
      <c r="D297" s="253"/>
      <c r="E297" t="s">
        <v>3969</v>
      </c>
    </row>
    <row r="298" spans="1:15" x14ac:dyDescent="0.25">
      <c r="B298" s="253"/>
      <c r="C298" s="253"/>
      <c r="D298" s="253"/>
      <c r="E298" s="253"/>
    </row>
    <row r="299" spans="1:15" x14ac:dyDescent="0.25">
      <c r="B299" s="253"/>
      <c r="C299" s="253"/>
      <c r="D299" s="253"/>
      <c r="E299" s="253"/>
    </row>
    <row r="300" spans="1:15" x14ac:dyDescent="0.25">
      <c r="B300" s="253"/>
      <c r="C300" s="253"/>
      <c r="D300" s="253"/>
      <c r="E300" s="253"/>
    </row>
    <row r="301" spans="1:15" x14ac:dyDescent="0.25"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  <c r="C303" s="253"/>
      <c r="D303" s="253"/>
      <c r="E303" s="253"/>
    </row>
    <row r="304" spans="1:15" x14ac:dyDescent="0.25">
      <c r="A304" s="253"/>
      <c r="B304" s="253"/>
      <c r="C304" s="253"/>
      <c r="D304" s="253"/>
      <c r="E304" s="253"/>
    </row>
    <row r="305" spans="1:2" x14ac:dyDescent="0.25">
      <c r="A305" s="253"/>
      <c r="B305" s="253"/>
    </row>
    <row r="306" spans="1:2" x14ac:dyDescent="0.25">
      <c r="A306" s="253"/>
    </row>
  </sheetData>
  <mergeCells count="2">
    <mergeCell ref="A181:D181"/>
    <mergeCell ref="L181:M18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P36"/>
  <sheetViews>
    <sheetView topLeftCell="A16" workbookViewId="0">
      <selection activeCell="B40" sqref="B40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3194</v>
      </c>
      <c r="C6" s="225">
        <v>732</v>
      </c>
      <c r="D6" s="36" t="s">
        <v>2952</v>
      </c>
      <c r="E6" s="36">
        <v>358</v>
      </c>
      <c r="F6" s="28">
        <v>43434</v>
      </c>
      <c r="G6" s="256" t="s">
        <v>2950</v>
      </c>
    </row>
    <row r="7" spans="1:17" x14ac:dyDescent="0.25">
      <c r="A7" s="158">
        <v>6</v>
      </c>
      <c r="B7" s="158" t="s">
        <v>3784</v>
      </c>
      <c r="C7" s="225">
        <v>422</v>
      </c>
      <c r="D7" s="36" t="s">
        <v>3204</v>
      </c>
      <c r="E7" s="36">
        <v>366</v>
      </c>
      <c r="F7" s="28">
        <v>43448</v>
      </c>
      <c r="G7" s="234" t="s">
        <v>2843</v>
      </c>
      <c r="H7" s="252" t="s">
        <v>3785</v>
      </c>
      <c r="K7" t="s">
        <v>4010</v>
      </c>
    </row>
    <row r="8" spans="1:17" x14ac:dyDescent="0.25">
      <c r="A8" s="158">
        <v>7</v>
      </c>
      <c r="B8" s="158" t="s">
        <v>192</v>
      </c>
      <c r="C8" s="225">
        <v>131</v>
      </c>
      <c r="D8" s="36" t="s">
        <v>3214</v>
      </c>
      <c r="E8" s="36">
        <v>376</v>
      </c>
      <c r="F8" s="28">
        <v>43459</v>
      </c>
      <c r="G8" s="225" t="s">
        <v>2950</v>
      </c>
      <c r="H8" s="252" t="s">
        <v>3866</v>
      </c>
    </row>
    <row r="9" spans="1:17" x14ac:dyDescent="0.25">
      <c r="A9" s="285">
        <v>8</v>
      </c>
      <c r="B9" s="51" t="s">
        <v>3320</v>
      </c>
      <c r="C9" s="123">
        <v>21</v>
      </c>
      <c r="D9" s="123" t="s">
        <v>3299</v>
      </c>
      <c r="E9" s="123">
        <v>90</v>
      </c>
      <c r="F9" s="124">
        <v>43572</v>
      </c>
      <c r="G9" s="123" t="s">
        <v>2950</v>
      </c>
      <c r="H9" s="252" t="s">
        <v>3813</v>
      </c>
      <c r="I9" s="252"/>
      <c r="J9" s="252"/>
    </row>
    <row r="10" spans="1:17" x14ac:dyDescent="0.25">
      <c r="A10" s="285">
        <v>9</v>
      </c>
      <c r="B10" s="8" t="s">
        <v>3355</v>
      </c>
      <c r="C10" s="290" t="s">
        <v>3356</v>
      </c>
      <c r="D10" s="123" t="s">
        <v>3357</v>
      </c>
      <c r="E10" s="123">
        <v>280</v>
      </c>
      <c r="F10" s="124">
        <v>43374</v>
      </c>
      <c r="G10" s="123" t="s">
        <v>2950</v>
      </c>
      <c r="H10" s="252"/>
      <c r="I10" s="252"/>
      <c r="J10" s="295" t="s">
        <v>3614</v>
      </c>
      <c r="K10" s="252"/>
      <c r="L10" s="252"/>
    </row>
    <row r="11" spans="1:17" x14ac:dyDescent="0.25">
      <c r="A11" s="285">
        <v>10</v>
      </c>
      <c r="B11" s="51" t="s">
        <v>3498</v>
      </c>
      <c r="C11" s="123">
        <v>721</v>
      </c>
      <c r="D11" s="123" t="s">
        <v>3499</v>
      </c>
      <c r="E11" s="123">
        <v>201</v>
      </c>
      <c r="F11" s="124">
        <v>43710</v>
      </c>
      <c r="G11" s="123" t="s">
        <v>2950</v>
      </c>
      <c r="H11" s="252" t="s">
        <v>4018</v>
      </c>
    </row>
    <row r="12" spans="1:17" x14ac:dyDescent="0.25">
      <c r="A12" s="285">
        <v>11</v>
      </c>
      <c r="B12" s="51" t="s">
        <v>3501</v>
      </c>
      <c r="C12" s="123" t="s">
        <v>3502</v>
      </c>
      <c r="D12" s="123" t="s">
        <v>3503</v>
      </c>
      <c r="E12" s="123">
        <v>215</v>
      </c>
      <c r="F12" s="124">
        <v>43710</v>
      </c>
      <c r="G12" s="123" t="s">
        <v>2950</v>
      </c>
    </row>
    <row r="13" spans="1:17" x14ac:dyDescent="0.25">
      <c r="A13" s="5">
        <v>12</v>
      </c>
      <c r="B13" s="6" t="s">
        <v>3590</v>
      </c>
      <c r="C13" s="86">
        <v>422</v>
      </c>
      <c r="D13" s="86" t="s">
        <v>3499</v>
      </c>
      <c r="E13" s="86">
        <v>259</v>
      </c>
      <c r="F13" s="87">
        <v>43728</v>
      </c>
      <c r="G13" s="140" t="s">
        <v>2843</v>
      </c>
    </row>
    <row r="14" spans="1:17" x14ac:dyDescent="0.25">
      <c r="A14" s="6">
        <v>13</v>
      </c>
      <c r="B14" s="6" t="s">
        <v>3634</v>
      </c>
      <c r="C14" s="123">
        <v>121</v>
      </c>
      <c r="D14" s="123" t="s">
        <v>3635</v>
      </c>
      <c r="E14" s="123">
        <v>292</v>
      </c>
      <c r="F14" s="124">
        <v>43746</v>
      </c>
      <c r="G14" s="126" t="s">
        <v>2843</v>
      </c>
    </row>
    <row r="15" spans="1:17" x14ac:dyDescent="0.25">
      <c r="A15" s="285">
        <v>14</v>
      </c>
      <c r="B15" s="57" t="s">
        <v>3647</v>
      </c>
      <c r="C15" s="123">
        <v>741</v>
      </c>
      <c r="D15" s="123" t="s">
        <v>3648</v>
      </c>
      <c r="E15" s="123">
        <v>302</v>
      </c>
      <c r="F15" s="124">
        <v>43748</v>
      </c>
      <c r="G15" s="123" t="s">
        <v>2950</v>
      </c>
    </row>
    <row r="16" spans="1:17" x14ac:dyDescent="0.25">
      <c r="A16" s="6">
        <v>15</v>
      </c>
      <c r="B16" s="6" t="s">
        <v>2259</v>
      </c>
      <c r="C16" s="123">
        <v>131</v>
      </c>
      <c r="D16" s="123" t="s">
        <v>3701</v>
      </c>
      <c r="E16" s="123">
        <v>329</v>
      </c>
      <c r="F16" s="124">
        <v>43763</v>
      </c>
      <c r="G16" s="123" t="s">
        <v>2950</v>
      </c>
    </row>
    <row r="17" spans="1:7" x14ac:dyDescent="0.25">
      <c r="A17" s="6">
        <v>16</v>
      </c>
      <c r="B17" s="6" t="s">
        <v>200</v>
      </c>
      <c r="C17" s="123">
        <v>141</v>
      </c>
      <c r="D17" s="123" t="s">
        <v>3747</v>
      </c>
      <c r="E17" s="123">
        <v>389</v>
      </c>
      <c r="F17" s="124">
        <v>43791</v>
      </c>
      <c r="G17" s="123" t="s">
        <v>2950</v>
      </c>
    </row>
    <row r="18" spans="1:7" x14ac:dyDescent="0.25">
      <c r="A18" s="95">
        <v>17</v>
      </c>
      <c r="B18" s="104" t="s">
        <v>3759</v>
      </c>
      <c r="C18" s="95" t="s">
        <v>2521</v>
      </c>
      <c r="D18" s="181" t="s">
        <v>3760</v>
      </c>
      <c r="E18" s="181">
        <v>398</v>
      </c>
      <c r="F18" s="297">
        <v>43795</v>
      </c>
      <c r="G18" s="242" t="s">
        <v>2843</v>
      </c>
    </row>
    <row r="19" spans="1:7" x14ac:dyDescent="0.25">
      <c r="A19" s="6">
        <v>18</v>
      </c>
      <c r="B19" s="6" t="s">
        <v>927</v>
      </c>
      <c r="C19" s="123" t="s">
        <v>3719</v>
      </c>
      <c r="D19" s="123" t="s">
        <v>3499</v>
      </c>
      <c r="E19" s="123">
        <v>411</v>
      </c>
      <c r="F19" s="124">
        <v>43803</v>
      </c>
      <c r="G19" s="123" t="s">
        <v>2950</v>
      </c>
    </row>
    <row r="20" spans="1:7" x14ac:dyDescent="0.25">
      <c r="A20" s="6">
        <v>19</v>
      </c>
      <c r="B20" s="6" t="s">
        <v>3790</v>
      </c>
      <c r="C20" s="123">
        <v>21</v>
      </c>
      <c r="D20" s="123" t="s">
        <v>3499</v>
      </c>
      <c r="E20" s="123">
        <v>423</v>
      </c>
      <c r="F20" s="9">
        <v>43816</v>
      </c>
      <c r="G20" s="123" t="s">
        <v>2950</v>
      </c>
    </row>
    <row r="21" spans="1:7" x14ac:dyDescent="0.25">
      <c r="A21" s="6">
        <v>20</v>
      </c>
      <c r="B21" s="6" t="s">
        <v>3795</v>
      </c>
      <c r="C21" s="86" t="s">
        <v>3502</v>
      </c>
      <c r="D21" s="123" t="s">
        <v>3499</v>
      </c>
      <c r="E21" s="86">
        <v>427</v>
      </c>
      <c r="F21" s="87">
        <v>43819</v>
      </c>
      <c r="G21" s="86" t="s">
        <v>2950</v>
      </c>
    </row>
    <row r="22" spans="1:7" x14ac:dyDescent="0.25">
      <c r="A22" s="95">
        <v>21</v>
      </c>
      <c r="B22" s="104" t="s">
        <v>3828</v>
      </c>
      <c r="C22" s="95" t="s">
        <v>3829</v>
      </c>
      <c r="D22" s="181" t="s">
        <v>3830</v>
      </c>
      <c r="E22" s="181">
        <v>24</v>
      </c>
      <c r="F22" s="297">
        <v>43846</v>
      </c>
      <c r="G22" s="244" t="s">
        <v>2843</v>
      </c>
    </row>
    <row r="23" spans="1:7" x14ac:dyDescent="0.25">
      <c r="A23" s="5">
        <v>22</v>
      </c>
      <c r="B23" s="6" t="s">
        <v>3141</v>
      </c>
      <c r="C23" s="86">
        <v>21</v>
      </c>
      <c r="D23" s="86" t="s">
        <v>3835</v>
      </c>
      <c r="E23" s="86">
        <v>27</v>
      </c>
      <c r="F23" s="87">
        <v>43847</v>
      </c>
      <c r="G23" s="86" t="s">
        <v>2950</v>
      </c>
    </row>
    <row r="24" spans="1:7" x14ac:dyDescent="0.25">
      <c r="A24" s="5">
        <v>23</v>
      </c>
      <c r="B24" s="6" t="s">
        <v>1288</v>
      </c>
      <c r="C24" s="86">
        <v>841</v>
      </c>
      <c r="D24" s="86" t="s">
        <v>3852</v>
      </c>
      <c r="E24" s="86">
        <v>45</v>
      </c>
      <c r="F24" s="87">
        <v>43857</v>
      </c>
      <c r="G24" s="86" t="s">
        <v>2950</v>
      </c>
    </row>
    <row r="25" spans="1:7" x14ac:dyDescent="0.25">
      <c r="A25" s="95">
        <v>24</v>
      </c>
      <c r="B25" s="104" t="s">
        <v>3858</v>
      </c>
      <c r="C25" s="181" t="s">
        <v>2885</v>
      </c>
      <c r="D25" s="181" t="s">
        <v>3859</v>
      </c>
      <c r="E25" s="181">
        <v>48</v>
      </c>
      <c r="F25" s="297">
        <v>43859</v>
      </c>
      <c r="G25" s="244" t="s">
        <v>2843</v>
      </c>
    </row>
    <row r="26" spans="1:7" x14ac:dyDescent="0.25">
      <c r="A26" s="5">
        <v>25</v>
      </c>
      <c r="B26" s="6" t="s">
        <v>3860</v>
      </c>
      <c r="C26" s="86" t="s">
        <v>3861</v>
      </c>
      <c r="D26" s="86" t="s">
        <v>3862</v>
      </c>
      <c r="E26" s="86">
        <v>49</v>
      </c>
      <c r="F26" s="87">
        <v>43866</v>
      </c>
      <c r="G26" s="140" t="s">
        <v>2843</v>
      </c>
    </row>
    <row r="27" spans="1:7" x14ac:dyDescent="0.25">
      <c r="A27" s="6">
        <v>26</v>
      </c>
      <c r="B27" s="6" t="s">
        <v>3875</v>
      </c>
      <c r="C27" s="123" t="s">
        <v>3876</v>
      </c>
      <c r="D27" s="123" t="s">
        <v>3877</v>
      </c>
      <c r="E27" s="123">
        <v>68</v>
      </c>
      <c r="F27" s="124">
        <v>44075</v>
      </c>
      <c r="G27" s="123" t="s">
        <v>2950</v>
      </c>
    </row>
    <row r="28" spans="1:7" x14ac:dyDescent="0.25">
      <c r="A28" s="6">
        <v>27</v>
      </c>
      <c r="B28" s="6" t="s">
        <v>3886</v>
      </c>
      <c r="C28" s="123">
        <v>822</v>
      </c>
      <c r="D28" s="123" t="s">
        <v>3887</v>
      </c>
      <c r="E28" s="123">
        <v>67</v>
      </c>
      <c r="F28" s="124">
        <v>43893</v>
      </c>
      <c r="G28" s="140" t="s">
        <v>2843</v>
      </c>
    </row>
    <row r="29" spans="1:7" x14ac:dyDescent="0.25">
      <c r="A29" s="6">
        <v>28</v>
      </c>
      <c r="B29" s="6" t="s">
        <v>3897</v>
      </c>
      <c r="C29" s="123">
        <v>722</v>
      </c>
      <c r="D29" s="123" t="s">
        <v>3898</v>
      </c>
      <c r="E29" s="123">
        <v>76</v>
      </c>
      <c r="F29" s="124">
        <v>43906</v>
      </c>
      <c r="G29" s="140" t="s">
        <v>2843</v>
      </c>
    </row>
    <row r="30" spans="1:7" x14ac:dyDescent="0.25">
      <c r="A30" s="6">
        <v>29</v>
      </c>
      <c r="B30" s="6" t="s">
        <v>3899</v>
      </c>
      <c r="C30" s="123">
        <v>531</v>
      </c>
      <c r="D30" s="123" t="s">
        <v>3898</v>
      </c>
      <c r="E30" s="123">
        <v>77</v>
      </c>
      <c r="F30" s="124">
        <v>43906</v>
      </c>
      <c r="G30" s="86" t="s">
        <v>2950</v>
      </c>
    </row>
    <row r="31" spans="1:7" x14ac:dyDescent="0.25">
      <c r="A31" s="6">
        <v>30</v>
      </c>
      <c r="B31" s="6" t="s">
        <v>3902</v>
      </c>
      <c r="C31" s="123">
        <v>831</v>
      </c>
      <c r="D31" s="123" t="s">
        <v>3898</v>
      </c>
      <c r="E31" s="123">
        <v>78</v>
      </c>
      <c r="F31" s="124">
        <v>43907</v>
      </c>
      <c r="G31" s="86" t="s">
        <v>2950</v>
      </c>
    </row>
    <row r="32" spans="1:7" x14ac:dyDescent="0.25">
      <c r="A32" s="6">
        <v>31</v>
      </c>
      <c r="B32" s="6" t="s">
        <v>3946</v>
      </c>
      <c r="C32" s="123">
        <v>811</v>
      </c>
      <c r="D32" s="123" t="s">
        <v>3947</v>
      </c>
      <c r="E32" s="123">
        <v>100</v>
      </c>
      <c r="F32" s="124">
        <v>44334</v>
      </c>
      <c r="G32" s="86" t="s">
        <v>2950</v>
      </c>
    </row>
    <row r="33" spans="1:172" x14ac:dyDescent="0.25">
      <c r="A33" s="104">
        <v>32</v>
      </c>
      <c r="B33" s="104" t="s">
        <v>3949</v>
      </c>
      <c r="C33" s="287" t="s">
        <v>3950</v>
      </c>
      <c r="D33" s="287" t="s">
        <v>3951</v>
      </c>
      <c r="E33" s="287">
        <v>102</v>
      </c>
      <c r="F33" s="288">
        <v>43983</v>
      </c>
      <c r="G33" s="181" t="s">
        <v>2950</v>
      </c>
    </row>
    <row r="34" spans="1:172" s="299" customFormat="1" x14ac:dyDescent="0.25">
      <c r="A34" s="104">
        <v>33</v>
      </c>
      <c r="B34" s="104" t="s">
        <v>3956</v>
      </c>
      <c r="C34" s="287" t="s">
        <v>3950</v>
      </c>
      <c r="D34" s="287" t="s">
        <v>3955</v>
      </c>
      <c r="E34" s="287">
        <v>107</v>
      </c>
      <c r="F34" s="288">
        <v>43993</v>
      </c>
      <c r="G34" s="245" t="s">
        <v>2843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</row>
    <row r="35" spans="1:172" x14ac:dyDescent="0.25">
      <c r="A35" s="285">
        <v>34</v>
      </c>
      <c r="B35" s="51" t="s">
        <v>2246</v>
      </c>
      <c r="C35" s="123">
        <v>131</v>
      </c>
      <c r="D35" s="123" t="s">
        <v>3957</v>
      </c>
      <c r="E35" s="123">
        <v>108</v>
      </c>
      <c r="F35" s="124">
        <v>43997</v>
      </c>
      <c r="G35" s="123" t="s">
        <v>2950</v>
      </c>
    </row>
    <row r="36" spans="1:172" x14ac:dyDescent="0.25">
      <c r="A36" s="285">
        <v>35</v>
      </c>
      <c r="B36" s="51" t="s">
        <v>3973</v>
      </c>
      <c r="C36" s="123">
        <v>842</v>
      </c>
      <c r="D36" s="123" t="s">
        <v>3974</v>
      </c>
      <c r="E36" s="123">
        <v>124</v>
      </c>
      <c r="F36" s="124">
        <v>44019</v>
      </c>
      <c r="G36" s="123" t="s">
        <v>2950</v>
      </c>
    </row>
  </sheetData>
  <pageMargins left="0.7" right="0.7" top="0.75" bottom="0.75" header="0.3" footer="0.3"/>
  <pageSetup paperSize="9" scale="41" fitToHeight="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X311"/>
  <sheetViews>
    <sheetView zoomScaleNormal="100" workbookViewId="0">
      <pane ySplit="1" topLeftCell="A118" activePane="bottomLeft" state="frozen"/>
      <selection pane="bottomLeft" activeCell="M130" sqref="M13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304" t="s">
        <v>1766</v>
      </c>
      <c r="B1" s="304" t="s">
        <v>1770</v>
      </c>
      <c r="C1" s="304" t="s">
        <v>1772</v>
      </c>
      <c r="D1" s="304" t="s">
        <v>1771</v>
      </c>
      <c r="E1" s="305" t="s">
        <v>1</v>
      </c>
      <c r="F1" s="304" t="s">
        <v>1764</v>
      </c>
      <c r="G1" s="304" t="s">
        <v>1765</v>
      </c>
      <c r="H1" s="304" t="s">
        <v>1767</v>
      </c>
      <c r="I1" s="304" t="s">
        <v>1768</v>
      </c>
      <c r="J1" s="304" t="s">
        <v>1769</v>
      </c>
    </row>
    <row r="2" spans="1:15" x14ac:dyDescent="0.25">
      <c r="A2" s="252" t="s">
        <v>2183</v>
      </c>
      <c r="B2" s="252"/>
      <c r="C2" s="252"/>
      <c r="D2" s="252"/>
      <c r="E2" s="306"/>
      <c r="F2" s="307" t="s">
        <v>1759</v>
      </c>
      <c r="G2" s="252"/>
      <c r="H2" s="252"/>
      <c r="I2" s="252"/>
      <c r="J2" s="252"/>
      <c r="N2" s="220"/>
    </row>
    <row r="3" spans="1:15" x14ac:dyDescent="0.25">
      <c r="A3" s="264">
        <v>111</v>
      </c>
      <c r="B3" s="264">
        <v>0</v>
      </c>
      <c r="C3" s="264">
        <v>0</v>
      </c>
      <c r="D3" s="135">
        <v>0</v>
      </c>
      <c r="E3" s="308" t="s">
        <v>3296</v>
      </c>
      <c r="F3" s="309">
        <f>C3+C9+C20+C30+C35+C40+C45+C50+C80+C91+C102+C111+C117+C56+C66+C73+C10+C11+C21+C22+C57+C92+C103+C118</f>
        <v>0</v>
      </c>
      <c r="G3" s="264">
        <f>C5+C12+C23+C31+C36+C41+C46+C82+C94+C95+C104+C105+C113+C120+C51+C58+C67+C74+C13+C14+C24+C25+C59+C83+C96+C114+C121</f>
        <v>327</v>
      </c>
      <c r="H3" s="264">
        <f>C6+C15+C26+C32+C37+C42+C47+C52+C84+C97+C98+C106+C115+C122+C107+C68+C75+C60+C61</f>
        <v>301</v>
      </c>
      <c r="I3" s="264">
        <f>C7+C33+C38+C43+C48+C53+C85+C99+C108+C116+C125+C126+C100+C69+C76+C62+C63+C109+C127</f>
        <v>238</v>
      </c>
      <c r="J3" s="310">
        <f>F3+G3+H3+I3</f>
        <v>866</v>
      </c>
      <c r="N3" s="303">
        <v>44068</v>
      </c>
      <c r="O3" s="220"/>
    </row>
    <row r="4" spans="1:15" x14ac:dyDescent="0.25">
      <c r="A4" s="311" t="s">
        <v>2888</v>
      </c>
      <c r="B4" s="264">
        <v>0</v>
      </c>
      <c r="C4" s="264"/>
      <c r="D4" s="264"/>
      <c r="E4" s="312"/>
      <c r="F4" s="264"/>
      <c r="G4" s="264"/>
      <c r="H4" s="264"/>
      <c r="I4" s="264"/>
      <c r="J4" s="310"/>
      <c r="N4" t="s">
        <v>3992</v>
      </c>
    </row>
    <row r="5" spans="1:15" x14ac:dyDescent="0.25">
      <c r="A5" s="135">
        <v>121</v>
      </c>
      <c r="B5" s="135">
        <v>3</v>
      </c>
      <c r="C5" s="264">
        <v>25</v>
      </c>
      <c r="D5" s="135">
        <v>1</v>
      </c>
      <c r="E5" s="135" t="s">
        <v>3636</v>
      </c>
      <c r="F5" s="135" t="s">
        <v>1770</v>
      </c>
      <c r="G5" s="135"/>
      <c r="H5" s="135"/>
      <c r="I5" s="135"/>
      <c r="J5" s="135"/>
      <c r="N5" t="s">
        <v>3993</v>
      </c>
    </row>
    <row r="6" spans="1:15" x14ac:dyDescent="0.25">
      <c r="A6" s="135">
        <v>131</v>
      </c>
      <c r="B6" s="135">
        <v>3</v>
      </c>
      <c r="C6" s="135">
        <v>24</v>
      </c>
      <c r="D6" s="135">
        <v>3</v>
      </c>
      <c r="E6" s="135"/>
      <c r="F6" s="313">
        <f>SUM(B3+B9+B10+B11+B20+B21+B22+B30+B35+B40+B45+B50+B56+B57+B66+B73+B80+B81+B91+B92+B93+B102+B103+B111+B112+B117+B118+B119)</f>
        <v>0</v>
      </c>
      <c r="G6" s="135">
        <f>B5+B12+B13+B14+B23+B24+B25+B31+B36+B41+B46+B51+B82+B94+B95+B96+B104+B113+B120+B121+B105+B58+B67+B74+B59+B83+B114</f>
        <v>206</v>
      </c>
      <c r="H6" s="135">
        <f>B6+B15+B16+B17+B26+B27+B28+B32+B37+B42+B47+B52+B84+B97+B98+B106+B107+B115+B122+B123+B68+B75+B60+B61</f>
        <v>116</v>
      </c>
      <c r="I6" s="135">
        <f>B7+B33+B38+B43+B48+B53+B85+B99+B108+B109+B116+B125+B126+B127+B69+B76+B62+B63+B100</f>
        <v>24</v>
      </c>
      <c r="J6" s="313">
        <f>SUM(F6+G6+H6+I6)</f>
        <v>346</v>
      </c>
      <c r="N6" t="s">
        <v>4004</v>
      </c>
    </row>
    <row r="7" spans="1:15" x14ac:dyDescent="0.25">
      <c r="A7" s="135">
        <v>141</v>
      </c>
      <c r="B7" s="135">
        <v>0</v>
      </c>
      <c r="C7" s="135">
        <v>20</v>
      </c>
      <c r="D7" s="135">
        <v>1</v>
      </c>
      <c r="E7" s="135"/>
      <c r="F7" s="135"/>
      <c r="G7" s="135"/>
      <c r="H7" s="135"/>
      <c r="I7" s="135"/>
      <c r="J7" s="135"/>
      <c r="N7" t="s">
        <v>3413</v>
      </c>
    </row>
    <row r="8" spans="1:15" x14ac:dyDescent="0.25">
      <c r="A8" s="135" t="s">
        <v>5</v>
      </c>
      <c r="B8" s="135"/>
      <c r="C8" s="135"/>
      <c r="D8" s="135"/>
      <c r="E8" s="135"/>
      <c r="F8" s="135" t="s">
        <v>1775</v>
      </c>
      <c r="G8" s="135"/>
      <c r="H8" s="135"/>
      <c r="I8" s="135"/>
      <c r="J8" s="135"/>
      <c r="N8" t="s">
        <v>3414</v>
      </c>
    </row>
    <row r="9" spans="1:15" x14ac:dyDescent="0.25">
      <c r="A9" s="135">
        <v>211</v>
      </c>
      <c r="B9" s="135">
        <v>0</v>
      </c>
      <c r="C9" s="135">
        <v>0</v>
      </c>
      <c r="D9" s="135"/>
      <c r="E9" s="135"/>
      <c r="F9" s="313">
        <f>D3+D9+D10+D11+D20+D21+D22+D30+D35+D40+D45+D50+D80+D91+D92+D93+D102+D103+D111+D112+D117+D118+D56+D66+D73+D57+D81+D119</f>
        <v>4</v>
      </c>
      <c r="G9" s="135">
        <f>D5+D12+D13+D14+D23+D24+D31+D36+D41+D46+D51+D82+D94+D95+D96+D104+D105+D113+D120+D121+D58+D67+D74+D25+D59+D83+D114</f>
        <v>11</v>
      </c>
      <c r="H9" s="135">
        <f>D6+D15+D16+D17+D26+D27+D28+D32+D37+D42+D47+D52+D84+D97+D98+D106+D107+D115+D122+D123+D59+D68+D75+D60+D61</f>
        <v>12</v>
      </c>
      <c r="I9" s="135">
        <f>D7+D33+D38+D43+D48+D53+D85+D99+D108+D109+D116+D125+D126+D127+D69+D76+D62+D63+D100</f>
        <v>3</v>
      </c>
      <c r="J9" s="313">
        <f>SUM(F9+G9+H9+I9)</f>
        <v>30</v>
      </c>
      <c r="N9" t="s">
        <v>3416</v>
      </c>
    </row>
    <row r="10" spans="1:15" x14ac:dyDescent="0.25">
      <c r="A10" s="314" t="s">
        <v>2874</v>
      </c>
      <c r="B10" s="135">
        <v>0</v>
      </c>
      <c r="C10" s="135"/>
      <c r="D10" s="135"/>
      <c r="E10" s="135"/>
      <c r="F10" s="135"/>
      <c r="G10" s="135"/>
      <c r="H10" s="135"/>
      <c r="I10" s="135"/>
      <c r="J10" s="313">
        <f>J3+J6+J9</f>
        <v>1242</v>
      </c>
      <c r="M10" s="220"/>
      <c r="N10" t="s">
        <v>3994</v>
      </c>
    </row>
    <row r="11" spans="1:15" x14ac:dyDescent="0.25">
      <c r="A11" s="314" t="s">
        <v>2891</v>
      </c>
      <c r="B11" s="135">
        <v>0</v>
      </c>
      <c r="C11" s="135"/>
      <c r="D11" s="135"/>
      <c r="E11" s="135"/>
      <c r="F11" s="135"/>
      <c r="G11" s="135"/>
      <c r="H11" s="135"/>
      <c r="I11" s="135"/>
      <c r="J11" s="313"/>
      <c r="N11" s="276" t="s">
        <v>4016</v>
      </c>
    </row>
    <row r="12" spans="1:15" x14ac:dyDescent="0.25">
      <c r="A12" s="135">
        <v>221</v>
      </c>
      <c r="B12" s="135">
        <v>3</v>
      </c>
      <c r="C12" s="135">
        <v>24</v>
      </c>
      <c r="D12" s="135">
        <v>0</v>
      </c>
      <c r="E12" s="254"/>
      <c r="F12" s="135" t="s">
        <v>1776</v>
      </c>
      <c r="G12" s="135"/>
      <c r="H12" s="135"/>
      <c r="I12" s="135"/>
      <c r="J12" s="135"/>
    </row>
    <row r="13" spans="1:15" x14ac:dyDescent="0.25">
      <c r="A13" s="314" t="s">
        <v>2875</v>
      </c>
      <c r="B13" s="135">
        <v>0</v>
      </c>
      <c r="C13" s="135"/>
      <c r="D13" s="135"/>
      <c r="E13" s="254"/>
      <c r="F13" s="135"/>
      <c r="G13" s="135"/>
      <c r="H13" s="135"/>
      <c r="I13" s="135"/>
      <c r="J13" s="135"/>
      <c r="N13" s="220"/>
      <c r="O13" s="220"/>
    </row>
    <row r="14" spans="1:15" x14ac:dyDescent="0.25">
      <c r="A14" s="314">
        <v>223</v>
      </c>
      <c r="B14" s="135">
        <v>0</v>
      </c>
      <c r="C14" s="135"/>
      <c r="D14" s="135"/>
      <c r="E14" s="254"/>
      <c r="F14" s="135"/>
      <c r="G14" s="135"/>
      <c r="H14" s="135"/>
      <c r="I14" s="135"/>
      <c r="J14" s="135"/>
      <c r="N14" s="303">
        <v>44069</v>
      </c>
    </row>
    <row r="15" spans="1:15" x14ac:dyDescent="0.25">
      <c r="A15" s="314" t="s">
        <v>2893</v>
      </c>
      <c r="B15" s="135">
        <v>3</v>
      </c>
      <c r="C15" s="135">
        <v>25</v>
      </c>
      <c r="D15" s="135">
        <v>0</v>
      </c>
      <c r="E15" s="135"/>
      <c r="F15" s="135">
        <f>SUM(F3+F6+F9)</f>
        <v>4</v>
      </c>
      <c r="G15" s="135">
        <f>SUM(G3+G6+G9)</f>
        <v>544</v>
      </c>
      <c r="H15" s="135">
        <f>SUM(H3+H6+H9)</f>
        <v>429</v>
      </c>
      <c r="I15" s="135">
        <f>SUM(I3+I6+I9)</f>
        <v>265</v>
      </c>
      <c r="J15" s="313">
        <f>SUM(F15+G15+H15+I15)</f>
        <v>1242</v>
      </c>
      <c r="N15" t="s">
        <v>3992</v>
      </c>
    </row>
    <row r="16" spans="1:15" x14ac:dyDescent="0.25">
      <c r="A16" s="314" t="s">
        <v>2876</v>
      </c>
      <c r="B16" s="135">
        <v>0</v>
      </c>
      <c r="C16" s="135"/>
      <c r="D16" s="135"/>
      <c r="E16" s="135"/>
      <c r="F16" s="135"/>
      <c r="G16" s="135"/>
      <c r="H16" s="135"/>
      <c r="I16" s="135"/>
      <c r="J16" s="313"/>
      <c r="N16" t="s">
        <v>3996</v>
      </c>
    </row>
    <row r="17" spans="1:14" x14ac:dyDescent="0.25">
      <c r="A17" s="314" t="s">
        <v>2877</v>
      </c>
      <c r="B17" s="135">
        <v>0</v>
      </c>
      <c r="C17" s="135"/>
      <c r="D17" s="135"/>
      <c r="E17" s="135"/>
      <c r="F17" s="135"/>
      <c r="G17" s="135"/>
      <c r="H17" s="135"/>
      <c r="I17" s="135"/>
      <c r="J17" s="313"/>
      <c r="M17" s="220"/>
      <c r="N17" t="s">
        <v>3997</v>
      </c>
    </row>
    <row r="18" spans="1:14" x14ac:dyDescent="0.25">
      <c r="A18" s="135"/>
      <c r="B18" s="135"/>
      <c r="C18" s="135"/>
      <c r="D18" s="135"/>
      <c r="E18" s="135"/>
      <c r="F18" s="135"/>
      <c r="G18" s="135"/>
      <c r="H18" s="135"/>
      <c r="I18" s="135"/>
      <c r="J18" s="313"/>
      <c r="N18" t="s">
        <v>3998</v>
      </c>
    </row>
    <row r="19" spans="1:14" x14ac:dyDescent="0.25">
      <c r="A19" s="135" t="s">
        <v>770</v>
      </c>
      <c r="B19" s="135"/>
      <c r="C19" s="135"/>
      <c r="D19" s="135"/>
      <c r="E19" s="135"/>
      <c r="F19" s="135"/>
      <c r="G19" s="135"/>
      <c r="H19" s="135"/>
      <c r="I19" s="135"/>
      <c r="J19" s="313"/>
      <c r="N19" t="s">
        <v>3999</v>
      </c>
    </row>
    <row r="20" spans="1:14" x14ac:dyDescent="0.25">
      <c r="A20" s="135">
        <v>411</v>
      </c>
      <c r="B20" s="135">
        <v>0</v>
      </c>
      <c r="C20" s="135">
        <v>0</v>
      </c>
      <c r="D20" s="135">
        <v>1</v>
      </c>
      <c r="E20" s="135"/>
      <c r="F20" s="135"/>
      <c r="G20" s="135"/>
      <c r="H20" s="135"/>
      <c r="I20" s="135"/>
      <c r="J20" s="135"/>
      <c r="N20" t="s">
        <v>4000</v>
      </c>
    </row>
    <row r="21" spans="1:14" x14ac:dyDescent="0.25">
      <c r="A21" s="314" t="s">
        <v>2889</v>
      </c>
      <c r="B21" s="135">
        <v>0</v>
      </c>
      <c r="C21" s="135"/>
      <c r="D21" s="135"/>
      <c r="E21" s="135"/>
      <c r="F21" s="135"/>
      <c r="G21" s="135"/>
      <c r="H21" s="135"/>
      <c r="I21" s="135"/>
      <c r="J21" s="135"/>
      <c r="N21" s="220" t="s">
        <v>4001</v>
      </c>
    </row>
    <row r="22" spans="1:14" x14ac:dyDescent="0.25">
      <c r="A22" s="314" t="s">
        <v>2892</v>
      </c>
      <c r="B22" s="135">
        <v>0</v>
      </c>
      <c r="C22" s="135"/>
      <c r="D22" s="135"/>
      <c r="E22" s="135"/>
      <c r="F22" s="135"/>
      <c r="G22" s="135"/>
      <c r="H22" s="135"/>
      <c r="I22" s="135"/>
      <c r="J22" s="135"/>
      <c r="N22" s="220"/>
    </row>
    <row r="23" spans="1:14" x14ac:dyDescent="0.25">
      <c r="A23" s="135">
        <v>421</v>
      </c>
      <c r="B23" s="135">
        <v>0</v>
      </c>
      <c r="C23" s="135">
        <v>25</v>
      </c>
      <c r="D23" s="135">
        <v>0</v>
      </c>
      <c r="E23" s="315"/>
      <c r="F23" s="135"/>
      <c r="G23" s="135"/>
      <c r="H23" s="135"/>
      <c r="I23" s="135"/>
      <c r="J23" s="313"/>
    </row>
    <row r="24" spans="1:14" x14ac:dyDescent="0.25">
      <c r="A24" s="254">
        <v>422</v>
      </c>
      <c r="B24" s="135">
        <v>20</v>
      </c>
      <c r="C24" s="135"/>
      <c r="D24" s="135">
        <v>2</v>
      </c>
      <c r="E24" s="254" t="s">
        <v>2843</v>
      </c>
      <c r="F24" s="135"/>
      <c r="G24" s="135"/>
      <c r="H24" s="135"/>
      <c r="I24" s="135"/>
      <c r="J24" s="135"/>
      <c r="N24" s="303">
        <v>44072</v>
      </c>
    </row>
    <row r="25" spans="1:14" x14ac:dyDescent="0.25">
      <c r="A25" s="316" t="s">
        <v>2890</v>
      </c>
      <c r="B25" s="135">
        <v>0</v>
      </c>
      <c r="C25" s="135"/>
      <c r="D25" s="135"/>
      <c r="E25" s="254"/>
      <c r="F25" s="135"/>
      <c r="G25" s="135"/>
      <c r="H25" s="135"/>
      <c r="I25" s="135"/>
      <c r="J25" s="135"/>
      <c r="N25" t="s">
        <v>4026</v>
      </c>
    </row>
    <row r="26" spans="1:14" x14ac:dyDescent="0.25">
      <c r="A26" s="135">
        <v>431</v>
      </c>
      <c r="B26" s="135">
        <v>4</v>
      </c>
      <c r="C26" s="135">
        <v>26</v>
      </c>
      <c r="D26" s="135">
        <v>0</v>
      </c>
      <c r="E26" s="135"/>
      <c r="F26" s="135"/>
      <c r="G26" s="135"/>
      <c r="H26" s="135"/>
      <c r="I26" s="135"/>
      <c r="J26" s="135"/>
      <c r="M26" s="220"/>
      <c r="N26" s="220" t="s">
        <v>4027</v>
      </c>
    </row>
    <row r="27" spans="1:14" x14ac:dyDescent="0.25">
      <c r="A27" s="254">
        <v>432</v>
      </c>
      <c r="B27" s="135">
        <v>25</v>
      </c>
      <c r="C27" s="135"/>
      <c r="D27" s="135"/>
      <c r="E27" s="135"/>
      <c r="F27" s="135"/>
      <c r="G27" s="135"/>
      <c r="H27" s="135"/>
      <c r="I27" s="135"/>
      <c r="J27" s="135"/>
    </row>
    <row r="28" spans="1:14" x14ac:dyDescent="0.25">
      <c r="A28" s="254">
        <v>433</v>
      </c>
      <c r="B28" s="135"/>
      <c r="C28" s="135"/>
      <c r="D28" s="135"/>
      <c r="E28" s="135"/>
      <c r="F28" s="135"/>
      <c r="G28" s="135"/>
      <c r="H28" s="135"/>
      <c r="I28" s="135"/>
      <c r="J28" s="135"/>
      <c r="N28" s="220"/>
    </row>
    <row r="29" spans="1:14" x14ac:dyDescent="0.25">
      <c r="A29" s="254" t="s">
        <v>2184</v>
      </c>
      <c r="B29" s="135"/>
      <c r="C29" s="135"/>
      <c r="D29" s="135"/>
      <c r="E29" s="135"/>
      <c r="F29" s="135"/>
      <c r="G29" s="135"/>
      <c r="H29" s="135"/>
      <c r="I29" s="135"/>
      <c r="J29" s="135"/>
    </row>
    <row r="30" spans="1:14" x14ac:dyDescent="0.25">
      <c r="A30" s="135">
        <v>611</v>
      </c>
      <c r="B30" s="135">
        <v>0</v>
      </c>
      <c r="C30" s="135">
        <v>0</v>
      </c>
      <c r="D30" s="135"/>
      <c r="E30" s="135"/>
      <c r="F30" s="135"/>
      <c r="G30" s="135"/>
      <c r="H30" s="135"/>
      <c r="I30" s="135"/>
      <c r="J30" s="135"/>
      <c r="N30" s="220"/>
    </row>
    <row r="31" spans="1:14" x14ac:dyDescent="0.25">
      <c r="A31" s="135">
        <v>621</v>
      </c>
      <c r="B31" s="135">
        <v>3</v>
      </c>
      <c r="C31" s="135">
        <v>25</v>
      </c>
      <c r="D31" s="135">
        <v>0</v>
      </c>
      <c r="E31" s="135"/>
      <c r="F31" s="135"/>
      <c r="G31" s="135"/>
      <c r="H31" s="135"/>
      <c r="I31" s="135"/>
      <c r="J31" s="135"/>
    </row>
    <row r="32" spans="1:14" x14ac:dyDescent="0.25">
      <c r="A32" s="135">
        <v>631</v>
      </c>
      <c r="B32" s="135">
        <v>2</v>
      </c>
      <c r="C32" s="135">
        <v>22</v>
      </c>
      <c r="D32" s="260">
        <v>0</v>
      </c>
      <c r="E32" s="260"/>
      <c r="F32" s="260"/>
      <c r="G32" s="260"/>
      <c r="H32" s="260"/>
      <c r="I32" s="260"/>
      <c r="J32" s="260"/>
    </row>
    <row r="33" spans="1:15" x14ac:dyDescent="0.25">
      <c r="A33" s="264">
        <v>641</v>
      </c>
      <c r="B33" s="264"/>
      <c r="C33" s="135">
        <v>15</v>
      </c>
      <c r="D33" s="260"/>
      <c r="E33" s="260"/>
      <c r="F33" s="260"/>
      <c r="G33" s="260"/>
      <c r="H33" s="260"/>
      <c r="I33" s="260"/>
      <c r="J33" s="260"/>
      <c r="M33" s="220"/>
    </row>
    <row r="34" spans="1:15" x14ac:dyDescent="0.25">
      <c r="A34" s="264" t="s">
        <v>2185</v>
      </c>
      <c r="B34" s="264"/>
      <c r="C34" s="264"/>
      <c r="D34" s="260"/>
      <c r="E34" s="260"/>
      <c r="F34" s="260"/>
      <c r="G34" s="260"/>
      <c r="H34" s="260"/>
      <c r="I34" s="260"/>
      <c r="J34" s="260"/>
      <c r="N34" s="220"/>
      <c r="O34" s="220"/>
    </row>
    <row r="35" spans="1:15" x14ac:dyDescent="0.25">
      <c r="A35" s="264">
        <v>511</v>
      </c>
      <c r="B35" s="264">
        <v>0</v>
      </c>
      <c r="C35" s="264">
        <v>0</v>
      </c>
      <c r="D35" s="135">
        <v>0</v>
      </c>
      <c r="E35" s="260"/>
      <c r="F35" s="260"/>
      <c r="G35" s="260"/>
      <c r="H35" s="260"/>
      <c r="I35" s="260"/>
      <c r="J35" s="260"/>
    </row>
    <row r="36" spans="1:15" x14ac:dyDescent="0.25">
      <c r="A36" s="135">
        <v>521</v>
      </c>
      <c r="B36" s="135"/>
      <c r="C36" s="264">
        <v>25</v>
      </c>
      <c r="D36" s="135">
        <v>0</v>
      </c>
      <c r="E36" s="260"/>
      <c r="F36" s="260"/>
      <c r="G36" s="260"/>
      <c r="H36" s="260"/>
      <c r="I36" s="260"/>
      <c r="J36" s="260"/>
    </row>
    <row r="37" spans="1:15" x14ac:dyDescent="0.25">
      <c r="A37" s="135">
        <v>531</v>
      </c>
      <c r="B37" s="135"/>
      <c r="C37" s="135">
        <v>18</v>
      </c>
      <c r="D37" s="135">
        <v>2</v>
      </c>
      <c r="E37" s="260"/>
      <c r="F37" s="260"/>
      <c r="G37" s="260"/>
      <c r="H37" s="260"/>
      <c r="I37" s="260"/>
      <c r="J37" s="260"/>
      <c r="N37" s="220"/>
      <c r="O37" s="220"/>
    </row>
    <row r="38" spans="1:15" x14ac:dyDescent="0.25">
      <c r="A38" s="260">
        <v>541</v>
      </c>
      <c r="B38" s="260"/>
      <c r="C38" s="135">
        <v>16</v>
      </c>
      <c r="D38" s="260">
        <v>0</v>
      </c>
      <c r="E38" s="260"/>
      <c r="F38" s="260"/>
      <c r="G38" s="260"/>
      <c r="H38" s="260"/>
      <c r="I38" s="260"/>
      <c r="J38" s="260"/>
    </row>
    <row r="39" spans="1:15" x14ac:dyDescent="0.25">
      <c r="A39" s="260" t="s">
        <v>2215</v>
      </c>
      <c r="B39" s="260"/>
      <c r="C39" s="260"/>
      <c r="D39" s="260"/>
      <c r="E39" s="260"/>
      <c r="F39" s="260"/>
      <c r="G39" s="260"/>
      <c r="H39" s="260"/>
      <c r="I39" s="260"/>
      <c r="J39" s="260"/>
    </row>
    <row r="40" spans="1:15" x14ac:dyDescent="0.25">
      <c r="A40" s="260" t="s">
        <v>2987</v>
      </c>
      <c r="B40" s="260">
        <v>0</v>
      </c>
      <c r="C40" s="260">
        <v>0</v>
      </c>
      <c r="D40" s="260">
        <v>0</v>
      </c>
      <c r="E40" s="260"/>
      <c r="F40" s="260"/>
      <c r="G40" s="260"/>
      <c r="H40" s="260"/>
      <c r="I40" s="260"/>
      <c r="J40" s="260"/>
      <c r="N40" s="220"/>
    </row>
    <row r="41" spans="1:15" x14ac:dyDescent="0.25">
      <c r="A41" s="260" t="s">
        <v>2988</v>
      </c>
      <c r="B41" s="260">
        <v>4</v>
      </c>
      <c r="C41" s="260">
        <v>23</v>
      </c>
      <c r="D41" s="260"/>
      <c r="E41" s="260"/>
      <c r="F41" s="260"/>
      <c r="G41" s="260"/>
      <c r="H41" s="260"/>
      <c r="I41" s="260"/>
      <c r="J41" s="260"/>
      <c r="M41" s="220"/>
    </row>
    <row r="42" spans="1:15" x14ac:dyDescent="0.25">
      <c r="A42" s="260" t="s">
        <v>2989</v>
      </c>
      <c r="B42" s="260">
        <v>3</v>
      </c>
      <c r="C42" s="260">
        <v>22</v>
      </c>
      <c r="D42" s="260">
        <v>1</v>
      </c>
      <c r="E42" s="260"/>
      <c r="F42" s="260"/>
      <c r="G42" s="260"/>
      <c r="H42" s="260"/>
      <c r="I42" s="260"/>
      <c r="J42" s="260"/>
    </row>
    <row r="43" spans="1:15" x14ac:dyDescent="0.25">
      <c r="A43" s="260" t="s">
        <v>2990</v>
      </c>
      <c r="B43" s="260">
        <v>3</v>
      </c>
      <c r="C43" s="260">
        <v>15</v>
      </c>
      <c r="D43" s="260"/>
      <c r="E43" s="260"/>
      <c r="F43" s="260"/>
      <c r="G43" s="260"/>
      <c r="H43" s="260"/>
      <c r="I43" s="260"/>
      <c r="J43" s="260"/>
    </row>
    <row r="44" spans="1:15" x14ac:dyDescent="0.25">
      <c r="A44" s="260" t="s">
        <v>2872</v>
      </c>
      <c r="B44" s="260"/>
      <c r="C44" s="260"/>
      <c r="D44" s="260"/>
      <c r="E44" s="260"/>
      <c r="F44" s="260"/>
      <c r="G44" s="260"/>
      <c r="H44" s="260"/>
      <c r="I44" s="260"/>
      <c r="J44" s="260"/>
    </row>
    <row r="45" spans="1:15" ht="15.75" thickBot="1" x14ac:dyDescent="0.3">
      <c r="A45" s="317" t="s">
        <v>2986</v>
      </c>
      <c r="B45" s="260">
        <v>0</v>
      </c>
      <c r="C45" s="260">
        <v>0</v>
      </c>
      <c r="D45" s="260"/>
      <c r="E45" s="260"/>
      <c r="F45" s="260"/>
      <c r="G45" s="260"/>
      <c r="H45" s="260"/>
      <c r="I45" s="260"/>
      <c r="J45" s="260"/>
      <c r="N45" s="220"/>
    </row>
    <row r="46" spans="1:15" x14ac:dyDescent="0.25">
      <c r="A46" s="260" t="s">
        <v>2991</v>
      </c>
      <c r="B46" s="135">
        <v>1</v>
      </c>
      <c r="C46" s="135">
        <v>23</v>
      </c>
      <c r="D46" s="135">
        <v>1</v>
      </c>
      <c r="E46" s="135"/>
      <c r="F46" s="135"/>
      <c r="G46" s="135"/>
      <c r="H46" s="135"/>
      <c r="I46" s="135"/>
      <c r="J46" s="135"/>
      <c r="N46" s="276"/>
    </row>
    <row r="47" spans="1:15" x14ac:dyDescent="0.25">
      <c r="A47" s="135" t="s">
        <v>2992</v>
      </c>
      <c r="B47" s="135"/>
      <c r="C47" s="135">
        <v>23</v>
      </c>
      <c r="D47" s="135">
        <v>2</v>
      </c>
      <c r="E47" s="135"/>
      <c r="F47" s="135"/>
      <c r="G47" s="135"/>
      <c r="H47" s="135"/>
      <c r="I47" s="135"/>
      <c r="J47" s="135"/>
    </row>
    <row r="48" spans="1:15" x14ac:dyDescent="0.25">
      <c r="A48" s="135" t="s">
        <v>2993</v>
      </c>
      <c r="B48" s="135"/>
      <c r="C48" s="135">
        <v>17</v>
      </c>
      <c r="D48" s="135"/>
      <c r="E48" s="135"/>
      <c r="F48" s="135"/>
      <c r="G48" s="135"/>
      <c r="H48" s="135"/>
      <c r="I48" s="135"/>
      <c r="J48" s="135"/>
      <c r="N48" s="220"/>
    </row>
    <row r="49" spans="1:19" x14ac:dyDescent="0.25">
      <c r="A49" s="318" t="s">
        <v>2870</v>
      </c>
      <c r="B49" s="135"/>
      <c r="C49" s="135"/>
      <c r="D49" s="135"/>
      <c r="E49" s="135"/>
      <c r="F49" s="135"/>
      <c r="G49" s="135"/>
      <c r="H49" s="135"/>
      <c r="I49" s="135"/>
      <c r="J49" s="135"/>
    </row>
    <row r="50" spans="1:19" x14ac:dyDescent="0.25">
      <c r="A50" s="135" t="s">
        <v>2994</v>
      </c>
      <c r="B50" s="135">
        <v>0</v>
      </c>
      <c r="C50" s="135">
        <v>0</v>
      </c>
      <c r="D50" s="135"/>
      <c r="E50" s="135"/>
      <c r="F50" s="135"/>
      <c r="G50" s="135"/>
      <c r="H50" s="135"/>
      <c r="I50" s="135"/>
      <c r="J50" s="135"/>
      <c r="S50" s="220"/>
    </row>
    <row r="51" spans="1:19" x14ac:dyDescent="0.25">
      <c r="A51" s="135" t="s">
        <v>2995</v>
      </c>
      <c r="B51" s="135">
        <v>2</v>
      </c>
      <c r="C51" s="135">
        <v>25</v>
      </c>
      <c r="D51" s="135">
        <v>1</v>
      </c>
      <c r="E51" s="135"/>
      <c r="F51" s="135"/>
      <c r="G51" s="135"/>
      <c r="H51" s="135"/>
      <c r="I51" s="135"/>
      <c r="J51" s="135"/>
    </row>
    <row r="52" spans="1:19" x14ac:dyDescent="0.25">
      <c r="A52" s="135" t="s">
        <v>2996</v>
      </c>
      <c r="B52" s="135">
        <v>1</v>
      </c>
      <c r="C52" s="135">
        <v>24</v>
      </c>
      <c r="D52" s="135"/>
      <c r="E52" s="135"/>
      <c r="F52" s="135"/>
      <c r="G52" s="135"/>
      <c r="H52" s="135"/>
      <c r="I52" s="135"/>
      <c r="J52" s="135"/>
    </row>
    <row r="53" spans="1:19" x14ac:dyDescent="0.25">
      <c r="A53" s="135" t="s">
        <v>2997</v>
      </c>
      <c r="B53" s="135"/>
      <c r="C53" s="135"/>
      <c r="D53" s="135"/>
      <c r="E53" s="135"/>
      <c r="F53" s="135"/>
      <c r="G53" s="135"/>
      <c r="H53" s="135"/>
      <c r="I53" s="135"/>
      <c r="J53" s="135"/>
    </row>
    <row r="54" spans="1:19" x14ac:dyDescent="0.2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N54" s="220"/>
    </row>
    <row r="55" spans="1:19" x14ac:dyDescent="0.25">
      <c r="A55" s="135" t="s">
        <v>3386</v>
      </c>
      <c r="B55" s="135"/>
      <c r="C55" s="135"/>
      <c r="D55" s="135"/>
      <c r="E55" s="135"/>
      <c r="F55" s="135"/>
      <c r="G55" s="135"/>
      <c r="H55" s="135"/>
      <c r="I55" s="135"/>
      <c r="J55" s="135"/>
    </row>
    <row r="56" spans="1:19" x14ac:dyDescent="0.25">
      <c r="A56" s="135" t="s">
        <v>3402</v>
      </c>
      <c r="B56" s="135">
        <v>0</v>
      </c>
      <c r="C56" s="135"/>
      <c r="D56" s="135"/>
      <c r="E56" s="264"/>
      <c r="F56" s="135"/>
      <c r="G56" s="135"/>
      <c r="H56" s="135"/>
      <c r="I56" s="135"/>
      <c r="J56" s="135"/>
      <c r="N56" s="220"/>
      <c r="O56" s="220"/>
    </row>
    <row r="57" spans="1:19" x14ac:dyDescent="0.25">
      <c r="A57" s="135" t="s">
        <v>3403</v>
      </c>
      <c r="B57" s="135">
        <v>0</v>
      </c>
      <c r="C57" s="135"/>
      <c r="D57" s="135">
        <v>1</v>
      </c>
      <c r="E57" s="264" t="s">
        <v>2843</v>
      </c>
      <c r="F57" s="135"/>
      <c r="G57" s="135"/>
      <c r="H57" s="135"/>
      <c r="I57" s="135"/>
      <c r="J57" s="135"/>
    </row>
    <row r="58" spans="1:19" x14ac:dyDescent="0.25">
      <c r="A58" s="135" t="s">
        <v>3975</v>
      </c>
      <c r="B58" s="135">
        <v>31</v>
      </c>
      <c r="C58" s="135"/>
      <c r="D58" s="135"/>
      <c r="E58" s="264"/>
      <c r="F58" s="135"/>
      <c r="G58" s="135"/>
      <c r="H58" s="135"/>
      <c r="I58" s="135"/>
      <c r="J58" s="135"/>
    </row>
    <row r="59" spans="1:19" x14ac:dyDescent="0.25">
      <c r="A59" s="135" t="s">
        <v>3976</v>
      </c>
      <c r="B59" s="135">
        <v>31</v>
      </c>
      <c r="C59" s="135"/>
      <c r="D59" s="135"/>
      <c r="E59" s="264"/>
      <c r="F59" s="135"/>
      <c r="G59" s="135"/>
      <c r="H59" s="135"/>
      <c r="I59" s="135"/>
      <c r="J59" s="135"/>
    </row>
    <row r="60" spans="1:19" x14ac:dyDescent="0.25">
      <c r="A60" s="135" t="s">
        <v>3977</v>
      </c>
      <c r="B60" s="135"/>
      <c r="C60" s="135"/>
      <c r="D60" s="135"/>
      <c r="E60" s="264"/>
      <c r="F60" s="135"/>
      <c r="G60" s="135"/>
      <c r="H60" s="135"/>
      <c r="I60" s="135"/>
      <c r="J60" s="135"/>
      <c r="N60" s="220"/>
    </row>
    <row r="61" spans="1:19" x14ac:dyDescent="0.25">
      <c r="A61" s="135" t="s">
        <v>3978</v>
      </c>
      <c r="B61" s="135"/>
      <c r="C61" s="135"/>
      <c r="D61" s="135"/>
      <c r="E61" s="264"/>
      <c r="F61" s="135"/>
      <c r="G61" s="135"/>
      <c r="H61" s="135"/>
      <c r="I61" s="135"/>
      <c r="J61" s="135"/>
    </row>
    <row r="62" spans="1:19" x14ac:dyDescent="0.25">
      <c r="A62" s="135" t="s">
        <v>3979</v>
      </c>
      <c r="B62" s="135"/>
      <c r="C62" s="135"/>
      <c r="D62" s="135"/>
      <c r="E62" s="264"/>
      <c r="F62" s="135"/>
      <c r="G62" s="135"/>
      <c r="H62" s="135"/>
      <c r="I62" s="135"/>
      <c r="J62" s="135"/>
    </row>
    <row r="63" spans="1:19" x14ac:dyDescent="0.25">
      <c r="A63" s="135" t="s">
        <v>3980</v>
      </c>
      <c r="B63" s="135"/>
      <c r="C63" s="135"/>
      <c r="D63" s="135"/>
      <c r="E63" s="264"/>
      <c r="F63" s="135"/>
      <c r="G63" s="135"/>
      <c r="H63" s="135"/>
      <c r="I63" s="135"/>
      <c r="J63" s="135"/>
    </row>
    <row r="64" spans="1:19" x14ac:dyDescent="0.25">
      <c r="A64" s="135"/>
      <c r="B64" s="135"/>
      <c r="C64" s="135"/>
      <c r="D64" s="135"/>
      <c r="E64" s="264"/>
      <c r="F64" s="135"/>
      <c r="G64" s="135"/>
      <c r="H64" s="135"/>
      <c r="I64" s="135"/>
      <c r="J64" s="135"/>
    </row>
    <row r="65" spans="1:14" x14ac:dyDescent="0.25">
      <c r="A65" s="135" t="s">
        <v>3390</v>
      </c>
      <c r="B65" s="135"/>
      <c r="C65" s="135"/>
      <c r="D65" s="135"/>
      <c r="E65" s="264"/>
      <c r="F65" s="135"/>
      <c r="G65" s="135"/>
      <c r="H65" s="135"/>
      <c r="I65" s="135"/>
      <c r="J65" s="135"/>
      <c r="N65" s="220"/>
    </row>
    <row r="66" spans="1:14" x14ac:dyDescent="0.25">
      <c r="A66" s="135" t="s">
        <v>3391</v>
      </c>
      <c r="B66" s="135"/>
      <c r="C66" s="140">
        <v>0</v>
      </c>
      <c r="D66" s="135"/>
      <c r="E66" s="264"/>
      <c r="F66" s="135"/>
      <c r="G66" s="135"/>
      <c r="H66" s="135"/>
      <c r="I66" s="135"/>
      <c r="J66" s="135"/>
    </row>
    <row r="67" spans="1:14" x14ac:dyDescent="0.25">
      <c r="A67" s="135" t="s">
        <v>3392</v>
      </c>
      <c r="B67" s="135">
        <v>16</v>
      </c>
      <c r="C67" s="135"/>
      <c r="D67" s="135"/>
      <c r="E67" s="264"/>
      <c r="F67" s="135"/>
      <c r="G67" s="135"/>
      <c r="H67" s="135"/>
      <c r="I67" s="135"/>
      <c r="J67" s="135"/>
    </row>
    <row r="68" spans="1:14" x14ac:dyDescent="0.25">
      <c r="A68" s="135" t="s">
        <v>3393</v>
      </c>
      <c r="B68" s="135"/>
      <c r="C68" s="135"/>
      <c r="D68" s="135"/>
      <c r="E68" s="264"/>
      <c r="F68" s="135"/>
      <c r="G68" s="135"/>
      <c r="H68" s="135"/>
      <c r="I68" s="135"/>
      <c r="J68" s="135"/>
    </row>
    <row r="69" spans="1:14" x14ac:dyDescent="0.25">
      <c r="A69" s="135" t="s">
        <v>3394</v>
      </c>
      <c r="B69" s="135"/>
      <c r="C69" s="135"/>
      <c r="D69" s="135"/>
      <c r="E69" s="264"/>
      <c r="F69" s="135"/>
      <c r="G69" s="135"/>
      <c r="H69" s="135"/>
      <c r="I69" s="135"/>
      <c r="J69" s="135"/>
    </row>
    <row r="70" spans="1:14" x14ac:dyDescent="0.25">
      <c r="A70" s="135"/>
      <c r="B70" s="135"/>
      <c r="C70" s="135"/>
      <c r="D70" s="135"/>
      <c r="E70" s="264"/>
      <c r="F70" s="135"/>
      <c r="G70" s="135"/>
      <c r="H70" s="135"/>
      <c r="I70" s="135"/>
      <c r="J70" s="135"/>
    </row>
    <row r="71" spans="1:14" x14ac:dyDescent="0.25">
      <c r="A71" s="135"/>
      <c r="B71" s="135"/>
      <c r="C71" s="135"/>
      <c r="D71" s="135"/>
      <c r="E71" s="264"/>
      <c r="F71" s="135"/>
      <c r="G71" s="135"/>
      <c r="H71" s="135"/>
      <c r="I71" s="135"/>
      <c r="J71" s="135"/>
    </row>
    <row r="72" spans="1:14" x14ac:dyDescent="0.25">
      <c r="A72" s="135" t="s">
        <v>3395</v>
      </c>
      <c r="B72" s="135"/>
      <c r="C72" s="135"/>
      <c r="D72" s="135"/>
      <c r="E72" s="264"/>
      <c r="F72" s="135"/>
      <c r="G72" s="135"/>
      <c r="H72" s="135"/>
      <c r="I72" s="135"/>
      <c r="J72" s="135"/>
    </row>
    <row r="73" spans="1:14" x14ac:dyDescent="0.25">
      <c r="A73" s="135" t="s">
        <v>3399</v>
      </c>
      <c r="B73" s="135">
        <v>0</v>
      </c>
      <c r="C73" s="135">
        <v>0</v>
      </c>
      <c r="D73" s="135"/>
      <c r="E73" s="264"/>
      <c r="F73" s="135"/>
      <c r="G73" s="135"/>
      <c r="H73" s="135"/>
      <c r="I73" s="135"/>
      <c r="J73" s="135"/>
    </row>
    <row r="74" spans="1:14" x14ac:dyDescent="0.25">
      <c r="A74" s="135" t="s">
        <v>3396</v>
      </c>
      <c r="B74" s="135">
        <v>13</v>
      </c>
      <c r="C74" s="135">
        <v>15</v>
      </c>
      <c r="D74" s="135"/>
      <c r="E74" s="264"/>
      <c r="F74" s="135"/>
      <c r="G74" s="135"/>
      <c r="H74" s="135"/>
      <c r="I74" s="135"/>
      <c r="J74" s="135"/>
    </row>
    <row r="75" spans="1:14" x14ac:dyDescent="0.25">
      <c r="A75" s="135" t="s">
        <v>3397</v>
      </c>
      <c r="B75" s="135"/>
      <c r="C75" s="135"/>
      <c r="D75" s="135"/>
      <c r="E75" s="264"/>
      <c r="F75" s="135"/>
      <c r="G75" s="135"/>
      <c r="H75" s="135"/>
      <c r="I75" s="135"/>
      <c r="J75" s="135"/>
    </row>
    <row r="76" spans="1:14" x14ac:dyDescent="0.25">
      <c r="A76" s="135" t="s">
        <v>3398</v>
      </c>
      <c r="B76" s="135"/>
      <c r="C76" s="135"/>
      <c r="D76" s="135"/>
      <c r="E76" s="264"/>
      <c r="F76" s="135"/>
      <c r="G76" s="135"/>
      <c r="H76" s="135"/>
      <c r="I76" s="135"/>
      <c r="J76" s="135"/>
    </row>
    <row r="77" spans="1:14" x14ac:dyDescent="0.25">
      <c r="A77" s="135"/>
      <c r="B77" s="135"/>
      <c r="C77" s="135"/>
      <c r="D77" s="135"/>
      <c r="E77" s="264"/>
      <c r="F77" s="135"/>
      <c r="G77" s="135"/>
      <c r="H77" s="135"/>
      <c r="I77" s="135"/>
      <c r="J77" s="135"/>
    </row>
    <row r="78" spans="1:14" x14ac:dyDescent="0.25">
      <c r="A78" s="135"/>
      <c r="B78" s="135"/>
      <c r="C78" s="135"/>
      <c r="D78" s="135"/>
      <c r="E78" s="264"/>
      <c r="F78" s="135"/>
      <c r="G78" s="135"/>
      <c r="H78" s="135"/>
      <c r="I78" s="135"/>
      <c r="J78" s="135"/>
    </row>
    <row r="79" spans="1:14" x14ac:dyDescent="0.25">
      <c r="A79" s="135" t="s">
        <v>2186</v>
      </c>
      <c r="B79" s="135"/>
      <c r="C79" s="135"/>
      <c r="D79" s="135"/>
      <c r="E79" s="312" t="s">
        <v>235</v>
      </c>
      <c r="F79" s="135"/>
      <c r="G79" s="135"/>
      <c r="H79" s="135"/>
      <c r="I79" s="135"/>
      <c r="J79" s="135"/>
    </row>
    <row r="80" spans="1:14" ht="13.9" customHeight="1" x14ac:dyDescent="0.25">
      <c r="A80" s="319" t="s">
        <v>2489</v>
      </c>
      <c r="B80" s="135">
        <v>0</v>
      </c>
      <c r="C80" s="135">
        <v>0</v>
      </c>
      <c r="D80" s="135">
        <v>0</v>
      </c>
      <c r="E80" s="308"/>
      <c r="F80" s="135"/>
      <c r="G80" s="135"/>
      <c r="H80" s="135"/>
      <c r="I80" s="135"/>
      <c r="J80" s="135"/>
    </row>
    <row r="81" spans="1:10" ht="13.9" customHeight="1" x14ac:dyDescent="0.25">
      <c r="A81" s="319" t="s">
        <v>3456</v>
      </c>
      <c r="B81" s="135">
        <v>0</v>
      </c>
      <c r="C81" s="264"/>
      <c r="D81" s="135"/>
      <c r="E81" s="308"/>
      <c r="F81" s="135"/>
      <c r="G81" s="135"/>
      <c r="H81" s="135"/>
      <c r="I81" s="135"/>
      <c r="J81" s="135"/>
    </row>
    <row r="82" spans="1:10" x14ac:dyDescent="0.25">
      <c r="A82" s="319" t="s">
        <v>2490</v>
      </c>
      <c r="B82" s="135">
        <v>0</v>
      </c>
      <c r="C82" s="264">
        <v>24</v>
      </c>
      <c r="D82" s="135">
        <v>3</v>
      </c>
      <c r="E82" s="135"/>
      <c r="F82" s="135"/>
      <c r="G82" s="135"/>
      <c r="H82" s="135"/>
      <c r="I82" s="135"/>
      <c r="J82" s="313"/>
    </row>
    <row r="83" spans="1:10" x14ac:dyDescent="0.25">
      <c r="A83" s="319" t="s">
        <v>3981</v>
      </c>
      <c r="B83" s="135">
        <v>20</v>
      </c>
      <c r="C83" s="264"/>
      <c r="D83" s="135"/>
      <c r="E83" s="135"/>
      <c r="F83" s="135"/>
      <c r="G83" s="135"/>
      <c r="H83" s="135"/>
      <c r="I83" s="135"/>
      <c r="J83" s="313"/>
    </row>
    <row r="84" spans="1:10" x14ac:dyDescent="0.25">
      <c r="A84" s="319" t="s">
        <v>100</v>
      </c>
      <c r="B84" s="135">
        <v>4</v>
      </c>
      <c r="C84" s="135">
        <v>21</v>
      </c>
      <c r="D84" s="135">
        <v>0</v>
      </c>
      <c r="E84" s="135"/>
      <c r="F84" s="135"/>
      <c r="G84" s="135"/>
      <c r="H84" s="135"/>
      <c r="I84" s="135"/>
      <c r="J84" s="135"/>
    </row>
    <row r="85" spans="1:10" x14ac:dyDescent="0.25">
      <c r="A85" s="319" t="s">
        <v>2491</v>
      </c>
      <c r="B85" s="135"/>
      <c r="C85" s="135">
        <v>21</v>
      </c>
      <c r="D85" s="135"/>
      <c r="E85" s="135"/>
      <c r="F85" s="135"/>
      <c r="G85" s="135"/>
      <c r="H85" s="135"/>
      <c r="I85" s="135"/>
      <c r="J85" s="313"/>
    </row>
    <row r="86" spans="1:10" x14ac:dyDescent="0.25">
      <c r="A86" s="135"/>
      <c r="B86" s="135"/>
      <c r="C86" s="135"/>
      <c r="D86" s="135"/>
      <c r="E86" s="135"/>
      <c r="F86" s="135"/>
      <c r="G86" s="135"/>
      <c r="H86" s="135"/>
      <c r="I86" s="135"/>
      <c r="J86" s="135"/>
    </row>
    <row r="87" spans="1:10" x14ac:dyDescent="0.25">
      <c r="A87" s="135"/>
      <c r="B87" s="135"/>
      <c r="C87" s="135"/>
      <c r="D87" s="135"/>
      <c r="E87" s="135"/>
      <c r="F87" s="135"/>
      <c r="G87" s="135"/>
      <c r="H87" s="135"/>
      <c r="I87" s="135"/>
      <c r="J87" s="313"/>
    </row>
    <row r="88" spans="1:10" x14ac:dyDescent="0.25">
      <c r="A88" s="135"/>
      <c r="B88" s="135"/>
      <c r="C88" s="135"/>
      <c r="D88" s="135"/>
      <c r="E88" s="135"/>
      <c r="F88" s="135"/>
      <c r="G88" s="135"/>
      <c r="H88" s="135"/>
      <c r="I88" s="135"/>
      <c r="J88" s="135"/>
    </row>
    <row r="89" spans="1:10" x14ac:dyDescent="0.25">
      <c r="A89" s="135"/>
      <c r="B89" s="135"/>
      <c r="C89" s="135"/>
      <c r="D89" s="135"/>
      <c r="E89" s="135"/>
      <c r="F89" s="135"/>
      <c r="G89" s="135"/>
      <c r="H89" s="135"/>
      <c r="I89" s="135"/>
      <c r="J89" s="313"/>
    </row>
    <row r="90" spans="1:10" x14ac:dyDescent="0.25">
      <c r="A90" s="135" t="s">
        <v>2187</v>
      </c>
      <c r="B90" s="135"/>
      <c r="C90" s="135"/>
      <c r="D90" s="135"/>
      <c r="E90" s="135"/>
      <c r="F90" s="135"/>
      <c r="G90" s="135"/>
      <c r="H90" s="135"/>
      <c r="I90" s="135"/>
      <c r="J90" s="313"/>
    </row>
    <row r="91" spans="1:10" x14ac:dyDescent="0.25">
      <c r="A91" s="135">
        <v>711</v>
      </c>
      <c r="B91" s="135">
        <v>0</v>
      </c>
      <c r="C91" s="135">
        <v>0</v>
      </c>
      <c r="D91" s="135">
        <v>0</v>
      </c>
      <c r="E91" s="135"/>
      <c r="F91" s="135"/>
      <c r="G91" s="135"/>
      <c r="H91" s="135"/>
      <c r="I91" s="135"/>
      <c r="J91" s="135"/>
    </row>
    <row r="92" spans="1:10" x14ac:dyDescent="0.25">
      <c r="A92" s="135">
        <v>712</v>
      </c>
      <c r="B92" s="135">
        <v>0</v>
      </c>
      <c r="C92" s="135"/>
      <c r="D92" s="135">
        <v>0</v>
      </c>
      <c r="E92" s="252"/>
      <c r="F92" s="135"/>
      <c r="G92" s="135"/>
      <c r="H92" s="135"/>
      <c r="I92" s="135"/>
      <c r="J92" s="135"/>
    </row>
    <row r="93" spans="1:10" x14ac:dyDescent="0.25">
      <c r="A93" s="314" t="s">
        <v>2894</v>
      </c>
      <c r="B93" s="135">
        <v>0</v>
      </c>
      <c r="C93" s="135"/>
      <c r="D93" s="135"/>
      <c r="E93" s="135"/>
      <c r="F93" s="135"/>
      <c r="G93" s="135"/>
      <c r="H93" s="135"/>
      <c r="I93" s="135"/>
      <c r="J93" s="135"/>
    </row>
    <row r="94" spans="1:10" x14ac:dyDescent="0.25">
      <c r="A94" s="135">
        <v>721</v>
      </c>
      <c r="B94" s="135">
        <v>4</v>
      </c>
      <c r="C94" s="135">
        <v>24</v>
      </c>
      <c r="D94" s="135">
        <v>1</v>
      </c>
      <c r="E94" s="254"/>
      <c r="F94" s="135"/>
      <c r="G94" s="135"/>
      <c r="H94" s="135"/>
      <c r="I94" s="135"/>
      <c r="J94" s="313"/>
    </row>
    <row r="95" spans="1:10" x14ac:dyDescent="0.25">
      <c r="A95" s="135">
        <v>722</v>
      </c>
      <c r="B95" s="135">
        <v>0</v>
      </c>
      <c r="C95" s="135">
        <v>0</v>
      </c>
      <c r="D95" s="135">
        <v>1</v>
      </c>
      <c r="E95" s="254" t="s">
        <v>2843</v>
      </c>
      <c r="F95" s="135"/>
      <c r="G95" s="135"/>
      <c r="H95" s="135"/>
      <c r="I95" s="135"/>
      <c r="J95" s="135"/>
    </row>
    <row r="96" spans="1:10" x14ac:dyDescent="0.25">
      <c r="A96" s="314" t="s">
        <v>2882</v>
      </c>
      <c r="B96" s="135">
        <v>0</v>
      </c>
      <c r="C96" s="135"/>
      <c r="D96" s="135"/>
      <c r="E96" s="254"/>
      <c r="F96" s="135"/>
      <c r="G96" s="135"/>
      <c r="H96" s="135"/>
      <c r="I96" s="135"/>
      <c r="J96" s="135"/>
    </row>
    <row r="97" spans="1:10" x14ac:dyDescent="0.25">
      <c r="A97" s="135">
        <v>731</v>
      </c>
      <c r="B97" s="135">
        <v>11</v>
      </c>
      <c r="C97" s="135">
        <v>22</v>
      </c>
      <c r="D97" s="135">
        <v>1</v>
      </c>
      <c r="E97" s="135"/>
      <c r="F97" s="135"/>
      <c r="G97" s="135"/>
      <c r="H97" s="135"/>
      <c r="I97" s="135"/>
      <c r="J97" s="135"/>
    </row>
    <row r="98" spans="1:10" x14ac:dyDescent="0.25">
      <c r="A98" s="135">
        <v>732</v>
      </c>
      <c r="B98" s="135">
        <v>0</v>
      </c>
      <c r="C98" s="135">
        <v>0</v>
      </c>
      <c r="D98" s="135">
        <v>0</v>
      </c>
      <c r="E98" s="135"/>
      <c r="F98" s="135"/>
      <c r="G98" s="135"/>
      <c r="H98" s="135"/>
      <c r="I98" s="135"/>
      <c r="J98" s="135"/>
    </row>
    <row r="99" spans="1:10" x14ac:dyDescent="0.25">
      <c r="A99" s="135">
        <v>741</v>
      </c>
      <c r="B99" s="135">
        <v>0</v>
      </c>
      <c r="C99" s="135">
        <v>22</v>
      </c>
      <c r="D99" s="135">
        <v>1</v>
      </c>
      <c r="E99" s="135"/>
      <c r="F99" s="135"/>
      <c r="G99" s="135"/>
      <c r="H99" s="135"/>
      <c r="I99" s="135"/>
      <c r="J99" s="135"/>
    </row>
    <row r="100" spans="1:10" x14ac:dyDescent="0.25">
      <c r="A100" s="135">
        <v>742</v>
      </c>
      <c r="B100" s="135"/>
      <c r="C100" s="135">
        <v>23</v>
      </c>
      <c r="D100" s="135"/>
      <c r="E100" s="135"/>
      <c r="F100" s="135"/>
      <c r="G100" s="135"/>
      <c r="H100" s="135"/>
      <c r="I100" s="135"/>
      <c r="J100" s="135"/>
    </row>
    <row r="101" spans="1:10" x14ac:dyDescent="0.25">
      <c r="A101" s="135" t="s">
        <v>2188</v>
      </c>
      <c r="B101" s="135"/>
      <c r="C101" s="135"/>
      <c r="D101" s="135"/>
      <c r="E101" s="135"/>
      <c r="F101" s="135"/>
      <c r="G101" s="135"/>
      <c r="H101" s="135"/>
      <c r="I101" s="135"/>
      <c r="J101" s="135"/>
    </row>
    <row r="102" spans="1:10" x14ac:dyDescent="0.25">
      <c r="A102" s="135">
        <v>811</v>
      </c>
      <c r="B102" s="135">
        <v>0</v>
      </c>
      <c r="C102" s="135">
        <v>0</v>
      </c>
      <c r="D102" s="135">
        <v>2</v>
      </c>
      <c r="E102" s="135"/>
      <c r="F102" s="135"/>
      <c r="G102" s="135"/>
      <c r="H102" s="135"/>
      <c r="I102" s="135"/>
      <c r="J102" s="135"/>
    </row>
    <row r="103" spans="1:10" x14ac:dyDescent="0.25">
      <c r="A103" s="314" t="s">
        <v>2881</v>
      </c>
      <c r="B103" s="135">
        <v>0</v>
      </c>
      <c r="C103" s="135"/>
      <c r="D103" s="135"/>
      <c r="E103" s="135"/>
      <c r="F103" s="135"/>
      <c r="G103" s="135"/>
      <c r="H103" s="135"/>
      <c r="I103" s="135"/>
      <c r="J103" s="135"/>
    </row>
    <row r="104" spans="1:10" x14ac:dyDescent="0.25">
      <c r="A104" s="135">
        <v>821</v>
      </c>
      <c r="B104" s="135">
        <v>4</v>
      </c>
      <c r="C104" s="135">
        <v>23</v>
      </c>
      <c r="D104" s="135">
        <v>1</v>
      </c>
      <c r="E104" s="135" t="s">
        <v>3636</v>
      </c>
      <c r="F104" s="135"/>
      <c r="G104" s="135"/>
      <c r="H104" s="135"/>
      <c r="I104" s="135"/>
      <c r="J104" s="135"/>
    </row>
    <row r="105" spans="1:10" x14ac:dyDescent="0.25">
      <c r="A105" s="135">
        <v>822</v>
      </c>
      <c r="B105" s="135">
        <v>0</v>
      </c>
      <c r="C105" s="135">
        <v>0</v>
      </c>
      <c r="D105" s="135">
        <v>0</v>
      </c>
      <c r="E105" s="135"/>
      <c r="F105" s="135"/>
      <c r="G105" s="135"/>
      <c r="H105" s="135"/>
      <c r="I105" s="135"/>
      <c r="J105" s="135"/>
    </row>
    <row r="106" spans="1:10" x14ac:dyDescent="0.25">
      <c r="A106" s="135">
        <v>831</v>
      </c>
      <c r="B106" s="135">
        <v>1</v>
      </c>
      <c r="C106" s="135">
        <v>24</v>
      </c>
      <c r="D106" s="135">
        <v>2</v>
      </c>
      <c r="E106" s="135"/>
      <c r="F106" s="135"/>
      <c r="G106" s="135"/>
      <c r="H106" s="135"/>
      <c r="I106" s="135"/>
      <c r="J106" s="135"/>
    </row>
    <row r="107" spans="1:10" x14ac:dyDescent="0.25">
      <c r="A107" s="135">
        <v>832</v>
      </c>
      <c r="B107" s="135">
        <v>24</v>
      </c>
      <c r="C107" s="135">
        <v>0</v>
      </c>
      <c r="D107" s="135">
        <v>1</v>
      </c>
      <c r="E107" s="135"/>
      <c r="F107" s="135"/>
      <c r="G107" s="135"/>
      <c r="H107" s="135"/>
      <c r="I107" s="135"/>
      <c r="J107" s="135"/>
    </row>
    <row r="108" spans="1:10" x14ac:dyDescent="0.25">
      <c r="A108" s="135">
        <v>841</v>
      </c>
      <c r="B108" s="135">
        <v>0</v>
      </c>
      <c r="C108" s="135">
        <v>22</v>
      </c>
      <c r="D108" s="135">
        <v>1</v>
      </c>
      <c r="E108" s="135"/>
      <c r="F108" s="135"/>
      <c r="G108" s="135"/>
      <c r="H108" s="135"/>
      <c r="I108" s="135"/>
      <c r="J108" s="135"/>
    </row>
    <row r="109" spans="1:10" x14ac:dyDescent="0.25">
      <c r="A109" s="135">
        <v>842</v>
      </c>
      <c r="B109" s="135"/>
      <c r="C109" s="135">
        <v>21</v>
      </c>
      <c r="D109" s="135"/>
      <c r="E109" s="135"/>
      <c r="F109" s="135"/>
      <c r="G109" s="135"/>
      <c r="H109" s="135"/>
      <c r="I109" s="135"/>
      <c r="J109" s="135"/>
    </row>
    <row r="110" spans="1:10" x14ac:dyDescent="0.25">
      <c r="A110" s="135" t="s">
        <v>2189</v>
      </c>
      <c r="B110" s="135"/>
      <c r="C110" s="135"/>
      <c r="D110" s="135"/>
      <c r="E110" s="135"/>
      <c r="F110" s="135"/>
      <c r="G110" s="135"/>
      <c r="H110" s="135"/>
      <c r="I110" s="135"/>
      <c r="J110" s="135"/>
    </row>
    <row r="111" spans="1:10" x14ac:dyDescent="0.25">
      <c r="A111" s="135">
        <v>911</v>
      </c>
      <c r="B111" s="135">
        <v>0</v>
      </c>
      <c r="C111" s="135">
        <v>0</v>
      </c>
      <c r="D111" s="135"/>
      <c r="E111" s="135"/>
      <c r="F111" s="135"/>
      <c r="G111" s="135"/>
      <c r="H111" s="135"/>
      <c r="I111" s="135"/>
      <c r="J111" s="135"/>
    </row>
    <row r="112" spans="1:10" x14ac:dyDescent="0.25">
      <c r="A112" s="135">
        <v>912</v>
      </c>
      <c r="B112" s="135">
        <v>0</v>
      </c>
      <c r="C112" s="135"/>
      <c r="D112" s="135"/>
      <c r="E112" s="135"/>
      <c r="F112" s="135"/>
      <c r="G112" s="135"/>
      <c r="H112" s="135"/>
      <c r="I112" s="135"/>
      <c r="J112" s="135"/>
    </row>
    <row r="113" spans="1:14" x14ac:dyDescent="0.25">
      <c r="A113" s="135">
        <v>921</v>
      </c>
      <c r="B113" s="135">
        <v>0</v>
      </c>
      <c r="C113" s="135">
        <v>23</v>
      </c>
      <c r="D113" s="254">
        <v>0</v>
      </c>
      <c r="E113" s="255"/>
      <c r="F113" s="135"/>
      <c r="G113" s="135"/>
      <c r="H113" s="135"/>
      <c r="I113" s="135"/>
      <c r="J113" s="135"/>
    </row>
    <row r="114" spans="1:14" x14ac:dyDescent="0.25">
      <c r="A114" s="135">
        <v>922</v>
      </c>
      <c r="B114" s="135">
        <v>22</v>
      </c>
      <c r="C114" s="135"/>
      <c r="D114" s="254"/>
      <c r="E114" s="255"/>
      <c r="F114" s="135"/>
      <c r="G114" s="135"/>
      <c r="H114" s="135"/>
      <c r="I114" s="135"/>
      <c r="J114" s="135"/>
    </row>
    <row r="115" spans="1:14" x14ac:dyDescent="0.25">
      <c r="A115" s="135">
        <v>931</v>
      </c>
      <c r="B115" s="135">
        <v>4</v>
      </c>
      <c r="C115" s="135">
        <v>26</v>
      </c>
      <c r="D115" s="135">
        <v>0</v>
      </c>
      <c r="E115" s="135"/>
      <c r="F115" s="135"/>
      <c r="G115" s="135"/>
      <c r="H115" s="135"/>
      <c r="I115" s="135"/>
      <c r="J115" s="135"/>
    </row>
    <row r="116" spans="1:14" ht="15.75" thickBot="1" x14ac:dyDescent="0.3">
      <c r="A116" s="317">
        <v>941</v>
      </c>
      <c r="B116" s="317">
        <v>0</v>
      </c>
      <c r="C116" s="135">
        <v>21</v>
      </c>
      <c r="D116" s="317"/>
      <c r="E116" s="317"/>
      <c r="F116" s="317"/>
      <c r="G116" s="317"/>
      <c r="H116" s="317"/>
      <c r="I116" s="317"/>
      <c r="J116" s="317"/>
    </row>
    <row r="117" spans="1:14" x14ac:dyDescent="0.25">
      <c r="A117" s="264">
        <v>311</v>
      </c>
      <c r="B117" s="264">
        <v>0</v>
      </c>
      <c r="C117" s="264">
        <v>0</v>
      </c>
      <c r="D117" s="264"/>
      <c r="E117" s="320" t="s">
        <v>346</v>
      </c>
      <c r="F117" s="135"/>
      <c r="G117" s="264"/>
      <c r="H117" s="264"/>
      <c r="I117" s="264"/>
      <c r="J117" s="264"/>
    </row>
    <row r="118" spans="1:14" x14ac:dyDescent="0.25">
      <c r="A118" s="254">
        <v>312</v>
      </c>
      <c r="B118" s="135">
        <v>0</v>
      </c>
      <c r="C118" s="135"/>
      <c r="D118" s="135"/>
      <c r="E118" s="135"/>
      <c r="F118" s="135"/>
      <c r="G118" s="135"/>
      <c r="H118" s="135"/>
      <c r="I118" s="135"/>
      <c r="J118" s="313"/>
    </row>
    <row r="119" spans="1:14" x14ac:dyDescent="0.25">
      <c r="A119" s="254">
        <v>313</v>
      </c>
      <c r="B119" s="135">
        <v>0</v>
      </c>
      <c r="C119" s="264"/>
      <c r="D119" s="135"/>
      <c r="E119" s="135"/>
      <c r="F119" s="135"/>
      <c r="G119" s="135"/>
      <c r="H119" s="135"/>
      <c r="I119" s="135"/>
      <c r="J119" s="313"/>
    </row>
    <row r="120" spans="1:14" x14ac:dyDescent="0.25">
      <c r="A120" s="135">
        <v>321</v>
      </c>
      <c r="B120" s="135">
        <v>4</v>
      </c>
      <c r="C120" s="264">
        <v>23</v>
      </c>
      <c r="D120" s="135">
        <v>0</v>
      </c>
      <c r="E120" s="135"/>
      <c r="F120" s="135"/>
      <c r="G120" s="135"/>
      <c r="H120" s="135"/>
      <c r="I120" s="135"/>
      <c r="J120" s="135"/>
    </row>
    <row r="121" spans="1:14" x14ac:dyDescent="0.25">
      <c r="A121" s="135">
        <v>322</v>
      </c>
      <c r="B121" s="135">
        <v>25</v>
      </c>
      <c r="C121" s="135"/>
      <c r="D121" s="135">
        <v>0</v>
      </c>
      <c r="E121" s="135"/>
      <c r="F121" s="135"/>
      <c r="G121" s="135"/>
      <c r="H121" s="135"/>
      <c r="I121" s="135"/>
      <c r="J121" s="313"/>
      <c r="N121" t="s">
        <v>6</v>
      </c>
    </row>
    <row r="122" spans="1:14" x14ac:dyDescent="0.25">
      <c r="A122" s="135">
        <v>331</v>
      </c>
      <c r="B122" s="135">
        <v>6</v>
      </c>
      <c r="C122" s="135">
        <v>24</v>
      </c>
      <c r="D122" s="135">
        <v>0</v>
      </c>
      <c r="E122" s="135"/>
      <c r="F122" s="135"/>
      <c r="G122" s="135"/>
      <c r="H122" s="135"/>
      <c r="I122" s="135"/>
      <c r="J122" s="135"/>
      <c r="N122" s="166"/>
    </row>
    <row r="123" spans="1:14" x14ac:dyDescent="0.25">
      <c r="A123" s="135">
        <v>332</v>
      </c>
      <c r="B123" s="135">
        <v>25</v>
      </c>
      <c r="C123" s="135"/>
      <c r="D123" s="135"/>
      <c r="E123" s="135"/>
      <c r="F123" s="135"/>
      <c r="G123" s="135"/>
      <c r="H123" s="135"/>
      <c r="I123" s="135"/>
      <c r="J123" s="313"/>
    </row>
    <row r="124" spans="1:14" x14ac:dyDescent="0.25">
      <c r="A124" s="254"/>
      <c r="B124" s="135"/>
      <c r="C124" s="135"/>
      <c r="D124" s="254"/>
      <c r="E124" s="254"/>
      <c r="F124" s="135"/>
      <c r="G124" s="135"/>
      <c r="H124" s="135"/>
      <c r="I124" s="135"/>
      <c r="J124" s="135"/>
    </row>
    <row r="125" spans="1:14" x14ac:dyDescent="0.25">
      <c r="A125" s="135">
        <v>341</v>
      </c>
      <c r="B125" s="135">
        <v>0</v>
      </c>
      <c r="C125" s="135">
        <v>25</v>
      </c>
      <c r="D125" s="135">
        <v>0</v>
      </c>
      <c r="E125" s="135"/>
      <c r="F125" s="135"/>
      <c r="G125" s="135"/>
      <c r="H125" s="135"/>
      <c r="I125" s="135"/>
      <c r="J125" s="313"/>
    </row>
    <row r="126" spans="1:14" x14ac:dyDescent="0.25">
      <c r="A126" s="254">
        <v>342</v>
      </c>
      <c r="B126" s="135">
        <v>21</v>
      </c>
      <c r="C126" s="135">
        <v>0</v>
      </c>
      <c r="D126" s="135">
        <v>0</v>
      </c>
      <c r="E126" s="135"/>
      <c r="F126" s="135"/>
      <c r="G126" s="135"/>
      <c r="H126" s="135"/>
      <c r="I126" s="135"/>
      <c r="J126" s="135"/>
    </row>
    <row r="127" spans="1:14" x14ac:dyDescent="0.25">
      <c r="A127" s="254">
        <v>343</v>
      </c>
      <c r="B127" s="254"/>
      <c r="C127" s="254"/>
      <c r="D127" s="254"/>
      <c r="E127" s="321"/>
      <c r="F127" s="254"/>
      <c r="G127" s="254"/>
      <c r="H127" s="254"/>
      <c r="I127" s="254"/>
      <c r="J127" s="254"/>
      <c r="K127" s="174"/>
      <c r="L127" s="166"/>
    </row>
    <row r="128" spans="1:14" ht="15.75" thickBot="1" x14ac:dyDescent="0.3">
      <c r="A128" s="322"/>
      <c r="B128" s="322"/>
      <c r="C128" s="322"/>
      <c r="D128" s="322"/>
      <c r="E128" s="323"/>
      <c r="F128" s="322"/>
      <c r="G128" s="322"/>
      <c r="H128" s="322"/>
      <c r="I128" s="322"/>
      <c r="J128" s="322"/>
      <c r="K128" s="174"/>
      <c r="L128" s="166"/>
    </row>
    <row r="129" spans="1:24" ht="13.9" customHeight="1" x14ac:dyDescent="0.25">
      <c r="A129" s="324" t="s">
        <v>1776</v>
      </c>
      <c r="B129" s="324">
        <f>SUM(B3:B128)</f>
        <v>346</v>
      </c>
      <c r="C129" s="324">
        <f>SUM(C3:C128)</f>
        <v>866</v>
      </c>
      <c r="D129" s="324">
        <f>SUM(D3:D128)</f>
        <v>30</v>
      </c>
      <c r="E129" s="268"/>
      <c r="F129" s="324"/>
      <c r="G129" s="268"/>
      <c r="H129" s="268"/>
      <c r="I129" s="268"/>
      <c r="J129" s="324">
        <f>B129+C129+D129</f>
        <v>1242</v>
      </c>
      <c r="K129" s="174"/>
      <c r="L129" s="166"/>
    </row>
    <row r="130" spans="1:24" x14ac:dyDescent="0.25">
      <c r="A130" s="254"/>
      <c r="B130" s="254"/>
      <c r="C130" s="254"/>
      <c r="D130" s="254"/>
      <c r="E130" s="325" t="s">
        <v>2191</v>
      </c>
      <c r="F130" s="325">
        <v>65</v>
      </c>
      <c r="G130" s="254"/>
      <c r="H130" s="254"/>
      <c r="I130" s="254"/>
      <c r="J130" s="325"/>
      <c r="L130" s="166"/>
    </row>
    <row r="131" spans="1:24" x14ac:dyDescent="0.25">
      <c r="A131" s="254"/>
      <c r="B131" s="254"/>
      <c r="C131" s="254"/>
      <c r="D131" s="254"/>
      <c r="E131" s="254"/>
      <c r="F131" s="254"/>
      <c r="G131" s="254"/>
      <c r="H131" s="254"/>
      <c r="I131" s="254"/>
      <c r="J131" s="254"/>
      <c r="K131" s="174"/>
      <c r="L131" s="166"/>
    </row>
    <row r="132" spans="1:24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174"/>
      <c r="L132" s="166"/>
    </row>
    <row r="133" spans="1:24" ht="1.9" customHeight="1" thickBot="1" x14ac:dyDescent="0.3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174"/>
      <c r="L133" s="166"/>
    </row>
    <row r="134" spans="1:24" ht="15.75" hidden="1" thickBot="1" x14ac:dyDescent="0.3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174"/>
      <c r="L134" s="166"/>
    </row>
    <row r="135" spans="1:24" ht="15.75" hidden="1" thickBot="1" x14ac:dyDescent="0.3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174"/>
      <c r="L135" s="166"/>
    </row>
    <row r="136" spans="1:24" s="5" customFormat="1" ht="15.75" hidden="1" thickBot="1" x14ac:dyDescent="0.3">
      <c r="A136" s="254"/>
      <c r="B136" s="254"/>
      <c r="C136" s="254"/>
      <c r="D136" s="254"/>
      <c r="E136" s="254"/>
      <c r="F136" s="254"/>
      <c r="G136" s="254"/>
      <c r="H136" s="254"/>
      <c r="I136" s="254"/>
      <c r="J136" s="254"/>
      <c r="K136" s="166"/>
      <c r="L136" s="166"/>
      <c r="M136"/>
      <c r="N136"/>
      <c r="O136"/>
      <c r="P136"/>
      <c r="Q136"/>
      <c r="R136"/>
      <c r="S136"/>
      <c r="T136"/>
      <c r="U136"/>
      <c r="V136"/>
      <c r="W136"/>
      <c r="X136" s="77"/>
    </row>
    <row r="137" spans="1:24" ht="15.75" hidden="1" thickBot="1" x14ac:dyDescent="0.3">
      <c r="A137" s="254"/>
      <c r="B137" s="254"/>
      <c r="C137" s="254"/>
      <c r="D137" s="254"/>
      <c r="E137" s="254"/>
      <c r="F137" s="254"/>
      <c r="G137" s="254"/>
      <c r="H137" s="254"/>
      <c r="I137" s="254"/>
      <c r="J137" s="254"/>
      <c r="K137" s="166"/>
      <c r="L137" s="166"/>
    </row>
    <row r="138" spans="1:24" ht="15.75" hidden="1" thickBot="1" x14ac:dyDescent="0.3">
      <c r="A138" s="254"/>
      <c r="B138" s="254"/>
      <c r="C138" s="254"/>
      <c r="D138" s="254"/>
      <c r="E138" s="254"/>
      <c r="F138" s="254"/>
      <c r="G138" s="254"/>
      <c r="H138" s="254"/>
      <c r="I138" s="254"/>
      <c r="J138" s="254"/>
      <c r="K138" s="166"/>
      <c r="L138" s="166"/>
    </row>
    <row r="139" spans="1:24" ht="15.75" hidden="1" thickBot="1" x14ac:dyDescent="0.3">
      <c r="A139" s="327"/>
      <c r="B139" s="327"/>
      <c r="C139" s="327"/>
      <c r="D139" s="327"/>
      <c r="E139" s="327"/>
      <c r="F139" s="327"/>
      <c r="G139" s="327"/>
      <c r="H139" s="327"/>
      <c r="I139" s="327"/>
      <c r="J139" s="327"/>
      <c r="K139" s="166"/>
      <c r="L139" s="166"/>
    </row>
    <row r="140" spans="1:24" ht="15.75" thickTop="1" x14ac:dyDescent="0.25">
      <c r="A140" s="328"/>
      <c r="B140" s="328"/>
      <c r="C140" s="328"/>
      <c r="D140" s="328"/>
      <c r="E140" s="329" t="s">
        <v>1266</v>
      </c>
      <c r="F140" s="328"/>
      <c r="G140" s="328"/>
      <c r="H140" s="328"/>
      <c r="I140" s="328"/>
      <c r="J140" s="328"/>
      <c r="K140" s="166"/>
      <c r="L140" s="166"/>
    </row>
    <row r="141" spans="1:24" x14ac:dyDescent="0.25">
      <c r="A141" s="254" t="s">
        <v>4019</v>
      </c>
      <c r="B141" s="254"/>
      <c r="C141" s="254">
        <v>0</v>
      </c>
      <c r="D141" s="254"/>
      <c r="E141" s="254"/>
      <c r="F141" s="254"/>
      <c r="G141" s="254"/>
      <c r="H141" s="254"/>
      <c r="I141" s="254"/>
      <c r="J141" s="254"/>
      <c r="K141" s="166"/>
      <c r="L141" s="166"/>
      <c r="N141" s="220"/>
      <c r="O141" s="220"/>
    </row>
    <row r="142" spans="1:24" x14ac:dyDescent="0.25">
      <c r="A142" s="254" t="s">
        <v>4023</v>
      </c>
      <c r="B142" s="254">
        <v>0</v>
      </c>
      <c r="C142" s="254"/>
      <c r="D142" s="254"/>
      <c r="E142" s="254"/>
      <c r="F142" s="268"/>
      <c r="G142" s="254"/>
      <c r="H142" s="254"/>
      <c r="I142" s="254"/>
      <c r="J142" s="254"/>
      <c r="K142" s="166"/>
      <c r="L142" s="166"/>
      <c r="N142" s="220"/>
      <c r="O142" s="220"/>
    </row>
    <row r="143" spans="1:24" x14ac:dyDescent="0.25">
      <c r="A143" s="254" t="s">
        <v>4025</v>
      </c>
      <c r="B143" s="254">
        <v>0</v>
      </c>
      <c r="C143" s="254"/>
      <c r="D143" s="254"/>
      <c r="E143" s="254"/>
      <c r="F143" s="268"/>
      <c r="G143" s="254"/>
      <c r="H143" s="254"/>
      <c r="I143" s="254"/>
      <c r="J143" s="254"/>
      <c r="K143" s="166"/>
      <c r="L143" s="166"/>
      <c r="N143" s="220"/>
      <c r="O143" s="220"/>
    </row>
    <row r="144" spans="1:24" x14ac:dyDescent="0.25">
      <c r="A144" s="254" t="s">
        <v>3446</v>
      </c>
      <c r="B144" s="254"/>
      <c r="C144" s="254">
        <v>15</v>
      </c>
      <c r="D144" s="254"/>
      <c r="E144" s="254"/>
      <c r="F144" s="268"/>
      <c r="G144" s="254"/>
      <c r="H144" s="254"/>
      <c r="I144" s="254"/>
      <c r="J144" s="254"/>
      <c r="K144" s="166"/>
      <c r="L144" s="166"/>
      <c r="N144" s="220"/>
      <c r="O144" s="220"/>
    </row>
    <row r="145" spans="1:23" x14ac:dyDescent="0.25">
      <c r="A145" s="135" t="s">
        <v>3447</v>
      </c>
      <c r="B145" s="135">
        <v>17</v>
      </c>
      <c r="C145" s="135"/>
      <c r="D145" s="135">
        <v>1</v>
      </c>
      <c r="E145" s="135" t="s">
        <v>2843</v>
      </c>
      <c r="F145" s="268"/>
      <c r="G145" s="254"/>
      <c r="H145" s="254"/>
      <c r="I145" s="254"/>
      <c r="J145" s="254"/>
      <c r="K145" s="166"/>
      <c r="L145" s="166"/>
      <c r="N145" s="220"/>
      <c r="O145" s="220"/>
    </row>
    <row r="146" spans="1:23" x14ac:dyDescent="0.25">
      <c r="A146" s="254" t="s">
        <v>3448</v>
      </c>
      <c r="B146" s="254">
        <v>28</v>
      </c>
      <c r="C146" s="254"/>
      <c r="D146" s="254"/>
      <c r="E146" s="254"/>
      <c r="F146" s="268"/>
      <c r="G146" s="254"/>
      <c r="H146" s="254"/>
      <c r="I146" s="254"/>
      <c r="J146" s="254"/>
      <c r="K146" s="166"/>
      <c r="L146" s="166"/>
      <c r="N146" s="220"/>
      <c r="O146" s="220"/>
    </row>
    <row r="147" spans="1:23" x14ac:dyDescent="0.25">
      <c r="A147" s="254" t="s">
        <v>3449</v>
      </c>
      <c r="B147" s="254">
        <v>22</v>
      </c>
      <c r="C147" s="254"/>
      <c r="D147" s="254"/>
      <c r="E147" s="268"/>
      <c r="F147" s="268"/>
      <c r="G147" s="254"/>
      <c r="H147" s="254"/>
      <c r="I147" s="254"/>
      <c r="J147" s="254"/>
      <c r="K147" s="166"/>
      <c r="L147" s="166"/>
      <c r="N147" s="220"/>
      <c r="O147" s="220"/>
    </row>
    <row r="148" spans="1:23" s="5" customFormat="1" x14ac:dyDescent="0.25">
      <c r="A148" s="254" t="s">
        <v>2883</v>
      </c>
      <c r="B148" s="254">
        <v>9</v>
      </c>
      <c r="C148" s="254">
        <v>15</v>
      </c>
      <c r="D148" s="254">
        <v>1</v>
      </c>
      <c r="E148" s="252" t="s">
        <v>2843</v>
      </c>
      <c r="F148" s="268" t="s">
        <v>1759</v>
      </c>
      <c r="G148" s="254"/>
      <c r="H148" s="254"/>
      <c r="I148" s="254"/>
      <c r="J148" s="254"/>
      <c r="K148" s="166"/>
      <c r="L148" s="166"/>
      <c r="M148"/>
      <c r="N148" s="220"/>
      <c r="O148" s="220"/>
      <c r="P148"/>
      <c r="Q148"/>
      <c r="R148"/>
      <c r="S148"/>
      <c r="T148"/>
      <c r="U148"/>
      <c r="V148"/>
      <c r="W148"/>
    </row>
    <row r="149" spans="1:23" x14ac:dyDescent="0.25">
      <c r="A149" s="264" t="s">
        <v>2885</v>
      </c>
      <c r="B149" s="264">
        <v>0</v>
      </c>
      <c r="C149" s="264"/>
      <c r="D149" s="264">
        <v>0</v>
      </c>
      <c r="E149" s="252"/>
      <c r="F149" s="264">
        <f>SUM(C141+C157+C171+C163)</f>
        <v>0</v>
      </c>
      <c r="G149" s="264">
        <f>SUM(C144+C145+C146+C147+C164+C173+C174)</f>
        <v>43</v>
      </c>
      <c r="H149" s="264">
        <f>SUM(C148+C149+C150+C165+C166+C167+C175+C176)</f>
        <v>30</v>
      </c>
      <c r="I149" s="264">
        <f>SUM(C177+C151+C152)</f>
        <v>15</v>
      </c>
      <c r="J149" s="310">
        <f>F149+G149+H149+I149</f>
        <v>88</v>
      </c>
      <c r="K149" s="301"/>
      <c r="N149" s="220"/>
      <c r="O149" s="220"/>
    </row>
    <row r="150" spans="1:23" x14ac:dyDescent="0.25">
      <c r="A150" s="254" t="s">
        <v>2920</v>
      </c>
      <c r="B150" s="254">
        <v>29</v>
      </c>
      <c r="C150" s="254"/>
      <c r="D150" s="254"/>
      <c r="E150" s="254"/>
      <c r="F150" s="254" t="s">
        <v>1770</v>
      </c>
      <c r="G150" s="254"/>
      <c r="H150" s="254"/>
      <c r="I150" s="254"/>
      <c r="J150" s="254"/>
      <c r="K150" s="174"/>
      <c r="L150" s="166"/>
      <c r="N150" s="220"/>
      <c r="O150" s="220"/>
    </row>
    <row r="151" spans="1:23" ht="15.75" thickBot="1" x14ac:dyDescent="0.3">
      <c r="A151" s="268" t="s">
        <v>2175</v>
      </c>
      <c r="B151" s="268"/>
      <c r="C151" s="268">
        <v>15</v>
      </c>
      <c r="D151" s="268">
        <v>0</v>
      </c>
      <c r="E151" s="330"/>
      <c r="F151" s="268">
        <f>SUM(B142+B172+B143)</f>
        <v>0</v>
      </c>
      <c r="G151" s="268">
        <f>SUM(B144+B145+B146+B147+B164+B173+B174)</f>
        <v>89</v>
      </c>
      <c r="H151" s="268">
        <f>SUM(B148+B149+B150+B165+B166+B167+B175+B176)</f>
        <v>77</v>
      </c>
      <c r="I151" s="268">
        <f>SUM(B151+B152+B177)</f>
        <v>45</v>
      </c>
      <c r="J151" s="324">
        <f>F151+G151+H151+I151</f>
        <v>211</v>
      </c>
      <c r="K151" s="174"/>
      <c r="L151" s="166"/>
    </row>
    <row r="152" spans="1:23" ht="15.75" thickBot="1" x14ac:dyDescent="0.3">
      <c r="A152" s="300" t="s">
        <v>2521</v>
      </c>
      <c r="B152" s="268">
        <v>29</v>
      </c>
      <c r="C152" s="268"/>
      <c r="D152" s="268">
        <v>0</v>
      </c>
      <c r="E152" s="254"/>
      <c r="F152" s="254" t="s">
        <v>1775</v>
      </c>
      <c r="G152" s="268"/>
      <c r="H152" s="268"/>
      <c r="I152" s="268"/>
      <c r="J152" s="268"/>
      <c r="K152" s="174"/>
      <c r="L152" s="166"/>
    </row>
    <row r="153" spans="1:23" x14ac:dyDescent="0.25">
      <c r="A153" s="300"/>
      <c r="B153" s="268"/>
      <c r="C153" s="268">
        <v>0</v>
      </c>
      <c r="D153" s="268"/>
      <c r="E153" s="330"/>
      <c r="F153" s="268">
        <f>SUM(D171)</f>
        <v>2</v>
      </c>
      <c r="G153" s="268">
        <f>SUM(D144+D145+D146+D147+D164+D173+D174)</f>
        <v>2</v>
      </c>
      <c r="H153" s="268">
        <f>SUM(D148+D149+D150+D165+D166+D167+D175+D176)</f>
        <v>1</v>
      </c>
      <c r="I153" s="268">
        <f>D151+D152+D165+D166+D167+D177</f>
        <v>0</v>
      </c>
      <c r="J153" s="324">
        <f>F153+G153+H153+I153</f>
        <v>5</v>
      </c>
      <c r="K153" s="174"/>
      <c r="L153" s="166"/>
    </row>
    <row r="154" spans="1:23" x14ac:dyDescent="0.25">
      <c r="A154" s="254"/>
      <c r="B154" s="254">
        <v>0</v>
      </c>
      <c r="C154" s="254"/>
      <c r="D154" s="254">
        <v>0</v>
      </c>
      <c r="E154" s="252"/>
      <c r="F154" s="254" t="s">
        <v>1776</v>
      </c>
      <c r="G154" s="254"/>
      <c r="H154" s="254"/>
      <c r="I154" s="254"/>
      <c r="J154" s="254"/>
      <c r="K154" s="174"/>
      <c r="L154" s="166"/>
    </row>
    <row r="155" spans="1:23" x14ac:dyDescent="0.25">
      <c r="A155" s="254"/>
      <c r="B155" s="254"/>
      <c r="C155" s="254"/>
      <c r="D155" s="254"/>
      <c r="E155" s="254"/>
      <c r="F155" s="252">
        <f>F149+F151+F153</f>
        <v>2</v>
      </c>
      <c r="G155" s="254">
        <f>G149+G151+G153</f>
        <v>134</v>
      </c>
      <c r="H155" s="254">
        <f>H149+H151+H153</f>
        <v>108</v>
      </c>
      <c r="I155" s="254">
        <f>I149+I151+I153</f>
        <v>60</v>
      </c>
      <c r="J155" s="325">
        <f>J149+J151+J153</f>
        <v>304</v>
      </c>
      <c r="K155" s="174"/>
      <c r="L155" s="166"/>
    </row>
    <row r="156" spans="1:23" x14ac:dyDescent="0.25">
      <c r="A156" s="254"/>
      <c r="B156" s="254"/>
      <c r="C156" s="254"/>
      <c r="D156" s="254"/>
      <c r="E156" s="254"/>
      <c r="F156" s="254"/>
      <c r="G156" s="254"/>
      <c r="H156" s="254"/>
      <c r="I156" s="325">
        <f>SUM(F155+G155+H155+I155)</f>
        <v>304</v>
      </c>
      <c r="J156" s="325"/>
      <c r="K156" s="174"/>
      <c r="L156" s="166"/>
    </row>
    <row r="157" spans="1:23" x14ac:dyDescent="0.25">
      <c r="A157" s="254" t="s">
        <v>4020</v>
      </c>
      <c r="B157" s="254"/>
      <c r="C157" s="254">
        <v>0</v>
      </c>
      <c r="D157" s="254"/>
      <c r="E157" s="254"/>
      <c r="F157" s="254"/>
      <c r="G157" s="254"/>
      <c r="H157" s="254"/>
      <c r="I157" s="254"/>
      <c r="J157" s="254"/>
      <c r="K157" s="174"/>
      <c r="L157" s="166"/>
    </row>
    <row r="158" spans="1:23" x14ac:dyDescent="0.25">
      <c r="A158" s="254"/>
      <c r="B158" s="254"/>
      <c r="C158" s="254"/>
      <c r="D158" s="254"/>
      <c r="E158" s="254"/>
      <c r="F158" s="254"/>
      <c r="G158" s="254"/>
      <c r="H158" s="254"/>
      <c r="I158" s="254"/>
      <c r="J158" s="325"/>
      <c r="K158" s="174"/>
      <c r="L158" s="166"/>
    </row>
    <row r="159" spans="1:23" x14ac:dyDescent="0.25">
      <c r="A159" s="254"/>
      <c r="B159" s="254"/>
      <c r="C159" s="254"/>
      <c r="D159" s="254"/>
      <c r="E159" s="254"/>
      <c r="F159" s="252"/>
      <c r="G159" s="254"/>
      <c r="H159" s="254"/>
      <c r="I159" s="254"/>
      <c r="J159" s="254"/>
      <c r="K159" s="174"/>
      <c r="L159" s="166"/>
    </row>
    <row r="160" spans="1:23" x14ac:dyDescent="0.25">
      <c r="A160" s="254"/>
      <c r="B160" s="254"/>
      <c r="C160" s="254"/>
      <c r="D160" s="254"/>
      <c r="E160" s="254"/>
      <c r="F160" s="254"/>
      <c r="G160" s="254"/>
      <c r="H160" s="254"/>
      <c r="I160" s="254"/>
      <c r="J160" s="325"/>
      <c r="K160" s="174"/>
      <c r="L160" s="166"/>
    </row>
    <row r="161" spans="1:14" x14ac:dyDescent="0.25">
      <c r="A161" s="254"/>
      <c r="B161" s="254"/>
      <c r="C161" s="254"/>
      <c r="D161" s="254"/>
      <c r="E161" s="254"/>
      <c r="F161" s="254"/>
      <c r="G161" s="254"/>
      <c r="H161" s="254"/>
      <c r="I161" s="254"/>
      <c r="J161" s="254"/>
      <c r="K161" s="174"/>
      <c r="L161" s="166"/>
    </row>
    <row r="162" spans="1:14" x14ac:dyDescent="0.25">
      <c r="A162" s="254"/>
      <c r="B162" s="254"/>
      <c r="C162" s="254"/>
      <c r="D162" s="254"/>
      <c r="E162" s="254"/>
      <c r="F162" s="254"/>
      <c r="G162" s="254"/>
      <c r="H162" s="254"/>
      <c r="I162" s="254"/>
      <c r="J162" s="254"/>
      <c r="K162" s="174"/>
      <c r="L162" s="166"/>
    </row>
    <row r="163" spans="1:14" x14ac:dyDescent="0.25">
      <c r="A163" s="254" t="s">
        <v>4021</v>
      </c>
      <c r="B163" s="254">
        <v>0</v>
      </c>
      <c r="C163" s="254">
        <v>0</v>
      </c>
      <c r="D163" s="254"/>
      <c r="E163" s="254"/>
      <c r="F163" s="254"/>
      <c r="G163" s="254"/>
      <c r="H163" s="254"/>
      <c r="I163" s="254"/>
      <c r="J163" s="254"/>
      <c r="K163" s="174"/>
      <c r="L163" s="166"/>
    </row>
    <row r="164" spans="1:14" x14ac:dyDescent="0.25">
      <c r="A164" s="254" t="s">
        <v>3452</v>
      </c>
      <c r="B164" s="254">
        <v>2</v>
      </c>
      <c r="C164" s="254">
        <v>15</v>
      </c>
      <c r="D164" s="254"/>
      <c r="E164" s="254"/>
      <c r="F164" s="254"/>
      <c r="G164" s="254"/>
      <c r="H164" s="254"/>
      <c r="I164" s="254"/>
      <c r="J164" s="254"/>
      <c r="K164" s="174"/>
      <c r="L164" s="166"/>
    </row>
    <row r="165" spans="1:14" x14ac:dyDescent="0.25">
      <c r="A165" s="254" t="s">
        <v>2878</v>
      </c>
      <c r="B165" s="254">
        <v>3</v>
      </c>
      <c r="C165" s="254">
        <v>15</v>
      </c>
      <c r="D165" s="254"/>
      <c r="E165" s="254"/>
      <c r="F165" s="254"/>
      <c r="G165" s="254"/>
      <c r="H165" s="254"/>
      <c r="I165" s="254"/>
      <c r="J165" s="254"/>
      <c r="K165" s="174"/>
      <c r="L165" s="166"/>
    </row>
    <row r="166" spans="1:14" x14ac:dyDescent="0.25">
      <c r="A166" s="254" t="s">
        <v>2879</v>
      </c>
      <c r="B166" s="254"/>
      <c r="C166" s="254"/>
      <c r="D166" s="254"/>
      <c r="E166" s="254"/>
      <c r="F166" s="254"/>
      <c r="G166" s="254"/>
      <c r="H166" s="254"/>
      <c r="I166" s="254"/>
      <c r="J166" s="254"/>
      <c r="K166" s="174"/>
      <c r="L166" s="166"/>
    </row>
    <row r="167" spans="1:14" x14ac:dyDescent="0.25">
      <c r="A167" s="254" t="s">
        <v>2880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174"/>
      <c r="L167" s="166"/>
    </row>
    <row r="168" spans="1:14" x14ac:dyDescent="0.25">
      <c r="A168" s="254"/>
      <c r="B168" s="254">
        <v>0</v>
      </c>
      <c r="C168" s="254">
        <v>0</v>
      </c>
      <c r="D168" s="254"/>
      <c r="E168" s="254"/>
      <c r="F168" s="254"/>
      <c r="G168" s="254"/>
      <c r="H168" s="254"/>
      <c r="I168" s="254"/>
      <c r="J168" s="254"/>
      <c r="K168" s="174"/>
      <c r="L168" s="166"/>
    </row>
    <row r="169" spans="1:14" x14ac:dyDescent="0.25">
      <c r="A169" s="254"/>
      <c r="B169" s="254"/>
      <c r="C169" s="254"/>
      <c r="D169" s="254"/>
      <c r="E169" s="254"/>
      <c r="F169" s="254"/>
      <c r="G169" s="254"/>
      <c r="H169" s="254"/>
      <c r="I169" s="254"/>
      <c r="J169" s="254"/>
      <c r="K169" s="174"/>
      <c r="L169" s="166"/>
    </row>
    <row r="170" spans="1:14" x14ac:dyDescent="0.25">
      <c r="A170" s="254"/>
      <c r="B170" s="254"/>
      <c r="C170" s="254"/>
      <c r="D170" s="254"/>
      <c r="E170" s="254"/>
      <c r="F170" s="254"/>
      <c r="G170" s="254"/>
      <c r="H170" s="254"/>
      <c r="I170" s="254"/>
      <c r="J170" s="254"/>
      <c r="K170" s="174"/>
      <c r="L170" s="166"/>
      <c r="M170" s="166"/>
      <c r="N170" s="166"/>
    </row>
    <row r="171" spans="1:14" x14ac:dyDescent="0.25">
      <c r="A171" s="135" t="s">
        <v>4022</v>
      </c>
      <c r="B171" s="135"/>
      <c r="C171" s="135">
        <v>0</v>
      </c>
      <c r="D171" s="135">
        <v>2</v>
      </c>
      <c r="E171" s="135" t="s">
        <v>3636</v>
      </c>
      <c r="F171" s="254"/>
      <c r="G171" s="254"/>
      <c r="H171" s="254"/>
      <c r="I171" s="254"/>
      <c r="J171" s="254"/>
      <c r="K171" s="166"/>
      <c r="L171" s="166"/>
      <c r="M171" s="166"/>
      <c r="N171" s="166"/>
    </row>
    <row r="172" spans="1:14" x14ac:dyDescent="0.25">
      <c r="A172" s="135" t="s">
        <v>4024</v>
      </c>
      <c r="B172" s="135">
        <v>0</v>
      </c>
      <c r="C172" s="135"/>
      <c r="D172" s="135"/>
      <c r="E172" s="252"/>
      <c r="F172" s="254"/>
      <c r="G172" s="254"/>
      <c r="H172" s="254"/>
      <c r="I172" s="254"/>
      <c r="J172" s="254"/>
      <c r="K172" s="166"/>
      <c r="L172" s="166"/>
      <c r="M172" s="166"/>
      <c r="N172" s="166"/>
    </row>
    <row r="173" spans="1:14" x14ac:dyDescent="0.25">
      <c r="A173" s="135" t="s">
        <v>3450</v>
      </c>
      <c r="B173" s="135">
        <v>6</v>
      </c>
      <c r="C173" s="135">
        <v>13</v>
      </c>
      <c r="D173" s="135">
        <v>0</v>
      </c>
      <c r="E173" s="252"/>
      <c r="F173" s="254"/>
      <c r="G173" s="254"/>
      <c r="H173" s="254"/>
      <c r="I173" s="254"/>
      <c r="J173" s="254"/>
      <c r="K173" s="166"/>
      <c r="L173" s="166"/>
      <c r="M173" s="166"/>
      <c r="N173" s="166"/>
    </row>
    <row r="174" spans="1:14" x14ac:dyDescent="0.25">
      <c r="A174" s="135" t="s">
        <v>3451</v>
      </c>
      <c r="B174" s="135">
        <v>14</v>
      </c>
      <c r="C174" s="135"/>
      <c r="D174" s="135">
        <v>1</v>
      </c>
      <c r="E174" s="135" t="s">
        <v>3636</v>
      </c>
      <c r="F174" s="254"/>
      <c r="G174" s="254"/>
      <c r="H174" s="254"/>
      <c r="I174" s="254"/>
      <c r="J174" s="254"/>
      <c r="K174" s="166"/>
      <c r="L174" s="166"/>
      <c r="M174" s="166"/>
      <c r="N174" s="166"/>
    </row>
    <row r="175" spans="1:14" x14ac:dyDescent="0.25">
      <c r="A175" s="135" t="s">
        <v>2886</v>
      </c>
      <c r="B175" s="135">
        <v>10</v>
      </c>
      <c r="C175" s="135"/>
      <c r="D175" s="135"/>
      <c r="E175" s="135"/>
      <c r="F175" s="254"/>
      <c r="G175" s="254"/>
      <c r="H175" s="254"/>
      <c r="I175" s="254"/>
      <c r="J175" s="254"/>
      <c r="K175" s="166"/>
      <c r="L175" s="166"/>
      <c r="M175" s="166"/>
      <c r="N175" s="166"/>
    </row>
    <row r="176" spans="1:14" x14ac:dyDescent="0.25">
      <c r="A176" s="135" t="s">
        <v>2887</v>
      </c>
      <c r="B176" s="135">
        <v>26</v>
      </c>
      <c r="C176" s="135"/>
      <c r="D176" s="135">
        <v>0</v>
      </c>
      <c r="E176" s="135"/>
      <c r="F176" s="254"/>
      <c r="G176" s="254"/>
      <c r="H176" s="254"/>
      <c r="I176" s="254"/>
      <c r="J176" s="254"/>
      <c r="K176" s="166"/>
      <c r="L176" s="166"/>
      <c r="M176" s="166"/>
      <c r="N176" s="166"/>
    </row>
    <row r="177" spans="1:15" x14ac:dyDescent="0.25">
      <c r="A177" s="135" t="s">
        <v>2172</v>
      </c>
      <c r="B177" s="135">
        <v>16</v>
      </c>
      <c r="C177" s="135"/>
      <c r="D177" s="135">
        <v>0</v>
      </c>
      <c r="E177" s="135"/>
      <c r="F177" s="254"/>
      <c r="G177" s="254"/>
      <c r="H177" s="254"/>
      <c r="I177" s="254"/>
      <c r="J177" s="254"/>
      <c r="K177" s="166"/>
      <c r="L177" s="166"/>
    </row>
    <row r="178" spans="1:15" x14ac:dyDescent="0.25">
      <c r="A178" s="254"/>
      <c r="B178" s="135">
        <v>0</v>
      </c>
      <c r="C178" s="135"/>
      <c r="D178" s="135">
        <v>0</v>
      </c>
      <c r="E178" s="252"/>
      <c r="F178" s="135"/>
      <c r="G178" s="135"/>
      <c r="H178" s="135"/>
      <c r="I178" s="135"/>
      <c r="J178" s="135"/>
    </row>
    <row r="179" spans="1:15" x14ac:dyDescent="0.25">
      <c r="A179" s="254"/>
      <c r="B179" s="135"/>
      <c r="C179" s="135"/>
      <c r="D179" s="135"/>
      <c r="E179" s="135"/>
      <c r="F179" s="135"/>
      <c r="G179" s="135"/>
      <c r="H179" s="135"/>
      <c r="I179" s="135"/>
      <c r="J179" s="135"/>
    </row>
    <row r="180" spans="1:15" x14ac:dyDescent="0.25">
      <c r="A180" s="254"/>
      <c r="B180" s="135"/>
      <c r="C180" s="135"/>
      <c r="D180" s="135"/>
      <c r="E180" s="135"/>
      <c r="F180" s="135"/>
      <c r="G180" s="135"/>
      <c r="H180" s="135"/>
      <c r="I180" s="135"/>
      <c r="J180" s="135"/>
    </row>
    <row r="181" spans="1:15" ht="15.75" thickBot="1" x14ac:dyDescent="0.3">
      <c r="A181" s="317"/>
      <c r="B181" s="317"/>
      <c r="C181" s="317"/>
      <c r="D181" s="317"/>
      <c r="E181" s="317"/>
      <c r="F181" s="317"/>
      <c r="G181" s="317"/>
      <c r="H181" s="317"/>
      <c r="I181" s="317"/>
      <c r="J181" s="317"/>
      <c r="L181" t="s">
        <v>2192</v>
      </c>
    </row>
    <row r="182" spans="1:15" ht="15.75" thickBot="1" x14ac:dyDescent="0.3">
      <c r="A182" s="331" t="s">
        <v>1739</v>
      </c>
      <c r="B182" s="331">
        <f>SUM(B140:B181)</f>
        <v>211</v>
      </c>
      <c r="C182" s="331">
        <f>SUM(C140:C181)</f>
        <v>88</v>
      </c>
      <c r="D182" s="331">
        <f>SUM(D140:D181)</f>
        <v>5</v>
      </c>
      <c r="E182" s="332" t="s">
        <v>3457</v>
      </c>
      <c r="F182" s="331"/>
      <c r="G182" s="331"/>
      <c r="H182" s="331"/>
      <c r="I182" s="331"/>
      <c r="J182" s="331">
        <f>B182+C182+D182</f>
        <v>304</v>
      </c>
    </row>
    <row r="183" spans="1:15" ht="15.75" thickTop="1" x14ac:dyDescent="0.25">
      <c r="A183" s="264" t="s">
        <v>1802</v>
      </c>
      <c r="B183" s="264">
        <f>B182+B129</f>
        <v>557</v>
      </c>
      <c r="C183" s="264">
        <f>C129+C182</f>
        <v>954</v>
      </c>
      <c r="D183" s="264">
        <f>D129+D182</f>
        <v>35</v>
      </c>
      <c r="E183" s="264"/>
      <c r="F183" s="264"/>
      <c r="G183" s="264"/>
      <c r="H183" s="264"/>
      <c r="I183" s="264"/>
      <c r="J183" s="264">
        <f>J182+J129</f>
        <v>1546</v>
      </c>
    </row>
    <row r="186" spans="1:15" x14ac:dyDescent="0.25">
      <c r="A186" s="529" t="s">
        <v>2567</v>
      </c>
      <c r="B186" s="529"/>
      <c r="C186" s="529"/>
      <c r="D186" s="529"/>
      <c r="F186" s="250"/>
      <c r="G186" s="250"/>
      <c r="H186" s="250"/>
      <c r="L186" s="529" t="s">
        <v>2568</v>
      </c>
      <c r="M186" s="529"/>
    </row>
    <row r="187" spans="1:15" x14ac:dyDescent="0.25">
      <c r="A187" s="251" t="s">
        <v>2569</v>
      </c>
      <c r="E187" s="251" t="s">
        <v>2570</v>
      </c>
      <c r="K187" t="s">
        <v>2569</v>
      </c>
      <c r="O187" s="253" t="s">
        <v>2570</v>
      </c>
    </row>
    <row r="188" spans="1:15" x14ac:dyDescent="0.25">
      <c r="A188" s="252" t="s">
        <v>2571</v>
      </c>
      <c r="E188" s="252" t="s">
        <v>2571</v>
      </c>
      <c r="K188" s="252" t="s">
        <v>2571</v>
      </c>
      <c r="O188" s="251" t="s">
        <v>2571</v>
      </c>
    </row>
    <row r="189" spans="1:15" x14ac:dyDescent="0.25">
      <c r="A189" t="s">
        <v>3985</v>
      </c>
      <c r="E189" t="s">
        <v>4002</v>
      </c>
      <c r="K189" t="s">
        <v>3995</v>
      </c>
      <c r="L189" s="253"/>
      <c r="M189" s="253"/>
      <c r="O189" t="s">
        <v>3509</v>
      </c>
    </row>
    <row r="190" spans="1:15" x14ac:dyDescent="0.25">
      <c r="A190" t="s">
        <v>3986</v>
      </c>
      <c r="E190" t="s">
        <v>4013</v>
      </c>
    </row>
    <row r="191" spans="1:15" x14ac:dyDescent="0.25">
      <c r="A191" t="s">
        <v>3987</v>
      </c>
    </row>
    <row r="192" spans="1:15" x14ac:dyDescent="0.25">
      <c r="A192" t="s">
        <v>3988</v>
      </c>
    </row>
    <row r="193" spans="1:17" x14ac:dyDescent="0.25">
      <c r="A193" t="s">
        <v>3989</v>
      </c>
      <c r="O193" s="253"/>
      <c r="P193" s="253"/>
      <c r="Q193" s="253"/>
    </row>
    <row r="194" spans="1:17" x14ac:dyDescent="0.25">
      <c r="A194" t="s">
        <v>3990</v>
      </c>
      <c r="O194" s="253"/>
      <c r="P194" s="253"/>
      <c r="Q194" s="253"/>
    </row>
    <row r="195" spans="1:17" x14ac:dyDescent="0.25">
      <c r="A195" t="s">
        <v>3991</v>
      </c>
      <c r="C195" s="252"/>
    </row>
    <row r="196" spans="1:17" x14ac:dyDescent="0.25">
      <c r="A196" t="s">
        <v>4003</v>
      </c>
      <c r="O196" s="252"/>
      <c r="P196" s="252"/>
      <c r="Q196" s="252"/>
    </row>
    <row r="197" spans="1:17" x14ac:dyDescent="0.25">
      <c r="A197" t="s">
        <v>4005</v>
      </c>
      <c r="O197" s="252"/>
    </row>
    <row r="198" spans="1:17" x14ac:dyDescent="0.25">
      <c r="A198" t="s">
        <v>4012</v>
      </c>
    </row>
    <row r="199" spans="1:17" x14ac:dyDescent="0.25">
      <c r="A199" t="s">
        <v>4034</v>
      </c>
    </row>
    <row r="200" spans="1:17" ht="16.149999999999999" customHeight="1" x14ac:dyDescent="0.25">
      <c r="A200" t="s">
        <v>4035</v>
      </c>
    </row>
    <row r="201" spans="1:17" ht="16.149999999999999" customHeight="1" x14ac:dyDescent="0.25"/>
    <row r="202" spans="1:17" ht="16.149999999999999" customHeight="1" x14ac:dyDescent="0.25"/>
    <row r="207" spans="1:17" x14ac:dyDescent="0.25">
      <c r="A207" s="252"/>
    </row>
    <row r="208" spans="1:17" x14ac:dyDescent="0.25">
      <c r="A208" s="252"/>
    </row>
    <row r="210" spans="1:21" x14ac:dyDescent="0.25">
      <c r="A210" s="251" t="s">
        <v>2572</v>
      </c>
      <c r="E210" s="251" t="s">
        <v>2572</v>
      </c>
      <c r="K210" s="252" t="s">
        <v>2572</v>
      </c>
      <c r="O210" s="252" t="s">
        <v>2572</v>
      </c>
    </row>
    <row r="211" spans="1:21" x14ac:dyDescent="0.25">
      <c r="A211" s="253"/>
      <c r="B211" s="253"/>
      <c r="C211" s="253"/>
      <c r="D211" s="253"/>
      <c r="E211" t="s">
        <v>4008</v>
      </c>
      <c r="K211" t="s">
        <v>4028</v>
      </c>
      <c r="O211" t="s">
        <v>4030</v>
      </c>
    </row>
    <row r="212" spans="1:21" x14ac:dyDescent="0.25">
      <c r="B212" s="253"/>
      <c r="C212" s="253"/>
      <c r="E212" t="s">
        <v>4017</v>
      </c>
      <c r="K212" t="s">
        <v>4029</v>
      </c>
      <c r="O212" t="s">
        <v>4031</v>
      </c>
    </row>
    <row r="213" spans="1:21" x14ac:dyDescent="0.25">
      <c r="B213" s="253"/>
      <c r="C213" s="253"/>
      <c r="O213" t="s">
        <v>4032</v>
      </c>
    </row>
    <row r="214" spans="1:21" x14ac:dyDescent="0.25">
      <c r="A214" s="253"/>
      <c r="B214" s="253"/>
      <c r="C214" s="253"/>
      <c r="O214" t="s">
        <v>4033</v>
      </c>
      <c r="U214" t="s">
        <v>3158</v>
      </c>
    </row>
    <row r="215" spans="1:21" x14ac:dyDescent="0.25">
      <c r="A215" s="253"/>
      <c r="B215" s="253"/>
      <c r="C215" s="253"/>
    </row>
    <row r="216" spans="1:21" x14ac:dyDescent="0.25">
      <c r="A216" s="277"/>
      <c r="B216" s="253"/>
      <c r="C216" s="253"/>
    </row>
    <row r="217" spans="1:21" x14ac:dyDescent="0.25">
      <c r="A217" s="277"/>
      <c r="B217" s="253"/>
      <c r="C217" s="253"/>
    </row>
    <row r="218" spans="1:21" x14ac:dyDescent="0.25">
      <c r="A218" s="253"/>
      <c r="B218" s="253"/>
      <c r="C218" s="253"/>
      <c r="E218" s="252"/>
    </row>
    <row r="219" spans="1:21" x14ac:dyDescent="0.25">
      <c r="A219" s="253"/>
      <c r="B219" s="253"/>
      <c r="C219" s="253"/>
      <c r="E219" s="252"/>
      <c r="O219" s="252"/>
    </row>
    <row r="220" spans="1:21" x14ac:dyDescent="0.25">
      <c r="A220" s="253"/>
      <c r="B220" s="253"/>
      <c r="C220" s="253"/>
      <c r="D220" s="253"/>
      <c r="O220" s="252"/>
    </row>
    <row r="221" spans="1:21" x14ac:dyDescent="0.25">
      <c r="A221" s="253"/>
      <c r="B221" s="253"/>
      <c r="C221" s="253"/>
      <c r="D221" s="253"/>
      <c r="O221" s="252"/>
    </row>
    <row r="222" spans="1:21" x14ac:dyDescent="0.25">
      <c r="A222" s="253"/>
      <c r="B222" s="253"/>
      <c r="C222" s="253"/>
      <c r="D222" s="253"/>
      <c r="O222" s="252"/>
    </row>
    <row r="223" spans="1:21" x14ac:dyDescent="0.25">
      <c r="A223" s="253"/>
      <c r="B223" s="253"/>
      <c r="C223" s="253"/>
      <c r="D223" s="253"/>
      <c r="F223" s="252"/>
      <c r="O223" s="252"/>
    </row>
    <row r="224" spans="1:21" x14ac:dyDescent="0.25">
      <c r="A224" s="253"/>
      <c r="B224" s="253"/>
      <c r="C224" s="253"/>
      <c r="D224" s="253"/>
    </row>
    <row r="225" spans="1:17" x14ac:dyDescent="0.25">
      <c r="A225" s="253"/>
      <c r="B225" s="253"/>
      <c r="C225" s="253"/>
      <c r="D225" s="253"/>
    </row>
    <row r="226" spans="1:17" x14ac:dyDescent="0.25">
      <c r="A226" s="253"/>
      <c r="B226" s="253"/>
      <c r="C226" s="253"/>
      <c r="D226" s="253"/>
    </row>
    <row r="227" spans="1:17" x14ac:dyDescent="0.25">
      <c r="A227" s="253"/>
      <c r="B227" s="253"/>
      <c r="C227" s="253"/>
      <c r="D227" s="253"/>
      <c r="E227" s="253"/>
    </row>
    <row r="228" spans="1:17" x14ac:dyDescent="0.25">
      <c r="A228" s="253"/>
      <c r="B228" s="253"/>
      <c r="C228" s="253"/>
      <c r="D228" s="253"/>
      <c r="E228" s="253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  <c r="O231" s="253"/>
      <c r="P231" s="253"/>
    </row>
    <row r="232" spans="1:17" x14ac:dyDescent="0.25">
      <c r="A232" s="253"/>
      <c r="B232" s="253"/>
      <c r="C232" s="253"/>
      <c r="D232" s="253"/>
      <c r="E232" s="253"/>
      <c r="O232" s="253"/>
      <c r="P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  <c r="O234" s="252"/>
      <c r="P234" s="252"/>
      <c r="Q234" s="252"/>
    </row>
    <row r="235" spans="1:17" x14ac:dyDescent="0.25">
      <c r="A235" s="253"/>
      <c r="B235" s="253"/>
      <c r="C235" s="253"/>
      <c r="D235" s="253"/>
      <c r="E235" s="253"/>
      <c r="O235" s="252"/>
      <c r="P235" s="252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5" x14ac:dyDescent="0.25">
      <c r="A241" s="253"/>
      <c r="B241" s="253"/>
      <c r="C241" s="253"/>
      <c r="D241" s="253"/>
      <c r="E241" s="253"/>
    </row>
    <row r="242" spans="1:5" x14ac:dyDescent="0.25">
      <c r="A242" s="253"/>
      <c r="B242" s="253"/>
      <c r="C242" s="253"/>
      <c r="D242" s="253"/>
      <c r="E242" s="253"/>
    </row>
    <row r="243" spans="1:5" x14ac:dyDescent="0.25">
      <c r="A243" s="253"/>
      <c r="B243" s="253"/>
      <c r="C243" s="253"/>
      <c r="D243" s="253"/>
      <c r="E243" s="253"/>
    </row>
    <row r="244" spans="1:5" x14ac:dyDescent="0.25">
      <c r="A244" s="253"/>
      <c r="B244" s="253"/>
      <c r="C244" s="253"/>
      <c r="D244" s="253"/>
      <c r="E244" s="253"/>
    </row>
    <row r="245" spans="1:5" x14ac:dyDescent="0.25">
      <c r="A245" s="253"/>
      <c r="B245" s="253"/>
      <c r="C245" s="253"/>
      <c r="D245" s="253"/>
      <c r="E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</row>
    <row r="254" spans="1:5" x14ac:dyDescent="0.25">
      <c r="A254" s="253"/>
      <c r="B254" s="253"/>
      <c r="C254" s="253"/>
      <c r="D254" s="253"/>
    </row>
    <row r="255" spans="1:5" x14ac:dyDescent="0.25">
      <c r="A255" s="253"/>
      <c r="B255" s="253"/>
      <c r="C255" s="253"/>
      <c r="D255" s="253"/>
    </row>
    <row r="256" spans="1:5" x14ac:dyDescent="0.25">
      <c r="A256" s="253"/>
      <c r="B256" s="253"/>
      <c r="C256" s="253"/>
      <c r="D256" s="253"/>
    </row>
    <row r="257" spans="1:17" x14ac:dyDescent="0.25">
      <c r="A257" s="253"/>
      <c r="B257" s="253"/>
      <c r="C257" s="253"/>
      <c r="D257" s="253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2"/>
    </row>
    <row r="260" spans="1:17" x14ac:dyDescent="0.25">
      <c r="A260" s="253"/>
      <c r="B260" s="253"/>
      <c r="C260" s="253"/>
      <c r="D260" s="253"/>
      <c r="E260" s="252"/>
    </row>
    <row r="261" spans="1:17" x14ac:dyDescent="0.25">
      <c r="A261" s="253"/>
      <c r="B261" s="253"/>
      <c r="C261" s="253"/>
      <c r="D261" s="253"/>
      <c r="E261" s="252"/>
    </row>
    <row r="262" spans="1:17" x14ac:dyDescent="0.25">
      <c r="A262" s="253"/>
      <c r="B262" s="253"/>
      <c r="C262" s="253"/>
      <c r="D262" s="253"/>
      <c r="E262" s="252"/>
    </row>
    <row r="263" spans="1:17" x14ac:dyDescent="0.25">
      <c r="A263" s="253"/>
      <c r="B263" s="253"/>
      <c r="C263" s="253"/>
      <c r="D263" s="253"/>
      <c r="E263" s="252"/>
    </row>
    <row r="264" spans="1:17" x14ac:dyDescent="0.25">
      <c r="A264" s="253"/>
      <c r="B264" s="253"/>
      <c r="C264" s="253"/>
      <c r="D264" s="253"/>
      <c r="E264" s="252"/>
    </row>
    <row r="265" spans="1:17" x14ac:dyDescent="0.25">
      <c r="A265" s="253"/>
      <c r="B265" s="253"/>
      <c r="C265" s="253"/>
      <c r="D265" s="253"/>
      <c r="E265" s="296"/>
    </row>
    <row r="266" spans="1:17" x14ac:dyDescent="0.25">
      <c r="A266" s="253"/>
      <c r="B266" s="253"/>
      <c r="C266" s="253"/>
      <c r="D266" s="253"/>
      <c r="E266" s="253"/>
    </row>
    <row r="268" spans="1:17" x14ac:dyDescent="0.25">
      <c r="A268" s="252" t="s">
        <v>2573</v>
      </c>
      <c r="E268" s="252" t="s">
        <v>2573</v>
      </c>
      <c r="K268" s="252" t="s">
        <v>2573</v>
      </c>
      <c r="O268" s="252" t="s">
        <v>2573</v>
      </c>
    </row>
    <row r="270" spans="1:17" x14ac:dyDescent="0.25">
      <c r="B270" s="166"/>
      <c r="O270" s="253"/>
      <c r="P270" s="253"/>
      <c r="Q270" s="253"/>
    </row>
    <row r="282" spans="1:15" x14ac:dyDescent="0.25">
      <c r="A282" s="252" t="s">
        <v>2574</v>
      </c>
      <c r="E282" s="252" t="s">
        <v>2574</v>
      </c>
      <c r="K282" s="252" t="s">
        <v>2574</v>
      </c>
      <c r="O282" s="252" t="s">
        <v>2574</v>
      </c>
    </row>
    <row r="283" spans="1:15" x14ac:dyDescent="0.25">
      <c r="A283" s="252" t="s">
        <v>4007</v>
      </c>
      <c r="B283" s="252"/>
      <c r="C283" s="252"/>
      <c r="D283" s="252"/>
      <c r="E283" s="252" t="s">
        <v>4006</v>
      </c>
      <c r="F283" s="252"/>
      <c r="O283" t="s">
        <v>4011</v>
      </c>
    </row>
    <row r="284" spans="1:15" x14ac:dyDescent="0.25">
      <c r="A284" s="252" t="s">
        <v>4015</v>
      </c>
      <c r="B284" s="252"/>
      <c r="C284" s="252"/>
      <c r="D284" s="252"/>
      <c r="E284" s="252" t="s">
        <v>4007</v>
      </c>
      <c r="F284" s="252"/>
    </row>
    <row r="285" spans="1:15" x14ac:dyDescent="0.25">
      <c r="E285" s="252" t="s">
        <v>4014</v>
      </c>
    </row>
    <row r="287" spans="1:15" x14ac:dyDescent="0.25">
      <c r="A287" s="253"/>
      <c r="C287" s="253"/>
      <c r="D287" s="253"/>
      <c r="E287" s="253"/>
    </row>
    <row r="288" spans="1:15" x14ac:dyDescent="0.25">
      <c r="A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253"/>
    </row>
    <row r="290" spans="1:15" x14ac:dyDescent="0.25">
      <c r="A290" s="253"/>
      <c r="B290" s="253"/>
      <c r="C290" s="253"/>
      <c r="D290" s="253"/>
      <c r="E290" s="253"/>
    </row>
    <row r="291" spans="1:15" x14ac:dyDescent="0.25">
      <c r="A291" s="253"/>
      <c r="B291" s="253"/>
      <c r="C291" s="253"/>
      <c r="D291" s="253"/>
      <c r="E291" s="253"/>
    </row>
    <row r="292" spans="1:15" x14ac:dyDescent="0.25">
      <c r="A292" s="253"/>
      <c r="B292" s="253"/>
      <c r="C292" s="253"/>
      <c r="D292" s="253"/>
      <c r="E292" s="253"/>
    </row>
    <row r="301" spans="1:15" x14ac:dyDescent="0.25">
      <c r="A301" s="252" t="s">
        <v>2587</v>
      </c>
      <c r="E301" s="252" t="s">
        <v>2587</v>
      </c>
      <c r="K301" s="252" t="s">
        <v>2587</v>
      </c>
      <c r="O301" s="252" t="s">
        <v>2587</v>
      </c>
    </row>
    <row r="302" spans="1:15" x14ac:dyDescent="0.25">
      <c r="A302" t="s">
        <v>3985</v>
      </c>
      <c r="C302" s="253"/>
      <c r="D302" s="253"/>
      <c r="E302" t="s">
        <v>4009</v>
      </c>
    </row>
    <row r="303" spans="1:15" x14ac:dyDescent="0.25">
      <c r="A303" t="s">
        <v>3710</v>
      </c>
      <c r="B303" s="253"/>
      <c r="C303" s="253"/>
      <c r="D303" s="253"/>
      <c r="E303" s="253"/>
    </row>
    <row r="304" spans="1:15" x14ac:dyDescent="0.25">
      <c r="A304" t="s">
        <v>3748</v>
      </c>
      <c r="B304" s="253"/>
      <c r="C304" s="253"/>
      <c r="D304" s="253"/>
      <c r="E304" s="253"/>
    </row>
    <row r="305" spans="1:5" x14ac:dyDescent="0.25">
      <c r="A305" t="s">
        <v>3765</v>
      </c>
      <c r="B305" s="253"/>
      <c r="C305" s="253"/>
      <c r="D305" s="253"/>
      <c r="E305" s="253"/>
    </row>
    <row r="306" spans="1:5" x14ac:dyDescent="0.25">
      <c r="A306" t="s">
        <v>3584</v>
      </c>
      <c r="B306" s="253"/>
      <c r="C306" s="253"/>
      <c r="D306" s="253"/>
      <c r="E306" s="253"/>
    </row>
    <row r="307" spans="1:5" x14ac:dyDescent="0.25">
      <c r="A307" s="253" t="s">
        <v>3698</v>
      </c>
      <c r="B307" s="253"/>
      <c r="C307" s="253"/>
      <c r="D307" s="253"/>
      <c r="E307" s="253"/>
    </row>
    <row r="308" spans="1:5" x14ac:dyDescent="0.25">
      <c r="A308" s="253" t="s">
        <v>4034</v>
      </c>
      <c r="B308" s="253"/>
      <c r="C308" s="253"/>
      <c r="D308" s="253"/>
      <c r="E308" s="253"/>
    </row>
    <row r="309" spans="1:5" x14ac:dyDescent="0.25">
      <c r="A309" s="253"/>
      <c r="B309" s="253"/>
      <c r="C309" s="253"/>
      <c r="D309" s="253"/>
      <c r="E309" s="253"/>
    </row>
    <row r="310" spans="1:5" x14ac:dyDescent="0.25">
      <c r="A310" s="253"/>
      <c r="B310" s="253"/>
    </row>
    <row r="311" spans="1:5" x14ac:dyDescent="0.25">
      <c r="A311" s="253"/>
    </row>
  </sheetData>
  <mergeCells count="2">
    <mergeCell ref="A186:D186"/>
    <mergeCell ref="L186:M186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X316"/>
  <sheetViews>
    <sheetView zoomScaleNormal="100" workbookViewId="0">
      <pane ySplit="1" topLeftCell="A54" activePane="bottomLeft" state="frozen"/>
      <selection pane="bottomLeft" activeCell="B78" sqref="B78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7</v>
      </c>
      <c r="C3" s="274">
        <v>25</v>
      </c>
      <c r="D3" s="271">
        <v>0</v>
      </c>
      <c r="E3" s="3" t="s">
        <v>3296</v>
      </c>
      <c r="F3" s="291">
        <f>C3+C9+C20+C30+C35+C40+C46+C51+C85+C96+C107+C116+C122+C57+C70+C77+C10+C11+C21+C22+C58+C97+C108+C123</f>
        <v>375</v>
      </c>
      <c r="G3" s="24">
        <f>C5+C12+C23+C31+C36+C42+C47+C87+C99+C100+C109+C110+C118+C125+C52+C62+C71+C79+C13+C14+C24+C25+C63+C88+C101+C119+C126</f>
        <v>327</v>
      </c>
      <c r="H3" s="24">
        <f>C6+C15+C26+C32+C37+C43+C48+C53+C89+C102+C103+C111+C120+C127+C112+C72+C80+C64+C65</f>
        <v>301</v>
      </c>
      <c r="I3" s="24">
        <f>C7+C33+C38+C44+C49+C54+C90+C104+C113+C121+C130+C131+C105+C73+C81+C66+C67+C114+C132</f>
        <v>238</v>
      </c>
      <c r="J3" s="170">
        <f>F3+G3+H3+I3</f>
        <v>1241</v>
      </c>
      <c r="N3" s="303">
        <v>44068</v>
      </c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  <c r="N4" t="s">
        <v>3992</v>
      </c>
    </row>
    <row r="5" spans="1:15" x14ac:dyDescent="0.25">
      <c r="A5" s="5">
        <v>121</v>
      </c>
      <c r="B5" s="271">
        <v>3</v>
      </c>
      <c r="C5" s="274">
        <v>25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  <c r="N5" t="s">
        <v>3993</v>
      </c>
    </row>
    <row r="6" spans="1:15" x14ac:dyDescent="0.25">
      <c r="A6" s="5">
        <v>131</v>
      </c>
      <c r="B6" s="271">
        <v>3</v>
      </c>
      <c r="C6" s="271">
        <v>24</v>
      </c>
      <c r="D6" s="271">
        <v>3</v>
      </c>
      <c r="E6" s="5"/>
      <c r="F6" s="94">
        <f>SUM(B3+B9+B10+B11+B20+B21+B22+B30+B35+B40+B46+B51+B57+B58+B70+B77+B85+B86+B96+B97+B98+B107+B108+B116+B117+B122+B123+B124+B78+B59+B60+B41+B61)</f>
        <v>366</v>
      </c>
      <c r="G6" s="5">
        <f>B5+B12+B13+B14+B23+B24+B25+B31+B36+B42+B47+B52+B87+B99+B100+B101+B109+B118+B125+B126+B110+B62+B71+B79+B63+B88+B119</f>
        <v>207</v>
      </c>
      <c r="H6" s="5">
        <f>B6+B15+B16+B17+B26+B27+B28+B32+B37+B43+B48+B53+B89+B102+B103+B111+B112+B120+B127+B128+B72+B80+B64+B65</f>
        <v>116</v>
      </c>
      <c r="I6" s="5">
        <f>B7+B33+B38+B44+B49+B54+B90+B104+B113+B114+B121+B130+B131+B132+B73+B81+B66+B67+B105</f>
        <v>24</v>
      </c>
      <c r="J6" s="94">
        <f>SUM(F6+G6+H6+I6)</f>
        <v>713</v>
      </c>
      <c r="N6" t="s">
        <v>4004</v>
      </c>
    </row>
    <row r="7" spans="1:15" x14ac:dyDescent="0.25">
      <c r="A7" s="5">
        <v>141</v>
      </c>
      <c r="B7" s="271">
        <v>0</v>
      </c>
      <c r="C7" s="271">
        <v>20</v>
      </c>
      <c r="D7" s="271">
        <v>1</v>
      </c>
      <c r="E7" s="5"/>
      <c r="F7" s="5"/>
      <c r="G7" s="5"/>
      <c r="H7" s="5"/>
      <c r="I7" s="5"/>
      <c r="J7" s="5"/>
      <c r="N7" t="s">
        <v>3413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t="s">
        <v>3414</v>
      </c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D3+D9+D10+D11+D20+D21+D22+D30+D35+D40+D46+D51+D85+D96+D97+D98+D107+D108+D116+D117+D122+D123+D57+D70+D77+D58+D86+D124</f>
        <v>4</v>
      </c>
      <c r="G9" s="5">
        <f>D5+D12+D13+D14+D23+D24+D31+D36+D42+D47+D52+D87+D99+D100+D101+D109+D110+D118+D125+D126+D62+D71+D79+D25+D63+D88+D119</f>
        <v>11</v>
      </c>
      <c r="H9" s="5">
        <f>D6+D15+D16+D17+D26+D27+D28+D32+D37+D43+D48+D53+D89+D102+D103+D111+D112+D120+D127+D128+D63+D72+D80+D64+D65</f>
        <v>12</v>
      </c>
      <c r="I9" s="5">
        <f>D7+D33+D38+D44+D49+D54+D90+D104+D113+D114+D121+D130+D131+D132+D73+D81+D66+D67+D105</f>
        <v>3</v>
      </c>
      <c r="J9" s="94">
        <f>SUM(F9+G9+H9+I9)</f>
        <v>30</v>
      </c>
      <c r="N9" t="s">
        <v>3416</v>
      </c>
    </row>
    <row r="10" spans="1:15" x14ac:dyDescent="0.25">
      <c r="A10" s="263" t="s">
        <v>2874</v>
      </c>
      <c r="B10" s="5">
        <v>28</v>
      </c>
      <c r="C10" s="5"/>
      <c r="D10" s="5"/>
      <c r="E10" s="5"/>
      <c r="F10" s="5"/>
      <c r="G10" s="5"/>
      <c r="H10" s="5"/>
      <c r="I10" s="5"/>
      <c r="J10" s="94">
        <f>J3+J6+J9</f>
        <v>1984</v>
      </c>
      <c r="M10" s="220"/>
      <c r="N10" t="s">
        <v>3994</v>
      </c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 t="s">
        <v>4016</v>
      </c>
    </row>
    <row r="12" spans="1:15" x14ac:dyDescent="0.25">
      <c r="A12" s="5">
        <v>221</v>
      </c>
      <c r="B12" s="271">
        <v>3</v>
      </c>
      <c r="C12" s="271">
        <v>24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>
        <v>44069</v>
      </c>
    </row>
    <row r="15" spans="1:15" x14ac:dyDescent="0.25">
      <c r="A15" s="263" t="s">
        <v>2893</v>
      </c>
      <c r="B15" s="271">
        <v>3</v>
      </c>
      <c r="C15" s="271">
        <v>25</v>
      </c>
      <c r="D15" s="271">
        <v>0</v>
      </c>
      <c r="E15" s="5"/>
      <c r="F15" s="5">
        <f>SUM(F3+F6+F9)</f>
        <v>745</v>
      </c>
      <c r="G15" s="5">
        <f>SUM(G3+G6+G9)</f>
        <v>545</v>
      </c>
      <c r="H15" s="5">
        <f>SUM(H3+H6+H9)</f>
        <v>429</v>
      </c>
      <c r="I15" s="5">
        <f>SUM(I3+I6+I9)</f>
        <v>265</v>
      </c>
      <c r="J15" s="94">
        <f>SUM(F15+G15+H15+I15)</f>
        <v>1984</v>
      </c>
      <c r="N15" t="s">
        <v>3992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3996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  <c r="N17" t="s">
        <v>3997</v>
      </c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t="s">
        <v>3998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t="s">
        <v>3999</v>
      </c>
    </row>
    <row r="20" spans="1:14" x14ac:dyDescent="0.25">
      <c r="A20" s="5">
        <v>411</v>
      </c>
      <c r="B20" s="271">
        <v>7</v>
      </c>
      <c r="C20" s="271">
        <v>25</v>
      </c>
      <c r="D20" s="271">
        <v>1</v>
      </c>
      <c r="E20" s="5"/>
      <c r="F20" s="5"/>
      <c r="G20" s="5"/>
      <c r="H20" s="5"/>
      <c r="I20" s="5"/>
      <c r="J20" s="5"/>
      <c r="N20" t="s">
        <v>4000</v>
      </c>
    </row>
    <row r="21" spans="1:14" x14ac:dyDescent="0.25">
      <c r="A21" s="263" t="s">
        <v>2889</v>
      </c>
      <c r="B21" s="271">
        <v>32</v>
      </c>
      <c r="C21" s="271"/>
      <c r="D21" s="271"/>
      <c r="E21" s="5"/>
      <c r="F21" s="5"/>
      <c r="G21" s="5"/>
      <c r="H21" s="5"/>
      <c r="I21" s="5"/>
      <c r="J21" s="5"/>
      <c r="N21" s="220" t="s">
        <v>4001</v>
      </c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0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20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  <c r="N24" s="303">
        <v>44072</v>
      </c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  <c r="N25" t="s">
        <v>4026</v>
      </c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 t="s">
        <v>4027</v>
      </c>
    </row>
    <row r="27" spans="1:14" x14ac:dyDescent="0.25">
      <c r="A27" s="96">
        <v>432</v>
      </c>
      <c r="B27" s="271">
        <v>25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 t="s">
        <v>4085</v>
      </c>
    </row>
    <row r="30" spans="1:14" x14ac:dyDescent="0.25">
      <c r="A30" s="5">
        <v>611</v>
      </c>
      <c r="B30" s="271">
        <v>2</v>
      </c>
      <c r="C30" s="271">
        <v>25</v>
      </c>
      <c r="D30" s="271"/>
      <c r="E30" s="5"/>
      <c r="F30" s="5"/>
      <c r="G30" s="5"/>
      <c r="H30" s="5"/>
      <c r="I30" s="5"/>
      <c r="J30" s="5"/>
      <c r="N30" s="220" t="s">
        <v>3407</v>
      </c>
    </row>
    <row r="31" spans="1:14" x14ac:dyDescent="0.25">
      <c r="A31" s="5">
        <v>621</v>
      </c>
      <c r="B31" s="271">
        <v>3</v>
      </c>
      <c r="C31" s="271">
        <v>25</v>
      </c>
      <c r="D31" s="271">
        <v>0</v>
      </c>
      <c r="E31" s="135"/>
      <c r="F31" s="5"/>
      <c r="G31" s="5"/>
      <c r="H31" s="5"/>
      <c r="I31" s="5"/>
      <c r="J31" s="5"/>
      <c r="N31" t="s">
        <v>4053</v>
      </c>
    </row>
    <row r="32" spans="1:14" x14ac:dyDescent="0.25">
      <c r="A32" s="5">
        <v>631</v>
      </c>
      <c r="B32" s="271">
        <v>2</v>
      </c>
      <c r="C32" s="271">
        <v>22</v>
      </c>
      <c r="D32" s="275">
        <v>0</v>
      </c>
      <c r="E32" s="108"/>
      <c r="F32" s="108"/>
      <c r="G32" s="108"/>
      <c r="H32" s="108"/>
      <c r="I32" s="108"/>
      <c r="J32" s="108"/>
      <c r="N32" t="s">
        <v>4054</v>
      </c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  <c r="N33" t="s">
        <v>4055</v>
      </c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 t="s">
        <v>4056</v>
      </c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 t="s">
        <v>4057</v>
      </c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  <c r="N36" t="s">
        <v>4058</v>
      </c>
    </row>
    <row r="37" spans="1:15" x14ac:dyDescent="0.25">
      <c r="A37" s="5">
        <v>531</v>
      </c>
      <c r="B37" s="271"/>
      <c r="C37" s="271">
        <v>18</v>
      </c>
      <c r="D37" s="271">
        <v>2</v>
      </c>
      <c r="E37" s="108"/>
      <c r="F37" s="108"/>
      <c r="G37" s="108"/>
      <c r="H37" s="108"/>
      <c r="I37" s="108"/>
      <c r="J37" s="108"/>
      <c r="N37" s="220" t="s">
        <v>4059</v>
      </c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 t="s">
        <v>4062</v>
      </c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 t="s">
        <v>4063</v>
      </c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 t="s">
        <v>4064</v>
      </c>
    </row>
    <row r="41" spans="1:15" x14ac:dyDescent="0.25">
      <c r="A41" s="108" t="s">
        <v>4071</v>
      </c>
      <c r="B41" s="108">
        <v>26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3</v>
      </c>
      <c r="C43" s="275">
        <v>22</v>
      </c>
      <c r="D43" s="275">
        <v>1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15</v>
      </c>
      <c r="D44" s="275"/>
      <c r="E44" s="260"/>
      <c r="F44" s="108"/>
      <c r="G44" s="108"/>
      <c r="H44" s="108"/>
      <c r="I44" s="108"/>
      <c r="J44" s="108"/>
      <c r="N44" s="303" t="s">
        <v>4084</v>
      </c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  <c r="N45" t="s">
        <v>4086</v>
      </c>
    </row>
    <row r="46" spans="1:15" ht="15.75" thickBot="1" x14ac:dyDescent="0.3">
      <c r="A46" s="98" t="s">
        <v>2986</v>
      </c>
      <c r="B46" s="275">
        <v>1</v>
      </c>
      <c r="C46" s="275">
        <v>25</v>
      </c>
      <c r="D46" s="275"/>
      <c r="E46" s="108"/>
      <c r="F46" s="108"/>
      <c r="G46" s="108"/>
      <c r="H46" s="108"/>
      <c r="I46" s="108"/>
      <c r="J46" s="108"/>
      <c r="N46" s="220" t="s">
        <v>4065</v>
      </c>
    </row>
    <row r="47" spans="1:15" x14ac:dyDescent="0.25">
      <c r="A47" s="108" t="s">
        <v>2991</v>
      </c>
      <c r="B47" s="271">
        <v>1</v>
      </c>
      <c r="C47" s="271">
        <v>23</v>
      </c>
      <c r="D47" s="271">
        <v>1</v>
      </c>
      <c r="E47" s="5"/>
      <c r="F47" s="5"/>
      <c r="G47" s="5"/>
      <c r="H47" s="5"/>
      <c r="I47" s="5"/>
      <c r="J47" s="5"/>
      <c r="N47" s="276" t="s">
        <v>4066</v>
      </c>
    </row>
    <row r="48" spans="1:15" x14ac:dyDescent="0.25">
      <c r="A48" s="5" t="s">
        <v>2992</v>
      </c>
      <c r="B48" s="271"/>
      <c r="C48" s="271">
        <v>23</v>
      </c>
      <c r="D48" s="271">
        <v>2</v>
      </c>
      <c r="E48" s="5"/>
      <c r="F48" s="5"/>
      <c r="G48" s="5"/>
      <c r="H48" s="5"/>
      <c r="I48" s="5"/>
      <c r="J48" s="5"/>
      <c r="N48" t="s">
        <v>4067</v>
      </c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 t="s">
        <v>4068</v>
      </c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  <c r="N50" t="s">
        <v>4069</v>
      </c>
    </row>
    <row r="51" spans="1:19" x14ac:dyDescent="0.25">
      <c r="A51" s="5" t="s">
        <v>2994</v>
      </c>
      <c r="B51" s="271">
        <v>2</v>
      </c>
      <c r="C51" s="271">
        <v>25</v>
      </c>
      <c r="D51" s="271"/>
      <c r="E51" s="5"/>
      <c r="F51" s="5"/>
      <c r="G51" s="5"/>
      <c r="H51" s="5"/>
      <c r="I51" s="5"/>
      <c r="J51" s="5"/>
      <c r="N51" t="s">
        <v>3432</v>
      </c>
      <c r="S51" s="220"/>
    </row>
    <row r="52" spans="1:19" x14ac:dyDescent="0.25">
      <c r="A52" s="5" t="s">
        <v>2995</v>
      </c>
      <c r="B52" s="271">
        <v>3</v>
      </c>
      <c r="C52" s="271">
        <v>25</v>
      </c>
      <c r="D52" s="271">
        <v>1</v>
      </c>
      <c r="E52" s="5"/>
      <c r="F52" s="5"/>
      <c r="G52" s="5"/>
      <c r="H52" s="5"/>
      <c r="I52" s="5"/>
      <c r="J52" s="5"/>
      <c r="N52" t="s">
        <v>4070</v>
      </c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  <c r="N53" t="s">
        <v>4126</v>
      </c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  <c r="N54" t="s">
        <v>4072</v>
      </c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 t="s">
        <v>4073</v>
      </c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  <c r="N56" t="s">
        <v>4074</v>
      </c>
    </row>
    <row r="57" spans="1:19" x14ac:dyDescent="0.25">
      <c r="A57" s="5" t="s">
        <v>3402</v>
      </c>
      <c r="B57" s="271">
        <v>30</v>
      </c>
      <c r="C57" s="271"/>
      <c r="D57" s="271"/>
      <c r="E57" s="24"/>
      <c r="F57" s="5"/>
      <c r="G57" s="5"/>
      <c r="H57" s="5"/>
      <c r="I57" s="5"/>
      <c r="J57" s="5"/>
      <c r="N57" s="220" t="s">
        <v>4075</v>
      </c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  <c r="N58" t="s">
        <v>4076</v>
      </c>
    </row>
    <row r="59" spans="1:19" x14ac:dyDescent="0.25">
      <c r="A59" s="5" t="s">
        <v>4060</v>
      </c>
      <c r="B59" s="271">
        <v>25</v>
      </c>
      <c r="C59" s="271"/>
      <c r="D59" s="271"/>
      <c r="E59" s="264"/>
      <c r="F59" s="5"/>
      <c r="G59" s="5"/>
      <c r="H59" s="5"/>
      <c r="I59" s="5"/>
      <c r="J59" s="5"/>
      <c r="N59" s="220" t="s">
        <v>4077</v>
      </c>
    </row>
    <row r="60" spans="1:19" x14ac:dyDescent="0.25">
      <c r="A60" s="5" t="s">
        <v>4061</v>
      </c>
      <c r="B60" s="271">
        <v>27</v>
      </c>
      <c r="C60" s="271"/>
      <c r="D60" s="271"/>
      <c r="E60" s="264"/>
      <c r="F60" s="5"/>
      <c r="G60" s="5"/>
      <c r="H60" s="5"/>
      <c r="I60" s="5"/>
      <c r="J60" s="5"/>
      <c r="N60" t="s">
        <v>4078</v>
      </c>
    </row>
    <row r="61" spans="1:19" x14ac:dyDescent="0.25">
      <c r="A61" s="5" t="s">
        <v>4081</v>
      </c>
      <c r="B61" s="271">
        <v>32</v>
      </c>
      <c r="C61" s="271"/>
      <c r="D61" s="271"/>
      <c r="E61" s="264"/>
      <c r="F61" s="5"/>
      <c r="G61" s="5"/>
      <c r="H61" s="5"/>
      <c r="I61" s="5"/>
      <c r="J61" s="5"/>
      <c r="N61" s="220" t="s">
        <v>4079</v>
      </c>
      <c r="O61" s="220"/>
    </row>
    <row r="62" spans="1:19" x14ac:dyDescent="0.25">
      <c r="A62" s="5" t="s">
        <v>3975</v>
      </c>
      <c r="B62" s="271">
        <v>31</v>
      </c>
      <c r="C62" s="271"/>
      <c r="D62" s="271"/>
      <c r="E62" s="24"/>
      <c r="F62" s="5"/>
      <c r="G62" s="5"/>
      <c r="H62" s="5"/>
      <c r="I62" s="5"/>
      <c r="J62" s="5"/>
      <c r="N62" t="s">
        <v>4119</v>
      </c>
    </row>
    <row r="63" spans="1:19" x14ac:dyDescent="0.25">
      <c r="A63" s="5" t="s">
        <v>3976</v>
      </c>
      <c r="B63" s="271">
        <v>31</v>
      </c>
      <c r="C63" s="271"/>
      <c r="D63" s="271"/>
      <c r="E63" s="24"/>
      <c r="F63" s="5"/>
      <c r="G63" s="5"/>
      <c r="H63" s="5"/>
      <c r="I63" s="5"/>
      <c r="J63" s="5"/>
      <c r="N63" s="220" t="s">
        <v>4080</v>
      </c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  <c r="N64" t="s">
        <v>4082</v>
      </c>
    </row>
    <row r="65" spans="1:19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 t="s">
        <v>4083</v>
      </c>
      <c r="O65" s="220"/>
    </row>
    <row r="66" spans="1:19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  <c r="N66" t="s">
        <v>4087</v>
      </c>
    </row>
    <row r="67" spans="1:19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 t="s">
        <v>4120</v>
      </c>
      <c r="S67" s="220" t="s">
        <v>4122</v>
      </c>
    </row>
    <row r="68" spans="1:19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  <c r="N68" s="220" t="s">
        <v>4121</v>
      </c>
    </row>
    <row r="69" spans="1:19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9" x14ac:dyDescent="0.25">
      <c r="A70" s="5" t="s">
        <v>3391</v>
      </c>
      <c r="B70" s="271">
        <v>5</v>
      </c>
      <c r="C70" s="302">
        <v>25</v>
      </c>
      <c r="D70" s="271"/>
      <c r="E70" s="24"/>
      <c r="F70" s="5"/>
      <c r="G70" s="5"/>
      <c r="H70" s="5"/>
      <c r="I70" s="5"/>
      <c r="J70" s="5"/>
      <c r="N70" s="220" t="s">
        <v>4123</v>
      </c>
    </row>
    <row r="71" spans="1:19" x14ac:dyDescent="0.25">
      <c r="A71" s="5" t="s">
        <v>3392</v>
      </c>
      <c r="B71" s="271">
        <v>16</v>
      </c>
      <c r="C71" s="271"/>
      <c r="D71" s="271"/>
      <c r="E71" s="24"/>
      <c r="F71" s="5"/>
      <c r="G71" s="5"/>
      <c r="H71" s="5"/>
      <c r="I71" s="5"/>
      <c r="J71" s="5"/>
    </row>
    <row r="72" spans="1:19" x14ac:dyDescent="0.25">
      <c r="A72" s="5" t="s">
        <v>3393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9" x14ac:dyDescent="0.25">
      <c r="A73" s="5" t="s">
        <v>3394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9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9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9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9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9" x14ac:dyDescent="0.25">
      <c r="A78" s="5" t="s">
        <v>4052</v>
      </c>
      <c r="B78" s="5">
        <v>14</v>
      </c>
      <c r="C78" s="135"/>
      <c r="D78" s="271"/>
      <c r="E78" s="24"/>
      <c r="F78" s="5"/>
      <c r="G78" s="5"/>
      <c r="H78" s="5"/>
      <c r="I78" s="5"/>
      <c r="J78" s="5"/>
    </row>
    <row r="79" spans="1:19" x14ac:dyDescent="0.25">
      <c r="A79" s="5" t="s">
        <v>3396</v>
      </c>
      <c r="B79" s="271">
        <v>13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9" x14ac:dyDescent="0.25">
      <c r="A80" s="5" t="s">
        <v>3397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3398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271">
        <v>0</v>
      </c>
      <c r="C85" s="271">
        <v>25</v>
      </c>
      <c r="D85" s="271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271">
        <v>28</v>
      </c>
      <c r="C86" s="274"/>
      <c r="D86" s="271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271">
        <v>0</v>
      </c>
      <c r="C87" s="274">
        <v>24</v>
      </c>
      <c r="D87" s="271">
        <v>3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271">
        <v>20</v>
      </c>
      <c r="C88" s="274"/>
      <c r="D88" s="271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271">
        <v>4</v>
      </c>
      <c r="C89" s="271">
        <v>21</v>
      </c>
      <c r="D89" s="271">
        <v>0</v>
      </c>
      <c r="E89" s="5"/>
      <c r="F89" s="5"/>
      <c r="G89" s="5"/>
      <c r="H89" s="5"/>
      <c r="I89" s="5"/>
      <c r="J89" s="5"/>
    </row>
    <row r="90" spans="1:10" x14ac:dyDescent="0.25">
      <c r="A90" s="218" t="s">
        <v>2491</v>
      </c>
      <c r="B90" s="271"/>
      <c r="C90" s="271">
        <v>21</v>
      </c>
      <c r="D90" s="271"/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4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1</v>
      </c>
      <c r="E100" s="254" t="s">
        <v>2843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11</v>
      </c>
      <c r="C102" s="271">
        <v>22</v>
      </c>
      <c r="D102" s="271">
        <v>1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1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3</v>
      </c>
      <c r="C107" s="271">
        <v>25</v>
      </c>
      <c r="D107" s="271">
        <v>2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4</v>
      </c>
      <c r="C109" s="271">
        <v>23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24</v>
      </c>
      <c r="D111" s="271">
        <v>2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D112" s="271">
        <v>1</v>
      </c>
      <c r="E112" s="5"/>
      <c r="F112" s="5"/>
      <c r="G112" s="5"/>
      <c r="H112" s="5"/>
      <c r="I112" s="5"/>
      <c r="J112" s="5"/>
    </row>
    <row r="113" spans="1:14" x14ac:dyDescent="0.25">
      <c r="A113" s="5">
        <v>841</v>
      </c>
      <c r="B113" s="271">
        <v>0</v>
      </c>
      <c r="C113" s="271">
        <v>22</v>
      </c>
      <c r="D113" s="271">
        <v>1</v>
      </c>
      <c r="E113" s="135"/>
      <c r="F113" s="5"/>
      <c r="G113" s="5"/>
      <c r="H113" s="5"/>
      <c r="I113" s="5"/>
      <c r="J113" s="5"/>
    </row>
    <row r="114" spans="1:14" x14ac:dyDescent="0.25">
      <c r="A114" s="5">
        <v>842</v>
      </c>
      <c r="B114" s="271"/>
      <c r="C114" s="271">
        <v>21</v>
      </c>
      <c r="D114" s="271"/>
      <c r="E114" s="135"/>
      <c r="F114" s="5"/>
      <c r="G114" s="5"/>
      <c r="H114" s="5"/>
      <c r="I114" s="5"/>
      <c r="J114" s="5"/>
    </row>
    <row r="115" spans="1:14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4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4" x14ac:dyDescent="0.25">
      <c r="A117" s="5">
        <v>912</v>
      </c>
      <c r="B117" s="271">
        <v>28</v>
      </c>
      <c r="C117" s="271"/>
      <c r="D117" s="271"/>
      <c r="E117" s="5"/>
      <c r="F117" s="5"/>
      <c r="G117" s="5"/>
      <c r="H117" s="5"/>
      <c r="I117" s="5"/>
      <c r="J117" s="5"/>
    </row>
    <row r="118" spans="1:14" x14ac:dyDescent="0.25">
      <c r="A118" s="5">
        <v>921</v>
      </c>
      <c r="B118" s="271">
        <v>0</v>
      </c>
      <c r="C118" s="271">
        <v>23</v>
      </c>
      <c r="D118" s="163">
        <v>0</v>
      </c>
      <c r="E118" s="255"/>
      <c r="F118" s="5"/>
      <c r="G118" s="5"/>
      <c r="H118" s="5"/>
      <c r="I118" s="5"/>
      <c r="J118" s="5"/>
    </row>
    <row r="119" spans="1:14" x14ac:dyDescent="0.25">
      <c r="A119" s="5">
        <v>922</v>
      </c>
      <c r="B119" s="271">
        <v>22</v>
      </c>
      <c r="C119" s="271"/>
      <c r="D119" s="163"/>
      <c r="E119" s="255"/>
      <c r="F119" s="5"/>
      <c r="G119" s="5"/>
      <c r="H119" s="5"/>
      <c r="I119" s="5"/>
      <c r="J119" s="5"/>
    </row>
    <row r="120" spans="1:14" x14ac:dyDescent="0.25">
      <c r="A120" s="5">
        <v>931</v>
      </c>
      <c r="B120" s="271">
        <v>4</v>
      </c>
      <c r="C120" s="271">
        <v>26</v>
      </c>
      <c r="D120" s="271">
        <v>0</v>
      </c>
      <c r="E120" s="5"/>
      <c r="F120" s="5"/>
      <c r="G120" s="5"/>
      <c r="H120" s="5"/>
      <c r="I120" s="5"/>
      <c r="J120" s="5"/>
    </row>
    <row r="121" spans="1:14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4" x14ac:dyDescent="0.25">
      <c r="A122" s="24">
        <v>311</v>
      </c>
      <c r="B122" s="24">
        <v>8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4" x14ac:dyDescent="0.25">
      <c r="A123" s="96">
        <v>312</v>
      </c>
      <c r="B123" s="5">
        <v>33</v>
      </c>
      <c r="C123" s="5"/>
      <c r="D123" s="271"/>
      <c r="E123" s="5"/>
      <c r="F123" s="5"/>
      <c r="G123" s="5"/>
      <c r="H123" s="5"/>
      <c r="I123" s="5"/>
      <c r="J123" s="94"/>
    </row>
    <row r="124" spans="1:14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4" x14ac:dyDescent="0.25">
      <c r="A125" s="5">
        <v>321</v>
      </c>
      <c r="B125" s="271">
        <v>4</v>
      </c>
      <c r="C125" s="274">
        <v>23</v>
      </c>
      <c r="D125" s="271">
        <v>0</v>
      </c>
      <c r="E125" s="5"/>
      <c r="F125" s="5"/>
      <c r="G125" s="5"/>
      <c r="H125" s="5"/>
      <c r="I125" s="5"/>
      <c r="J125" s="5"/>
    </row>
    <row r="126" spans="1:14" x14ac:dyDescent="0.25">
      <c r="A126" s="5">
        <v>322</v>
      </c>
      <c r="B126" s="271">
        <v>25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4" x14ac:dyDescent="0.25">
      <c r="A127" s="5">
        <v>331</v>
      </c>
      <c r="B127" s="271">
        <v>6</v>
      </c>
      <c r="C127" s="271">
        <v>24</v>
      </c>
      <c r="D127" s="271">
        <v>0</v>
      </c>
      <c r="E127" s="135"/>
      <c r="F127" s="5"/>
      <c r="G127" s="5"/>
      <c r="H127" s="5"/>
      <c r="I127" s="5"/>
      <c r="J127" s="5"/>
      <c r="N127" s="166"/>
    </row>
    <row r="128" spans="1:14" x14ac:dyDescent="0.25">
      <c r="A128" s="5">
        <v>332</v>
      </c>
      <c r="B128" s="271">
        <v>25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21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713</v>
      </c>
      <c r="C134" s="176">
        <f>SUM(C3:C133)</f>
        <v>1241</v>
      </c>
      <c r="D134" s="176">
        <f>SUM(D3:D133)</f>
        <v>30</v>
      </c>
      <c r="E134" s="165"/>
      <c r="F134" s="176"/>
      <c r="G134" s="165"/>
      <c r="H134" s="165"/>
      <c r="I134" s="165"/>
      <c r="J134" s="176">
        <f>B134+C134+D134</f>
        <v>1984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65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20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13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/>
      <c r="C149" s="96">
        <v>15</v>
      </c>
      <c r="D149" s="96"/>
      <c r="E149" s="96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17</v>
      </c>
      <c r="C150" s="5"/>
      <c r="D150" s="5">
        <v>1</v>
      </c>
      <c r="E150" s="135" t="s">
        <v>2843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28</v>
      </c>
      <c r="C151" s="96"/>
      <c r="D151" s="96"/>
      <c r="E151" s="96"/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22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1</v>
      </c>
      <c r="E153" s="252" t="s">
        <v>2843</v>
      </c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F154" s="24">
        <f>SUM(C146+C162+C176+C168)</f>
        <v>54</v>
      </c>
      <c r="G154" s="24">
        <f>SUM(C149+C150+C151+C152+C169+C178+C179)</f>
        <v>43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142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SUM(B147+B177+B148)</f>
        <v>42</v>
      </c>
      <c r="G156" s="165">
        <f>SUM(B149+B150+B151+B152+B169+B178+B179)</f>
        <v>89</v>
      </c>
      <c r="H156" s="165">
        <f>SUM(B153+B154+B155+B170+B171+B172+B180+B181)</f>
        <v>77</v>
      </c>
      <c r="I156" s="165">
        <f>SUM(B156+B157+B182)</f>
        <v>45</v>
      </c>
      <c r="J156" s="176">
        <f>F156+G156+H156+I156</f>
        <v>253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2</v>
      </c>
      <c r="H158" s="165">
        <f>SUM(D153+D154+D155+D170+D171+D172+D180+D181)</f>
        <v>1</v>
      </c>
      <c r="I158" s="165">
        <f>D156+D157+D170+D171+D172+D182</f>
        <v>0</v>
      </c>
      <c r="J158" s="176">
        <f>F158+G158+H158+I158</f>
        <v>5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98</v>
      </c>
      <c r="G160" s="96">
        <f>G154+G156+G158</f>
        <v>134</v>
      </c>
      <c r="H160" s="96">
        <f>H154+H156+H158</f>
        <v>108</v>
      </c>
      <c r="I160" s="96">
        <f>I154+I156+I158</f>
        <v>60</v>
      </c>
      <c r="J160" s="167">
        <f>J154+J156+J158</f>
        <v>400</v>
      </c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400</v>
      </c>
      <c r="J161" s="167"/>
      <c r="K161" s="174"/>
      <c r="L161" s="166"/>
    </row>
    <row r="162" spans="1:14" x14ac:dyDescent="0.25">
      <c r="A162" s="96" t="s">
        <v>4020</v>
      </c>
      <c r="B162" s="163"/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4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 t="s">
        <v>4021</v>
      </c>
      <c r="B168" s="163">
        <v>1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4" x14ac:dyDescent="0.25">
      <c r="A169" s="96" t="s">
        <v>3452</v>
      </c>
      <c r="B169" s="163">
        <v>2</v>
      </c>
      <c r="C169" s="163">
        <v>15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4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4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4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4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4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4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4" x14ac:dyDescent="0.25">
      <c r="A176" s="5" t="s">
        <v>4022</v>
      </c>
      <c r="B176" s="271"/>
      <c r="C176" s="271">
        <v>9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5" x14ac:dyDescent="0.25">
      <c r="A177" s="5" t="s">
        <v>4024</v>
      </c>
      <c r="B177" s="271">
        <v>9</v>
      </c>
      <c r="C177" s="271"/>
      <c r="D177" s="5"/>
      <c r="E177" s="252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6</v>
      </c>
      <c r="C178" s="271">
        <v>13</v>
      </c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14</v>
      </c>
      <c r="C179" s="271"/>
      <c r="D179" s="5">
        <v>1</v>
      </c>
      <c r="E179" s="135" t="s">
        <v>3636</v>
      </c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16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254</v>
      </c>
      <c r="C187" s="179">
        <f>SUM(C145:C186)</f>
        <v>142</v>
      </c>
      <c r="D187" s="179">
        <f>SUM(D145:D186)</f>
        <v>5</v>
      </c>
      <c r="E187" s="292" t="s">
        <v>3457</v>
      </c>
      <c r="F187" s="179"/>
      <c r="G187" s="179"/>
      <c r="H187" s="179"/>
      <c r="I187" s="179"/>
      <c r="J187" s="179">
        <f>B187+C187+D187</f>
        <v>401</v>
      </c>
    </row>
    <row r="188" spans="1:15" ht="15.75" thickTop="1" x14ac:dyDescent="0.25">
      <c r="A188" s="24" t="s">
        <v>1802</v>
      </c>
      <c r="B188" s="24">
        <f>B187+B134</f>
        <v>967</v>
      </c>
      <c r="C188" s="24">
        <f>C134+C187</f>
        <v>1383</v>
      </c>
      <c r="D188" s="24">
        <f>D134+D187</f>
        <v>35</v>
      </c>
      <c r="E188" s="24"/>
      <c r="F188" s="24"/>
      <c r="G188" s="24"/>
      <c r="H188" s="24"/>
      <c r="I188" s="24"/>
      <c r="J188" s="24">
        <f>J187+J134</f>
        <v>2385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3985</v>
      </c>
      <c r="E194" t="s">
        <v>4002</v>
      </c>
      <c r="K194" t="s">
        <v>3995</v>
      </c>
      <c r="L194" s="253"/>
      <c r="M194" s="253"/>
      <c r="O194" t="s">
        <v>3509</v>
      </c>
    </row>
    <row r="195" spans="1:17" x14ac:dyDescent="0.25">
      <c r="A195" t="s">
        <v>3986</v>
      </c>
      <c r="E195" t="s">
        <v>4013</v>
      </c>
    </row>
    <row r="196" spans="1:17" x14ac:dyDescent="0.25">
      <c r="A196" t="s">
        <v>3987</v>
      </c>
    </row>
    <row r="197" spans="1:17" x14ac:dyDescent="0.25">
      <c r="A197" t="s">
        <v>3988</v>
      </c>
    </row>
    <row r="198" spans="1:17" x14ac:dyDescent="0.25">
      <c r="A198" t="s">
        <v>3989</v>
      </c>
      <c r="O198" s="253"/>
      <c r="P198" s="253"/>
      <c r="Q198" s="253"/>
    </row>
    <row r="199" spans="1:17" x14ac:dyDescent="0.25">
      <c r="A199" t="s">
        <v>3990</v>
      </c>
      <c r="O199" s="253"/>
      <c r="P199" s="253"/>
      <c r="Q199" s="253"/>
    </row>
    <row r="200" spans="1:17" x14ac:dyDescent="0.25">
      <c r="A200" t="s">
        <v>3991</v>
      </c>
      <c r="C200" s="252"/>
    </row>
    <row r="201" spans="1:17" x14ac:dyDescent="0.25">
      <c r="A201" t="s">
        <v>4003</v>
      </c>
      <c r="O201" s="252"/>
      <c r="P201" s="252"/>
      <c r="Q201" s="252"/>
    </row>
    <row r="202" spans="1:17" x14ac:dyDescent="0.25">
      <c r="A202" t="s">
        <v>4005</v>
      </c>
      <c r="O202" s="252"/>
    </row>
    <row r="203" spans="1:17" x14ac:dyDescent="0.25">
      <c r="A203" t="s">
        <v>4012</v>
      </c>
    </row>
    <row r="204" spans="1:17" x14ac:dyDescent="0.25">
      <c r="A204" t="s">
        <v>4034</v>
      </c>
    </row>
    <row r="205" spans="1:17" ht="16.149999999999999" customHeight="1" x14ac:dyDescent="0.25">
      <c r="A205" t="s">
        <v>4035</v>
      </c>
    </row>
    <row r="206" spans="1:17" ht="16.149999999999999" customHeight="1" x14ac:dyDescent="0.25"/>
    <row r="207" spans="1:17" ht="16.149999999999999" customHeight="1" x14ac:dyDescent="0.25"/>
    <row r="212" spans="1:21" x14ac:dyDescent="0.25">
      <c r="A212" s="252"/>
    </row>
    <row r="213" spans="1:21" x14ac:dyDescent="0.25">
      <c r="A213" s="252"/>
    </row>
    <row r="215" spans="1:21" x14ac:dyDescent="0.25">
      <c r="A215" s="251" t="s">
        <v>2572</v>
      </c>
      <c r="E215" s="251" t="s">
        <v>2572</v>
      </c>
      <c r="K215" s="252" t="s">
        <v>2572</v>
      </c>
      <c r="O215" s="252" t="s">
        <v>2572</v>
      </c>
    </row>
    <row r="216" spans="1:21" x14ac:dyDescent="0.25">
      <c r="A216" s="253"/>
      <c r="B216" s="253"/>
      <c r="C216" s="253"/>
      <c r="D216" s="253"/>
      <c r="E216" t="s">
        <v>4008</v>
      </c>
      <c r="K216" t="s">
        <v>4028</v>
      </c>
      <c r="O216" t="s">
        <v>4030</v>
      </c>
    </row>
    <row r="217" spans="1:21" x14ac:dyDescent="0.25">
      <c r="B217" s="253"/>
      <c r="C217" s="253"/>
      <c r="E217" t="s">
        <v>4017</v>
      </c>
      <c r="K217" t="s">
        <v>4029</v>
      </c>
      <c r="O217" t="s">
        <v>4031</v>
      </c>
    </row>
    <row r="218" spans="1:21" x14ac:dyDescent="0.25">
      <c r="B218" s="253"/>
      <c r="C218" s="253"/>
      <c r="E218" t="s">
        <v>4036</v>
      </c>
      <c r="O218" t="s">
        <v>4032</v>
      </c>
    </row>
    <row r="219" spans="1:21" x14ac:dyDescent="0.25">
      <c r="A219" s="253"/>
      <c r="B219" s="253"/>
      <c r="C219" s="253"/>
      <c r="E219" s="252" t="s">
        <v>4048</v>
      </c>
      <c r="O219" t="s">
        <v>4033</v>
      </c>
      <c r="U219" t="s">
        <v>3158</v>
      </c>
    </row>
    <row r="220" spans="1:21" x14ac:dyDescent="0.25">
      <c r="A220" s="253"/>
      <c r="B220" s="253"/>
      <c r="C220" s="253"/>
      <c r="E220" s="252" t="s">
        <v>4049</v>
      </c>
    </row>
    <row r="221" spans="1:21" x14ac:dyDescent="0.25">
      <c r="A221" s="277"/>
      <c r="B221" s="253"/>
      <c r="C221" s="253"/>
      <c r="E221" s="252" t="s">
        <v>4050</v>
      </c>
    </row>
    <row r="222" spans="1:21" x14ac:dyDescent="0.25">
      <c r="A222" s="277"/>
      <c r="B222" s="253"/>
      <c r="C222" s="253"/>
      <c r="E222" s="252" t="s">
        <v>4051</v>
      </c>
    </row>
    <row r="223" spans="1:21" x14ac:dyDescent="0.25">
      <c r="A223" s="253"/>
      <c r="B223" s="253"/>
      <c r="C223" s="253"/>
      <c r="E223" s="252"/>
    </row>
    <row r="224" spans="1:21" x14ac:dyDescent="0.25">
      <c r="A224" s="253"/>
      <c r="B224" s="253"/>
      <c r="C224" s="253"/>
      <c r="E224" s="252"/>
      <c r="O224" s="252"/>
    </row>
    <row r="225" spans="1:17" x14ac:dyDescent="0.25">
      <c r="A225" s="253"/>
      <c r="B225" s="253"/>
      <c r="C225" s="253"/>
      <c r="D225" s="253"/>
      <c r="O225" s="252"/>
    </row>
    <row r="226" spans="1:17" x14ac:dyDescent="0.25">
      <c r="A226" s="253"/>
      <c r="B226" s="253"/>
      <c r="C226" s="253"/>
      <c r="D226" s="253"/>
      <c r="O226" s="252"/>
    </row>
    <row r="227" spans="1:17" x14ac:dyDescent="0.25">
      <c r="A227" s="253"/>
      <c r="B227" s="253"/>
      <c r="C227" s="253"/>
      <c r="D227" s="253"/>
      <c r="O227" s="252"/>
    </row>
    <row r="228" spans="1:17" x14ac:dyDescent="0.25">
      <c r="A228" s="253"/>
      <c r="B228" s="253"/>
      <c r="C228" s="253"/>
      <c r="D228" s="253"/>
      <c r="F228" s="252"/>
      <c r="O228" s="252"/>
    </row>
    <row r="229" spans="1:17" x14ac:dyDescent="0.25">
      <c r="A229" s="253"/>
      <c r="B229" s="253"/>
      <c r="C229" s="253"/>
      <c r="D229" s="253"/>
    </row>
    <row r="230" spans="1:17" x14ac:dyDescent="0.25">
      <c r="A230" s="253"/>
      <c r="B230" s="253"/>
      <c r="C230" s="253"/>
      <c r="D230" s="253"/>
    </row>
    <row r="231" spans="1:17" x14ac:dyDescent="0.25">
      <c r="A231" s="253"/>
      <c r="B231" s="253"/>
      <c r="C231" s="253"/>
      <c r="D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  <c r="O236" s="253"/>
      <c r="P236" s="253"/>
    </row>
    <row r="237" spans="1:17" x14ac:dyDescent="0.25">
      <c r="A237" s="253"/>
      <c r="B237" s="253"/>
      <c r="C237" s="253"/>
      <c r="D237" s="253"/>
      <c r="E237" s="253"/>
      <c r="O237" s="253"/>
      <c r="P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  <c r="O239" s="252"/>
      <c r="P239" s="252"/>
      <c r="Q239" s="252"/>
    </row>
    <row r="240" spans="1:17" x14ac:dyDescent="0.25">
      <c r="A240" s="253"/>
      <c r="B240" s="253"/>
      <c r="C240" s="253"/>
      <c r="D240" s="253"/>
      <c r="E240" s="253"/>
      <c r="O240" s="252"/>
      <c r="P240" s="252"/>
    </row>
    <row r="241" spans="1:5" x14ac:dyDescent="0.25">
      <c r="A241" s="253"/>
      <c r="B241" s="253"/>
      <c r="C241" s="253"/>
      <c r="D241" s="253"/>
      <c r="E241" s="253"/>
    </row>
    <row r="242" spans="1:5" x14ac:dyDescent="0.25">
      <c r="A242" s="253"/>
      <c r="B242" s="253"/>
      <c r="C242" s="253"/>
      <c r="D242" s="253"/>
      <c r="E242" s="253"/>
    </row>
    <row r="243" spans="1:5" x14ac:dyDescent="0.25">
      <c r="A243" s="253"/>
      <c r="B243" s="253"/>
      <c r="C243" s="253"/>
      <c r="D243" s="253"/>
      <c r="E243" s="253"/>
    </row>
    <row r="244" spans="1:5" x14ac:dyDescent="0.25">
      <c r="A244" s="253"/>
      <c r="B244" s="253"/>
      <c r="C244" s="253"/>
      <c r="D244" s="253"/>
      <c r="E244" s="253"/>
    </row>
    <row r="245" spans="1:5" x14ac:dyDescent="0.25">
      <c r="A245" s="253"/>
      <c r="B245" s="253"/>
      <c r="C245" s="253"/>
      <c r="D245" s="253"/>
      <c r="E245" s="253"/>
    </row>
    <row r="246" spans="1:5" x14ac:dyDescent="0.25">
      <c r="A246" s="253"/>
      <c r="B246" s="253"/>
      <c r="C246" s="253"/>
      <c r="D246" s="253"/>
      <c r="E246" s="253"/>
    </row>
    <row r="247" spans="1:5" x14ac:dyDescent="0.25">
      <c r="A247" s="253"/>
      <c r="B247" s="253"/>
      <c r="C247" s="253"/>
      <c r="D247" s="253"/>
      <c r="E247" s="253"/>
    </row>
    <row r="248" spans="1:5" x14ac:dyDescent="0.25">
      <c r="A248" s="253"/>
      <c r="B248" s="253"/>
      <c r="C248" s="253"/>
      <c r="D248" s="253"/>
      <c r="E248" s="253"/>
    </row>
    <row r="249" spans="1:5" x14ac:dyDescent="0.25">
      <c r="A249" s="253"/>
      <c r="B249" s="253"/>
      <c r="C249" s="253"/>
      <c r="D249" s="253"/>
      <c r="E249" s="253"/>
    </row>
    <row r="250" spans="1:5" x14ac:dyDescent="0.25">
      <c r="A250" s="253"/>
      <c r="B250" s="253"/>
      <c r="C250" s="253"/>
      <c r="D250" s="253"/>
      <c r="E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</row>
    <row r="254" spans="1:5" x14ac:dyDescent="0.25">
      <c r="A254" s="253"/>
      <c r="B254" s="253"/>
      <c r="C254" s="253"/>
      <c r="D254" s="253"/>
    </row>
    <row r="255" spans="1:5" x14ac:dyDescent="0.25">
      <c r="A255" s="253"/>
      <c r="B255" s="253"/>
      <c r="C255" s="253"/>
      <c r="D255" s="253"/>
    </row>
    <row r="256" spans="1:5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  <c r="E263" s="296"/>
    </row>
    <row r="264" spans="1:5" x14ac:dyDescent="0.25">
      <c r="A264" s="253"/>
      <c r="B264" s="253"/>
      <c r="C264" s="253"/>
      <c r="D264" s="253"/>
      <c r="E264" s="252"/>
    </row>
    <row r="265" spans="1:5" x14ac:dyDescent="0.25">
      <c r="A265" s="253"/>
      <c r="B265" s="253"/>
      <c r="C265" s="253"/>
      <c r="D265" s="253"/>
      <c r="E265" s="252"/>
    </row>
    <row r="266" spans="1:5" x14ac:dyDescent="0.25">
      <c r="A266" s="253"/>
      <c r="B266" s="253"/>
      <c r="C266" s="253"/>
      <c r="D266" s="253"/>
      <c r="E266" s="252"/>
    </row>
    <row r="267" spans="1:5" x14ac:dyDescent="0.25">
      <c r="A267" s="253"/>
      <c r="B267" s="253"/>
      <c r="C267" s="253"/>
      <c r="D267" s="253"/>
      <c r="E267" s="252"/>
    </row>
    <row r="268" spans="1:5" x14ac:dyDescent="0.25">
      <c r="A268" s="253"/>
      <c r="B268" s="253"/>
      <c r="C268" s="253"/>
      <c r="D268" s="253"/>
      <c r="E268" s="252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96"/>
    </row>
    <row r="271" spans="1:5" x14ac:dyDescent="0.25">
      <c r="A271" s="253"/>
      <c r="B271" s="253"/>
      <c r="C271" s="253"/>
      <c r="D271" s="253"/>
      <c r="E271" s="253"/>
    </row>
    <row r="273" spans="1:17" x14ac:dyDescent="0.25">
      <c r="A273" s="252" t="s">
        <v>2573</v>
      </c>
      <c r="E273" s="252" t="s">
        <v>2573</v>
      </c>
      <c r="K273" s="252" t="s">
        <v>2573</v>
      </c>
      <c r="O273" s="252" t="s">
        <v>2573</v>
      </c>
    </row>
    <row r="275" spans="1:17" x14ac:dyDescent="0.25">
      <c r="B275" s="166"/>
      <c r="O275" s="253"/>
      <c r="P275" s="253"/>
      <c r="Q275" s="253"/>
    </row>
    <row r="287" spans="1:17" x14ac:dyDescent="0.25">
      <c r="A287" s="252" t="s">
        <v>2574</v>
      </c>
      <c r="E287" s="252" t="s">
        <v>2574</v>
      </c>
      <c r="K287" s="252" t="s">
        <v>2574</v>
      </c>
      <c r="O287" s="252" t="s">
        <v>2574</v>
      </c>
    </row>
    <row r="288" spans="1:17" x14ac:dyDescent="0.25">
      <c r="A288" s="252" t="s">
        <v>4007</v>
      </c>
      <c r="B288" s="252"/>
      <c r="C288" s="252"/>
      <c r="D288" s="252"/>
      <c r="E288" s="252" t="s">
        <v>4006</v>
      </c>
      <c r="F288" s="252"/>
      <c r="O288" t="s">
        <v>4011</v>
      </c>
    </row>
    <row r="289" spans="1:6" x14ac:dyDescent="0.25">
      <c r="A289" s="252" t="s">
        <v>4015</v>
      </c>
      <c r="B289" s="252"/>
      <c r="C289" s="252"/>
      <c r="D289" s="252"/>
      <c r="E289" s="252" t="s">
        <v>4007</v>
      </c>
      <c r="F289" s="252"/>
    </row>
    <row r="290" spans="1:6" x14ac:dyDescent="0.25">
      <c r="E290" s="252" t="s">
        <v>4014</v>
      </c>
    </row>
    <row r="292" spans="1:6" x14ac:dyDescent="0.25">
      <c r="A292" s="253"/>
      <c r="C292" s="253"/>
      <c r="D292" s="253"/>
      <c r="E292" s="253"/>
    </row>
    <row r="293" spans="1:6" x14ac:dyDescent="0.25">
      <c r="A293" s="253"/>
      <c r="C293" s="253"/>
      <c r="D293" s="253"/>
      <c r="E293" s="253"/>
    </row>
    <row r="294" spans="1:6" x14ac:dyDescent="0.25">
      <c r="A294" s="253"/>
      <c r="B294" s="253"/>
      <c r="C294" s="253"/>
      <c r="D294" s="253"/>
      <c r="E294" s="253"/>
    </row>
    <row r="295" spans="1:6" x14ac:dyDescent="0.25">
      <c r="A295" s="253"/>
      <c r="B295" s="253"/>
      <c r="C295" s="253"/>
      <c r="D295" s="253"/>
      <c r="E295" s="253"/>
    </row>
    <row r="296" spans="1:6" x14ac:dyDescent="0.25">
      <c r="A296" s="253"/>
      <c r="B296" s="253"/>
      <c r="C296" s="253"/>
      <c r="D296" s="253"/>
      <c r="E296" s="253"/>
    </row>
    <row r="297" spans="1:6" x14ac:dyDescent="0.25">
      <c r="A297" s="253"/>
      <c r="B297" s="253"/>
      <c r="C297" s="253"/>
      <c r="D297" s="253"/>
      <c r="E297" s="253"/>
    </row>
    <row r="306" spans="1:15" x14ac:dyDescent="0.25">
      <c r="A306" s="252" t="s">
        <v>2587</v>
      </c>
      <c r="E306" s="252" t="s">
        <v>2587</v>
      </c>
      <c r="K306" s="252" t="s">
        <v>2587</v>
      </c>
      <c r="O306" s="252" t="s">
        <v>2587</v>
      </c>
    </row>
    <row r="307" spans="1:15" x14ac:dyDescent="0.25">
      <c r="A307" t="s">
        <v>3985</v>
      </c>
      <c r="C307" s="253"/>
      <c r="D307" s="253"/>
      <c r="E307" t="s">
        <v>4009</v>
      </c>
    </row>
    <row r="308" spans="1:15" x14ac:dyDescent="0.25">
      <c r="A308" t="s">
        <v>3710</v>
      </c>
      <c r="B308" s="253"/>
      <c r="C308" s="253"/>
      <c r="D308" s="253"/>
      <c r="E308" s="253"/>
    </row>
    <row r="309" spans="1:15" x14ac:dyDescent="0.25">
      <c r="A309" t="s">
        <v>3748</v>
      </c>
      <c r="B309" s="253"/>
      <c r="C309" s="253"/>
      <c r="D309" s="253"/>
      <c r="E309" s="253"/>
    </row>
    <row r="310" spans="1:15" x14ac:dyDescent="0.25">
      <c r="A310" t="s">
        <v>3765</v>
      </c>
      <c r="B310" s="253"/>
      <c r="C310" s="253"/>
      <c r="D310" s="253"/>
      <c r="E310" s="253"/>
    </row>
    <row r="311" spans="1:15" x14ac:dyDescent="0.25">
      <c r="A311" t="s">
        <v>3584</v>
      </c>
      <c r="B311" s="253"/>
      <c r="C311" s="253"/>
      <c r="D311" s="253"/>
      <c r="E311" s="253"/>
    </row>
    <row r="312" spans="1:15" x14ac:dyDescent="0.25">
      <c r="A312" s="253" t="s">
        <v>3698</v>
      </c>
      <c r="B312" s="253"/>
      <c r="C312" s="253"/>
      <c r="D312" s="253"/>
      <c r="E312" s="253"/>
    </row>
    <row r="313" spans="1:15" x14ac:dyDescent="0.25">
      <c r="A313" s="253" t="s">
        <v>4034</v>
      </c>
      <c r="B313" s="253"/>
      <c r="C313" s="253"/>
      <c r="D313" s="253"/>
      <c r="E313" s="253"/>
    </row>
    <row r="314" spans="1:15" x14ac:dyDescent="0.25">
      <c r="A314" s="253"/>
      <c r="B314" s="253"/>
      <c r="C314" s="253"/>
      <c r="D314" s="253"/>
      <c r="E314" s="253"/>
    </row>
    <row r="315" spans="1:15" x14ac:dyDescent="0.25">
      <c r="A315" s="253"/>
      <c r="B315" s="253"/>
    </row>
    <row r="316" spans="1:15" x14ac:dyDescent="0.25">
      <c r="A316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X318"/>
  <sheetViews>
    <sheetView zoomScaleNormal="100" workbookViewId="0">
      <pane ySplit="1" topLeftCell="A202" activePane="bottomLeft" state="frozen"/>
      <selection pane="bottomLeft" activeCell="J205" sqref="J205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C3+C9+C20+C30+C35+C40+C46+C51+C85+C96+C107+C116+C122+C57+C70+C77+C10+C11+C21+C22+C58+C97+C108+C123</f>
        <v>375</v>
      </c>
      <c r="G3" s="24">
        <f>C5+C12+C23+C31+C36+C42+C47+C87+C99+C100+C109+C110+C118+C125+C52+C62+C71+C79+C13+C14+C24+C25+C63+C88+C101+C119+C126</f>
        <v>328</v>
      </c>
      <c r="H3" s="24">
        <f>C6+C15+C26+C32+C37+C43+C48+C53+C89+C102+C103+C111+C120+C127+C112+C72+C80+C64+C65</f>
        <v>305</v>
      </c>
      <c r="I3" s="24">
        <f>C7+C33+C38+C44+C49+C54+C90+C104+C113+C121+C130+C131+C105+C73+C81+C66+C67+C114+C132</f>
        <v>235</v>
      </c>
      <c r="J3" s="170">
        <f>F3+G3+H3+I3</f>
        <v>1243</v>
      </c>
      <c r="N3" s="303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7</v>
      </c>
      <c r="C5" s="274">
        <v>25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>
        <v>0</v>
      </c>
      <c r="C6" s="271">
        <v>25</v>
      </c>
      <c r="D6" s="271">
        <v>3</v>
      </c>
      <c r="E6" s="5"/>
      <c r="F6" s="94">
        <f>SUM(B3+B9+B10+B11+B20+B21+B22+B30+B35+B40+B46+B51+B57+B58+B70+B77+B85+B86+B96+B97+B98+B107+B108+B116+B117+B122+B123+B124+B78+B59+B60+B41+B61)</f>
        <v>334</v>
      </c>
      <c r="G6" s="5">
        <f>B5+B12+B13+B14+B23+B24+B25+B31+B36+B42+B47+B52+B87+B99+B100+B101+B109+B118+B125+B126+B110+B62+B71+B79+B63+B88+B119</f>
        <v>241</v>
      </c>
      <c r="H6" s="5">
        <f>B6+B15+B16+B17+B26+B27+B28+B32+B37+B43+B48+B53+B89+B102+B103+B111+B112+B120+B127+B128+B72+B80+B64+B65</f>
        <v>106</v>
      </c>
      <c r="I6" s="5">
        <f>B7+B33+B38+B44+B49+B54+B90+B104+B113+B114+B121+B130+B131+B132+B73+B81+B66+B67+B105</f>
        <v>23</v>
      </c>
      <c r="J6" s="94">
        <f>SUM(F6+G6+H6+I6)</f>
        <v>704</v>
      </c>
    </row>
    <row r="7" spans="1:15" x14ac:dyDescent="0.25">
      <c r="A7" s="5">
        <v>141</v>
      </c>
      <c r="B7" s="271">
        <v>0</v>
      </c>
      <c r="C7" s="271">
        <v>20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4</v>
      </c>
      <c r="G9" s="5">
        <f>D5+D12+D13+D14+D23+D24+D31+D36+D42+D47+D52+D87+D99+D100+D101+D109+D110+D118+D125+D126+D62+D71+D79+D25+D63+D88+D119</f>
        <v>9</v>
      </c>
      <c r="H9" s="5">
        <f>D6+D15+D16+D17+D26+D27+D28+D32+D37+D43+D48+D53+D89+D102+D103+D111+D112+D120+D127+D128+D63+D72+D80+D64+D65</f>
        <v>11</v>
      </c>
      <c r="I9" s="5">
        <f>D7+D33+D38+D44+D49+D54+D90+D104+D113+D114+D121+D130+D131+D132+D73+D81+D66+D67+D105</f>
        <v>4</v>
      </c>
      <c r="J9" s="94">
        <f>SUM(F9+G9+H9+I9)</f>
        <v>28</v>
      </c>
    </row>
    <row r="10" spans="1:15" x14ac:dyDescent="0.25">
      <c r="A10" s="263" t="s">
        <v>2874</v>
      </c>
      <c r="B10" s="5">
        <v>28</v>
      </c>
      <c r="C10" s="5"/>
      <c r="D10" s="271"/>
      <c r="E10" s="5"/>
      <c r="F10" s="5"/>
      <c r="G10" s="5"/>
      <c r="H10" s="5"/>
      <c r="I10" s="5"/>
      <c r="J10" s="94">
        <f>J3+J6+J9</f>
        <v>1975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3</v>
      </c>
      <c r="C12" s="271">
        <v>24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25</v>
      </c>
      <c r="D15" s="271">
        <v>0</v>
      </c>
      <c r="E15" s="5"/>
      <c r="F15" s="5">
        <f>SUM(F3+F6+F9)</f>
        <v>713</v>
      </c>
      <c r="G15" s="5">
        <f>SUM(G3+G6+G9)</f>
        <v>578</v>
      </c>
      <c r="H15" s="5">
        <f>SUM(H3+H6+H9)</f>
        <v>422</v>
      </c>
      <c r="I15" s="5">
        <f>SUM(I3+I6+I9)</f>
        <v>262</v>
      </c>
      <c r="J15" s="94">
        <f>SUM(F15+G15+H15+I15)</f>
        <v>1975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25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3</v>
      </c>
      <c r="C43" s="275">
        <v>22</v>
      </c>
      <c r="D43" s="275">
        <v>1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1</v>
      </c>
      <c r="C46" s="275">
        <v>25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1</v>
      </c>
      <c r="C47" s="271">
        <v>23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24</v>
      </c>
      <c r="D48" s="271">
        <v>1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3</v>
      </c>
      <c r="C52" s="271">
        <v>25</v>
      </c>
      <c r="D52" s="271">
        <v>1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26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26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27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32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32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30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3391</v>
      </c>
      <c r="B70" s="271">
        <v>5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3392</v>
      </c>
      <c r="B71" s="271">
        <v>19</v>
      </c>
      <c r="C71" s="271"/>
      <c r="D71" s="271"/>
      <c r="E71" s="24"/>
      <c r="F71" s="5"/>
      <c r="G71" s="5"/>
      <c r="H71" s="5"/>
      <c r="I71" s="5"/>
      <c r="J71" s="5"/>
    </row>
    <row r="72" spans="1:15" x14ac:dyDescent="0.25">
      <c r="A72" s="5" t="s">
        <v>3393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3394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22</v>
      </c>
      <c r="C78" s="5"/>
      <c r="D78" s="271"/>
      <c r="E78" s="24"/>
      <c r="F78" s="5"/>
      <c r="G78" s="5"/>
      <c r="H78" s="5"/>
      <c r="I78" s="5"/>
      <c r="J78" s="5"/>
      <c r="L78" s="336" t="s">
        <v>4204</v>
      </c>
      <c r="M78" s="252"/>
      <c r="N78" s="252"/>
      <c r="O78" s="252"/>
    </row>
    <row r="79" spans="1:15" x14ac:dyDescent="0.25">
      <c r="A79" s="5" t="s">
        <v>4130</v>
      </c>
      <c r="B79" s="271">
        <v>12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271">
        <v>0</v>
      </c>
      <c r="C85" s="271">
        <v>25</v>
      </c>
      <c r="D85" s="271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271">
        <v>24</v>
      </c>
      <c r="C86" s="274"/>
      <c r="D86" s="271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271">
        <v>0</v>
      </c>
      <c r="C87" s="274">
        <v>25</v>
      </c>
      <c r="D87" s="271">
        <v>2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271">
        <v>23</v>
      </c>
      <c r="C88" s="274"/>
      <c r="D88" s="271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271">
        <v>3</v>
      </c>
      <c r="C89" s="271">
        <v>22</v>
      </c>
      <c r="D89" s="271">
        <v>0</v>
      </c>
      <c r="E89" s="5"/>
      <c r="F89" s="5"/>
      <c r="G89" s="5"/>
      <c r="H89" s="5"/>
      <c r="I89" s="5"/>
      <c r="J89" s="5"/>
    </row>
    <row r="90" spans="1:10" x14ac:dyDescent="0.25">
      <c r="A90" s="218" t="s">
        <v>2491</v>
      </c>
      <c r="B90" s="271"/>
      <c r="C90" s="271">
        <v>20</v>
      </c>
      <c r="D90" s="271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4</v>
      </c>
      <c r="C99" s="271">
        <v>23</v>
      </c>
      <c r="D99" s="271">
        <v>2</v>
      </c>
      <c r="E99" s="254" t="s">
        <v>3636</v>
      </c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8</v>
      </c>
      <c r="C102" s="271">
        <v>24</v>
      </c>
      <c r="D102" s="271">
        <v>1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1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2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24</v>
      </c>
      <c r="D111" s="271">
        <v>2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D112" s="271">
        <v>1</v>
      </c>
      <c r="E112" s="5"/>
      <c r="F112" s="5"/>
      <c r="G112" s="5"/>
      <c r="H112" s="5"/>
      <c r="I112" s="5"/>
      <c r="J112" s="5"/>
    </row>
    <row r="113" spans="1:14" x14ac:dyDescent="0.25">
      <c r="A113" s="5">
        <v>841</v>
      </c>
      <c r="B113" s="271">
        <v>0</v>
      </c>
      <c r="C113" s="271">
        <v>22</v>
      </c>
      <c r="D113" s="271">
        <v>1</v>
      </c>
      <c r="E113" s="135"/>
      <c r="F113" s="5"/>
      <c r="G113" s="5"/>
      <c r="H113" s="5"/>
      <c r="I113" s="5"/>
      <c r="J113" s="5"/>
    </row>
    <row r="114" spans="1:14" x14ac:dyDescent="0.25">
      <c r="A114" s="5">
        <v>842</v>
      </c>
      <c r="B114" s="271"/>
      <c r="C114" s="271">
        <v>20</v>
      </c>
      <c r="D114" s="271"/>
      <c r="E114" s="135"/>
      <c r="F114" s="5"/>
      <c r="G114" s="5"/>
      <c r="H114" s="5"/>
      <c r="I114" s="5"/>
      <c r="J114" s="5"/>
    </row>
    <row r="115" spans="1:14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4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4" x14ac:dyDescent="0.25">
      <c r="A117" s="5">
        <v>912</v>
      </c>
      <c r="B117" s="271">
        <v>18</v>
      </c>
      <c r="C117" s="271"/>
      <c r="D117" s="271"/>
      <c r="E117" s="5"/>
      <c r="F117" s="5"/>
      <c r="G117" s="5"/>
      <c r="H117" s="5"/>
      <c r="I117" s="5"/>
      <c r="J117" s="5"/>
    </row>
    <row r="118" spans="1:14" x14ac:dyDescent="0.25">
      <c r="A118" s="5">
        <v>921</v>
      </c>
      <c r="B118" s="271">
        <v>4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4" x14ac:dyDescent="0.25">
      <c r="A119" s="5">
        <v>922</v>
      </c>
      <c r="B119" s="271">
        <v>27</v>
      </c>
      <c r="C119" s="271"/>
      <c r="D119" s="163"/>
      <c r="E119" s="255"/>
      <c r="F119" s="5"/>
      <c r="G119" s="5"/>
      <c r="H119" s="5"/>
      <c r="I119" s="5"/>
      <c r="J119" s="5"/>
    </row>
    <row r="120" spans="1:14" x14ac:dyDescent="0.25">
      <c r="A120" s="5">
        <v>931</v>
      </c>
      <c r="B120" s="271">
        <v>4</v>
      </c>
      <c r="C120" s="271">
        <v>24</v>
      </c>
      <c r="D120" s="271">
        <v>0</v>
      </c>
      <c r="E120" s="5"/>
      <c r="F120" s="5"/>
      <c r="G120" s="5"/>
      <c r="H120" s="5"/>
      <c r="I120" s="5"/>
      <c r="J120" s="5"/>
    </row>
    <row r="121" spans="1:14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4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4" x14ac:dyDescent="0.25">
      <c r="A123" s="96">
        <v>312</v>
      </c>
      <c r="B123" s="5">
        <v>29</v>
      </c>
      <c r="C123" s="5"/>
      <c r="D123" s="271"/>
      <c r="E123" s="5"/>
      <c r="F123" s="5"/>
      <c r="G123" s="5"/>
      <c r="H123" s="5"/>
      <c r="I123" s="5"/>
      <c r="J123" s="94"/>
    </row>
    <row r="124" spans="1:14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4" x14ac:dyDescent="0.25">
      <c r="A125" s="5">
        <v>321</v>
      </c>
      <c r="B125" s="271">
        <v>7</v>
      </c>
      <c r="C125" s="274">
        <v>23</v>
      </c>
      <c r="D125" s="271">
        <v>0</v>
      </c>
      <c r="E125" s="5"/>
      <c r="F125" s="5"/>
      <c r="G125" s="5"/>
      <c r="H125" s="5"/>
      <c r="I125" s="5"/>
      <c r="J125" s="5"/>
    </row>
    <row r="126" spans="1:14" x14ac:dyDescent="0.25">
      <c r="A126" s="5">
        <v>322</v>
      </c>
      <c r="B126" s="271">
        <v>28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4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N127" s="166"/>
    </row>
    <row r="128" spans="1:14" x14ac:dyDescent="0.25">
      <c r="A128" s="5">
        <v>332</v>
      </c>
      <c r="B128" s="271">
        <v>23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704</v>
      </c>
      <c r="C134" s="176">
        <f>SUM(C3:C133)</f>
        <v>1243</v>
      </c>
      <c r="D134" s="176">
        <f>SUM(D3:D133)</f>
        <v>28</v>
      </c>
      <c r="E134" s="165"/>
      <c r="F134" s="176"/>
      <c r="G134" s="165"/>
      <c r="H134" s="165"/>
      <c r="I134" s="165"/>
      <c r="J134" s="176">
        <f>B134+C134+D134</f>
        <v>1975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65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22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16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/>
      <c r="C149" s="96">
        <v>15</v>
      </c>
      <c r="D149" s="96"/>
      <c r="E149" s="96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14</v>
      </c>
      <c r="C150" s="5"/>
      <c r="D150" s="5">
        <v>1</v>
      </c>
      <c r="E150" s="135" t="s">
        <v>2843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24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1</v>
      </c>
      <c r="E153" s="135" t="s">
        <v>2843</v>
      </c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44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149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55</v>
      </c>
      <c r="G156" s="165">
        <f>SUM(B149+B150+B151+B152+B169+B178+B179)</f>
        <v>84</v>
      </c>
      <c r="H156" s="165">
        <f>SUM(B153+B154+B155+B170+B171+B172+B180+B181)</f>
        <v>77</v>
      </c>
      <c r="I156" s="165">
        <f>SUM(B156+B157+B182)</f>
        <v>46</v>
      </c>
      <c r="J156" s="176">
        <f>F156+G156+H156+I156</f>
        <v>262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4</v>
      </c>
      <c r="H158" s="165">
        <f>SUM(D153+D154+D155+D170+D171+D172+D180+D181)</f>
        <v>1</v>
      </c>
      <c r="I158" s="165">
        <f>D156+D157+D170+D171+D172+D182</f>
        <v>0</v>
      </c>
      <c r="J158" s="176">
        <f>F158+G158+H158+I158</f>
        <v>7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117</v>
      </c>
      <c r="G160" s="96">
        <f>G154+G156+G158</f>
        <v>132</v>
      </c>
      <c r="H160" s="96">
        <f>H154+H156+H158</f>
        <v>108</v>
      </c>
      <c r="I160" s="96">
        <f>I154+I156+I158</f>
        <v>61</v>
      </c>
      <c r="J160" s="167">
        <f>J154+J156+J158</f>
        <v>418</v>
      </c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418</v>
      </c>
      <c r="J161" s="167"/>
      <c r="K161" s="174"/>
      <c r="L161" s="166"/>
    </row>
    <row r="162" spans="1:14" x14ac:dyDescent="0.25">
      <c r="A162" s="254" t="s">
        <v>4020</v>
      </c>
      <c r="B162" s="254">
        <v>2</v>
      </c>
      <c r="C162" s="254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4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 t="s">
        <v>4021</v>
      </c>
      <c r="B168" s="163">
        <v>1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4" x14ac:dyDescent="0.25">
      <c r="A169" s="96" t="s">
        <v>3452</v>
      </c>
      <c r="B169" s="163">
        <v>2</v>
      </c>
      <c r="C169" s="163">
        <v>14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4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4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4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4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4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4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4" x14ac:dyDescent="0.25">
      <c r="A176" s="5" t="s">
        <v>4022</v>
      </c>
      <c r="B176" s="271">
        <v>2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5" x14ac:dyDescent="0.25">
      <c r="A177" s="5" t="s">
        <v>4024</v>
      </c>
      <c r="B177" s="271">
        <v>12</v>
      </c>
      <c r="C177" s="271"/>
      <c r="D177" s="5"/>
      <c r="E177" s="252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4</v>
      </c>
      <c r="C178" s="271">
        <v>15</v>
      </c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13</v>
      </c>
      <c r="C179" s="271"/>
      <c r="D179" s="5">
        <v>1</v>
      </c>
      <c r="E179" s="135" t="s">
        <v>3636</v>
      </c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262</v>
      </c>
      <c r="C187" s="179">
        <f>SUM(C145:C186)</f>
        <v>149</v>
      </c>
      <c r="D187" s="179">
        <f>SUM(D145:D186)</f>
        <v>7</v>
      </c>
      <c r="E187" s="292" t="s">
        <v>3457</v>
      </c>
      <c r="F187" s="179"/>
      <c r="G187" s="179"/>
      <c r="H187" s="179"/>
      <c r="I187" s="179"/>
      <c r="J187" s="179">
        <f>B187+C187+D187</f>
        <v>418</v>
      </c>
    </row>
    <row r="188" spans="1:15" ht="15.75" thickTop="1" x14ac:dyDescent="0.25">
      <c r="A188" s="24" t="s">
        <v>1802</v>
      </c>
      <c r="B188" s="24">
        <f>B187+B134</f>
        <v>966</v>
      </c>
      <c r="C188" s="24">
        <f>C134+C187</f>
        <v>1392</v>
      </c>
      <c r="D188" s="24">
        <f>D134+D187</f>
        <v>35</v>
      </c>
      <c r="E188" s="24"/>
      <c r="F188" s="24"/>
      <c r="G188" s="24"/>
      <c r="H188" s="24"/>
      <c r="I188" s="24"/>
      <c r="J188" s="24">
        <f>J187+J134</f>
        <v>2393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4046</v>
      </c>
      <c r="E194" t="s">
        <v>4116</v>
      </c>
      <c r="K194" t="s">
        <v>4162</v>
      </c>
      <c r="O194" t="s">
        <v>4133</v>
      </c>
    </row>
    <row r="195" spans="1:17" x14ac:dyDescent="0.25">
      <c r="A195" t="s">
        <v>4047</v>
      </c>
      <c r="E195" t="s">
        <v>4128</v>
      </c>
      <c r="O195" t="s">
        <v>4134</v>
      </c>
    </row>
    <row r="196" spans="1:17" x14ac:dyDescent="0.25">
      <c r="A196" t="s">
        <v>4089</v>
      </c>
      <c r="E196" t="s">
        <v>4129</v>
      </c>
      <c r="O196" t="s">
        <v>3615</v>
      </c>
    </row>
    <row r="197" spans="1:17" x14ac:dyDescent="0.25">
      <c r="A197" t="s">
        <v>3789</v>
      </c>
      <c r="E197" t="s">
        <v>4139</v>
      </c>
      <c r="O197" t="s">
        <v>4157</v>
      </c>
    </row>
    <row r="198" spans="1:17" x14ac:dyDescent="0.25">
      <c r="A198" t="s">
        <v>4111</v>
      </c>
      <c r="E198" t="s">
        <v>4105</v>
      </c>
    </row>
    <row r="199" spans="1:17" x14ac:dyDescent="0.25">
      <c r="A199" t="s">
        <v>4112</v>
      </c>
      <c r="E199" t="s">
        <v>4140</v>
      </c>
      <c r="O199" s="253"/>
      <c r="P199" s="253"/>
      <c r="Q199" s="253"/>
    </row>
    <row r="200" spans="1:17" x14ac:dyDescent="0.25">
      <c r="A200" t="s">
        <v>4113</v>
      </c>
      <c r="E200" t="s">
        <v>4156</v>
      </c>
    </row>
    <row r="201" spans="1:17" x14ac:dyDescent="0.25">
      <c r="A201" t="s">
        <v>4115</v>
      </c>
      <c r="E201" t="s">
        <v>4161</v>
      </c>
      <c r="O201" s="252"/>
      <c r="P201" s="252"/>
      <c r="Q201" s="252"/>
    </row>
    <row r="202" spans="1:17" x14ac:dyDescent="0.25">
      <c r="A202" t="s">
        <v>4117</v>
      </c>
      <c r="E202" t="s">
        <v>4163</v>
      </c>
      <c r="O202" s="252"/>
    </row>
    <row r="203" spans="1:17" x14ac:dyDescent="0.25">
      <c r="A203" t="s">
        <v>4145</v>
      </c>
      <c r="E203" t="s">
        <v>4170</v>
      </c>
    </row>
    <row r="204" spans="1:17" x14ac:dyDescent="0.25">
      <c r="A204" t="s">
        <v>4146</v>
      </c>
      <c r="E204" t="s">
        <v>4172</v>
      </c>
    </row>
    <row r="205" spans="1:17" ht="16.149999999999999" customHeight="1" x14ac:dyDescent="0.25">
      <c r="A205" t="s">
        <v>4164</v>
      </c>
      <c r="E205" t="s">
        <v>4180</v>
      </c>
    </row>
    <row r="206" spans="1:17" ht="16.149999999999999" customHeight="1" x14ac:dyDescent="0.25">
      <c r="A206" t="s">
        <v>3694</v>
      </c>
    </row>
    <row r="207" spans="1:17" ht="16.149999999999999" customHeight="1" x14ac:dyDescent="0.25">
      <c r="A207" t="s">
        <v>4166</v>
      </c>
    </row>
    <row r="208" spans="1:17" x14ac:dyDescent="0.25">
      <c r="A208" t="s">
        <v>4169</v>
      </c>
    </row>
    <row r="209" spans="1:21" x14ac:dyDescent="0.25">
      <c r="A209" t="s">
        <v>4171</v>
      </c>
    </row>
    <row r="210" spans="1:21" x14ac:dyDescent="0.25">
      <c r="A210" t="s">
        <v>4174</v>
      </c>
    </row>
    <row r="212" spans="1:21" x14ac:dyDescent="0.25">
      <c r="A212" s="252"/>
    </row>
    <row r="213" spans="1:21" x14ac:dyDescent="0.25">
      <c r="A213" s="252"/>
    </row>
    <row r="215" spans="1:21" x14ac:dyDescent="0.25">
      <c r="A215" s="251" t="s">
        <v>2572</v>
      </c>
      <c r="E215" s="251" t="s">
        <v>2572</v>
      </c>
      <c r="K215" s="252" t="s">
        <v>2572</v>
      </c>
      <c r="O215" s="252" t="s">
        <v>2572</v>
      </c>
    </row>
    <row r="216" spans="1:21" x14ac:dyDescent="0.25">
      <c r="A216" s="253" t="s">
        <v>4104</v>
      </c>
      <c r="B216" s="253"/>
      <c r="C216" s="253"/>
      <c r="D216" s="253"/>
      <c r="E216" t="s">
        <v>4105</v>
      </c>
      <c r="K216" s="220" t="s">
        <v>3982</v>
      </c>
      <c r="O216" s="220" t="s">
        <v>4043</v>
      </c>
    </row>
    <row r="217" spans="1:21" x14ac:dyDescent="0.25">
      <c r="A217" t="s">
        <v>4168</v>
      </c>
      <c r="B217" s="253"/>
      <c r="C217" s="253"/>
      <c r="E217" t="s">
        <v>4106</v>
      </c>
      <c r="K217" t="s">
        <v>4037</v>
      </c>
      <c r="O217" t="s">
        <v>4044</v>
      </c>
    </row>
    <row r="218" spans="1:21" x14ac:dyDescent="0.25">
      <c r="B218" s="253"/>
      <c r="C218" s="253"/>
      <c r="E218" t="s">
        <v>4107</v>
      </c>
      <c r="K218" t="s">
        <v>4038</v>
      </c>
      <c r="O218" t="s">
        <v>4045</v>
      </c>
    </row>
    <row r="219" spans="1:21" x14ac:dyDescent="0.25">
      <c r="A219" s="253"/>
      <c r="B219" s="253"/>
      <c r="C219" s="253"/>
      <c r="E219" t="s">
        <v>4108</v>
      </c>
      <c r="K219" t="s">
        <v>4039</v>
      </c>
      <c r="O219" t="s">
        <v>4109</v>
      </c>
      <c r="U219" t="s">
        <v>3158</v>
      </c>
    </row>
    <row r="220" spans="1:21" x14ac:dyDescent="0.25">
      <c r="A220" s="253"/>
      <c r="B220" s="253"/>
      <c r="C220" s="253"/>
      <c r="E220" t="s">
        <v>4147</v>
      </c>
      <c r="K220" t="s">
        <v>4040</v>
      </c>
      <c r="O220" t="s">
        <v>4117</v>
      </c>
    </row>
    <row r="221" spans="1:21" x14ac:dyDescent="0.25">
      <c r="A221" s="277"/>
      <c r="B221" s="253"/>
      <c r="C221" s="253"/>
      <c r="E221" t="s">
        <v>4148</v>
      </c>
      <c r="K221" s="220" t="s">
        <v>3982</v>
      </c>
      <c r="O221" t="s">
        <v>4127</v>
      </c>
    </row>
    <row r="222" spans="1:21" x14ac:dyDescent="0.25">
      <c r="A222" s="277"/>
      <c r="B222" s="253"/>
      <c r="C222" s="253"/>
      <c r="E222" t="s">
        <v>4150</v>
      </c>
      <c r="K222" t="s">
        <v>4041</v>
      </c>
      <c r="O222" t="s">
        <v>4128</v>
      </c>
    </row>
    <row r="223" spans="1:21" x14ac:dyDescent="0.25">
      <c r="A223" s="253"/>
      <c r="B223" s="253"/>
      <c r="C223" s="253"/>
      <c r="E223" t="s">
        <v>4151</v>
      </c>
      <c r="K223" t="s">
        <v>4042</v>
      </c>
      <c r="O223" t="s">
        <v>4135</v>
      </c>
    </row>
    <row r="224" spans="1:21" x14ac:dyDescent="0.25">
      <c r="A224" s="253"/>
      <c r="B224" s="253"/>
      <c r="C224" s="253"/>
      <c r="E224" t="s">
        <v>4167</v>
      </c>
      <c r="O224" t="s">
        <v>4143</v>
      </c>
    </row>
    <row r="225" spans="1:17" x14ac:dyDescent="0.25">
      <c r="A225" s="253"/>
      <c r="B225" s="253"/>
      <c r="C225" s="253"/>
      <c r="D225" s="253"/>
      <c r="E225" t="s">
        <v>4173</v>
      </c>
      <c r="O225" t="s">
        <v>4144</v>
      </c>
    </row>
    <row r="226" spans="1:17" x14ac:dyDescent="0.25">
      <c r="A226" s="253"/>
      <c r="B226" s="253"/>
      <c r="C226" s="253"/>
      <c r="D226" s="253"/>
      <c r="O226" t="s">
        <v>4145</v>
      </c>
    </row>
    <row r="227" spans="1:17" x14ac:dyDescent="0.25">
      <c r="A227" s="253"/>
      <c r="B227" s="253"/>
      <c r="C227" s="253"/>
      <c r="D227" s="253"/>
      <c r="O227" t="s">
        <v>4149</v>
      </c>
    </row>
    <row r="228" spans="1:17" x14ac:dyDescent="0.25">
      <c r="A228" s="253"/>
      <c r="B228" s="253"/>
      <c r="C228" s="253"/>
      <c r="D228" s="253"/>
      <c r="F228" s="252"/>
      <c r="O228" t="s">
        <v>4160</v>
      </c>
    </row>
    <row r="229" spans="1:17" x14ac:dyDescent="0.25">
      <c r="A229" s="253"/>
      <c r="B229" s="253"/>
      <c r="C229" s="253"/>
      <c r="D229" s="253"/>
      <c r="O229" t="s">
        <v>4165</v>
      </c>
    </row>
    <row r="230" spans="1:17" x14ac:dyDescent="0.25">
      <c r="A230" s="253"/>
      <c r="B230" s="253"/>
      <c r="C230" s="253"/>
      <c r="D230" s="253"/>
      <c r="O230" t="s">
        <v>4170</v>
      </c>
    </row>
    <row r="231" spans="1:17" x14ac:dyDescent="0.25">
      <c r="A231" s="253"/>
      <c r="B231" s="253"/>
      <c r="C231" s="253"/>
      <c r="D231" s="253"/>
      <c r="O231" t="s">
        <v>4175</v>
      </c>
    </row>
    <row r="232" spans="1:17" x14ac:dyDescent="0.25">
      <c r="A232" s="253"/>
      <c r="B232" s="253"/>
      <c r="C232" s="253"/>
      <c r="D232" s="253"/>
      <c r="E232" s="253"/>
      <c r="O232" t="s">
        <v>4181</v>
      </c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  <c r="O236" s="253"/>
      <c r="P236" s="253"/>
    </row>
    <row r="237" spans="1:17" x14ac:dyDescent="0.25">
      <c r="A237" s="253"/>
      <c r="B237" s="253"/>
      <c r="C237" s="253"/>
      <c r="D237" s="253"/>
      <c r="E237" s="253"/>
      <c r="O237" s="253"/>
      <c r="P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  <c r="O239" s="252"/>
      <c r="P239" s="252"/>
      <c r="Q239" s="252"/>
    </row>
    <row r="240" spans="1:17" x14ac:dyDescent="0.25">
      <c r="A240" s="253"/>
      <c r="B240" s="253"/>
      <c r="C240" s="253"/>
      <c r="D240" s="253"/>
      <c r="E240" s="253"/>
      <c r="O240" s="252"/>
      <c r="P240" s="252"/>
    </row>
    <row r="241" spans="1:5" x14ac:dyDescent="0.25">
      <c r="A241" s="253"/>
      <c r="B241" s="253"/>
      <c r="C241" s="253"/>
      <c r="D241" s="253"/>
      <c r="E241" s="253"/>
    </row>
    <row r="242" spans="1:5" x14ac:dyDescent="0.25">
      <c r="A242" s="253"/>
      <c r="B242" s="253"/>
      <c r="C242" s="253"/>
      <c r="D242" s="253"/>
      <c r="E242" s="253"/>
    </row>
    <row r="243" spans="1:5" x14ac:dyDescent="0.25">
      <c r="A243" s="253"/>
      <c r="B243" s="253"/>
      <c r="C243" s="253"/>
      <c r="D243" s="253"/>
      <c r="E243" s="253"/>
    </row>
    <row r="244" spans="1:5" x14ac:dyDescent="0.25">
      <c r="A244" s="253"/>
      <c r="B244" s="253"/>
      <c r="C244" s="253"/>
      <c r="D244" s="253"/>
      <c r="E244" s="253"/>
    </row>
    <row r="245" spans="1:5" x14ac:dyDescent="0.25">
      <c r="A245" s="253"/>
      <c r="B245" s="253"/>
      <c r="C245" s="253"/>
      <c r="D245" s="253"/>
      <c r="E245" s="253"/>
    </row>
    <row r="246" spans="1:5" x14ac:dyDescent="0.25">
      <c r="A246" s="253"/>
      <c r="B246" s="253"/>
      <c r="C246" s="253"/>
      <c r="D246" s="253"/>
      <c r="E246" s="253"/>
    </row>
    <row r="247" spans="1:5" x14ac:dyDescent="0.25">
      <c r="A247" s="253"/>
      <c r="B247" s="253"/>
      <c r="C247" s="253"/>
      <c r="D247" s="253"/>
      <c r="E247" s="253"/>
    </row>
    <row r="248" spans="1:5" x14ac:dyDescent="0.25">
      <c r="A248" s="253"/>
      <c r="B248" s="253"/>
      <c r="C248" s="253"/>
      <c r="D248" s="253"/>
      <c r="E248" s="253"/>
    </row>
    <row r="249" spans="1:5" x14ac:dyDescent="0.25">
      <c r="A249" s="253"/>
      <c r="B249" s="253"/>
      <c r="C249" s="253"/>
      <c r="D249" s="253"/>
      <c r="E249" s="253"/>
    </row>
    <row r="250" spans="1:5" x14ac:dyDescent="0.25">
      <c r="A250" s="253"/>
      <c r="B250" s="253"/>
      <c r="C250" s="253"/>
      <c r="D250" s="253"/>
      <c r="E250" s="253"/>
    </row>
    <row r="251" spans="1:5" x14ac:dyDescent="0.25">
      <c r="A251" s="253"/>
      <c r="B251" s="253"/>
      <c r="C251" s="253"/>
      <c r="D251" s="253"/>
    </row>
    <row r="252" spans="1:5" x14ac:dyDescent="0.25">
      <c r="A252" s="253"/>
      <c r="B252" s="253"/>
      <c r="C252" s="253"/>
      <c r="D252" s="253"/>
    </row>
    <row r="253" spans="1:5" x14ac:dyDescent="0.25">
      <c r="A253" s="253"/>
      <c r="B253" s="253"/>
      <c r="C253" s="253"/>
      <c r="D253" s="253"/>
    </row>
    <row r="254" spans="1:5" x14ac:dyDescent="0.25">
      <c r="A254" s="253"/>
      <c r="B254" s="253"/>
      <c r="C254" s="253"/>
      <c r="D254" s="253"/>
    </row>
    <row r="255" spans="1:5" x14ac:dyDescent="0.25">
      <c r="A255" s="253"/>
      <c r="B255" s="253"/>
      <c r="C255" s="253"/>
      <c r="D255" s="253"/>
    </row>
    <row r="256" spans="1:5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  <c r="E263" s="296"/>
    </row>
    <row r="264" spans="1:5" x14ac:dyDescent="0.25">
      <c r="A264" s="253"/>
      <c r="B264" s="253"/>
      <c r="C264" s="253"/>
      <c r="D264" s="253"/>
      <c r="E264" s="252"/>
    </row>
    <row r="265" spans="1:5" x14ac:dyDescent="0.25">
      <c r="A265" s="253"/>
      <c r="B265" s="253"/>
      <c r="C265" s="253"/>
      <c r="D265" s="253"/>
      <c r="E265" s="252"/>
    </row>
    <row r="266" spans="1:5" x14ac:dyDescent="0.25">
      <c r="A266" s="253"/>
      <c r="B266" s="253"/>
      <c r="C266" s="253"/>
      <c r="D266" s="253"/>
      <c r="E266" s="252"/>
    </row>
    <row r="267" spans="1:5" x14ac:dyDescent="0.25">
      <c r="A267" s="253"/>
      <c r="B267" s="253"/>
      <c r="C267" s="253"/>
      <c r="D267" s="253"/>
      <c r="E267" s="252"/>
    </row>
    <row r="268" spans="1:5" x14ac:dyDescent="0.25">
      <c r="A268" s="253"/>
      <c r="B268" s="253"/>
      <c r="C268" s="253"/>
      <c r="D268" s="253"/>
      <c r="E268" s="252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96"/>
    </row>
    <row r="271" spans="1:5" x14ac:dyDescent="0.25">
      <c r="A271" s="253"/>
      <c r="B271" s="253"/>
      <c r="C271" s="253"/>
      <c r="D271" s="253"/>
      <c r="E271" s="253"/>
    </row>
    <row r="273" spans="1:17" x14ac:dyDescent="0.25">
      <c r="A273" s="252" t="s">
        <v>2573</v>
      </c>
      <c r="E273" s="252" t="s">
        <v>2573</v>
      </c>
      <c r="K273" s="252" t="s">
        <v>2573</v>
      </c>
      <c r="O273" s="252" t="s">
        <v>2573</v>
      </c>
    </row>
    <row r="274" spans="1:17" x14ac:dyDescent="0.25">
      <c r="A274" t="s">
        <v>4090</v>
      </c>
      <c r="O274" t="s">
        <v>3764</v>
      </c>
    </row>
    <row r="275" spans="1:17" x14ac:dyDescent="0.25">
      <c r="B275" s="166"/>
      <c r="O275" s="253" t="s">
        <v>3637</v>
      </c>
      <c r="P275" s="253"/>
      <c r="Q275" s="253"/>
    </row>
    <row r="287" spans="1:17" x14ac:dyDescent="0.25">
      <c r="A287" s="252" t="s">
        <v>2574</v>
      </c>
      <c r="E287" s="252" t="s">
        <v>2574</v>
      </c>
      <c r="K287" s="252" t="s">
        <v>2574</v>
      </c>
      <c r="O287" s="252" t="s">
        <v>2574</v>
      </c>
    </row>
    <row r="288" spans="1:17" x14ac:dyDescent="0.25">
      <c r="A288" s="252" t="s">
        <v>4088</v>
      </c>
      <c r="B288" s="252"/>
      <c r="C288" s="252"/>
      <c r="D288" s="252"/>
      <c r="E288" s="252" t="s">
        <v>4088</v>
      </c>
      <c r="F288" s="252"/>
      <c r="K288" t="s">
        <v>4102</v>
      </c>
      <c r="O288" t="s">
        <v>4102</v>
      </c>
    </row>
    <row r="289" spans="1:15" x14ac:dyDescent="0.25">
      <c r="A289" s="252" t="s">
        <v>4091</v>
      </c>
      <c r="B289" s="252"/>
      <c r="C289" s="252"/>
      <c r="D289" s="252"/>
      <c r="E289" s="252" t="s">
        <v>4091</v>
      </c>
      <c r="F289" s="252"/>
      <c r="K289" t="s">
        <v>4103</v>
      </c>
      <c r="O289" t="s">
        <v>4103</v>
      </c>
    </row>
    <row r="290" spans="1:15" x14ac:dyDescent="0.25">
      <c r="A290" s="252" t="s">
        <v>4092</v>
      </c>
      <c r="E290" s="252" t="s">
        <v>4092</v>
      </c>
      <c r="O290" t="s">
        <v>4110</v>
      </c>
    </row>
    <row r="291" spans="1:15" x14ac:dyDescent="0.25">
      <c r="A291" s="252" t="s">
        <v>4093</v>
      </c>
      <c r="E291" s="252" t="s">
        <v>4093</v>
      </c>
      <c r="O291" t="s">
        <v>4118</v>
      </c>
    </row>
    <row r="292" spans="1:15" x14ac:dyDescent="0.25">
      <c r="A292" s="253" t="s">
        <v>4094</v>
      </c>
      <c r="C292" s="253"/>
      <c r="D292" s="253"/>
      <c r="E292" s="253" t="s">
        <v>4094</v>
      </c>
    </row>
    <row r="293" spans="1:15" x14ac:dyDescent="0.25">
      <c r="A293" s="253" t="s">
        <v>4095</v>
      </c>
      <c r="C293" s="253"/>
      <c r="D293" s="253"/>
      <c r="E293" s="253" t="s">
        <v>4095</v>
      </c>
    </row>
    <row r="294" spans="1:15" x14ac:dyDescent="0.25">
      <c r="A294" s="253" t="s">
        <v>4096</v>
      </c>
      <c r="B294" s="253"/>
      <c r="C294" s="253"/>
      <c r="D294" s="253"/>
      <c r="E294" s="253" t="s">
        <v>4096</v>
      </c>
    </row>
    <row r="295" spans="1:15" x14ac:dyDescent="0.25">
      <c r="A295" s="253" t="s">
        <v>4097</v>
      </c>
      <c r="B295" s="253"/>
      <c r="C295" s="253"/>
      <c r="D295" s="253"/>
      <c r="E295" s="253" t="s">
        <v>4097</v>
      </c>
    </row>
    <row r="296" spans="1:15" x14ac:dyDescent="0.25">
      <c r="A296" s="253" t="s">
        <v>4098</v>
      </c>
      <c r="B296" s="253"/>
      <c r="C296" s="253"/>
      <c r="D296" s="253"/>
      <c r="E296" s="253" t="s">
        <v>4098</v>
      </c>
    </row>
    <row r="297" spans="1:15" x14ac:dyDescent="0.25">
      <c r="A297" s="253" t="s">
        <v>4099</v>
      </c>
      <c r="B297" s="253"/>
      <c r="C297" s="253"/>
      <c r="D297" s="253"/>
      <c r="E297" s="253" t="s">
        <v>4099</v>
      </c>
    </row>
    <row r="298" spans="1:15" x14ac:dyDescent="0.25">
      <c r="A298" s="253" t="s">
        <v>4100</v>
      </c>
      <c r="E298" s="253" t="s">
        <v>4100</v>
      </c>
    </row>
    <row r="299" spans="1:15" x14ac:dyDescent="0.25">
      <c r="A299" s="253" t="s">
        <v>4101</v>
      </c>
      <c r="E299" s="253" t="s">
        <v>4101</v>
      </c>
    </row>
    <row r="300" spans="1:15" x14ac:dyDescent="0.25">
      <c r="A300" t="s">
        <v>4152</v>
      </c>
      <c r="E300" t="s">
        <v>4152</v>
      </c>
    </row>
    <row r="301" spans="1:15" x14ac:dyDescent="0.25">
      <c r="A301" s="253" t="s">
        <v>4153</v>
      </c>
      <c r="E301" s="253" t="s">
        <v>4153</v>
      </c>
    </row>
    <row r="302" spans="1:15" x14ac:dyDescent="0.25">
      <c r="A302" s="253" t="s">
        <v>4154</v>
      </c>
      <c r="E302" s="253" t="s">
        <v>4154</v>
      </c>
    </row>
    <row r="303" spans="1:15" x14ac:dyDescent="0.25">
      <c r="A303" s="253" t="s">
        <v>4155</v>
      </c>
      <c r="E303" s="253" t="s">
        <v>4155</v>
      </c>
    </row>
    <row r="304" spans="1:15" x14ac:dyDescent="0.25">
      <c r="A304" s="253" t="s">
        <v>4176</v>
      </c>
      <c r="E304" t="s">
        <v>4158</v>
      </c>
    </row>
    <row r="305" spans="1:15" x14ac:dyDescent="0.25">
      <c r="E305" s="253" t="s">
        <v>4159</v>
      </c>
    </row>
    <row r="306" spans="1:15" x14ac:dyDescent="0.25">
      <c r="E306" s="253"/>
    </row>
    <row r="307" spans="1:15" x14ac:dyDescent="0.25">
      <c r="E307" s="253"/>
    </row>
    <row r="308" spans="1:15" x14ac:dyDescent="0.25">
      <c r="A308" s="252" t="s">
        <v>2587</v>
      </c>
      <c r="E308" s="252" t="s">
        <v>2587</v>
      </c>
      <c r="K308" s="252" t="s">
        <v>2587</v>
      </c>
      <c r="O308" s="252" t="s">
        <v>2587</v>
      </c>
    </row>
    <row r="309" spans="1:15" x14ac:dyDescent="0.25">
      <c r="A309" t="s">
        <v>3472</v>
      </c>
      <c r="C309" s="253"/>
      <c r="D309" s="253"/>
    </row>
    <row r="310" spans="1:15" x14ac:dyDescent="0.25">
      <c r="A310" t="s">
        <v>3789</v>
      </c>
      <c r="B310" s="253"/>
      <c r="C310" s="253"/>
      <c r="D310" s="253"/>
      <c r="E310" s="253"/>
    </row>
    <row r="311" spans="1:15" x14ac:dyDescent="0.25">
      <c r="A311" t="s">
        <v>4164</v>
      </c>
      <c r="B311" s="253"/>
      <c r="C311" s="253"/>
      <c r="D311" s="253"/>
      <c r="E311" s="253"/>
    </row>
    <row r="312" spans="1:15" x14ac:dyDescent="0.25">
      <c r="A312" t="s">
        <v>3694</v>
      </c>
      <c r="B312" s="253"/>
      <c r="C312" s="253"/>
      <c r="D312" s="253"/>
      <c r="E312" s="253"/>
    </row>
    <row r="313" spans="1:15" x14ac:dyDescent="0.25">
      <c r="A313" t="s">
        <v>4177</v>
      </c>
      <c r="B313" s="253"/>
      <c r="C313" s="253"/>
      <c r="D313" s="253"/>
      <c r="E313" s="253"/>
    </row>
    <row r="314" spans="1:15" x14ac:dyDescent="0.25">
      <c r="A314" s="253"/>
      <c r="B314" s="253"/>
      <c r="C314" s="253"/>
      <c r="D314" s="253"/>
      <c r="E314" s="253"/>
    </row>
    <row r="315" spans="1:15" x14ac:dyDescent="0.25">
      <c r="A315" s="253"/>
      <c r="B315" s="253"/>
      <c r="C315" s="253"/>
      <c r="D315" s="253"/>
      <c r="E315" s="253"/>
    </row>
    <row r="316" spans="1:15" x14ac:dyDescent="0.25">
      <c r="A316" s="253"/>
      <c r="B316" s="253"/>
      <c r="C316" s="253"/>
      <c r="D316" s="253"/>
      <c r="E316" s="253"/>
    </row>
    <row r="317" spans="1:15" x14ac:dyDescent="0.25">
      <c r="A317" s="253"/>
      <c r="B317" s="253"/>
    </row>
    <row r="318" spans="1:15" x14ac:dyDescent="0.25">
      <c r="A318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P36"/>
  <sheetViews>
    <sheetView topLeftCell="A27" workbookViewId="0">
      <selection activeCell="M42" sqref="M42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  <c r="M3" s="252" t="s">
        <v>3837</v>
      </c>
    </row>
    <row r="4" spans="1:17" x14ac:dyDescent="0.25">
      <c r="A4" s="158">
        <v>3</v>
      </c>
      <c r="B4" s="158" t="s">
        <v>280</v>
      </c>
      <c r="C4" s="225">
        <v>531</v>
      </c>
      <c r="D4" s="36" t="s">
        <v>3076</v>
      </c>
      <c r="E4" s="36">
        <v>268</v>
      </c>
      <c r="F4" s="28">
        <v>43369</v>
      </c>
      <c r="G4" s="256" t="s">
        <v>2950</v>
      </c>
      <c r="H4" s="252" t="s">
        <v>3702</v>
      </c>
    </row>
    <row r="5" spans="1:17" x14ac:dyDescent="0.25">
      <c r="A5" s="158">
        <v>4</v>
      </c>
      <c r="B5" s="158" t="s">
        <v>3101</v>
      </c>
      <c r="C5" s="225">
        <v>831</v>
      </c>
      <c r="D5" s="36" t="s">
        <v>3102</v>
      </c>
      <c r="E5" s="36">
        <v>287</v>
      </c>
      <c r="F5" s="28">
        <v>43377</v>
      </c>
      <c r="G5" s="256" t="s">
        <v>2950</v>
      </c>
      <c r="H5" s="252" t="s">
        <v>3591</v>
      </c>
    </row>
    <row r="6" spans="1:17" x14ac:dyDescent="0.25">
      <c r="A6" s="158">
        <v>5</v>
      </c>
      <c r="B6" s="158" t="s">
        <v>3194</v>
      </c>
      <c r="C6" s="225">
        <v>732</v>
      </c>
      <c r="D6" s="36" t="s">
        <v>2952</v>
      </c>
      <c r="E6" s="36">
        <v>358</v>
      </c>
      <c r="F6" s="28">
        <v>43434</v>
      </c>
      <c r="G6" s="256" t="s">
        <v>2950</v>
      </c>
    </row>
    <row r="7" spans="1:17" x14ac:dyDescent="0.25">
      <c r="A7" s="158">
        <v>6</v>
      </c>
      <c r="B7" s="158" t="s">
        <v>3784</v>
      </c>
      <c r="C7" s="225">
        <v>422</v>
      </c>
      <c r="D7" s="36" t="s">
        <v>3204</v>
      </c>
      <c r="E7" s="36">
        <v>366</v>
      </c>
      <c r="F7" s="28">
        <v>43448</v>
      </c>
      <c r="G7" s="234" t="s">
        <v>2843</v>
      </c>
      <c r="H7" s="252" t="s">
        <v>3785</v>
      </c>
      <c r="K7" t="s">
        <v>4010</v>
      </c>
    </row>
    <row r="8" spans="1:17" x14ac:dyDescent="0.25">
      <c r="A8" s="158">
        <v>7</v>
      </c>
      <c r="B8" s="158" t="s">
        <v>192</v>
      </c>
      <c r="C8" s="225">
        <v>131</v>
      </c>
      <c r="D8" s="36" t="s">
        <v>3214</v>
      </c>
      <c r="E8" s="36">
        <v>376</v>
      </c>
      <c r="F8" s="28">
        <v>43459</v>
      </c>
      <c r="G8" s="225" t="s">
        <v>2950</v>
      </c>
      <c r="H8" s="252" t="s">
        <v>3866</v>
      </c>
    </row>
    <row r="9" spans="1:17" x14ac:dyDescent="0.25">
      <c r="A9" s="158">
        <v>8</v>
      </c>
      <c r="B9" s="51" t="s">
        <v>3320</v>
      </c>
      <c r="C9" s="123">
        <v>21</v>
      </c>
      <c r="D9" s="123" t="s">
        <v>3299</v>
      </c>
      <c r="E9" s="123">
        <v>90</v>
      </c>
      <c r="F9" s="124">
        <v>43572</v>
      </c>
      <c r="G9" s="123" t="s">
        <v>2950</v>
      </c>
      <c r="H9" s="252" t="s">
        <v>3813</v>
      </c>
      <c r="I9" s="252"/>
      <c r="J9" s="252"/>
    </row>
    <row r="10" spans="1:17" x14ac:dyDescent="0.25">
      <c r="A10" s="158">
        <v>9</v>
      </c>
      <c r="B10" s="51" t="s">
        <v>3498</v>
      </c>
      <c r="C10" s="123">
        <v>721</v>
      </c>
      <c r="D10" s="123" t="s">
        <v>3499</v>
      </c>
      <c r="E10" s="123">
        <v>201</v>
      </c>
      <c r="F10" s="124">
        <v>43710</v>
      </c>
      <c r="G10" s="123" t="s">
        <v>2950</v>
      </c>
      <c r="H10" s="252" t="s">
        <v>4018</v>
      </c>
    </row>
    <row r="11" spans="1:17" x14ac:dyDescent="0.25">
      <c r="A11" s="158">
        <v>10</v>
      </c>
      <c r="B11" s="6" t="s">
        <v>3590</v>
      </c>
      <c r="C11" s="86">
        <v>422</v>
      </c>
      <c r="D11" s="86" t="s">
        <v>3499</v>
      </c>
      <c r="E11" s="86">
        <v>259</v>
      </c>
      <c r="F11" s="87">
        <v>43728</v>
      </c>
      <c r="G11" s="140" t="s">
        <v>2843</v>
      </c>
    </row>
    <row r="12" spans="1:17" x14ac:dyDescent="0.25">
      <c r="A12" s="158">
        <v>11</v>
      </c>
      <c r="B12" s="6" t="s">
        <v>3634</v>
      </c>
      <c r="C12" s="123">
        <v>121</v>
      </c>
      <c r="D12" s="123" t="s">
        <v>3635</v>
      </c>
      <c r="E12" s="123">
        <v>292</v>
      </c>
      <c r="F12" s="124">
        <v>43746</v>
      </c>
      <c r="G12" s="126" t="s">
        <v>2843</v>
      </c>
    </row>
    <row r="13" spans="1:17" x14ac:dyDescent="0.25">
      <c r="A13" s="158">
        <v>12</v>
      </c>
      <c r="B13" s="57" t="s">
        <v>3647</v>
      </c>
      <c r="C13" s="123">
        <v>741</v>
      </c>
      <c r="D13" s="123" t="s">
        <v>3648</v>
      </c>
      <c r="E13" s="123">
        <v>302</v>
      </c>
      <c r="F13" s="124">
        <v>43748</v>
      </c>
      <c r="G13" s="123" t="s">
        <v>2950</v>
      </c>
    </row>
    <row r="14" spans="1:17" x14ac:dyDescent="0.25">
      <c r="A14" s="158">
        <v>13</v>
      </c>
      <c r="B14" s="6" t="s">
        <v>200</v>
      </c>
      <c r="C14" s="123">
        <v>141</v>
      </c>
      <c r="D14" s="123" t="s">
        <v>3747</v>
      </c>
      <c r="E14" s="123">
        <v>389</v>
      </c>
      <c r="F14" s="124">
        <v>43791</v>
      </c>
      <c r="G14" s="123" t="s">
        <v>2950</v>
      </c>
    </row>
    <row r="15" spans="1:17" x14ac:dyDescent="0.25">
      <c r="A15" s="158">
        <v>14</v>
      </c>
      <c r="B15" s="104" t="s">
        <v>3759</v>
      </c>
      <c r="C15" s="95" t="s">
        <v>2521</v>
      </c>
      <c r="D15" s="181" t="s">
        <v>3760</v>
      </c>
      <c r="E15" s="181">
        <v>398</v>
      </c>
      <c r="F15" s="297">
        <v>43795</v>
      </c>
      <c r="G15" s="242" t="s">
        <v>2843</v>
      </c>
    </row>
    <row r="16" spans="1:17" x14ac:dyDescent="0.25">
      <c r="A16" s="158">
        <v>15</v>
      </c>
      <c r="B16" s="6" t="s">
        <v>927</v>
      </c>
      <c r="C16" s="123" t="s">
        <v>3719</v>
      </c>
      <c r="D16" s="123" t="s">
        <v>3499</v>
      </c>
      <c r="E16" s="123">
        <v>411</v>
      </c>
      <c r="F16" s="124">
        <v>43803</v>
      </c>
      <c r="G16" s="123" t="s">
        <v>2950</v>
      </c>
    </row>
    <row r="17" spans="1:172" x14ac:dyDescent="0.25">
      <c r="A17" s="158">
        <v>16</v>
      </c>
      <c r="B17" s="6" t="s">
        <v>3795</v>
      </c>
      <c r="C17" s="86" t="s">
        <v>3502</v>
      </c>
      <c r="D17" s="123" t="s">
        <v>3499</v>
      </c>
      <c r="E17" s="86">
        <v>427</v>
      </c>
      <c r="F17" s="87">
        <v>43819</v>
      </c>
      <c r="G17" s="86" t="s">
        <v>2950</v>
      </c>
      <c r="H17" s="333"/>
      <c r="I17" s="252" t="s">
        <v>4114</v>
      </c>
      <c r="J17" s="252"/>
      <c r="K17" s="252"/>
      <c r="L17" s="252"/>
      <c r="M17" s="252"/>
      <c r="N17" s="252"/>
    </row>
    <row r="18" spans="1:172" x14ac:dyDescent="0.25">
      <c r="A18" s="158">
        <v>17</v>
      </c>
      <c r="B18" s="104" t="s">
        <v>3828</v>
      </c>
      <c r="C18" s="95" t="s">
        <v>3829</v>
      </c>
      <c r="D18" s="181" t="s">
        <v>3830</v>
      </c>
      <c r="E18" s="181">
        <v>24</v>
      </c>
      <c r="F18" s="297">
        <v>43846</v>
      </c>
      <c r="G18" s="244" t="s">
        <v>2843</v>
      </c>
    </row>
    <row r="19" spans="1:172" x14ac:dyDescent="0.25">
      <c r="A19" s="158">
        <v>18</v>
      </c>
      <c r="B19" s="6" t="s">
        <v>3141</v>
      </c>
      <c r="C19" s="86">
        <v>21</v>
      </c>
      <c r="D19" s="86" t="s">
        <v>3835</v>
      </c>
      <c r="E19" s="86">
        <v>27</v>
      </c>
      <c r="F19" s="87">
        <v>43847</v>
      </c>
      <c r="G19" s="86" t="s">
        <v>2950</v>
      </c>
    </row>
    <row r="20" spans="1:172" x14ac:dyDescent="0.25">
      <c r="A20" s="158">
        <v>19</v>
      </c>
      <c r="B20" s="6" t="s">
        <v>1288</v>
      </c>
      <c r="C20" s="86">
        <v>841</v>
      </c>
      <c r="D20" s="86" t="s">
        <v>3852</v>
      </c>
      <c r="E20" s="86">
        <v>45</v>
      </c>
      <c r="F20" s="87">
        <v>43857</v>
      </c>
      <c r="G20" s="86" t="s">
        <v>2950</v>
      </c>
    </row>
    <row r="21" spans="1:172" x14ac:dyDescent="0.25">
      <c r="A21" s="158">
        <v>20</v>
      </c>
      <c r="B21" s="104" t="s">
        <v>3858</v>
      </c>
      <c r="C21" s="181" t="s">
        <v>2885</v>
      </c>
      <c r="D21" s="181" t="s">
        <v>3859</v>
      </c>
      <c r="E21" s="181">
        <v>48</v>
      </c>
      <c r="F21" s="297">
        <v>43859</v>
      </c>
      <c r="G21" s="244" t="s">
        <v>2843</v>
      </c>
    </row>
    <row r="22" spans="1:172" x14ac:dyDescent="0.25">
      <c r="A22" s="158">
        <v>21</v>
      </c>
      <c r="B22" s="6" t="s">
        <v>3860</v>
      </c>
      <c r="C22" s="86" t="s">
        <v>3861</v>
      </c>
      <c r="D22" s="86" t="s">
        <v>3862</v>
      </c>
      <c r="E22" s="86">
        <v>49</v>
      </c>
      <c r="F22" s="87">
        <v>43866</v>
      </c>
      <c r="G22" s="140" t="s">
        <v>2843</v>
      </c>
    </row>
    <row r="23" spans="1:172" x14ac:dyDescent="0.25">
      <c r="A23" s="158">
        <v>22</v>
      </c>
      <c r="B23" s="6" t="s">
        <v>3875</v>
      </c>
      <c r="C23" s="123" t="s">
        <v>3876</v>
      </c>
      <c r="D23" s="123" t="s">
        <v>3877</v>
      </c>
      <c r="E23" s="123">
        <v>68</v>
      </c>
      <c r="F23" s="124">
        <v>44075</v>
      </c>
      <c r="G23" s="123" t="s">
        <v>2950</v>
      </c>
    </row>
    <row r="24" spans="1:172" x14ac:dyDescent="0.25">
      <c r="A24" s="158">
        <v>23</v>
      </c>
      <c r="B24" s="6" t="s">
        <v>3886</v>
      </c>
      <c r="C24" s="123">
        <v>822</v>
      </c>
      <c r="D24" s="123" t="s">
        <v>3887</v>
      </c>
      <c r="E24" s="123">
        <v>67</v>
      </c>
      <c r="F24" s="124">
        <v>43893</v>
      </c>
      <c r="G24" s="140" t="s">
        <v>2843</v>
      </c>
    </row>
    <row r="25" spans="1:172" x14ac:dyDescent="0.25">
      <c r="A25" s="158">
        <v>24</v>
      </c>
      <c r="B25" s="6" t="s">
        <v>3897</v>
      </c>
      <c r="C25" s="123">
        <v>722</v>
      </c>
      <c r="D25" s="123" t="s">
        <v>3898</v>
      </c>
      <c r="E25" s="123">
        <v>76</v>
      </c>
      <c r="F25" s="124">
        <v>43906</v>
      </c>
      <c r="G25" s="140" t="s">
        <v>2843</v>
      </c>
    </row>
    <row r="26" spans="1:172" x14ac:dyDescent="0.25">
      <c r="A26" s="158">
        <v>25</v>
      </c>
      <c r="B26" s="6" t="s">
        <v>3899</v>
      </c>
      <c r="C26" s="123">
        <v>531</v>
      </c>
      <c r="D26" s="123" t="s">
        <v>3898</v>
      </c>
      <c r="E26" s="123">
        <v>77</v>
      </c>
      <c r="F26" s="124">
        <v>43906</v>
      </c>
      <c r="G26" s="86" t="s">
        <v>2950</v>
      </c>
    </row>
    <row r="27" spans="1:172" x14ac:dyDescent="0.25">
      <c r="A27" s="158">
        <v>26</v>
      </c>
      <c r="B27" s="6" t="s">
        <v>3902</v>
      </c>
      <c r="C27" s="123">
        <v>831</v>
      </c>
      <c r="D27" s="123" t="s">
        <v>3898</v>
      </c>
      <c r="E27" s="123">
        <v>78</v>
      </c>
      <c r="F27" s="124">
        <v>43907</v>
      </c>
      <c r="G27" s="86" t="s">
        <v>2950</v>
      </c>
    </row>
    <row r="28" spans="1:172" x14ac:dyDescent="0.25">
      <c r="A28" s="158">
        <v>27</v>
      </c>
      <c r="B28" s="6" t="s">
        <v>3946</v>
      </c>
      <c r="C28" s="123">
        <v>811</v>
      </c>
      <c r="D28" s="123" t="s">
        <v>3947</v>
      </c>
      <c r="E28" s="123">
        <v>100</v>
      </c>
      <c r="F28" s="124">
        <v>44334</v>
      </c>
      <c r="G28" s="86" t="s">
        <v>2950</v>
      </c>
    </row>
    <row r="29" spans="1:172" x14ac:dyDescent="0.25">
      <c r="A29" s="158">
        <v>28</v>
      </c>
      <c r="B29" s="104" t="s">
        <v>3949</v>
      </c>
      <c r="C29" s="287" t="s">
        <v>3950</v>
      </c>
      <c r="D29" s="287" t="s">
        <v>3951</v>
      </c>
      <c r="E29" s="287">
        <v>102</v>
      </c>
      <c r="F29" s="288">
        <v>43983</v>
      </c>
      <c r="G29" s="181" t="s">
        <v>2950</v>
      </c>
    </row>
    <row r="30" spans="1:172" s="299" customFormat="1" x14ac:dyDescent="0.25">
      <c r="A30" s="158">
        <v>29</v>
      </c>
      <c r="B30" s="104" t="s">
        <v>3956</v>
      </c>
      <c r="C30" s="287" t="s">
        <v>3950</v>
      </c>
      <c r="D30" s="287" t="s">
        <v>3955</v>
      </c>
      <c r="E30" s="287">
        <v>107</v>
      </c>
      <c r="F30" s="288">
        <v>43993</v>
      </c>
      <c r="G30" s="245" t="s">
        <v>2843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</row>
    <row r="31" spans="1:172" x14ac:dyDescent="0.25">
      <c r="A31" s="158">
        <v>30</v>
      </c>
      <c r="B31" s="51" t="s">
        <v>2246</v>
      </c>
      <c r="C31" s="123">
        <v>131</v>
      </c>
      <c r="D31" s="123" t="s">
        <v>3957</v>
      </c>
      <c r="E31" s="123">
        <v>108</v>
      </c>
      <c r="F31" s="124">
        <v>43997</v>
      </c>
      <c r="G31" s="123" t="s">
        <v>2950</v>
      </c>
    </row>
    <row r="32" spans="1:172" x14ac:dyDescent="0.25">
      <c r="A32" s="158">
        <v>31</v>
      </c>
      <c r="B32" s="51" t="s">
        <v>3973</v>
      </c>
      <c r="C32" s="123">
        <v>842</v>
      </c>
      <c r="D32" s="123" t="s">
        <v>3974</v>
      </c>
      <c r="E32" s="123">
        <v>124</v>
      </c>
      <c r="F32" s="124">
        <v>44019</v>
      </c>
      <c r="G32" s="123" t="s">
        <v>2950</v>
      </c>
    </row>
    <row r="33" spans="1:7" x14ac:dyDescent="0.25">
      <c r="A33" s="158">
        <v>32</v>
      </c>
      <c r="B33" s="51" t="s">
        <v>4124</v>
      </c>
      <c r="C33" s="123">
        <v>131</v>
      </c>
      <c r="D33" s="123" t="s">
        <v>4125</v>
      </c>
      <c r="E33" s="123">
        <v>186</v>
      </c>
      <c r="F33" s="124">
        <v>44078</v>
      </c>
      <c r="G33" s="123" t="s">
        <v>2950</v>
      </c>
    </row>
    <row r="34" spans="1:7" x14ac:dyDescent="0.25">
      <c r="A34" s="158">
        <v>33</v>
      </c>
      <c r="B34" s="65" t="s">
        <v>4136</v>
      </c>
      <c r="C34" s="287" t="s">
        <v>4137</v>
      </c>
      <c r="D34" s="287" t="s">
        <v>4138</v>
      </c>
      <c r="E34" s="287">
        <v>204</v>
      </c>
      <c r="F34" s="288">
        <v>44084</v>
      </c>
      <c r="G34" s="244" t="s">
        <v>2843</v>
      </c>
    </row>
    <row r="35" spans="1:7" x14ac:dyDescent="0.25">
      <c r="A35" s="158">
        <v>34</v>
      </c>
      <c r="B35" s="65" t="s">
        <v>4141</v>
      </c>
      <c r="C35" s="287" t="s">
        <v>4137</v>
      </c>
      <c r="D35" s="287" t="s">
        <v>4142</v>
      </c>
      <c r="E35" s="287">
        <v>209</v>
      </c>
      <c r="F35" s="288">
        <v>44085</v>
      </c>
      <c r="G35" s="244" t="s">
        <v>2843</v>
      </c>
    </row>
    <row r="36" spans="1:7" x14ac:dyDescent="0.25">
      <c r="A36" s="158">
        <v>35</v>
      </c>
      <c r="B36" s="51" t="s">
        <v>4178</v>
      </c>
      <c r="C36" s="123">
        <v>41</v>
      </c>
      <c r="D36" s="123" t="s">
        <v>4179</v>
      </c>
      <c r="E36" s="123">
        <v>252</v>
      </c>
      <c r="F36" s="124">
        <v>44106</v>
      </c>
      <c r="G36" s="86" t="s">
        <v>2950</v>
      </c>
    </row>
  </sheetData>
  <pageMargins left="0.7" right="0.7" top="0.75" bottom="0.75" header="0.3" footer="0.3"/>
  <pageSetup paperSize="9" scale="41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41"/>
  <sheetViews>
    <sheetView topLeftCell="A13" workbookViewId="0">
      <selection sqref="A1:G41"/>
    </sheetView>
  </sheetViews>
  <sheetFormatPr defaultRowHeight="15" x14ac:dyDescent="0.25"/>
  <cols>
    <col min="1" max="1" width="6.28515625" customWidth="1"/>
    <col min="2" max="2" width="42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721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540</v>
      </c>
      <c r="C4" s="123">
        <v>721</v>
      </c>
      <c r="D4" s="123" t="s">
        <v>1725</v>
      </c>
      <c r="E4" s="123">
        <v>280</v>
      </c>
      <c r="F4" s="124">
        <v>42668</v>
      </c>
      <c r="G4" s="126" t="s">
        <v>1845</v>
      </c>
    </row>
    <row r="5" spans="1:7" x14ac:dyDescent="0.25">
      <c r="A5" s="6">
        <v>4</v>
      </c>
      <c r="B5" s="6" t="s">
        <v>48</v>
      </c>
      <c r="C5" s="123">
        <v>741</v>
      </c>
      <c r="D5" s="123" t="s">
        <v>1843</v>
      </c>
      <c r="E5" s="123">
        <v>273</v>
      </c>
      <c r="F5" s="124">
        <v>42660</v>
      </c>
      <c r="G5" s="123" t="s">
        <v>1846</v>
      </c>
    </row>
    <row r="6" spans="1:7" x14ac:dyDescent="0.25">
      <c r="A6" s="6">
        <v>5</v>
      </c>
      <c r="B6" s="6" t="s">
        <v>50</v>
      </c>
      <c r="C6" s="123">
        <v>742</v>
      </c>
      <c r="D6" s="123" t="s">
        <v>51</v>
      </c>
      <c r="E6" s="123">
        <v>87</v>
      </c>
      <c r="F6" s="124">
        <v>42517</v>
      </c>
      <c r="G6" s="123" t="s">
        <v>1846</v>
      </c>
    </row>
    <row r="7" spans="1:7" x14ac:dyDescent="0.25">
      <c r="A7" s="6">
        <v>6</v>
      </c>
      <c r="B7" s="6" t="s">
        <v>15</v>
      </c>
      <c r="C7" s="123">
        <v>841</v>
      </c>
      <c r="D7" s="123" t="s">
        <v>62</v>
      </c>
      <c r="E7" s="123">
        <v>113</v>
      </c>
      <c r="F7" s="124">
        <v>42591</v>
      </c>
      <c r="G7" s="123" t="s">
        <v>1846</v>
      </c>
    </row>
    <row r="8" spans="1:7" x14ac:dyDescent="0.25">
      <c r="A8" s="6">
        <v>7</v>
      </c>
      <c r="B8" s="6" t="s">
        <v>1022</v>
      </c>
      <c r="C8" s="123">
        <v>331</v>
      </c>
      <c r="D8" s="123" t="s">
        <v>1910</v>
      </c>
      <c r="E8" s="123">
        <v>310</v>
      </c>
      <c r="F8" s="124">
        <v>43071</v>
      </c>
      <c r="G8" s="123" t="s">
        <v>1846</v>
      </c>
    </row>
    <row r="9" spans="1:7" x14ac:dyDescent="0.25">
      <c r="A9" s="6">
        <v>8</v>
      </c>
      <c r="B9" s="6" t="s">
        <v>66</v>
      </c>
      <c r="C9" s="123">
        <v>731</v>
      </c>
      <c r="D9" s="123" t="s">
        <v>67</v>
      </c>
      <c r="E9" s="123">
        <v>297</v>
      </c>
      <c r="F9" s="124">
        <v>42349</v>
      </c>
      <c r="G9" s="123" t="s">
        <v>1846</v>
      </c>
    </row>
    <row r="10" spans="1:7" x14ac:dyDescent="0.25">
      <c r="A10" s="6">
        <v>9</v>
      </c>
      <c r="B10" s="6" t="s">
        <v>853</v>
      </c>
      <c r="C10" s="123">
        <v>531</v>
      </c>
      <c r="D10" s="123" t="s">
        <v>1725</v>
      </c>
      <c r="E10" s="123">
        <v>219</v>
      </c>
      <c r="F10" s="124">
        <v>42620</v>
      </c>
      <c r="G10" s="123" t="s">
        <v>1846</v>
      </c>
    </row>
    <row r="11" spans="1:7" x14ac:dyDescent="0.25">
      <c r="A11" s="125">
        <v>10</v>
      </c>
      <c r="B11" s="6" t="s">
        <v>400</v>
      </c>
      <c r="C11" s="123">
        <v>221</v>
      </c>
      <c r="D11" s="123" t="s">
        <v>1725</v>
      </c>
      <c r="E11" s="123">
        <v>203</v>
      </c>
      <c r="F11" s="124">
        <v>42614</v>
      </c>
      <c r="G11" s="123" t="s">
        <v>1846</v>
      </c>
    </row>
    <row r="12" spans="1:7" x14ac:dyDescent="0.25">
      <c r="A12" s="6">
        <v>11</v>
      </c>
      <c r="B12" s="6" t="s">
        <v>1856</v>
      </c>
      <c r="C12" s="123">
        <v>231</v>
      </c>
      <c r="D12" s="123" t="s">
        <v>1857</v>
      </c>
      <c r="E12" s="123" t="s">
        <v>1858</v>
      </c>
      <c r="F12" s="124">
        <v>42675</v>
      </c>
      <c r="G12" s="123" t="s">
        <v>1846</v>
      </c>
    </row>
    <row r="13" spans="1:7" x14ac:dyDescent="0.25">
      <c r="A13" s="6">
        <v>12</v>
      </c>
      <c r="B13" s="6" t="s">
        <v>93</v>
      </c>
      <c r="C13" s="123">
        <v>321</v>
      </c>
      <c r="D13" s="123" t="s">
        <v>40</v>
      </c>
      <c r="E13" s="123" t="s">
        <v>94</v>
      </c>
      <c r="F13" s="124">
        <v>42550</v>
      </c>
      <c r="G13" s="123" t="s">
        <v>1846</v>
      </c>
    </row>
    <row r="14" spans="1:7" x14ac:dyDescent="0.25">
      <c r="A14" s="6">
        <v>13</v>
      </c>
      <c r="B14" s="6" t="s">
        <v>1865</v>
      </c>
      <c r="C14" s="123">
        <v>221</v>
      </c>
      <c r="D14" s="123" t="s">
        <v>1727</v>
      </c>
      <c r="E14" s="123">
        <v>189</v>
      </c>
      <c r="F14" s="124">
        <v>42613</v>
      </c>
      <c r="G14" s="126" t="s">
        <v>1845</v>
      </c>
    </row>
    <row r="15" spans="1:7" x14ac:dyDescent="0.25">
      <c r="A15" s="6">
        <v>14</v>
      </c>
      <c r="B15" s="6" t="s">
        <v>105</v>
      </c>
      <c r="C15" s="123">
        <v>231</v>
      </c>
      <c r="D15" s="123" t="s">
        <v>106</v>
      </c>
      <c r="E15" s="123">
        <v>46</v>
      </c>
      <c r="F15" s="124">
        <v>42432</v>
      </c>
      <c r="G15" s="123" t="s">
        <v>1846</v>
      </c>
    </row>
    <row r="16" spans="1:7" x14ac:dyDescent="0.25">
      <c r="A16" s="6">
        <v>15</v>
      </c>
      <c r="B16" s="6" t="s">
        <v>107</v>
      </c>
      <c r="C16" s="123">
        <v>111</v>
      </c>
      <c r="D16" s="57" t="s">
        <v>1999</v>
      </c>
      <c r="E16" s="123"/>
      <c r="F16" s="124">
        <v>42298</v>
      </c>
      <c r="G16" s="123" t="s">
        <v>1846</v>
      </c>
    </row>
    <row r="17" spans="1:7" x14ac:dyDescent="0.25">
      <c r="A17" s="6">
        <v>16</v>
      </c>
      <c r="B17" s="6" t="s">
        <v>111</v>
      </c>
      <c r="C17" s="123">
        <v>731</v>
      </c>
      <c r="D17" s="123" t="s">
        <v>51</v>
      </c>
      <c r="E17" s="123">
        <v>6</v>
      </c>
      <c r="F17" s="124">
        <v>42380</v>
      </c>
      <c r="G17" s="123" t="s">
        <v>1846</v>
      </c>
    </row>
    <row r="18" spans="1:7" x14ac:dyDescent="0.25">
      <c r="A18" s="6">
        <v>17</v>
      </c>
      <c r="B18" s="6" t="s">
        <v>1819</v>
      </c>
      <c r="C18" s="3" t="s">
        <v>1449</v>
      </c>
      <c r="D18" s="6"/>
      <c r="E18" s="6"/>
      <c r="F18" s="6"/>
      <c r="G18" s="126" t="s">
        <v>1845</v>
      </c>
    </row>
    <row r="19" spans="1:7" x14ac:dyDescent="0.25">
      <c r="A19" s="6">
        <v>18</v>
      </c>
      <c r="B19" s="6" t="s">
        <v>1816</v>
      </c>
      <c r="C19" s="3" t="s">
        <v>1449</v>
      </c>
      <c r="D19" s="6"/>
      <c r="E19" s="6"/>
      <c r="F19" s="6"/>
      <c r="G19" s="126" t="s">
        <v>1845</v>
      </c>
    </row>
    <row r="20" spans="1:7" x14ac:dyDescent="0.25">
      <c r="A20" s="6">
        <v>19</v>
      </c>
      <c r="B20" s="82" t="s">
        <v>1471</v>
      </c>
      <c r="C20" s="3" t="s">
        <v>1479</v>
      </c>
      <c r="D20" s="6"/>
      <c r="E20" s="6"/>
      <c r="F20" s="6"/>
      <c r="G20" s="126" t="s">
        <v>1845</v>
      </c>
    </row>
    <row r="21" spans="1:7" x14ac:dyDescent="0.25">
      <c r="A21" s="6">
        <v>20</v>
      </c>
      <c r="B21" s="6" t="s">
        <v>1821</v>
      </c>
      <c r="C21" s="3" t="s">
        <v>1488</v>
      </c>
      <c r="D21" s="6"/>
      <c r="E21" s="6"/>
      <c r="F21" s="6"/>
      <c r="G21" s="126" t="s">
        <v>1845</v>
      </c>
    </row>
    <row r="22" spans="1:7" x14ac:dyDescent="0.25">
      <c r="A22" s="6">
        <v>21</v>
      </c>
      <c r="B22" s="6" t="s">
        <v>1608</v>
      </c>
      <c r="C22" s="3" t="s">
        <v>1577</v>
      </c>
      <c r="D22" s="6"/>
      <c r="E22" s="6"/>
      <c r="F22" s="6"/>
      <c r="G22" s="126" t="s">
        <v>1845</v>
      </c>
    </row>
    <row r="23" spans="1:7" x14ac:dyDescent="0.25">
      <c r="A23" s="6">
        <v>22</v>
      </c>
      <c r="B23" s="6" t="s">
        <v>1783</v>
      </c>
      <c r="C23" s="3" t="s">
        <v>1398</v>
      </c>
      <c r="D23" s="85" t="s">
        <v>1850</v>
      </c>
      <c r="E23" s="85">
        <v>284</v>
      </c>
      <c r="F23" s="127">
        <v>42671</v>
      </c>
      <c r="G23" s="126" t="s">
        <v>1845</v>
      </c>
    </row>
    <row r="24" spans="1:7" x14ac:dyDescent="0.25">
      <c r="A24" s="6">
        <v>23</v>
      </c>
      <c r="B24" s="6" t="s">
        <v>669</v>
      </c>
      <c r="C24" s="86">
        <v>321</v>
      </c>
      <c r="D24" s="86" t="s">
        <v>1857</v>
      </c>
      <c r="E24" s="86">
        <v>285</v>
      </c>
      <c r="F24" s="87">
        <v>42675</v>
      </c>
      <c r="G24" s="123" t="s">
        <v>1846</v>
      </c>
    </row>
    <row r="25" spans="1:7" ht="15.75" x14ac:dyDescent="0.25">
      <c r="A25" s="6">
        <v>24</v>
      </c>
      <c r="B25" s="139" t="s">
        <v>256</v>
      </c>
      <c r="C25" s="86">
        <v>11</v>
      </c>
      <c r="D25" s="86" t="s">
        <v>1975</v>
      </c>
      <c r="E25" s="86">
        <v>19</v>
      </c>
      <c r="F25" s="87">
        <v>42753</v>
      </c>
      <c r="G25" s="123" t="s">
        <v>1846</v>
      </c>
    </row>
    <row r="26" spans="1:7" x14ac:dyDescent="0.25">
      <c r="A26" s="6">
        <v>25</v>
      </c>
      <c r="B26" s="6" t="s">
        <v>1874</v>
      </c>
      <c r="C26" s="86">
        <v>333</v>
      </c>
      <c r="D26" s="86" t="s">
        <v>1875</v>
      </c>
      <c r="E26" s="86">
        <v>290</v>
      </c>
      <c r="F26" s="87">
        <v>42675</v>
      </c>
      <c r="G26" s="126" t="s">
        <v>1845</v>
      </c>
    </row>
    <row r="27" spans="1:7" x14ac:dyDescent="0.25">
      <c r="A27" s="6">
        <v>26</v>
      </c>
      <c r="B27" s="6" t="s">
        <v>1878</v>
      </c>
      <c r="C27" s="86">
        <v>332</v>
      </c>
      <c r="D27" s="86" t="s">
        <v>1879</v>
      </c>
      <c r="E27" s="86">
        <v>292</v>
      </c>
      <c r="F27" s="87">
        <v>42681</v>
      </c>
      <c r="G27" s="128" t="s">
        <v>1846</v>
      </c>
    </row>
    <row r="28" spans="1:7" x14ac:dyDescent="0.25">
      <c r="A28" s="6">
        <v>27</v>
      </c>
      <c r="B28" s="51" t="s">
        <v>712</v>
      </c>
      <c r="C28" s="86">
        <v>322</v>
      </c>
      <c r="D28" s="86" t="s">
        <v>1887</v>
      </c>
      <c r="E28" s="86">
        <v>297</v>
      </c>
      <c r="F28" s="127">
        <v>42685</v>
      </c>
      <c r="G28" s="85" t="s">
        <v>1846</v>
      </c>
    </row>
    <row r="29" spans="1:7" x14ac:dyDescent="0.25">
      <c r="A29" s="6">
        <v>28</v>
      </c>
      <c r="B29" s="6" t="s">
        <v>1900</v>
      </c>
      <c r="C29" s="86">
        <v>231</v>
      </c>
      <c r="D29" s="86" t="s">
        <v>1901</v>
      </c>
      <c r="E29" s="86">
        <v>303</v>
      </c>
      <c r="F29" s="132">
        <v>42696</v>
      </c>
      <c r="G29" s="86" t="s">
        <v>1846</v>
      </c>
    </row>
    <row r="30" spans="1:7" x14ac:dyDescent="0.25">
      <c r="A30" s="6">
        <v>29</v>
      </c>
      <c r="B30" s="6" t="s">
        <v>856</v>
      </c>
      <c r="C30" s="86">
        <v>531</v>
      </c>
      <c r="D30" s="86" t="s">
        <v>1904</v>
      </c>
      <c r="E30" s="86">
        <v>306</v>
      </c>
      <c r="F30" s="132">
        <v>42702</v>
      </c>
      <c r="G30" s="86" t="s">
        <v>1846</v>
      </c>
    </row>
    <row r="31" spans="1:7" x14ac:dyDescent="0.25">
      <c r="A31" s="6">
        <v>30</v>
      </c>
      <c r="B31" s="6" t="s">
        <v>304</v>
      </c>
      <c r="C31" s="123">
        <v>711</v>
      </c>
      <c r="D31" s="123" t="s">
        <v>1909</v>
      </c>
      <c r="E31" s="123">
        <v>309</v>
      </c>
      <c r="F31" s="9">
        <v>42705</v>
      </c>
      <c r="G31" s="122" t="s">
        <v>1846</v>
      </c>
    </row>
    <row r="32" spans="1:7" x14ac:dyDescent="0.25">
      <c r="A32" s="6">
        <v>31</v>
      </c>
      <c r="B32" s="134" t="s">
        <v>1207</v>
      </c>
      <c r="C32" s="123">
        <v>842</v>
      </c>
      <c r="D32" s="123" t="s">
        <v>1922</v>
      </c>
      <c r="E32" s="123">
        <v>316</v>
      </c>
      <c r="F32" s="9">
        <v>42712</v>
      </c>
      <c r="G32" s="122" t="s">
        <v>1846</v>
      </c>
    </row>
    <row r="33" spans="1:7" x14ac:dyDescent="0.25">
      <c r="A33" s="6">
        <v>32</v>
      </c>
      <c r="B33" s="6" t="s">
        <v>703</v>
      </c>
      <c r="C33" s="86">
        <v>322</v>
      </c>
      <c r="D33" s="86" t="s">
        <v>1976</v>
      </c>
      <c r="E33" s="86">
        <v>8</v>
      </c>
      <c r="F33" s="132">
        <v>42747</v>
      </c>
      <c r="G33" s="85" t="s">
        <v>1846</v>
      </c>
    </row>
    <row r="34" spans="1:7" x14ac:dyDescent="0.25">
      <c r="A34" s="6">
        <v>33</v>
      </c>
      <c r="B34" s="6" t="s">
        <v>983</v>
      </c>
      <c r="C34" s="86">
        <v>331</v>
      </c>
      <c r="D34" s="86" t="s">
        <v>1980</v>
      </c>
      <c r="E34" s="86">
        <v>25</v>
      </c>
      <c r="F34" s="132">
        <v>42765</v>
      </c>
      <c r="G34" s="85" t="s">
        <v>1846</v>
      </c>
    </row>
    <row r="35" spans="1:7" x14ac:dyDescent="0.25">
      <c r="A35" s="6">
        <v>34</v>
      </c>
      <c r="B35" s="6" t="s">
        <v>1988</v>
      </c>
      <c r="C35" s="84" t="s">
        <v>1398</v>
      </c>
      <c r="D35" s="86" t="s">
        <v>1989</v>
      </c>
      <c r="E35" s="86">
        <v>31</v>
      </c>
      <c r="F35" s="132">
        <v>75645</v>
      </c>
      <c r="G35" s="140" t="s">
        <v>1845</v>
      </c>
    </row>
    <row r="36" spans="1:7" x14ac:dyDescent="0.25">
      <c r="A36" s="6">
        <v>35</v>
      </c>
      <c r="B36" s="6" t="s">
        <v>1044</v>
      </c>
      <c r="C36" s="85">
        <v>141</v>
      </c>
      <c r="D36" s="86" t="s">
        <v>2008</v>
      </c>
      <c r="E36" s="86">
        <v>44</v>
      </c>
      <c r="F36" s="132">
        <v>43168</v>
      </c>
      <c r="G36" s="85" t="s">
        <v>1846</v>
      </c>
    </row>
    <row r="37" spans="1:7" x14ac:dyDescent="0.25">
      <c r="A37" s="6">
        <v>36</v>
      </c>
      <c r="B37" s="43" t="s">
        <v>275</v>
      </c>
      <c r="C37" s="85">
        <v>511</v>
      </c>
      <c r="D37" s="86" t="s">
        <v>2018</v>
      </c>
      <c r="E37" s="86">
        <v>50</v>
      </c>
      <c r="F37" s="132">
        <v>42815</v>
      </c>
      <c r="G37" s="85" t="s">
        <v>1846</v>
      </c>
    </row>
    <row r="38" spans="1:7" x14ac:dyDescent="0.25">
      <c r="A38" s="6">
        <v>37</v>
      </c>
      <c r="B38" s="142" t="s">
        <v>631</v>
      </c>
      <c r="C38" s="85">
        <v>921</v>
      </c>
      <c r="D38" s="86" t="s">
        <v>2020</v>
      </c>
      <c r="E38" s="86">
        <v>51</v>
      </c>
      <c r="F38" s="132">
        <v>42816</v>
      </c>
      <c r="G38" s="141" t="s">
        <v>1845</v>
      </c>
    </row>
    <row r="39" spans="1:7" x14ac:dyDescent="0.25">
      <c r="A39" s="6">
        <v>38</v>
      </c>
      <c r="B39" s="6" t="s">
        <v>2027</v>
      </c>
      <c r="C39" s="85">
        <v>422</v>
      </c>
      <c r="D39" s="86" t="s">
        <v>2028</v>
      </c>
      <c r="E39" s="86">
        <v>55</v>
      </c>
      <c r="F39" s="132">
        <v>42821</v>
      </c>
      <c r="G39" s="141" t="s">
        <v>1845</v>
      </c>
    </row>
    <row r="40" spans="1:7" x14ac:dyDescent="0.25">
      <c r="A40" s="6">
        <v>39</v>
      </c>
      <c r="B40" s="6" t="s">
        <v>834</v>
      </c>
      <c r="C40" s="85">
        <v>31</v>
      </c>
      <c r="D40" s="86" t="s">
        <v>2028</v>
      </c>
      <c r="E40" s="86">
        <v>53</v>
      </c>
      <c r="F40" s="132">
        <v>42821</v>
      </c>
      <c r="G40" s="86" t="s">
        <v>1846</v>
      </c>
    </row>
    <row r="41" spans="1:7" x14ac:dyDescent="0.25">
      <c r="A41" s="6">
        <v>40</v>
      </c>
      <c r="B41" s="50" t="s">
        <v>628</v>
      </c>
      <c r="C41" s="85">
        <v>921</v>
      </c>
      <c r="D41" s="86" t="s">
        <v>2038</v>
      </c>
      <c r="E41" s="86">
        <v>58</v>
      </c>
      <c r="F41" s="132">
        <v>43190</v>
      </c>
      <c r="G41" s="140" t="s">
        <v>1845</v>
      </c>
    </row>
  </sheetData>
  <pageMargins left="0.7" right="0.7" top="0.75" bottom="0.75" header="0.3" footer="0.3"/>
  <pageSetup paperSize="9" scale="85" fitToHeight="0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X321"/>
  <sheetViews>
    <sheetView zoomScaleNormal="100" workbookViewId="0">
      <pane ySplit="1" topLeftCell="A181" activePane="bottomLeft" state="frozen"/>
      <selection pane="bottomLeft" activeCell="T221" sqref="T221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74">
        <v>111</v>
      </c>
      <c r="B3" s="274">
        <v>3</v>
      </c>
      <c r="C3" s="274">
        <v>25</v>
      </c>
      <c r="D3" s="271">
        <v>0</v>
      </c>
      <c r="E3" s="3" t="s">
        <v>3296</v>
      </c>
      <c r="F3" s="291">
        <f>C3+C9+C20+C30+C35+C40+C46+C51+C85+C96+C107+C116+C122+C57+C70+C77+C10+C11+C21+C22+C58+C97+C108+C123</f>
        <v>375</v>
      </c>
      <c r="G3" s="24">
        <f>C5+C12+C23+C31+C36+C42+C47+C87+C99+C100+C109+C110+C118+C125+C52+C62+C71+C79+C13+C14+C24+C25+C63+C88+C101+C119+C126</f>
        <v>327</v>
      </c>
      <c r="H3" s="24">
        <f>C6+C15+C26+C32+C37+C43+C48+C53+C89+C102+C103+C111+C120+C127+C112+C72+C80+C64+C65</f>
        <v>300</v>
      </c>
      <c r="I3" s="24">
        <f>C7+C33+C38+C44+C49+C54+C90+C104+C113+C121+C130+C131+C105+C73+C81+C66+C67+C114+C132</f>
        <v>234</v>
      </c>
      <c r="J3" s="170">
        <f>F3+G3+H3+I3</f>
        <v>1236</v>
      </c>
      <c r="N3" s="303"/>
      <c r="O3" s="220"/>
    </row>
    <row r="4" spans="1:15" x14ac:dyDescent="0.25">
      <c r="A4" s="337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271">
        <v>121</v>
      </c>
      <c r="B5" s="271">
        <v>7</v>
      </c>
      <c r="C5" s="274">
        <v>24</v>
      </c>
      <c r="D5" s="271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271">
        <v>131</v>
      </c>
      <c r="B6" s="271">
        <v>0</v>
      </c>
      <c r="C6" s="271">
        <v>25</v>
      </c>
      <c r="D6" s="271">
        <v>3</v>
      </c>
      <c r="E6" s="5"/>
      <c r="F6" s="94">
        <f>SUM(B3+B9+B10+B11+B20+B21+B22+B30+B35+B40+B46+B51+B57+B58+B70+B77+B85+B86+B96+B97+B98+B107+B108+B116+B117+B122+B123+B124+B78+B59+B60+B41+B61)</f>
        <v>335</v>
      </c>
      <c r="G6" s="5">
        <f>B5+B12+B13+B14+B23+B24+B25+B31+B36+B42+B47+B52+B87+B99+B100+B101+B109+B118+B125+B126+B110+B62+B71+B79+B63+B88+B119</f>
        <v>225</v>
      </c>
      <c r="H6" s="5">
        <f>B6+B15+B16+B17+B26+B27+B28+B32+B37+B43+B48+B53+B89+B102+B103+B111+B112+B120+B127+B128+B72+B80+B64+B65</f>
        <v>103</v>
      </c>
      <c r="I6" s="5">
        <f>B7+B33+B38+B44+B49+B54+B90+B104+B113+B114+B121+B130+B131+B132+B73+B81+B66+B67+B105</f>
        <v>23</v>
      </c>
      <c r="J6" s="94">
        <f>SUM(F6+G6+H6+I6)</f>
        <v>686</v>
      </c>
    </row>
    <row r="7" spans="1:15" x14ac:dyDescent="0.25">
      <c r="A7" s="271">
        <v>141</v>
      </c>
      <c r="B7" s="271">
        <v>0</v>
      </c>
      <c r="C7" s="271">
        <v>19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3</v>
      </c>
      <c r="G9" s="5">
        <f>D5+D12+D13+D14+D23+D24+D31+D36+D42+D47+D52+D87+D99+D100+D101+D109+D110+D118+D125+D126+D62+D71+D79+D25+D63+D88+D119</f>
        <v>7</v>
      </c>
      <c r="H9" s="5">
        <f>D6+D15+D16+D17+D26+D27+D28+D32+D37+D43+D48+D53+D89+D102+D103+D111+D112+D120+D127+D128+D63+D72+D80+D64+D65</f>
        <v>9</v>
      </c>
      <c r="I9" s="5">
        <f>D7+D33+D38+D44+D49+D54+D90+D104+D113+D114+D121+D130+D131+D132+D73+D81+D66+D67+D105</f>
        <v>3</v>
      </c>
      <c r="J9" s="94">
        <f>SUM(F9+G9+H9+I9)</f>
        <v>22</v>
      </c>
    </row>
    <row r="10" spans="1:15" x14ac:dyDescent="0.25">
      <c r="A10" s="263" t="s">
        <v>2874</v>
      </c>
      <c r="B10" s="5">
        <v>28</v>
      </c>
      <c r="C10" s="5"/>
      <c r="D10" s="271"/>
      <c r="E10" s="5"/>
      <c r="F10" s="5"/>
      <c r="G10" s="5"/>
      <c r="H10" s="5"/>
      <c r="I10" s="5"/>
      <c r="J10" s="94">
        <f>J3+J6+J9</f>
        <v>1944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713</v>
      </c>
      <c r="G15" s="5">
        <f>SUM(G3+G6+G9)</f>
        <v>559</v>
      </c>
      <c r="H15" s="5">
        <f>SUM(H3+H6+H9)</f>
        <v>412</v>
      </c>
      <c r="I15" s="5">
        <f>SUM(I3+I6+I9)</f>
        <v>260</v>
      </c>
      <c r="J15" s="94">
        <f>SUM(F15+G15+H15+I15)</f>
        <v>1944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25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2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3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3</v>
      </c>
      <c r="C43" s="275">
        <v>21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25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23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24</v>
      </c>
      <c r="D48" s="271">
        <v>1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3</v>
      </c>
      <c r="C52" s="271">
        <v>23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27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27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32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32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28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3391</v>
      </c>
      <c r="B70" s="271">
        <v>5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3392</v>
      </c>
      <c r="B71" s="271">
        <v>18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3393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3394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22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12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135">
        <v>0</v>
      </c>
      <c r="C85" s="135">
        <v>25</v>
      </c>
      <c r="D85" s="13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135">
        <v>24</v>
      </c>
      <c r="C86" s="264"/>
      <c r="D86" s="13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135">
        <v>0</v>
      </c>
      <c r="C87" s="264">
        <v>25</v>
      </c>
      <c r="D87" s="135">
        <v>2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135">
        <v>23</v>
      </c>
      <c r="C88" s="264"/>
      <c r="D88" s="13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135">
        <v>3</v>
      </c>
      <c r="C89" s="135">
        <v>21</v>
      </c>
      <c r="D89" s="135">
        <v>0</v>
      </c>
      <c r="E89" s="5"/>
      <c r="F89" s="5"/>
      <c r="G89" s="5"/>
      <c r="H89" s="5"/>
      <c r="I89" s="5"/>
      <c r="J89" s="5"/>
    </row>
    <row r="90" spans="1:10" x14ac:dyDescent="0.25">
      <c r="A90" s="218" t="s">
        <v>2491</v>
      </c>
      <c r="B90" s="135"/>
      <c r="C90" s="135">
        <v>20</v>
      </c>
      <c r="D90" s="13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4</v>
      </c>
      <c r="C99" s="271">
        <v>23</v>
      </c>
      <c r="D99" s="271">
        <v>2</v>
      </c>
      <c r="E99" s="254" t="s">
        <v>3636</v>
      </c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8</v>
      </c>
      <c r="C102" s="271">
        <v>24</v>
      </c>
      <c r="D102" s="271">
        <v>1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2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24</v>
      </c>
      <c r="D111" s="271">
        <v>1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D112" s="271">
        <v>1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22</v>
      </c>
      <c r="D113" s="271">
        <v>1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/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18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3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26</v>
      </c>
      <c r="C119" s="271"/>
      <c r="D119" s="163"/>
      <c r="E119" s="255"/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22</v>
      </c>
      <c r="D120" s="271">
        <v>1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29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5</v>
      </c>
      <c r="C125" s="274">
        <v>23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23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 t="s">
        <v>4190</v>
      </c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686</v>
      </c>
      <c r="C134" s="176">
        <f>SUM(C3:C133)</f>
        <v>1236</v>
      </c>
      <c r="D134" s="176">
        <f>SUM(D3:D133)</f>
        <v>22</v>
      </c>
      <c r="E134" s="165"/>
      <c r="F134" s="176"/>
      <c r="G134" s="165"/>
      <c r="H134" s="165"/>
      <c r="I134" s="165"/>
      <c r="J134" s="176">
        <f>B134+C134+D134</f>
        <v>1944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65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21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16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/>
      <c r="C149" s="96">
        <v>15</v>
      </c>
      <c r="D149" s="96"/>
      <c r="E149" s="96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14</v>
      </c>
      <c r="C150" s="5"/>
      <c r="D150" s="5">
        <v>1</v>
      </c>
      <c r="E150" s="135" t="s">
        <v>2843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24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1</v>
      </c>
      <c r="E153" s="135" t="s">
        <v>2843</v>
      </c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44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149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87</v>
      </c>
      <c r="H156" s="165">
        <f>SUM(B153+B154+B155+B170+B171+B172+B180+B181)</f>
        <v>77</v>
      </c>
      <c r="I156" s="165">
        <f>SUM(B156+B157+B182)</f>
        <v>46</v>
      </c>
      <c r="J156" s="176">
        <f>F156+G156+H156+I156</f>
        <v>266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4</v>
      </c>
      <c r="H158" s="165">
        <f>SUM(D153+D154+D155+D170+D171+D172+D180+D181)</f>
        <v>1</v>
      </c>
      <c r="I158" s="165">
        <f>D156+D157+D170+D171+D172+D182</f>
        <v>0</v>
      </c>
      <c r="J158" s="176">
        <f>F158+G158+H158+I158</f>
        <v>7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118</v>
      </c>
      <c r="G160" s="96">
        <f>G154+G156+G158</f>
        <v>135</v>
      </c>
      <c r="H160" s="96">
        <f>H154+H156+H158</f>
        <v>108</v>
      </c>
      <c r="I160" s="96">
        <f>I154+I156+I158</f>
        <v>61</v>
      </c>
      <c r="J160" s="167">
        <f>J154+J156+J158</f>
        <v>422</v>
      </c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422</v>
      </c>
      <c r="J161" s="167"/>
      <c r="K161" s="174"/>
      <c r="L161" s="166"/>
    </row>
    <row r="162" spans="1:14" x14ac:dyDescent="0.25">
      <c r="A162" s="254" t="s">
        <v>4020</v>
      </c>
      <c r="B162" s="254">
        <v>3</v>
      </c>
      <c r="C162" s="254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4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 t="s">
        <v>4021</v>
      </c>
      <c r="B168" s="163">
        <v>0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4" x14ac:dyDescent="0.25">
      <c r="A169" s="96" t="s">
        <v>3452</v>
      </c>
      <c r="B169" s="163">
        <v>2</v>
      </c>
      <c r="C169" s="163">
        <v>14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4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4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4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4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4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4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4" x14ac:dyDescent="0.25">
      <c r="A176" s="5" t="s">
        <v>4022</v>
      </c>
      <c r="B176" s="271">
        <v>3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5" x14ac:dyDescent="0.25">
      <c r="A177" s="5" t="s">
        <v>4024</v>
      </c>
      <c r="B177" s="271">
        <v>13</v>
      </c>
      <c r="C177" s="271"/>
      <c r="D177" s="5"/>
      <c r="E177" s="252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4</v>
      </c>
      <c r="C178" s="271">
        <v>15</v>
      </c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1</v>
      </c>
      <c r="E179" s="135" t="s">
        <v>3636</v>
      </c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266</v>
      </c>
      <c r="C187" s="179">
        <f>SUM(C145:C186)</f>
        <v>149</v>
      </c>
      <c r="D187" s="179">
        <f>SUM(D145:D186)</f>
        <v>7</v>
      </c>
      <c r="E187" s="292" t="s">
        <v>3457</v>
      </c>
      <c r="F187" s="179"/>
      <c r="G187" s="179"/>
      <c r="H187" s="179"/>
      <c r="I187" s="179"/>
      <c r="J187" s="179">
        <f>B187+C187+D187</f>
        <v>422</v>
      </c>
    </row>
    <row r="188" spans="1:15" ht="15.75" thickTop="1" x14ac:dyDescent="0.25">
      <c r="A188" s="24" t="s">
        <v>1802</v>
      </c>
      <c r="B188" s="24">
        <f>B187+B134</f>
        <v>952</v>
      </c>
      <c r="C188" s="24">
        <f>C134+C187</f>
        <v>1385</v>
      </c>
      <c r="D188" s="24">
        <f>D134+D187</f>
        <v>29</v>
      </c>
      <c r="E188" s="24"/>
      <c r="F188" s="24"/>
      <c r="G188" s="24"/>
      <c r="H188" s="24"/>
      <c r="I188" s="24"/>
      <c r="J188" s="24">
        <f>J187+J134</f>
        <v>2366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4182</v>
      </c>
      <c r="E194" t="s">
        <v>4185</v>
      </c>
      <c r="O194" s="253" t="s">
        <v>4195</v>
      </c>
      <c r="P194" s="253"/>
      <c r="Q194" s="253"/>
    </row>
    <row r="195" spans="1:17" x14ac:dyDescent="0.25">
      <c r="A195" t="s">
        <v>4188</v>
      </c>
      <c r="E195" t="s">
        <v>4189</v>
      </c>
      <c r="G195" s="253"/>
      <c r="H195" s="253"/>
      <c r="I195" s="253"/>
      <c r="J195" s="253"/>
      <c r="K195" s="253"/>
      <c r="L195" s="253"/>
      <c r="M195" s="253"/>
      <c r="N195" s="253"/>
      <c r="O195" s="253" t="s">
        <v>4196</v>
      </c>
      <c r="P195" s="253"/>
      <c r="Q195" s="253"/>
    </row>
    <row r="196" spans="1:17" x14ac:dyDescent="0.25">
      <c r="A196" t="s">
        <v>3644</v>
      </c>
      <c r="E196" t="s">
        <v>4192</v>
      </c>
      <c r="G196" s="253"/>
      <c r="H196" s="253"/>
      <c r="I196" s="253"/>
      <c r="J196" s="253"/>
      <c r="K196" s="253"/>
      <c r="L196" s="253"/>
      <c r="M196" s="253"/>
      <c r="N196" s="253"/>
      <c r="Q196" s="253"/>
    </row>
    <row r="197" spans="1:17" x14ac:dyDescent="0.25">
      <c r="A197" t="s">
        <v>4207</v>
      </c>
      <c r="E197" t="s">
        <v>4193</v>
      </c>
      <c r="G197" s="253"/>
      <c r="H197" s="253"/>
      <c r="I197" s="253"/>
      <c r="J197" s="253"/>
      <c r="K197" s="253"/>
      <c r="L197" s="253"/>
      <c r="M197" s="253"/>
      <c r="N197" s="253"/>
      <c r="Q197" s="253"/>
    </row>
    <row r="198" spans="1:17" x14ac:dyDescent="0.25">
      <c r="A198" t="s">
        <v>4212</v>
      </c>
      <c r="E198" t="s">
        <v>4194</v>
      </c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t="s">
        <v>4213</v>
      </c>
      <c r="E199" t="s">
        <v>4203</v>
      </c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t="s">
        <v>4215</v>
      </c>
      <c r="E200" t="s">
        <v>4205</v>
      </c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t="s">
        <v>4216</v>
      </c>
      <c r="E201" t="s">
        <v>4214</v>
      </c>
      <c r="O201" s="252"/>
      <c r="P201" s="252"/>
      <c r="Q201" s="252"/>
    </row>
    <row r="202" spans="1:17" x14ac:dyDescent="0.25">
      <c r="A202" t="s">
        <v>4218</v>
      </c>
      <c r="E202" t="s">
        <v>3586</v>
      </c>
      <c r="O202" s="252"/>
    </row>
    <row r="203" spans="1:17" x14ac:dyDescent="0.25">
      <c r="A203" t="s">
        <v>4219</v>
      </c>
      <c r="E203" t="s">
        <v>4236</v>
      </c>
    </row>
    <row r="204" spans="1:17" x14ac:dyDescent="0.25">
      <c r="A204" t="s">
        <v>4221</v>
      </c>
      <c r="E204" t="s">
        <v>4217</v>
      </c>
    </row>
    <row r="205" spans="1:17" ht="16.149999999999999" customHeight="1" x14ac:dyDescent="0.25">
      <c r="A205" t="s">
        <v>4222</v>
      </c>
      <c r="E205" t="s">
        <v>4220</v>
      </c>
    </row>
    <row r="206" spans="1:17" ht="16.149999999999999" customHeight="1" x14ac:dyDescent="0.25">
      <c r="A206" t="s">
        <v>4226</v>
      </c>
      <c r="E206" t="s">
        <v>4223</v>
      </c>
    </row>
    <row r="207" spans="1:17" ht="16.149999999999999" customHeight="1" x14ac:dyDescent="0.25">
      <c r="A207" t="s">
        <v>4234</v>
      </c>
      <c r="E207" t="s">
        <v>4224</v>
      </c>
    </row>
    <row r="208" spans="1:17" x14ac:dyDescent="0.25">
      <c r="A208" t="s">
        <v>4235</v>
      </c>
      <c r="E208" t="s">
        <v>4225</v>
      </c>
    </row>
    <row r="209" spans="1:21" x14ac:dyDescent="0.25">
      <c r="E209" t="s">
        <v>4227</v>
      </c>
    </row>
    <row r="210" spans="1:21" x14ac:dyDescent="0.25">
      <c r="E210" t="s">
        <v>4228</v>
      </c>
    </row>
    <row r="211" spans="1:21" x14ac:dyDescent="0.25">
      <c r="E211" t="s">
        <v>4229</v>
      </c>
    </row>
    <row r="212" spans="1:21" x14ac:dyDescent="0.25">
      <c r="E212" t="s">
        <v>4230</v>
      </c>
    </row>
    <row r="213" spans="1:21" x14ac:dyDescent="0.25">
      <c r="E213" t="s">
        <v>4231</v>
      </c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 t="s">
        <v>3695</v>
      </c>
      <c r="B221" s="253"/>
      <c r="C221" s="253"/>
      <c r="D221" s="253"/>
      <c r="E221" t="s">
        <v>4208</v>
      </c>
      <c r="K221" s="220"/>
      <c r="O221" t="s">
        <v>4183</v>
      </c>
    </row>
    <row r="222" spans="1:21" x14ac:dyDescent="0.25">
      <c r="B222" s="253"/>
      <c r="C222" s="253"/>
      <c r="E222" t="s">
        <v>4233</v>
      </c>
      <c r="O222" s="253" t="s">
        <v>4193</v>
      </c>
      <c r="P222" s="253"/>
      <c r="Q222" s="253"/>
    </row>
    <row r="223" spans="1:21" x14ac:dyDescent="0.25">
      <c r="B223" s="253"/>
      <c r="C223" s="253"/>
      <c r="E223" t="s">
        <v>4246</v>
      </c>
      <c r="O223" s="253" t="s">
        <v>4194</v>
      </c>
      <c r="P223" s="253"/>
      <c r="Q223" s="253"/>
    </row>
    <row r="224" spans="1:21" x14ac:dyDescent="0.25">
      <c r="A224" s="253"/>
      <c r="B224" s="253"/>
      <c r="C224" s="253"/>
      <c r="O224" s="253" t="s">
        <v>4203</v>
      </c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 t="s">
        <v>4209</v>
      </c>
      <c r="P225" s="253"/>
      <c r="Q225" s="253"/>
    </row>
    <row r="226" spans="1:17" x14ac:dyDescent="0.25">
      <c r="A226" s="277"/>
      <c r="B226" s="253"/>
      <c r="C226" s="253"/>
      <c r="K226" s="220"/>
      <c r="O226" s="253" t="s">
        <v>4211</v>
      </c>
      <c r="P226" s="253"/>
    </row>
    <row r="227" spans="1:17" x14ac:dyDescent="0.25">
      <c r="A227" s="277"/>
      <c r="B227" s="253"/>
      <c r="C227" s="253"/>
    </row>
    <row r="228" spans="1:17" x14ac:dyDescent="0.25">
      <c r="A228" s="253"/>
      <c r="B228" s="253"/>
      <c r="C228" s="253"/>
    </row>
    <row r="229" spans="1:17" x14ac:dyDescent="0.25">
      <c r="A229" s="253"/>
      <c r="B229" s="253"/>
      <c r="C229" s="253"/>
    </row>
    <row r="230" spans="1:17" x14ac:dyDescent="0.25">
      <c r="A230" s="253"/>
      <c r="B230" s="253"/>
      <c r="C230" s="253"/>
      <c r="D230" s="253"/>
    </row>
    <row r="231" spans="1:17" x14ac:dyDescent="0.25">
      <c r="A231" s="253"/>
      <c r="B231" s="253"/>
      <c r="C231" s="253"/>
      <c r="D231" s="253"/>
    </row>
    <row r="232" spans="1:17" x14ac:dyDescent="0.25">
      <c r="A232" s="253"/>
      <c r="B232" s="253"/>
      <c r="C232" s="253"/>
      <c r="D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4186</v>
      </c>
      <c r="E279" t="s">
        <v>4200</v>
      </c>
    </row>
    <row r="280" spans="1:17" x14ac:dyDescent="0.25">
      <c r="B280" s="166"/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4184</v>
      </c>
      <c r="B293" s="253"/>
      <c r="C293" s="253"/>
      <c r="D293" s="253"/>
      <c r="E293" s="253" t="s">
        <v>4191</v>
      </c>
      <c r="F293" s="253"/>
      <c r="G293" s="253"/>
    </row>
    <row r="294" spans="1:15" x14ac:dyDescent="0.25">
      <c r="A294" s="253" t="s">
        <v>4197</v>
      </c>
      <c r="B294" s="253"/>
      <c r="C294" s="253"/>
      <c r="D294" s="253"/>
      <c r="E294" s="253" t="s">
        <v>4197</v>
      </c>
      <c r="F294" s="253"/>
      <c r="G294" s="253"/>
    </row>
    <row r="295" spans="1:15" x14ac:dyDescent="0.25">
      <c r="A295" s="253" t="s">
        <v>4198</v>
      </c>
      <c r="B295" s="253"/>
      <c r="C295" s="253"/>
      <c r="D295" s="253"/>
      <c r="E295" s="253" t="s">
        <v>4198</v>
      </c>
      <c r="F295" s="253"/>
      <c r="G295" s="253"/>
    </row>
    <row r="296" spans="1:15" x14ac:dyDescent="0.25">
      <c r="A296" s="253" t="s">
        <v>4199</v>
      </c>
      <c r="B296" s="253"/>
      <c r="C296" s="253"/>
      <c r="D296" s="253"/>
      <c r="E296" s="253" t="s">
        <v>4206</v>
      </c>
      <c r="F296" s="253"/>
      <c r="G296" s="253"/>
    </row>
    <row r="297" spans="1:15" x14ac:dyDescent="0.25">
      <c r="A297" s="253"/>
      <c r="C297" s="253"/>
      <c r="D297" s="253"/>
      <c r="E297" s="253" t="s">
        <v>4210</v>
      </c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A312" t="s">
        <v>3644</v>
      </c>
      <c r="C312" s="253"/>
      <c r="D312" s="253"/>
      <c r="E312" s="253" t="s">
        <v>3586</v>
      </c>
    </row>
    <row r="313" spans="1:15" x14ac:dyDescent="0.25">
      <c r="A313" s="253" t="s">
        <v>4207</v>
      </c>
      <c r="B313" s="253"/>
      <c r="C313" s="253"/>
      <c r="D313" s="253"/>
      <c r="E313" s="253"/>
    </row>
    <row r="314" spans="1:15" x14ac:dyDescent="0.25">
      <c r="A314" t="s">
        <v>4232</v>
      </c>
      <c r="B314" s="253"/>
      <c r="C314" s="253"/>
      <c r="D314" s="253"/>
      <c r="E314" s="253"/>
    </row>
    <row r="315" spans="1:15" x14ac:dyDescent="0.25">
      <c r="A315" s="253" t="s">
        <v>4235</v>
      </c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P30"/>
  <sheetViews>
    <sheetView topLeftCell="A13" workbookViewId="0">
      <selection activeCell="G30" sqref="G30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3220</v>
      </c>
      <c r="C2" s="225">
        <v>811</v>
      </c>
      <c r="D2" s="36" t="s">
        <v>2696</v>
      </c>
      <c r="E2" s="36">
        <v>18</v>
      </c>
      <c r="F2" s="28">
        <v>43116</v>
      </c>
      <c r="G2" s="256" t="s">
        <v>1846</v>
      </c>
      <c r="H2" t="s">
        <v>3221</v>
      </c>
      <c r="M2" s="252" t="s">
        <v>3837</v>
      </c>
    </row>
    <row r="3" spans="1:14" x14ac:dyDescent="0.25">
      <c r="A3" s="158">
        <v>2</v>
      </c>
      <c r="B3" s="158" t="s">
        <v>3194</v>
      </c>
      <c r="C3" s="225">
        <v>732</v>
      </c>
      <c r="D3" s="36" t="s">
        <v>2952</v>
      </c>
      <c r="E3" s="36">
        <v>358</v>
      </c>
      <c r="F3" s="28">
        <v>43434</v>
      </c>
      <c r="G3" s="256" t="s">
        <v>2950</v>
      </c>
    </row>
    <row r="4" spans="1:14" x14ac:dyDescent="0.25">
      <c r="A4" s="158">
        <v>3</v>
      </c>
      <c r="B4" s="158" t="s">
        <v>3784</v>
      </c>
      <c r="C4" s="225">
        <v>422</v>
      </c>
      <c r="D4" s="36" t="s">
        <v>3204</v>
      </c>
      <c r="E4" s="36">
        <v>366</v>
      </c>
      <c r="F4" s="28">
        <v>43448</v>
      </c>
      <c r="G4" s="234" t="s">
        <v>2843</v>
      </c>
      <c r="H4" s="252" t="s">
        <v>3785</v>
      </c>
      <c r="K4" t="s">
        <v>4010</v>
      </c>
    </row>
    <row r="5" spans="1:14" x14ac:dyDescent="0.25">
      <c r="A5" s="158">
        <v>4</v>
      </c>
      <c r="B5" s="158" t="s">
        <v>192</v>
      </c>
      <c r="C5" s="225">
        <v>131</v>
      </c>
      <c r="D5" s="36" t="s">
        <v>3214</v>
      </c>
      <c r="E5" s="36">
        <v>376</v>
      </c>
      <c r="F5" s="28">
        <v>43459</v>
      </c>
      <c r="G5" s="225" t="s">
        <v>2950</v>
      </c>
      <c r="H5" s="252" t="s">
        <v>3866</v>
      </c>
    </row>
    <row r="6" spans="1:14" x14ac:dyDescent="0.25">
      <c r="A6" s="158">
        <v>5</v>
      </c>
      <c r="B6" s="51" t="s">
        <v>3320</v>
      </c>
      <c r="C6" s="123">
        <v>21</v>
      </c>
      <c r="D6" s="123" t="s">
        <v>3299</v>
      </c>
      <c r="E6" s="123">
        <v>90</v>
      </c>
      <c r="F6" s="124">
        <v>43572</v>
      </c>
      <c r="G6" s="123" t="s">
        <v>2950</v>
      </c>
      <c r="H6" s="252" t="s">
        <v>3813</v>
      </c>
      <c r="I6" s="252"/>
      <c r="J6" s="252"/>
    </row>
    <row r="7" spans="1:14" x14ac:dyDescent="0.25">
      <c r="A7" s="158">
        <v>6</v>
      </c>
      <c r="B7" s="51" t="s">
        <v>3498</v>
      </c>
      <c r="C7" s="123">
        <v>721</v>
      </c>
      <c r="D7" s="123" t="s">
        <v>3499</v>
      </c>
      <c r="E7" s="123">
        <v>201</v>
      </c>
      <c r="F7" s="124">
        <v>43710</v>
      </c>
      <c r="G7" s="123" t="s">
        <v>2950</v>
      </c>
      <c r="H7" s="252" t="s">
        <v>4018</v>
      </c>
    </row>
    <row r="8" spans="1:14" x14ac:dyDescent="0.25">
      <c r="A8" s="158">
        <v>7</v>
      </c>
      <c r="B8" s="6" t="s">
        <v>200</v>
      </c>
      <c r="C8" s="123">
        <v>141</v>
      </c>
      <c r="D8" s="123" t="s">
        <v>3747</v>
      </c>
      <c r="E8" s="123">
        <v>389</v>
      </c>
      <c r="F8" s="124">
        <v>43791</v>
      </c>
      <c r="G8" s="123" t="s">
        <v>2950</v>
      </c>
    </row>
    <row r="9" spans="1:14" x14ac:dyDescent="0.25">
      <c r="A9" s="158">
        <v>8</v>
      </c>
      <c r="B9" s="104" t="s">
        <v>3759</v>
      </c>
      <c r="C9" s="95" t="s">
        <v>2521</v>
      </c>
      <c r="D9" s="181" t="s">
        <v>3760</v>
      </c>
      <c r="E9" s="181">
        <v>398</v>
      </c>
      <c r="F9" s="297">
        <v>43795</v>
      </c>
      <c r="G9" s="242" t="s">
        <v>2843</v>
      </c>
    </row>
    <row r="10" spans="1:14" x14ac:dyDescent="0.25">
      <c r="A10" s="158">
        <v>9</v>
      </c>
      <c r="B10" s="6" t="s">
        <v>3795</v>
      </c>
      <c r="C10" s="86" t="s">
        <v>3502</v>
      </c>
      <c r="D10" s="123" t="s">
        <v>3499</v>
      </c>
      <c r="E10" s="86">
        <v>427</v>
      </c>
      <c r="F10" s="87">
        <v>43819</v>
      </c>
      <c r="G10" s="86" t="s">
        <v>2950</v>
      </c>
      <c r="H10" s="333"/>
      <c r="I10" s="252" t="s">
        <v>4114</v>
      </c>
      <c r="J10" s="252"/>
      <c r="K10" s="252"/>
      <c r="L10" s="252"/>
      <c r="M10" s="252"/>
      <c r="N10" s="252"/>
    </row>
    <row r="11" spans="1:14" x14ac:dyDescent="0.25">
      <c r="A11" s="158">
        <v>10</v>
      </c>
      <c r="B11" s="104" t="s">
        <v>3828</v>
      </c>
      <c r="C11" s="95" t="s">
        <v>3829</v>
      </c>
      <c r="D11" s="181" t="s">
        <v>3830</v>
      </c>
      <c r="E11" s="181">
        <v>24</v>
      </c>
      <c r="F11" s="297">
        <v>43846</v>
      </c>
      <c r="G11" s="244" t="s">
        <v>2843</v>
      </c>
    </row>
    <row r="12" spans="1:14" x14ac:dyDescent="0.25">
      <c r="A12" s="158">
        <v>11</v>
      </c>
      <c r="B12" s="6" t="s">
        <v>3141</v>
      </c>
      <c r="C12" s="86">
        <v>21</v>
      </c>
      <c r="D12" s="86" t="s">
        <v>3835</v>
      </c>
      <c r="E12" s="86">
        <v>27</v>
      </c>
      <c r="F12" s="87">
        <v>43847</v>
      </c>
      <c r="G12" s="86" t="s">
        <v>2950</v>
      </c>
    </row>
    <row r="13" spans="1:14" x14ac:dyDescent="0.25">
      <c r="A13" s="158">
        <v>12</v>
      </c>
      <c r="B13" s="6" t="s">
        <v>1288</v>
      </c>
      <c r="C13" s="86">
        <v>841</v>
      </c>
      <c r="D13" s="86" t="s">
        <v>3852</v>
      </c>
      <c r="E13" s="86">
        <v>45</v>
      </c>
      <c r="F13" s="87">
        <v>43857</v>
      </c>
      <c r="G13" s="86" t="s">
        <v>2950</v>
      </c>
    </row>
    <row r="14" spans="1:14" x14ac:dyDescent="0.25">
      <c r="A14" s="158">
        <v>13</v>
      </c>
      <c r="B14" s="104" t="s">
        <v>3858</v>
      </c>
      <c r="C14" s="181" t="s">
        <v>2885</v>
      </c>
      <c r="D14" s="181" t="s">
        <v>3859</v>
      </c>
      <c r="E14" s="181">
        <v>48</v>
      </c>
      <c r="F14" s="297">
        <v>43859</v>
      </c>
      <c r="G14" s="244" t="s">
        <v>2843</v>
      </c>
    </row>
    <row r="15" spans="1:14" x14ac:dyDescent="0.25">
      <c r="A15" s="158">
        <v>14</v>
      </c>
      <c r="B15" s="6" t="s">
        <v>3860</v>
      </c>
      <c r="C15" s="86" t="s">
        <v>3861</v>
      </c>
      <c r="D15" s="86" t="s">
        <v>3862</v>
      </c>
      <c r="E15" s="86">
        <v>49</v>
      </c>
      <c r="F15" s="87">
        <v>43866</v>
      </c>
      <c r="G15" s="140" t="s">
        <v>2843</v>
      </c>
    </row>
    <row r="16" spans="1:14" x14ac:dyDescent="0.25">
      <c r="A16" s="158">
        <v>15</v>
      </c>
      <c r="B16" s="6" t="s">
        <v>3886</v>
      </c>
      <c r="C16" s="123">
        <v>822</v>
      </c>
      <c r="D16" s="123" t="s">
        <v>3887</v>
      </c>
      <c r="E16" s="123">
        <v>67</v>
      </c>
      <c r="F16" s="124">
        <v>43893</v>
      </c>
      <c r="G16" s="140" t="s">
        <v>2843</v>
      </c>
    </row>
    <row r="17" spans="1:172" x14ac:dyDescent="0.25">
      <c r="A17" s="158">
        <v>16</v>
      </c>
      <c r="B17" s="6" t="s">
        <v>3897</v>
      </c>
      <c r="C17" s="123">
        <v>722</v>
      </c>
      <c r="D17" s="123" t="s">
        <v>3898</v>
      </c>
      <c r="E17" s="123">
        <v>76</v>
      </c>
      <c r="F17" s="124">
        <v>43906</v>
      </c>
      <c r="G17" s="140" t="s">
        <v>2843</v>
      </c>
    </row>
    <row r="18" spans="1:172" x14ac:dyDescent="0.25">
      <c r="A18" s="158">
        <v>17</v>
      </c>
      <c r="B18" s="6" t="s">
        <v>3899</v>
      </c>
      <c r="C18" s="123">
        <v>531</v>
      </c>
      <c r="D18" s="123" t="s">
        <v>3898</v>
      </c>
      <c r="E18" s="123">
        <v>77</v>
      </c>
      <c r="F18" s="124">
        <v>43906</v>
      </c>
      <c r="G18" s="86" t="s">
        <v>2950</v>
      </c>
    </row>
    <row r="19" spans="1:172" x14ac:dyDescent="0.25">
      <c r="A19" s="158">
        <v>18</v>
      </c>
      <c r="B19" s="6" t="s">
        <v>3902</v>
      </c>
      <c r="C19" s="123">
        <v>831</v>
      </c>
      <c r="D19" s="123" t="s">
        <v>3898</v>
      </c>
      <c r="E19" s="123">
        <v>78</v>
      </c>
      <c r="F19" s="124">
        <v>43907</v>
      </c>
      <c r="G19" s="86" t="s">
        <v>2950</v>
      </c>
    </row>
    <row r="20" spans="1:172" x14ac:dyDescent="0.25">
      <c r="A20" s="158">
        <v>19</v>
      </c>
      <c r="B20" s="6" t="s">
        <v>3946</v>
      </c>
      <c r="C20" s="123">
        <v>811</v>
      </c>
      <c r="D20" s="123" t="s">
        <v>3947</v>
      </c>
      <c r="E20" s="123">
        <v>100</v>
      </c>
      <c r="F20" s="124">
        <v>44334</v>
      </c>
      <c r="G20" s="86" t="s">
        <v>2950</v>
      </c>
    </row>
    <row r="21" spans="1:172" x14ac:dyDescent="0.25">
      <c r="A21" s="158">
        <v>20</v>
      </c>
      <c r="B21" s="104" t="s">
        <v>3949</v>
      </c>
      <c r="C21" s="287" t="s">
        <v>3950</v>
      </c>
      <c r="D21" s="287" t="s">
        <v>3951</v>
      </c>
      <c r="E21" s="287">
        <v>102</v>
      </c>
      <c r="F21" s="288">
        <v>43983</v>
      </c>
      <c r="G21" s="181" t="s">
        <v>2950</v>
      </c>
    </row>
    <row r="22" spans="1:172" s="299" customFormat="1" x14ac:dyDescent="0.25">
      <c r="A22" s="158">
        <v>21</v>
      </c>
      <c r="B22" s="104" t="s">
        <v>3956</v>
      </c>
      <c r="C22" s="287" t="s">
        <v>3950</v>
      </c>
      <c r="D22" s="287" t="s">
        <v>3955</v>
      </c>
      <c r="E22" s="287">
        <v>107</v>
      </c>
      <c r="F22" s="288">
        <v>43993</v>
      </c>
      <c r="G22" s="245" t="s">
        <v>2843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</row>
    <row r="23" spans="1:172" x14ac:dyDescent="0.25">
      <c r="A23" s="158">
        <v>22</v>
      </c>
      <c r="B23" s="51" t="s">
        <v>2246</v>
      </c>
      <c r="C23" s="123">
        <v>131</v>
      </c>
      <c r="D23" s="123" t="s">
        <v>3957</v>
      </c>
      <c r="E23" s="123">
        <v>108</v>
      </c>
      <c r="F23" s="124">
        <v>43997</v>
      </c>
      <c r="G23" s="123" t="s">
        <v>2950</v>
      </c>
    </row>
    <row r="24" spans="1:172" x14ac:dyDescent="0.25">
      <c r="A24" s="158">
        <v>23</v>
      </c>
      <c r="B24" s="51" t="s">
        <v>3973</v>
      </c>
      <c r="C24" s="123">
        <v>842</v>
      </c>
      <c r="D24" s="123" t="s">
        <v>3974</v>
      </c>
      <c r="E24" s="123">
        <v>124</v>
      </c>
      <c r="F24" s="124">
        <v>44019</v>
      </c>
      <c r="G24" s="123" t="s">
        <v>2950</v>
      </c>
    </row>
    <row r="25" spans="1:172" x14ac:dyDescent="0.25">
      <c r="A25" s="158">
        <v>24</v>
      </c>
      <c r="B25" s="51" t="s">
        <v>4124</v>
      </c>
      <c r="C25" s="123">
        <v>131</v>
      </c>
      <c r="D25" s="123" t="s">
        <v>4125</v>
      </c>
      <c r="E25" s="123">
        <v>186</v>
      </c>
      <c r="F25" s="124">
        <v>44078</v>
      </c>
      <c r="G25" s="123" t="s">
        <v>2950</v>
      </c>
    </row>
    <row r="26" spans="1:172" x14ac:dyDescent="0.25">
      <c r="A26" s="158">
        <v>25</v>
      </c>
      <c r="B26" s="65" t="s">
        <v>4136</v>
      </c>
      <c r="C26" s="287" t="s">
        <v>4137</v>
      </c>
      <c r="D26" s="287" t="s">
        <v>4138</v>
      </c>
      <c r="E26" s="287">
        <v>204</v>
      </c>
      <c r="F26" s="288">
        <v>44084</v>
      </c>
      <c r="G26" s="244" t="s">
        <v>2843</v>
      </c>
    </row>
    <row r="27" spans="1:172" x14ac:dyDescent="0.25">
      <c r="A27" s="158">
        <v>26</v>
      </c>
      <c r="B27" s="65" t="s">
        <v>4141</v>
      </c>
      <c r="C27" s="287" t="s">
        <v>4137</v>
      </c>
      <c r="D27" s="287" t="s">
        <v>4142</v>
      </c>
      <c r="E27" s="287">
        <v>209</v>
      </c>
      <c r="F27" s="288">
        <v>44085</v>
      </c>
      <c r="G27" s="244" t="s">
        <v>2843</v>
      </c>
    </row>
    <row r="28" spans="1:172" x14ac:dyDescent="0.25">
      <c r="A28" s="158">
        <v>27</v>
      </c>
      <c r="B28" s="51" t="s">
        <v>4178</v>
      </c>
      <c r="C28" s="334" t="s">
        <v>2491</v>
      </c>
      <c r="D28" s="123" t="s">
        <v>4179</v>
      </c>
      <c r="E28" s="123">
        <v>252</v>
      </c>
      <c r="F28" s="124">
        <v>44106</v>
      </c>
      <c r="G28" s="86" t="s">
        <v>2950</v>
      </c>
    </row>
    <row r="29" spans="1:172" x14ac:dyDescent="0.25">
      <c r="A29" s="158">
        <v>28</v>
      </c>
      <c r="B29" s="51" t="s">
        <v>4187</v>
      </c>
      <c r="C29" s="123">
        <v>931</v>
      </c>
      <c r="D29" s="123" t="s">
        <v>4125</v>
      </c>
      <c r="E29" s="123">
        <v>259</v>
      </c>
      <c r="F29" s="124">
        <v>44113</v>
      </c>
      <c r="G29" s="86" t="s">
        <v>2950</v>
      </c>
    </row>
    <row r="30" spans="1:172" x14ac:dyDescent="0.25">
      <c r="A30" s="158">
        <v>29</v>
      </c>
      <c r="B30" s="51" t="s">
        <v>4201</v>
      </c>
      <c r="C30" s="123" t="s">
        <v>4202</v>
      </c>
      <c r="D30" s="123" t="s">
        <v>4125</v>
      </c>
      <c r="E30" s="123">
        <v>266</v>
      </c>
      <c r="F30" s="124">
        <v>44118</v>
      </c>
      <c r="G30" s="140" t="s">
        <v>2843</v>
      </c>
    </row>
  </sheetData>
  <pageMargins left="0.7" right="0.7" top="0.75" bottom="0.75" header="0.3" footer="0.3"/>
  <pageSetup paperSize="9" scale="41" fitToHeight="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X321"/>
  <sheetViews>
    <sheetView zoomScaleNormal="100" workbookViewId="0">
      <pane ySplit="1" topLeftCell="A190" activePane="bottomLeft" state="frozen"/>
      <selection pane="bottomLeft" activeCell="E109" sqref="E109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3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375</v>
      </c>
      <c r="G3" s="24">
        <f>C5+C12+C23+C31+C36+C42+C47+C87+C99+C100+C109+C110+C118+C125+C52+C62+C71+C79+C13+C14+C24+C25+C63+C88+C101+C119+C126</f>
        <v>329</v>
      </c>
      <c r="H3" s="24">
        <f>C6+C15+C26+C32+C37+C43+C48+C53+C89+C102+C103+C111+C120+C127+C112+C72+C80+C64+C65</f>
        <v>299</v>
      </c>
      <c r="I3" s="24">
        <f>C7+C33+C38+C44+C49+C54+C90+C104+C113+C121+C130+C131+C105+C73+C81+C66+C67+C114+C132</f>
        <v>235</v>
      </c>
      <c r="J3" s="170">
        <f>F3+G3+H3+I3</f>
        <v>1238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7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2</v>
      </c>
      <c r="E6" s="338" t="s">
        <v>3636</v>
      </c>
      <c r="F6" s="94">
        <f>SUM(B3+B9+B10+B11+B20+B21+B22+B30+B35+B40+B46+B51+B57+B58+B70+B77+B85+B86+B96+B97+B98+B107+B108+B116+B117+B122+B123+B124+B78+B59+B60+B41+B61)</f>
        <v>337</v>
      </c>
      <c r="G6" s="5">
        <f>B5+B12+B13+B14+B23+B24+B25+B31+B36+B42+B47+B52+B87+B99+B100+B101+B109+B118+B125+B126+B110+B62+B71+B79+B63+B88+B119</f>
        <v>220</v>
      </c>
      <c r="H6" s="5">
        <f>B6+B15+B16+B17+B26+B27+B28+B32+B37+B43+B48+B53+B89+B102+B103+B111+B112+B120+B127+B128+B72+B80+B64+B65</f>
        <v>102</v>
      </c>
      <c r="I6" s="5">
        <f>B7+B33+B38+B44+B49+B54+B90+B104+B113+B114+B121+B130+B131+B132+B73+B81+B66+B67+B105</f>
        <v>23</v>
      </c>
      <c r="J6" s="94">
        <f>SUM(F6+G6+H6+I6)</f>
        <v>682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3</v>
      </c>
      <c r="G9" s="5">
        <f>D5+D12+D13+D14+D23+D24+D31+D36+D42+D47+D52+D87+D99+D100+D101+D109+D110+D118+D125+D126+D62+D71+D79+D25+D63+D88+D119</f>
        <v>7</v>
      </c>
      <c r="H9" s="5">
        <f>D6+D15+D16+D17+D26+D27+D28+D32+D37+D43+D48+D53+D89+D102+D103+D111+D120+D127+D128+D63+D72+D80+D64+D65</f>
        <v>7</v>
      </c>
      <c r="I9" s="5">
        <f>D7+D33+D38+D44+D49+D54+D90+D104+D113+D114+D121+D130+D131+D132+D73+D81+D66+D67+D105</f>
        <v>3</v>
      </c>
      <c r="J9" s="94">
        <f>SUM(F9+G9+H9+I9)</f>
        <v>20</v>
      </c>
    </row>
    <row r="10" spans="1:15" x14ac:dyDescent="0.25">
      <c r="A10" s="263" t="s">
        <v>2874</v>
      </c>
      <c r="B10" s="5">
        <v>27</v>
      </c>
      <c r="C10" s="5"/>
      <c r="D10" s="271"/>
      <c r="E10" s="5"/>
      <c r="F10" s="5"/>
      <c r="G10" s="5"/>
      <c r="H10" s="5"/>
      <c r="I10" s="5"/>
      <c r="J10" s="94">
        <f>J3+J6+J9</f>
        <v>1940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715</v>
      </c>
      <c r="G15" s="5">
        <f>SUM(G3+G6+G9)</f>
        <v>556</v>
      </c>
      <c r="H15" s="5">
        <f>SUM(H3+H6+H9)</f>
        <v>408</v>
      </c>
      <c r="I15" s="5">
        <f>SUM(I3+I6+I9)</f>
        <v>261</v>
      </c>
      <c r="J15" s="94">
        <f>SUM(F15+G15+H15+I15)</f>
        <v>1940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21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25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2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3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3</v>
      </c>
      <c r="C43" s="275">
        <v>21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25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23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24</v>
      </c>
      <c r="D48" s="271">
        <v>1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27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31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31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29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3391</v>
      </c>
      <c r="B70" s="271">
        <v>6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3392</v>
      </c>
      <c r="B71" s="271">
        <v>18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3393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3394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25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13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2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21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2</v>
      </c>
      <c r="C89" s="5">
        <v>22</v>
      </c>
      <c r="D89" s="5">
        <v>0</v>
      </c>
      <c r="E89" s="5"/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4</v>
      </c>
      <c r="C99" s="271">
        <v>23</v>
      </c>
      <c r="D99" s="271">
        <v>2</v>
      </c>
      <c r="E99" s="254" t="s">
        <v>3636</v>
      </c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8</v>
      </c>
      <c r="C102" s="271">
        <v>23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2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24</v>
      </c>
      <c r="D111" s="271">
        <v>1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22</v>
      </c>
      <c r="D113" s="271">
        <v>1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16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3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25</v>
      </c>
      <c r="C119" s="271"/>
      <c r="D119" s="163"/>
      <c r="E119" s="255"/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28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5</v>
      </c>
      <c r="C125" s="274">
        <v>23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23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682</v>
      </c>
      <c r="C134" s="176">
        <f>SUM(C3:C133)</f>
        <v>1238</v>
      </c>
      <c r="D134" s="176">
        <f>SUM(D3:D133)</f>
        <v>20</v>
      </c>
      <c r="E134" s="165"/>
      <c r="F134" s="176"/>
      <c r="G134" s="165"/>
      <c r="H134" s="165"/>
      <c r="I134" s="165"/>
      <c r="J134" s="176">
        <f>B134+C134+D134</f>
        <v>1940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21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/>
      <c r="C149" s="96">
        <v>15</v>
      </c>
      <c r="D149" s="96"/>
      <c r="E149" s="96"/>
      <c r="F149" s="165"/>
      <c r="G149" s="96"/>
      <c r="H149" s="96"/>
      <c r="I149" s="96"/>
      <c r="J149" s="96"/>
      <c r="K149" s="166"/>
      <c r="L149" s="166"/>
      <c r="M149" s="252" t="s">
        <v>4300</v>
      </c>
      <c r="N149" s="336"/>
      <c r="O149" s="336"/>
      <c r="P149" s="252"/>
      <c r="Q149" s="252"/>
    </row>
    <row r="150" spans="1:23" x14ac:dyDescent="0.25">
      <c r="A150" s="5" t="s">
        <v>3447</v>
      </c>
      <c r="B150" s="5">
        <v>13</v>
      </c>
      <c r="C150" s="5"/>
      <c r="D150" s="5">
        <v>1</v>
      </c>
      <c r="E150" s="135" t="s">
        <v>2843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24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1</v>
      </c>
      <c r="E153" s="135" t="s">
        <v>2843</v>
      </c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44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149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67</v>
      </c>
      <c r="G156" s="165">
        <f>SUM(B149+B150+B151+B152+B169+B178+B179)</f>
        <v>83</v>
      </c>
      <c r="H156" s="165">
        <f>SUM(B153+B154+B155+B170+B171+B172+B180+B181)</f>
        <v>77</v>
      </c>
      <c r="I156" s="165">
        <f>SUM(B156+B157+B182)</f>
        <v>46</v>
      </c>
      <c r="J156" s="176">
        <f>F156+G156+H156+I156</f>
        <v>273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4</v>
      </c>
      <c r="H158" s="165">
        <f>SUM(D153+D154+D155+D170+D171+D172+D180+D181)</f>
        <v>1</v>
      </c>
      <c r="I158" s="165">
        <f>D156+D157+D170+D171+D172+D182</f>
        <v>0</v>
      </c>
      <c r="J158" s="176">
        <f>F158+G158+H158+I158</f>
        <v>7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129</v>
      </c>
      <c r="G160" s="96">
        <f>G154+G156+G158</f>
        <v>131</v>
      </c>
      <c r="H160" s="96">
        <f>H154+H156+H158</f>
        <v>108</v>
      </c>
      <c r="I160" s="96">
        <f>I154+I156+I158</f>
        <v>61</v>
      </c>
      <c r="J160" s="167">
        <f>J154+J156+J158</f>
        <v>429</v>
      </c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429</v>
      </c>
      <c r="J161" s="167"/>
      <c r="K161" s="174"/>
      <c r="L161" s="166"/>
    </row>
    <row r="162" spans="1:14" x14ac:dyDescent="0.25">
      <c r="A162" s="96" t="s">
        <v>4020</v>
      </c>
      <c r="B162" s="96">
        <v>4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4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  <c r="M168" s="252" t="s">
        <v>4311</v>
      </c>
    </row>
    <row r="169" spans="1:14" x14ac:dyDescent="0.25">
      <c r="A169" s="96" t="s">
        <v>3452</v>
      </c>
      <c r="B169" s="163">
        <v>0</v>
      </c>
      <c r="C169" s="163">
        <v>14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4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4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4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4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4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4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4" x14ac:dyDescent="0.25">
      <c r="A176" s="5" t="s">
        <v>4022</v>
      </c>
      <c r="B176" s="271">
        <v>3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5" x14ac:dyDescent="0.25">
      <c r="A177" s="5" t="s">
        <v>4024</v>
      </c>
      <c r="B177" s="271">
        <v>19</v>
      </c>
      <c r="C177" s="271"/>
      <c r="D177" s="5"/>
      <c r="E177" s="252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1</v>
      </c>
      <c r="E179" s="135" t="s">
        <v>3636</v>
      </c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273</v>
      </c>
      <c r="C187" s="179">
        <f>SUM(C145:C186)</f>
        <v>149</v>
      </c>
      <c r="D187" s="179">
        <f>SUM(D145:D186)</f>
        <v>7</v>
      </c>
      <c r="E187" s="292" t="s">
        <v>3457</v>
      </c>
      <c r="F187" s="179"/>
      <c r="G187" s="179"/>
      <c r="H187" s="179"/>
      <c r="I187" s="179"/>
      <c r="J187" s="179">
        <f>B187+C187+D187</f>
        <v>429</v>
      </c>
    </row>
    <row r="188" spans="1:15" ht="15.75" thickTop="1" x14ac:dyDescent="0.25">
      <c r="A188" s="24" t="s">
        <v>1802</v>
      </c>
      <c r="B188" s="24">
        <f>B187+B134</f>
        <v>955</v>
      </c>
      <c r="C188" s="24">
        <f>C134+C187</f>
        <v>1387</v>
      </c>
      <c r="D188" s="24">
        <f>D134+D187</f>
        <v>27</v>
      </c>
      <c r="E188" s="24"/>
      <c r="F188" s="24"/>
      <c r="G188" s="24"/>
      <c r="H188" s="24"/>
      <c r="I188" s="24"/>
      <c r="J188" s="24">
        <f>J187+J134</f>
        <v>2369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4237</v>
      </c>
      <c r="E194" t="s">
        <v>4261</v>
      </c>
      <c r="K194" t="s">
        <v>4264</v>
      </c>
      <c r="O194" s="253" t="s">
        <v>4248</v>
      </c>
      <c r="P194" s="253"/>
      <c r="Q194" s="253"/>
    </row>
    <row r="195" spans="1:17" x14ac:dyDescent="0.25">
      <c r="A195" s="253" t="s">
        <v>4243</v>
      </c>
      <c r="B195" s="253"/>
      <c r="C195" s="253"/>
      <c r="D195" s="253"/>
      <c r="E195" s="253" t="s">
        <v>4262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 t="s">
        <v>3763</v>
      </c>
      <c r="P195" s="253"/>
      <c r="Q195" s="253"/>
    </row>
    <row r="196" spans="1:17" x14ac:dyDescent="0.25">
      <c r="A196" s="253" t="s">
        <v>4244</v>
      </c>
      <c r="B196" s="253"/>
      <c r="C196" s="253"/>
      <c r="D196" s="253"/>
      <c r="E196" s="253" t="s">
        <v>4263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 t="s">
        <v>4276</v>
      </c>
      <c r="P196" s="253"/>
      <c r="Q196" s="253"/>
    </row>
    <row r="197" spans="1:17" x14ac:dyDescent="0.25">
      <c r="A197" s="253" t="s">
        <v>4256</v>
      </c>
      <c r="B197" s="253"/>
      <c r="C197" s="253"/>
      <c r="D197" s="253"/>
      <c r="E197" s="253" t="s">
        <v>4267</v>
      </c>
      <c r="F197" s="253"/>
      <c r="G197" s="253"/>
      <c r="H197" s="253"/>
      <c r="I197" s="253"/>
      <c r="J197" s="253"/>
      <c r="K197" s="253"/>
      <c r="L197" s="253"/>
      <c r="M197" s="253"/>
      <c r="N197" s="253"/>
      <c r="O197" s="253" t="s">
        <v>4281</v>
      </c>
      <c r="P197" s="253"/>
      <c r="Q197" s="253"/>
    </row>
    <row r="198" spans="1:17" x14ac:dyDescent="0.25">
      <c r="A198" s="253" t="s">
        <v>4257</v>
      </c>
      <c r="B198" s="253"/>
      <c r="C198" s="253"/>
      <c r="D198" s="253"/>
      <c r="E198" s="253" t="s">
        <v>4269</v>
      </c>
      <c r="F198" s="253"/>
      <c r="G198" s="253"/>
      <c r="H198" s="253"/>
      <c r="I198" s="253"/>
      <c r="J198" s="253"/>
      <c r="K198" s="253"/>
      <c r="L198" s="253"/>
      <c r="M198" s="253"/>
      <c r="N198" s="253"/>
      <c r="O198" s="253" t="s">
        <v>4282</v>
      </c>
      <c r="P198" s="253"/>
      <c r="Q198" s="253"/>
    </row>
    <row r="199" spans="1:17" x14ac:dyDescent="0.25">
      <c r="A199" s="253" t="s">
        <v>4258</v>
      </c>
      <c r="B199" s="253"/>
      <c r="C199" s="253"/>
      <c r="D199" s="253"/>
      <c r="E199" s="253" t="s">
        <v>4279</v>
      </c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 t="s">
        <v>4280</v>
      </c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O201" s="252"/>
      <c r="P201" s="252"/>
      <c r="Q201" s="252"/>
    </row>
    <row r="202" spans="1:17" x14ac:dyDescent="0.25">
      <c r="A202" s="253"/>
      <c r="E202" s="253"/>
      <c r="O202" s="252"/>
    </row>
    <row r="203" spans="1:17" x14ac:dyDescent="0.25">
      <c r="A203" s="253"/>
      <c r="C203" s="252"/>
      <c r="E203" s="253"/>
    </row>
    <row r="204" spans="1:17" x14ac:dyDescent="0.25">
      <c r="A204" s="253"/>
      <c r="E204" s="253"/>
    </row>
    <row r="205" spans="1:17" ht="16.149999999999999" customHeight="1" x14ac:dyDescent="0.25">
      <c r="A205" s="253"/>
      <c r="E205" s="253"/>
    </row>
    <row r="206" spans="1:17" ht="16.149999999999999" customHeight="1" x14ac:dyDescent="0.25">
      <c r="A206" s="253"/>
      <c r="E206" s="253"/>
    </row>
    <row r="207" spans="1:17" ht="16.149999999999999" customHeight="1" x14ac:dyDescent="0.25">
      <c r="A207" s="253"/>
      <c r="E207" s="253"/>
    </row>
    <row r="208" spans="1:17" x14ac:dyDescent="0.25">
      <c r="E208" s="253"/>
    </row>
    <row r="209" spans="1:21" x14ac:dyDescent="0.25">
      <c r="E209" s="253"/>
    </row>
    <row r="210" spans="1:21" x14ac:dyDescent="0.25">
      <c r="E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 t="s">
        <v>4301</v>
      </c>
      <c r="B221" s="253"/>
      <c r="C221" s="253"/>
      <c r="D221" s="253"/>
      <c r="E221" t="s">
        <v>4247</v>
      </c>
      <c r="K221" s="220"/>
      <c r="O221" t="s">
        <v>4242</v>
      </c>
    </row>
    <row r="222" spans="1:21" x14ac:dyDescent="0.25">
      <c r="B222" s="253"/>
      <c r="C222" s="253"/>
      <c r="E222" t="s">
        <v>4283</v>
      </c>
      <c r="O222" s="253" t="s">
        <v>4252</v>
      </c>
      <c r="P222" s="253"/>
      <c r="Q222" s="253"/>
    </row>
    <row r="223" spans="1:21" x14ac:dyDescent="0.25">
      <c r="B223" s="253"/>
      <c r="C223" s="253"/>
      <c r="E223" t="s">
        <v>4249</v>
      </c>
      <c r="O223" s="253" t="s">
        <v>4253</v>
      </c>
      <c r="P223" s="253"/>
      <c r="Q223" s="253"/>
    </row>
    <row r="224" spans="1:21" x14ac:dyDescent="0.25">
      <c r="A224" s="253"/>
      <c r="B224" s="253"/>
      <c r="C224" s="253"/>
      <c r="E224" t="s">
        <v>4250</v>
      </c>
      <c r="O224" s="253" t="s">
        <v>4254</v>
      </c>
      <c r="P224" s="253"/>
      <c r="Q224" s="253"/>
      <c r="U224" t="s">
        <v>3158</v>
      </c>
    </row>
    <row r="225" spans="1:17" x14ac:dyDescent="0.25">
      <c r="A225" s="253"/>
      <c r="B225" s="253"/>
      <c r="C225" s="253"/>
      <c r="E225" t="s">
        <v>4251</v>
      </c>
      <c r="O225" s="253" t="s">
        <v>4255</v>
      </c>
      <c r="P225" s="253"/>
      <c r="Q225" s="253"/>
    </row>
    <row r="226" spans="1:17" x14ac:dyDescent="0.25">
      <c r="A226" s="277"/>
      <c r="B226" s="253"/>
      <c r="C226" s="253"/>
      <c r="E226" t="s">
        <v>4266</v>
      </c>
      <c r="K226" s="220"/>
      <c r="O226" s="253" t="s">
        <v>4265</v>
      </c>
    </row>
    <row r="227" spans="1:17" x14ac:dyDescent="0.25">
      <c r="A227" s="277"/>
      <c r="B227" s="253"/>
      <c r="C227" s="253"/>
      <c r="E227" t="s">
        <v>4272</v>
      </c>
      <c r="O227" s="253" t="s">
        <v>4268</v>
      </c>
    </row>
    <row r="228" spans="1:17" x14ac:dyDescent="0.25">
      <c r="A228" s="253"/>
      <c r="B228" s="253"/>
      <c r="C228" s="253"/>
      <c r="E228" t="s">
        <v>4273</v>
      </c>
      <c r="O228" s="253" t="s">
        <v>4271</v>
      </c>
    </row>
    <row r="229" spans="1:17" x14ac:dyDescent="0.25">
      <c r="A229" s="253"/>
      <c r="B229" s="253"/>
      <c r="C229" s="253"/>
      <c r="O229" s="253" t="s">
        <v>4275</v>
      </c>
    </row>
    <row r="230" spans="1:17" x14ac:dyDescent="0.25">
      <c r="A230" s="253"/>
      <c r="B230" s="253"/>
      <c r="C230" s="253"/>
      <c r="D230" s="253"/>
      <c r="O230" s="253" t="s">
        <v>4277</v>
      </c>
    </row>
    <row r="231" spans="1:17" x14ac:dyDescent="0.25">
      <c r="A231" s="253"/>
      <c r="B231" s="253"/>
      <c r="C231" s="253"/>
      <c r="D231" s="253"/>
      <c r="O231" s="253" t="s">
        <v>4278</v>
      </c>
    </row>
    <row r="232" spans="1:17" x14ac:dyDescent="0.25">
      <c r="A232" s="253"/>
      <c r="B232" s="253"/>
      <c r="C232" s="253"/>
      <c r="D232" s="253"/>
      <c r="O232" s="253" t="s">
        <v>4278</v>
      </c>
    </row>
    <row r="233" spans="1:17" x14ac:dyDescent="0.25">
      <c r="A233" s="253"/>
      <c r="B233" s="253"/>
      <c r="C233" s="253"/>
      <c r="D233" s="253"/>
      <c r="F233" s="252"/>
      <c r="O233" s="253" t="s">
        <v>4312</v>
      </c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4259</v>
      </c>
    </row>
    <row r="280" spans="1:17" x14ac:dyDescent="0.25">
      <c r="B280" s="166"/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4238</v>
      </c>
      <c r="B293" s="253"/>
      <c r="C293" s="253"/>
      <c r="D293" s="253"/>
      <c r="E293" s="253" t="s">
        <v>4238</v>
      </c>
      <c r="F293" s="253"/>
      <c r="G293" s="253"/>
      <c r="K293" t="s">
        <v>4245</v>
      </c>
      <c r="O293" t="s">
        <v>4245</v>
      </c>
    </row>
    <row r="294" spans="1:15" x14ac:dyDescent="0.25">
      <c r="A294" s="253" t="s">
        <v>4239</v>
      </c>
      <c r="B294" s="253"/>
      <c r="C294" s="253"/>
      <c r="D294" s="253"/>
      <c r="E294" s="253" t="s">
        <v>4239</v>
      </c>
      <c r="F294" s="253"/>
      <c r="G294" s="253"/>
    </row>
    <row r="295" spans="1:15" x14ac:dyDescent="0.25">
      <c r="A295" s="253" t="s">
        <v>4240</v>
      </c>
      <c r="B295" s="253"/>
      <c r="C295" s="253"/>
      <c r="D295" s="253"/>
      <c r="E295" s="253" t="s">
        <v>4240</v>
      </c>
      <c r="F295" s="253"/>
      <c r="G295" s="253"/>
    </row>
    <row r="296" spans="1:15" x14ac:dyDescent="0.25">
      <c r="A296" s="253" t="s">
        <v>4241</v>
      </c>
      <c r="B296" s="253"/>
      <c r="C296" s="253"/>
      <c r="D296" s="253"/>
      <c r="E296" s="253" t="s">
        <v>4241</v>
      </c>
      <c r="F296" s="253"/>
      <c r="G296" s="253"/>
    </row>
    <row r="297" spans="1:15" x14ac:dyDescent="0.25">
      <c r="A297" s="253" t="s">
        <v>4270</v>
      </c>
      <c r="C297" s="253"/>
      <c r="D297" s="253"/>
      <c r="E297" s="253" t="s">
        <v>4270</v>
      </c>
    </row>
    <row r="298" spans="1:15" x14ac:dyDescent="0.25">
      <c r="A298" s="253"/>
      <c r="C298" s="253"/>
      <c r="D298" s="253"/>
      <c r="E298" s="253" t="s">
        <v>4274</v>
      </c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A312" t="s">
        <v>3750</v>
      </c>
      <c r="C312" s="253"/>
      <c r="D312" s="253"/>
      <c r="E312" s="253"/>
    </row>
    <row r="313" spans="1:15" x14ac:dyDescent="0.25">
      <c r="A313" s="253"/>
      <c r="B313" s="253"/>
      <c r="C313" s="253"/>
      <c r="D313" s="253"/>
      <c r="E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P28"/>
  <sheetViews>
    <sheetView topLeftCell="A10" workbookViewId="0">
      <selection activeCell="G27" sqref="G27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3220</v>
      </c>
      <c r="C2" s="225">
        <v>811</v>
      </c>
      <c r="D2" s="36" t="s">
        <v>2696</v>
      </c>
      <c r="E2" s="36">
        <v>18</v>
      </c>
      <c r="F2" s="28">
        <v>43116</v>
      </c>
      <c r="G2" s="256" t="s">
        <v>1846</v>
      </c>
      <c r="H2" t="s">
        <v>3221</v>
      </c>
      <c r="M2" s="252" t="s">
        <v>3837</v>
      </c>
    </row>
    <row r="3" spans="1:14" x14ac:dyDescent="0.25">
      <c r="A3" s="158">
        <v>2</v>
      </c>
      <c r="B3" s="158" t="s">
        <v>3784</v>
      </c>
      <c r="C3" s="225">
        <v>422</v>
      </c>
      <c r="D3" s="36" t="s">
        <v>3204</v>
      </c>
      <c r="E3" s="36">
        <v>366</v>
      </c>
      <c r="F3" s="28">
        <v>43448</v>
      </c>
      <c r="G3" s="234" t="s">
        <v>2843</v>
      </c>
      <c r="H3" s="252" t="s">
        <v>3785</v>
      </c>
      <c r="K3" t="s">
        <v>4010</v>
      </c>
    </row>
    <row r="4" spans="1:14" x14ac:dyDescent="0.25">
      <c r="A4" s="158">
        <v>3</v>
      </c>
      <c r="B4" s="51" t="s">
        <v>3320</v>
      </c>
      <c r="C4" s="123">
        <v>21</v>
      </c>
      <c r="D4" s="123" t="s">
        <v>3299</v>
      </c>
      <c r="E4" s="123">
        <v>90</v>
      </c>
      <c r="F4" s="124">
        <v>43572</v>
      </c>
      <c r="G4" s="123" t="s">
        <v>2950</v>
      </c>
      <c r="H4" s="252" t="s">
        <v>3813</v>
      </c>
      <c r="I4" s="252"/>
      <c r="J4" s="252"/>
    </row>
    <row r="5" spans="1:14" x14ac:dyDescent="0.25">
      <c r="A5" s="158">
        <v>4</v>
      </c>
      <c r="B5" s="51" t="s">
        <v>3498</v>
      </c>
      <c r="C5" s="123">
        <v>721</v>
      </c>
      <c r="D5" s="123" t="s">
        <v>3499</v>
      </c>
      <c r="E5" s="123">
        <v>201</v>
      </c>
      <c r="F5" s="124">
        <v>43710</v>
      </c>
      <c r="G5" s="123" t="s">
        <v>2950</v>
      </c>
      <c r="H5" s="252" t="s">
        <v>4018</v>
      </c>
    </row>
    <row r="6" spans="1:14" x14ac:dyDescent="0.25">
      <c r="A6" s="158">
        <v>5</v>
      </c>
      <c r="B6" s="104" t="s">
        <v>3759</v>
      </c>
      <c r="C6" s="95" t="s">
        <v>2521</v>
      </c>
      <c r="D6" s="181" t="s">
        <v>3760</v>
      </c>
      <c r="E6" s="181">
        <v>398</v>
      </c>
      <c r="F6" s="297">
        <v>43795</v>
      </c>
      <c r="G6" s="242" t="s">
        <v>2843</v>
      </c>
    </row>
    <row r="7" spans="1:14" x14ac:dyDescent="0.25">
      <c r="A7" s="158">
        <v>6</v>
      </c>
      <c r="B7" s="6" t="s">
        <v>3795</v>
      </c>
      <c r="C7" s="86" t="s">
        <v>3502</v>
      </c>
      <c r="D7" s="123" t="s">
        <v>3499</v>
      </c>
      <c r="E7" s="86">
        <v>427</v>
      </c>
      <c r="F7" s="87">
        <v>43819</v>
      </c>
      <c r="G7" s="86" t="s">
        <v>2950</v>
      </c>
      <c r="H7" s="333"/>
      <c r="I7" s="252" t="s">
        <v>4114</v>
      </c>
      <c r="J7" s="252"/>
      <c r="K7" s="252"/>
      <c r="L7" s="252"/>
      <c r="M7" s="252"/>
      <c r="N7" s="252"/>
    </row>
    <row r="8" spans="1:14" x14ac:dyDescent="0.25">
      <c r="A8" s="158">
        <v>7</v>
      </c>
      <c r="B8" s="104" t="s">
        <v>3828</v>
      </c>
      <c r="C8" s="95" t="s">
        <v>3829</v>
      </c>
      <c r="D8" s="181" t="s">
        <v>3830</v>
      </c>
      <c r="E8" s="181">
        <v>24</v>
      </c>
      <c r="F8" s="297">
        <v>43846</v>
      </c>
      <c r="G8" s="244" t="s">
        <v>2843</v>
      </c>
    </row>
    <row r="9" spans="1:14" x14ac:dyDescent="0.25">
      <c r="A9" s="158">
        <v>8</v>
      </c>
      <c r="B9" s="6" t="s">
        <v>3141</v>
      </c>
      <c r="C9" s="86">
        <v>21</v>
      </c>
      <c r="D9" s="86" t="s">
        <v>3835</v>
      </c>
      <c r="E9" s="86">
        <v>27</v>
      </c>
      <c r="F9" s="87">
        <v>43847</v>
      </c>
      <c r="G9" s="86" t="s">
        <v>2950</v>
      </c>
    </row>
    <row r="10" spans="1:14" x14ac:dyDescent="0.25">
      <c r="A10" s="158">
        <v>9</v>
      </c>
      <c r="B10" s="6" t="s">
        <v>1288</v>
      </c>
      <c r="C10" s="86">
        <v>841</v>
      </c>
      <c r="D10" s="86" t="s">
        <v>3852</v>
      </c>
      <c r="E10" s="86">
        <v>45</v>
      </c>
      <c r="F10" s="87">
        <v>43857</v>
      </c>
      <c r="G10" s="86" t="s">
        <v>2950</v>
      </c>
    </row>
    <row r="11" spans="1:14" x14ac:dyDescent="0.25">
      <c r="A11" s="158">
        <v>10</v>
      </c>
      <c r="B11" s="104" t="s">
        <v>3858</v>
      </c>
      <c r="C11" s="181" t="s">
        <v>2885</v>
      </c>
      <c r="D11" s="181" t="s">
        <v>3859</v>
      </c>
      <c r="E11" s="181">
        <v>48</v>
      </c>
      <c r="F11" s="297">
        <v>43859</v>
      </c>
      <c r="G11" s="244" t="s">
        <v>2843</v>
      </c>
    </row>
    <row r="12" spans="1:14" x14ac:dyDescent="0.25">
      <c r="A12" s="158">
        <v>11</v>
      </c>
      <c r="B12" s="6" t="s">
        <v>3860</v>
      </c>
      <c r="C12" s="86" t="s">
        <v>3861</v>
      </c>
      <c r="D12" s="86" t="s">
        <v>3862</v>
      </c>
      <c r="E12" s="86">
        <v>49</v>
      </c>
      <c r="F12" s="87">
        <v>43866</v>
      </c>
      <c r="G12" s="140" t="s">
        <v>2843</v>
      </c>
    </row>
    <row r="13" spans="1:14" x14ac:dyDescent="0.25">
      <c r="A13" s="158">
        <v>12</v>
      </c>
      <c r="B13" s="6" t="s">
        <v>3886</v>
      </c>
      <c r="C13" s="123">
        <v>822</v>
      </c>
      <c r="D13" s="123" t="s">
        <v>3887</v>
      </c>
      <c r="E13" s="123">
        <v>67</v>
      </c>
      <c r="F13" s="124">
        <v>43893</v>
      </c>
      <c r="G13" s="140" t="s">
        <v>2843</v>
      </c>
    </row>
    <row r="14" spans="1:14" x14ac:dyDescent="0.25">
      <c r="A14" s="158">
        <v>13</v>
      </c>
      <c r="B14" s="6" t="s">
        <v>3897</v>
      </c>
      <c r="C14" s="123">
        <v>722</v>
      </c>
      <c r="D14" s="123" t="s">
        <v>3898</v>
      </c>
      <c r="E14" s="123">
        <v>76</v>
      </c>
      <c r="F14" s="124">
        <v>43906</v>
      </c>
      <c r="G14" s="140" t="s">
        <v>2843</v>
      </c>
    </row>
    <row r="15" spans="1:14" x14ac:dyDescent="0.25">
      <c r="A15" s="158">
        <v>14</v>
      </c>
      <c r="B15" s="6" t="s">
        <v>3899</v>
      </c>
      <c r="C15" s="123">
        <v>531</v>
      </c>
      <c r="D15" s="123" t="s">
        <v>3898</v>
      </c>
      <c r="E15" s="123">
        <v>77</v>
      </c>
      <c r="F15" s="124">
        <v>43906</v>
      </c>
      <c r="G15" s="86" t="s">
        <v>2950</v>
      </c>
    </row>
    <row r="16" spans="1:14" x14ac:dyDescent="0.25">
      <c r="A16" s="158">
        <v>15</v>
      </c>
      <c r="B16" s="6" t="s">
        <v>3902</v>
      </c>
      <c r="C16" s="123">
        <v>831</v>
      </c>
      <c r="D16" s="123" t="s">
        <v>3898</v>
      </c>
      <c r="E16" s="123">
        <v>78</v>
      </c>
      <c r="F16" s="124">
        <v>43907</v>
      </c>
      <c r="G16" s="86" t="s">
        <v>2950</v>
      </c>
    </row>
    <row r="17" spans="1:172" x14ac:dyDescent="0.25">
      <c r="A17" s="158">
        <v>16</v>
      </c>
      <c r="B17" s="6" t="s">
        <v>3946</v>
      </c>
      <c r="C17" s="123">
        <v>811</v>
      </c>
      <c r="D17" s="123" t="s">
        <v>3947</v>
      </c>
      <c r="E17" s="123">
        <v>100</v>
      </c>
      <c r="F17" s="124">
        <v>44334</v>
      </c>
      <c r="G17" s="86" t="s">
        <v>2950</v>
      </c>
    </row>
    <row r="18" spans="1:172" x14ac:dyDescent="0.25">
      <c r="A18" s="158">
        <v>17</v>
      </c>
      <c r="B18" s="104" t="s">
        <v>3949</v>
      </c>
      <c r="C18" s="287" t="s">
        <v>3950</v>
      </c>
      <c r="D18" s="287" t="s">
        <v>3951</v>
      </c>
      <c r="E18" s="287">
        <v>102</v>
      </c>
      <c r="F18" s="288">
        <v>43983</v>
      </c>
      <c r="G18" s="181" t="s">
        <v>2950</v>
      </c>
    </row>
    <row r="19" spans="1:172" s="299" customFormat="1" x14ac:dyDescent="0.25">
      <c r="A19" s="158">
        <v>18</v>
      </c>
      <c r="B19" s="104" t="s">
        <v>3956</v>
      </c>
      <c r="C19" s="287" t="s">
        <v>3950</v>
      </c>
      <c r="D19" s="287" t="s">
        <v>3955</v>
      </c>
      <c r="E19" s="287">
        <v>107</v>
      </c>
      <c r="F19" s="288">
        <v>43993</v>
      </c>
      <c r="G19" s="245" t="s">
        <v>2843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</row>
    <row r="20" spans="1:172" x14ac:dyDescent="0.25">
      <c r="A20" s="158">
        <v>19</v>
      </c>
      <c r="B20" s="51" t="s">
        <v>2246</v>
      </c>
      <c r="C20" s="123">
        <v>131</v>
      </c>
      <c r="D20" s="123" t="s">
        <v>3957</v>
      </c>
      <c r="E20" s="123">
        <v>108</v>
      </c>
      <c r="F20" s="124">
        <v>43997</v>
      </c>
      <c r="G20" s="123" t="s">
        <v>2950</v>
      </c>
    </row>
    <row r="21" spans="1:172" x14ac:dyDescent="0.25">
      <c r="A21" s="158">
        <v>20</v>
      </c>
      <c r="B21" s="51" t="s">
        <v>3973</v>
      </c>
      <c r="C21" s="123">
        <v>842</v>
      </c>
      <c r="D21" s="123" t="s">
        <v>3974</v>
      </c>
      <c r="E21" s="123">
        <v>124</v>
      </c>
      <c r="F21" s="124">
        <v>44019</v>
      </c>
      <c r="G21" s="123" t="s">
        <v>2950</v>
      </c>
    </row>
    <row r="22" spans="1:172" x14ac:dyDescent="0.25">
      <c r="A22" s="158">
        <v>21</v>
      </c>
      <c r="B22" s="51" t="s">
        <v>4124</v>
      </c>
      <c r="C22" s="123">
        <v>131</v>
      </c>
      <c r="D22" s="123" t="s">
        <v>4125</v>
      </c>
      <c r="E22" s="123">
        <v>186</v>
      </c>
      <c r="F22" s="124">
        <v>44078</v>
      </c>
      <c r="G22" s="140" t="s">
        <v>2843</v>
      </c>
    </row>
    <row r="23" spans="1:172" x14ac:dyDescent="0.25">
      <c r="A23" s="158">
        <v>22</v>
      </c>
      <c r="B23" s="65" t="s">
        <v>4136</v>
      </c>
      <c r="C23" s="287" t="s">
        <v>4137</v>
      </c>
      <c r="D23" s="287" t="s">
        <v>4138</v>
      </c>
      <c r="E23" s="287">
        <v>204</v>
      </c>
      <c r="F23" s="288">
        <v>44084</v>
      </c>
      <c r="G23" s="244" t="s">
        <v>2843</v>
      </c>
    </row>
    <row r="24" spans="1:172" x14ac:dyDescent="0.25">
      <c r="A24" s="158">
        <v>23</v>
      </c>
      <c r="B24" s="65" t="s">
        <v>4141</v>
      </c>
      <c r="C24" s="287" t="s">
        <v>4137</v>
      </c>
      <c r="D24" s="287" t="s">
        <v>4142</v>
      </c>
      <c r="E24" s="287">
        <v>209</v>
      </c>
      <c r="F24" s="288">
        <v>44085</v>
      </c>
      <c r="G24" s="244" t="s">
        <v>2843</v>
      </c>
    </row>
    <row r="25" spans="1:172" x14ac:dyDescent="0.25">
      <c r="A25" s="158">
        <v>24</v>
      </c>
      <c r="B25" s="51" t="s">
        <v>4178</v>
      </c>
      <c r="C25" s="334" t="s">
        <v>2491</v>
      </c>
      <c r="D25" s="123" t="s">
        <v>4179</v>
      </c>
      <c r="E25" s="123">
        <v>252</v>
      </c>
      <c r="F25" s="124">
        <v>44106</v>
      </c>
      <c r="G25" s="86" t="s">
        <v>2950</v>
      </c>
    </row>
    <row r="26" spans="1:172" x14ac:dyDescent="0.25">
      <c r="A26" s="158">
        <v>25</v>
      </c>
      <c r="B26" s="51" t="s">
        <v>4187</v>
      </c>
      <c r="C26" s="123">
        <v>931</v>
      </c>
      <c r="D26" s="123" t="s">
        <v>4125</v>
      </c>
      <c r="E26" s="123">
        <v>259</v>
      </c>
      <c r="F26" s="124">
        <v>44113</v>
      </c>
      <c r="G26" s="86" t="s">
        <v>2950</v>
      </c>
    </row>
    <row r="27" spans="1:172" x14ac:dyDescent="0.25">
      <c r="A27" s="158">
        <v>26</v>
      </c>
      <c r="B27" s="51" t="s">
        <v>4201</v>
      </c>
      <c r="C27" s="123" t="s">
        <v>4202</v>
      </c>
      <c r="D27" s="123" t="s">
        <v>4125</v>
      </c>
      <c r="E27" s="123">
        <v>266</v>
      </c>
      <c r="F27" s="124">
        <v>44118</v>
      </c>
      <c r="G27" s="140" t="s">
        <v>2843</v>
      </c>
    </row>
    <row r="28" spans="1:172" x14ac:dyDescent="0.25">
      <c r="A28" s="158">
        <v>27</v>
      </c>
      <c r="B28" s="51" t="s">
        <v>4260</v>
      </c>
      <c r="C28" s="123">
        <v>931</v>
      </c>
      <c r="D28" s="123" t="s">
        <v>4125</v>
      </c>
      <c r="E28" s="123">
        <v>326</v>
      </c>
      <c r="F28" s="124">
        <v>44154</v>
      </c>
      <c r="G28" s="86" t="s">
        <v>2950</v>
      </c>
    </row>
  </sheetData>
  <pageMargins left="0.7" right="0.7" top="0.75" bottom="0.75" header="0.3" footer="0.3"/>
  <pageSetup paperSize="9" scale="40" fitToHeight="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X321"/>
  <sheetViews>
    <sheetView zoomScaleNormal="100" workbookViewId="0">
      <pane ySplit="1" topLeftCell="A120" activePane="bottomLeft" state="frozen"/>
      <selection pane="bottomLeft" activeCell="N24" sqref="N2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375</v>
      </c>
      <c r="G3" s="24">
        <f>C5+C12+C23+C31+C36+C42+C47+C87+C99+C100+C109+C110+C118+C125+C52+C62+C71+C79+C13+C14+C24+C25+C63+C88+C101+C119+C126</f>
        <v>329</v>
      </c>
      <c r="H3" s="24">
        <f>C6+C15+C26+C32+C37+C43+C48+C53+C89+C102+C103+C111+C120+C127+C112+C72+C80+C64+C65</f>
        <v>297</v>
      </c>
      <c r="I3" s="24">
        <f>C7+C33+C38+C44+C49+C54+C90+C104+C113+C121+C130+C131+C105+C73+C81+C66+C67+C114+C132</f>
        <v>235</v>
      </c>
      <c r="J3" s="170">
        <f>F3+G3+H3+I3</f>
        <v>1236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7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2</v>
      </c>
      <c r="E6" s="338" t="s">
        <v>3636</v>
      </c>
      <c r="F6" s="94">
        <f>SUM(B3+B9+B10+B11+B20+B21+B22+B30+B35+B40+B46+B51+B57+B58+B70+B77+B85+B86+B96+B97+B98+B107+B108+B116+B117+B122+B123+B124+B78+B59+B60+B41+B61)</f>
        <v>333</v>
      </c>
      <c r="G6" s="5">
        <f>B5+B12+B13+B14+B23+B24+B25+B31+B36+B42+B47+B52+B87+B99+B100+B101+B109+B118+B125+B126+B110+B62+B71+B79+B63+B88+B119</f>
        <v>218</v>
      </c>
      <c r="H6" s="5">
        <f>B6+B15+B16+B17+B26+B27+B28+B32+B37+B43+B48+B53+B89+B102+B103+B111+B112+B120+B127+B128+B72+B80+B64+B65</f>
        <v>101</v>
      </c>
      <c r="I6" s="5">
        <f>B7+B33+B38+B44+B49+B54+B90+B104+B113+B114+B121+B130+B131+B132+B73+B81+B66+B67+B105</f>
        <v>23</v>
      </c>
      <c r="J6" s="94">
        <f>SUM(F6+G6+H6+I6)</f>
        <v>675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3</v>
      </c>
      <c r="G9" s="5">
        <f>D5+D12+D13+D14+D23+D24+D31+D36+D42+D47+D52+D87+D99+D100+D101+D109+D110+D118+D125+D126+D62+D71+D79+D25+D63+D88+D119</f>
        <v>8</v>
      </c>
      <c r="H9" s="5">
        <f>D6+D15+D16+D17+D26+D27+D28+D32+D37+D43+D48+D53+D89+D102+D103+D111+D120+D127+D128+D63+D72+D80+D64+D65</f>
        <v>10</v>
      </c>
      <c r="I9" s="5">
        <f>D7+D33+D38+D44+D49+D54+D90+D104+D113+D114+D121+D130+D131+D132+D73+D81+D66+D67+D105</f>
        <v>3</v>
      </c>
      <c r="J9" s="94">
        <f>SUM(F9+G9+H9+I9)</f>
        <v>24</v>
      </c>
    </row>
    <row r="10" spans="1:15" x14ac:dyDescent="0.25">
      <c r="A10" s="263" t="s">
        <v>2874</v>
      </c>
      <c r="B10" s="5">
        <v>26</v>
      </c>
      <c r="C10" s="5"/>
      <c r="D10" s="271"/>
      <c r="E10" s="5"/>
      <c r="F10" s="5"/>
      <c r="G10" s="5"/>
      <c r="H10" s="5"/>
      <c r="I10" s="5"/>
      <c r="J10" s="94">
        <f>J3+J6+J9</f>
        <v>1935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711</v>
      </c>
      <c r="G15" s="5">
        <f>SUM(G3+G6+G9)</f>
        <v>555</v>
      </c>
      <c r="H15" s="5">
        <f>SUM(H3+H6+H9)</f>
        <v>408</v>
      </c>
      <c r="I15" s="5">
        <f>SUM(I3+I6+I9)</f>
        <v>261</v>
      </c>
      <c r="J15" s="94">
        <f>SUM(F15+G15+H15+I15)</f>
        <v>1935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21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25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25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18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3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3</v>
      </c>
      <c r="C43" s="275">
        <v>21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25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23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23</v>
      </c>
      <c r="D48" s="271">
        <v>2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27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31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31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29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3391</v>
      </c>
      <c r="B70" s="271">
        <v>6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3392</v>
      </c>
      <c r="B71" s="271">
        <v>17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3393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3394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24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13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2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21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4</v>
      </c>
      <c r="C99" s="271">
        <v>23</v>
      </c>
      <c r="D99" s="271">
        <v>2</v>
      </c>
      <c r="E99" s="254" t="s">
        <v>3636</v>
      </c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8</v>
      </c>
      <c r="C102" s="271">
        <v>23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2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24</v>
      </c>
      <c r="D111" s="271">
        <v>1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22</v>
      </c>
      <c r="D113" s="271">
        <v>1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16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3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24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28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5</v>
      </c>
      <c r="C125" s="274">
        <v>23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23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675</v>
      </c>
      <c r="C134" s="176">
        <f>SUM(C3:C133)</f>
        <v>1236</v>
      </c>
      <c r="D134" s="176">
        <f>SUM(D3:D133)</f>
        <v>24</v>
      </c>
      <c r="E134" s="165"/>
      <c r="F134" s="176"/>
      <c r="G134" s="165"/>
      <c r="H134" s="165"/>
      <c r="I134" s="165"/>
      <c r="J134" s="176">
        <f>B134+C134+D134</f>
        <v>1935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14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/>
      <c r="C149" s="96">
        <v>15</v>
      </c>
      <c r="D149" s="96"/>
      <c r="E149" s="96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13</v>
      </c>
      <c r="C150" s="5"/>
      <c r="D150" s="5">
        <v>1</v>
      </c>
      <c r="E150" s="135" t="s">
        <v>2843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44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149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78</v>
      </c>
      <c r="H156" s="165">
        <f>SUM(B153+B154+B155+B170+B171+B172+B180+B181)</f>
        <v>76</v>
      </c>
      <c r="I156" s="165">
        <f>SUM(B156+B157+B182)</f>
        <v>46</v>
      </c>
      <c r="J156" s="176">
        <f>F156+G156+H156+I156</f>
        <v>256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4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6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118</v>
      </c>
      <c r="G160" s="96">
        <f>G154+G156+G158</f>
        <v>126</v>
      </c>
      <c r="H160" s="96">
        <f>H154+H156+H158</f>
        <v>106</v>
      </c>
      <c r="I160" s="96">
        <f>I154+I156+I158</f>
        <v>61</v>
      </c>
      <c r="J160" s="167">
        <f>J154+J156+J158</f>
        <v>411</v>
      </c>
      <c r="K160" s="174"/>
      <c r="L160" s="166"/>
    </row>
    <row r="161" spans="1:14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411</v>
      </c>
      <c r="J161" s="167"/>
      <c r="K161" s="174"/>
      <c r="L161" s="166"/>
    </row>
    <row r="162" spans="1:14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4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4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4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4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4" x14ac:dyDescent="0.25">
      <c r="A169" s="96" t="s">
        <v>3452</v>
      </c>
      <c r="B169" s="163">
        <v>0</v>
      </c>
      <c r="C169" s="163">
        <v>14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4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4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4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4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4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4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4" x14ac:dyDescent="0.25">
      <c r="A176" s="5" t="s">
        <v>4022</v>
      </c>
      <c r="B176" s="271">
        <v>3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5" x14ac:dyDescent="0.25">
      <c r="A177" s="5" t="s">
        <v>4024</v>
      </c>
      <c r="B177" s="271">
        <v>16</v>
      </c>
      <c r="C177" s="271"/>
      <c r="D177" s="5"/>
      <c r="E177" s="252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15</v>
      </c>
      <c r="C179" s="271"/>
      <c r="D179" s="5">
        <v>1</v>
      </c>
      <c r="E179" s="135" t="s">
        <v>3636</v>
      </c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256</v>
      </c>
      <c r="C187" s="179">
        <f>SUM(C145:C186)</f>
        <v>149</v>
      </c>
      <c r="D187" s="179">
        <f>SUM(D145:D186)</f>
        <v>6</v>
      </c>
      <c r="E187" s="292" t="s">
        <v>3457</v>
      </c>
      <c r="F187" s="179"/>
      <c r="G187" s="179"/>
      <c r="H187" s="179"/>
      <c r="I187" s="179"/>
      <c r="J187" s="179">
        <f>B187+C187+D187</f>
        <v>411</v>
      </c>
    </row>
    <row r="188" spans="1:15" ht="15.75" thickTop="1" x14ac:dyDescent="0.25">
      <c r="A188" s="24" t="s">
        <v>1802</v>
      </c>
      <c r="B188" s="24">
        <f>B187+B134</f>
        <v>931</v>
      </c>
      <c r="C188" s="24">
        <f>C134+C187</f>
        <v>1385</v>
      </c>
      <c r="D188" s="24">
        <f>D134+D187</f>
        <v>30</v>
      </c>
      <c r="E188" s="24"/>
      <c r="F188" s="24"/>
      <c r="G188" s="24"/>
      <c r="H188" s="24"/>
      <c r="I188" s="24"/>
      <c r="J188" s="24">
        <f>J187+J134</f>
        <v>2346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4286</v>
      </c>
      <c r="E194" t="s">
        <v>4285</v>
      </c>
      <c r="K194" t="s">
        <v>4296</v>
      </c>
      <c r="O194" s="253" t="s">
        <v>4287</v>
      </c>
      <c r="P194" s="253"/>
      <c r="Q194" s="253"/>
    </row>
    <row r="195" spans="1:17" x14ac:dyDescent="0.25">
      <c r="A195" s="253" t="s">
        <v>4310</v>
      </c>
      <c r="B195" s="253"/>
      <c r="C195" s="253"/>
      <c r="D195" s="253"/>
      <c r="E195" s="253" t="s">
        <v>4048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 t="s">
        <v>4289</v>
      </c>
      <c r="P195" s="253"/>
      <c r="Q195" s="253"/>
    </row>
    <row r="196" spans="1:17" x14ac:dyDescent="0.25">
      <c r="A196" s="253"/>
      <c r="B196" s="253"/>
      <c r="C196" s="253"/>
      <c r="D196" s="253"/>
      <c r="E196" s="253" t="s">
        <v>4288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 t="s">
        <v>4290</v>
      </c>
      <c r="P196" s="253"/>
      <c r="Q196" s="253"/>
    </row>
    <row r="197" spans="1:17" x14ac:dyDescent="0.25">
      <c r="A197" s="253"/>
      <c r="B197" s="253"/>
      <c r="C197" s="253"/>
      <c r="D197" s="253"/>
      <c r="E197" s="253" t="s">
        <v>4147</v>
      </c>
      <c r="F197" s="253"/>
      <c r="G197" s="253"/>
      <c r="H197" s="253"/>
      <c r="I197" s="253"/>
      <c r="J197" s="253"/>
      <c r="K197" s="253"/>
      <c r="L197" s="253"/>
      <c r="M197" s="253"/>
      <c r="N197" s="253"/>
      <c r="O197" s="253" t="s">
        <v>4291</v>
      </c>
      <c r="P197" s="253"/>
      <c r="Q197" s="253"/>
    </row>
    <row r="198" spans="1:17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 t="s">
        <v>4292</v>
      </c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 t="s">
        <v>4160</v>
      </c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 t="s">
        <v>4297</v>
      </c>
      <c r="P200" s="253"/>
      <c r="Q200" s="253"/>
    </row>
    <row r="201" spans="1:17" x14ac:dyDescent="0.25">
      <c r="A201" s="253"/>
      <c r="E201" s="253"/>
      <c r="O201" t="s">
        <v>4298</v>
      </c>
      <c r="P201" s="252"/>
      <c r="Q201" s="252"/>
    </row>
    <row r="202" spans="1:17" x14ac:dyDescent="0.25">
      <c r="A202" s="253"/>
      <c r="E202" s="253"/>
      <c r="O202" s="253" t="s">
        <v>4299</v>
      </c>
    </row>
    <row r="203" spans="1:17" x14ac:dyDescent="0.25">
      <c r="A203" s="253"/>
      <c r="C203" s="252"/>
      <c r="E203" s="253"/>
      <c r="O203" s="253" t="s">
        <v>4211</v>
      </c>
    </row>
    <row r="204" spans="1:17" x14ac:dyDescent="0.25">
      <c r="A204" s="253"/>
      <c r="E204" s="253"/>
      <c r="O204" s="253" t="s">
        <v>4303</v>
      </c>
    </row>
    <row r="205" spans="1:17" ht="16.149999999999999" customHeight="1" x14ac:dyDescent="0.25">
      <c r="A205" s="253"/>
      <c r="E205" s="253"/>
      <c r="O205" s="253" t="s">
        <v>4309</v>
      </c>
    </row>
    <row r="206" spans="1:17" ht="16.149999999999999" customHeight="1" x14ac:dyDescent="0.25">
      <c r="A206" s="253"/>
      <c r="E206" s="253"/>
      <c r="O206" s="253" t="s">
        <v>3722</v>
      </c>
    </row>
    <row r="207" spans="1:17" ht="16.149999999999999" customHeight="1" x14ac:dyDescent="0.25">
      <c r="A207" s="253"/>
      <c r="E207" s="253"/>
      <c r="O207" s="253" t="s">
        <v>4314</v>
      </c>
    </row>
    <row r="208" spans="1:17" x14ac:dyDescent="0.25">
      <c r="E208" s="253"/>
      <c r="O208" s="253" t="s">
        <v>4316</v>
      </c>
    </row>
    <row r="209" spans="1:21" x14ac:dyDescent="0.25">
      <c r="E209" s="253"/>
      <c r="O209" s="253" t="s">
        <v>3541</v>
      </c>
    </row>
    <row r="210" spans="1:21" x14ac:dyDescent="0.25">
      <c r="E210" s="253"/>
      <c r="O210" s="253" t="s">
        <v>4317</v>
      </c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 t="s">
        <v>4315</v>
      </c>
      <c r="B221" s="253"/>
      <c r="C221" s="253"/>
      <c r="D221" s="253"/>
      <c r="K221" s="220"/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O223" s="253"/>
      <c r="P223" s="253"/>
      <c r="Q223" s="253"/>
    </row>
    <row r="224" spans="1:21" x14ac:dyDescent="0.25">
      <c r="A224" s="253"/>
      <c r="B224" s="253"/>
      <c r="C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4293</v>
      </c>
      <c r="B279" s="166"/>
      <c r="E279" t="s">
        <v>4304</v>
      </c>
    </row>
    <row r="280" spans="1:17" x14ac:dyDescent="0.25">
      <c r="A280" t="s">
        <v>4232</v>
      </c>
      <c r="E280" t="s">
        <v>4284</v>
      </c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4302</v>
      </c>
      <c r="B293" s="253"/>
      <c r="C293" s="253"/>
      <c r="D293" s="253"/>
      <c r="E293" s="253" t="s">
        <v>4302</v>
      </c>
      <c r="F293" s="253"/>
      <c r="G293" s="253"/>
      <c r="K293" t="s">
        <v>4313</v>
      </c>
      <c r="O293" t="s">
        <v>4313</v>
      </c>
    </row>
    <row r="294" spans="1:15" x14ac:dyDescent="0.25">
      <c r="A294" s="253"/>
      <c r="B294" s="253"/>
      <c r="C294" s="253"/>
      <c r="D294" s="253"/>
      <c r="E294" s="253"/>
      <c r="F294" s="253"/>
      <c r="G294" s="253"/>
    </row>
    <row r="295" spans="1:15" x14ac:dyDescent="0.25">
      <c r="A295" s="253"/>
      <c r="B295" s="253"/>
      <c r="C295" s="253"/>
      <c r="D295" s="253"/>
      <c r="E295" s="253"/>
      <c r="F295" s="253"/>
      <c r="G295" s="253"/>
    </row>
    <row r="296" spans="1:15" x14ac:dyDescent="0.25">
      <c r="A296" s="253"/>
      <c r="B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  <c r="E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P31"/>
  <sheetViews>
    <sheetView workbookViewId="0">
      <selection activeCell="G30" sqref="G30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3220</v>
      </c>
      <c r="C2" s="225">
        <v>811</v>
      </c>
      <c r="D2" s="36" t="s">
        <v>2696</v>
      </c>
      <c r="E2" s="36">
        <v>18</v>
      </c>
      <c r="F2" s="28">
        <v>43116</v>
      </c>
      <c r="G2" s="256" t="s">
        <v>1846</v>
      </c>
      <c r="H2" t="s">
        <v>3221</v>
      </c>
      <c r="M2" s="252" t="s">
        <v>3837</v>
      </c>
    </row>
    <row r="3" spans="1:14" x14ac:dyDescent="0.25">
      <c r="A3" s="158">
        <v>2</v>
      </c>
      <c r="B3" s="158" t="s">
        <v>3784</v>
      </c>
      <c r="C3" s="225">
        <v>422</v>
      </c>
      <c r="D3" s="36" t="s">
        <v>3204</v>
      </c>
      <c r="E3" s="36">
        <v>366</v>
      </c>
      <c r="F3" s="28">
        <v>43448</v>
      </c>
      <c r="G3" s="234" t="s">
        <v>2843</v>
      </c>
      <c r="H3" s="252" t="s">
        <v>3785</v>
      </c>
      <c r="K3" t="s">
        <v>4010</v>
      </c>
    </row>
    <row r="4" spans="1:14" x14ac:dyDescent="0.25">
      <c r="A4" s="158">
        <v>3</v>
      </c>
      <c r="B4" s="51" t="s">
        <v>3320</v>
      </c>
      <c r="C4" s="123">
        <v>21</v>
      </c>
      <c r="D4" s="123" t="s">
        <v>3299</v>
      </c>
      <c r="E4" s="123">
        <v>90</v>
      </c>
      <c r="F4" s="124">
        <v>43572</v>
      </c>
      <c r="G4" s="123" t="s">
        <v>2950</v>
      </c>
      <c r="H4" s="252" t="s">
        <v>3813</v>
      </c>
      <c r="I4" s="252"/>
      <c r="J4" s="252"/>
    </row>
    <row r="5" spans="1:14" x14ac:dyDescent="0.25">
      <c r="A5" s="158">
        <v>4</v>
      </c>
      <c r="B5" s="51" t="s">
        <v>3498</v>
      </c>
      <c r="C5" s="123">
        <v>721</v>
      </c>
      <c r="D5" s="123" t="s">
        <v>3499</v>
      </c>
      <c r="E5" s="123">
        <v>201</v>
      </c>
      <c r="F5" s="124">
        <v>43710</v>
      </c>
      <c r="G5" s="123" t="s">
        <v>2950</v>
      </c>
      <c r="H5" s="252" t="s">
        <v>4018</v>
      </c>
    </row>
    <row r="6" spans="1:14" x14ac:dyDescent="0.25">
      <c r="A6" s="158">
        <v>5</v>
      </c>
      <c r="B6" s="6" t="s">
        <v>3795</v>
      </c>
      <c r="C6" s="86" t="s">
        <v>3502</v>
      </c>
      <c r="D6" s="123" t="s">
        <v>3499</v>
      </c>
      <c r="E6" s="86">
        <v>427</v>
      </c>
      <c r="F6" s="87">
        <v>43819</v>
      </c>
      <c r="G6" s="86" t="s">
        <v>2950</v>
      </c>
      <c r="H6" s="333"/>
      <c r="I6" s="252" t="s">
        <v>4114</v>
      </c>
      <c r="J6" s="252"/>
      <c r="K6" s="252"/>
      <c r="L6" s="252"/>
      <c r="M6" s="252"/>
      <c r="N6" s="252"/>
    </row>
    <row r="7" spans="1:14" x14ac:dyDescent="0.25">
      <c r="A7" s="158">
        <v>6</v>
      </c>
      <c r="B7" s="104" t="s">
        <v>3828</v>
      </c>
      <c r="C7" s="95" t="s">
        <v>4308</v>
      </c>
      <c r="D7" s="181" t="s">
        <v>3830</v>
      </c>
      <c r="E7" s="181">
        <v>24</v>
      </c>
      <c r="F7" s="297">
        <v>43846</v>
      </c>
      <c r="G7" s="244" t="s">
        <v>2843</v>
      </c>
    </row>
    <row r="8" spans="1:14" x14ac:dyDescent="0.25">
      <c r="A8" s="158">
        <v>7</v>
      </c>
      <c r="B8" s="6" t="s">
        <v>3141</v>
      </c>
      <c r="C8" s="86">
        <v>21</v>
      </c>
      <c r="D8" s="86" t="s">
        <v>3835</v>
      </c>
      <c r="E8" s="86">
        <v>27</v>
      </c>
      <c r="F8" s="87">
        <v>43847</v>
      </c>
      <c r="G8" s="86" t="s">
        <v>2950</v>
      </c>
    </row>
    <row r="9" spans="1:14" x14ac:dyDescent="0.25">
      <c r="A9" s="158">
        <v>8</v>
      </c>
      <c r="B9" s="6" t="s">
        <v>1288</v>
      </c>
      <c r="C9" s="86">
        <v>841</v>
      </c>
      <c r="D9" s="86" t="s">
        <v>3852</v>
      </c>
      <c r="E9" s="86">
        <v>45</v>
      </c>
      <c r="F9" s="87">
        <v>43857</v>
      </c>
      <c r="G9" s="86" t="s">
        <v>2950</v>
      </c>
    </row>
    <row r="10" spans="1:14" x14ac:dyDescent="0.25">
      <c r="A10" s="158">
        <v>9</v>
      </c>
      <c r="B10" s="104" t="s">
        <v>3858</v>
      </c>
      <c r="C10" s="181" t="s">
        <v>3447</v>
      </c>
      <c r="D10" s="181" t="s">
        <v>3859</v>
      </c>
      <c r="E10" s="181">
        <v>48</v>
      </c>
      <c r="F10" s="297">
        <v>43859</v>
      </c>
      <c r="G10" s="244" t="s">
        <v>2843</v>
      </c>
    </row>
    <row r="11" spans="1:14" x14ac:dyDescent="0.25">
      <c r="A11" s="158">
        <v>10</v>
      </c>
      <c r="B11" s="6" t="s">
        <v>3860</v>
      </c>
      <c r="C11" s="86" t="s">
        <v>3861</v>
      </c>
      <c r="D11" s="86" t="s">
        <v>3862</v>
      </c>
      <c r="E11" s="86">
        <v>49</v>
      </c>
      <c r="F11" s="87">
        <v>43866</v>
      </c>
      <c r="G11" s="140" t="s">
        <v>2843</v>
      </c>
    </row>
    <row r="12" spans="1:14" x14ac:dyDescent="0.25">
      <c r="A12" s="158">
        <v>11</v>
      </c>
      <c r="B12" s="6" t="s">
        <v>3886</v>
      </c>
      <c r="C12" s="123">
        <v>822</v>
      </c>
      <c r="D12" s="123" t="s">
        <v>3887</v>
      </c>
      <c r="E12" s="123">
        <v>67</v>
      </c>
      <c r="F12" s="124">
        <v>43893</v>
      </c>
      <c r="G12" s="140" t="s">
        <v>2843</v>
      </c>
    </row>
    <row r="13" spans="1:14" x14ac:dyDescent="0.25">
      <c r="A13" s="158">
        <v>12</v>
      </c>
      <c r="B13" s="6" t="s">
        <v>3897</v>
      </c>
      <c r="C13" s="123">
        <v>722</v>
      </c>
      <c r="D13" s="123" t="s">
        <v>3898</v>
      </c>
      <c r="E13" s="123">
        <v>76</v>
      </c>
      <c r="F13" s="124">
        <v>43906</v>
      </c>
      <c r="G13" s="140" t="s">
        <v>2843</v>
      </c>
    </row>
    <row r="14" spans="1:14" x14ac:dyDescent="0.25">
      <c r="A14" s="158">
        <v>13</v>
      </c>
      <c r="B14" s="6" t="s">
        <v>3899</v>
      </c>
      <c r="C14" s="123">
        <v>531</v>
      </c>
      <c r="D14" s="123" t="s">
        <v>3898</v>
      </c>
      <c r="E14" s="123">
        <v>77</v>
      </c>
      <c r="F14" s="124">
        <v>43906</v>
      </c>
      <c r="G14" s="86" t="s">
        <v>2950</v>
      </c>
    </row>
    <row r="15" spans="1:14" x14ac:dyDescent="0.25">
      <c r="A15" s="158">
        <v>14</v>
      </c>
      <c r="B15" s="6" t="s">
        <v>3902</v>
      </c>
      <c r="C15" s="123">
        <v>831</v>
      </c>
      <c r="D15" s="123" t="s">
        <v>3898</v>
      </c>
      <c r="E15" s="123">
        <v>78</v>
      </c>
      <c r="F15" s="124">
        <v>43907</v>
      </c>
      <c r="G15" s="86" t="s">
        <v>2950</v>
      </c>
    </row>
    <row r="16" spans="1:14" x14ac:dyDescent="0.25">
      <c r="A16" s="158">
        <v>15</v>
      </c>
      <c r="B16" s="6" t="s">
        <v>3946</v>
      </c>
      <c r="C16" s="123">
        <v>811</v>
      </c>
      <c r="D16" s="123" t="s">
        <v>3947</v>
      </c>
      <c r="E16" s="123">
        <v>100</v>
      </c>
      <c r="F16" s="124">
        <v>44334</v>
      </c>
      <c r="G16" s="86" t="s">
        <v>2950</v>
      </c>
    </row>
    <row r="17" spans="1:172" x14ac:dyDescent="0.25">
      <c r="A17" s="158">
        <v>16</v>
      </c>
      <c r="B17" s="104" t="s">
        <v>3949</v>
      </c>
      <c r="C17" s="287" t="s">
        <v>3982</v>
      </c>
      <c r="D17" s="287" t="s">
        <v>3951</v>
      </c>
      <c r="E17" s="287">
        <v>102</v>
      </c>
      <c r="F17" s="288">
        <v>43983</v>
      </c>
      <c r="G17" s="181" t="s">
        <v>2950</v>
      </c>
    </row>
    <row r="18" spans="1:172" s="299" customFormat="1" x14ac:dyDescent="0.25">
      <c r="A18" s="158">
        <v>17</v>
      </c>
      <c r="B18" s="104" t="s">
        <v>3956</v>
      </c>
      <c r="C18" s="287" t="s">
        <v>3982</v>
      </c>
      <c r="D18" s="287" t="s">
        <v>3955</v>
      </c>
      <c r="E18" s="287">
        <v>107</v>
      </c>
      <c r="F18" s="288">
        <v>43993</v>
      </c>
      <c r="G18" s="245" t="s">
        <v>2843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</row>
    <row r="19" spans="1:172" x14ac:dyDescent="0.25">
      <c r="A19" s="158">
        <v>18</v>
      </c>
      <c r="B19" s="51" t="s">
        <v>2246</v>
      </c>
      <c r="C19" s="123">
        <v>131</v>
      </c>
      <c r="D19" s="123" t="s">
        <v>3957</v>
      </c>
      <c r="E19" s="123">
        <v>108</v>
      </c>
      <c r="F19" s="124">
        <v>43997</v>
      </c>
      <c r="G19" s="123" t="s">
        <v>2950</v>
      </c>
    </row>
    <row r="20" spans="1:172" x14ac:dyDescent="0.25">
      <c r="A20" s="158">
        <v>19</v>
      </c>
      <c r="B20" s="51" t="s">
        <v>3973</v>
      </c>
      <c r="C20" s="123">
        <v>842</v>
      </c>
      <c r="D20" s="123" t="s">
        <v>3974</v>
      </c>
      <c r="E20" s="123">
        <v>124</v>
      </c>
      <c r="F20" s="124">
        <v>44019</v>
      </c>
      <c r="G20" s="123" t="s">
        <v>2950</v>
      </c>
    </row>
    <row r="21" spans="1:172" x14ac:dyDescent="0.25">
      <c r="A21" s="158">
        <v>20</v>
      </c>
      <c r="B21" s="51" t="s">
        <v>4124</v>
      </c>
      <c r="C21" s="123">
        <v>131</v>
      </c>
      <c r="D21" s="123" t="s">
        <v>4125</v>
      </c>
      <c r="E21" s="123">
        <v>186</v>
      </c>
      <c r="F21" s="124">
        <v>44078</v>
      </c>
      <c r="G21" s="140" t="s">
        <v>2843</v>
      </c>
    </row>
    <row r="22" spans="1:172" x14ac:dyDescent="0.25">
      <c r="A22" s="158">
        <v>21</v>
      </c>
      <c r="B22" s="65" t="s">
        <v>4136</v>
      </c>
      <c r="C22" s="287" t="s">
        <v>4137</v>
      </c>
      <c r="D22" s="287" t="s">
        <v>4138</v>
      </c>
      <c r="E22" s="287">
        <v>204</v>
      </c>
      <c r="F22" s="288">
        <v>44084</v>
      </c>
      <c r="G22" s="244" t="s">
        <v>2843</v>
      </c>
    </row>
    <row r="23" spans="1:172" x14ac:dyDescent="0.25">
      <c r="A23" s="158">
        <v>22</v>
      </c>
      <c r="B23" s="65" t="s">
        <v>4141</v>
      </c>
      <c r="C23" s="287" t="s">
        <v>4137</v>
      </c>
      <c r="D23" s="287" t="s">
        <v>4142</v>
      </c>
      <c r="E23" s="287">
        <v>209</v>
      </c>
      <c r="F23" s="288">
        <v>44085</v>
      </c>
      <c r="G23" s="244" t="s">
        <v>2843</v>
      </c>
    </row>
    <row r="24" spans="1:172" x14ac:dyDescent="0.25">
      <c r="A24" s="158">
        <v>23</v>
      </c>
      <c r="B24" s="51" t="s">
        <v>4178</v>
      </c>
      <c r="C24" s="334" t="s">
        <v>2491</v>
      </c>
      <c r="D24" s="123" t="s">
        <v>4179</v>
      </c>
      <c r="E24" s="123">
        <v>252</v>
      </c>
      <c r="F24" s="124">
        <v>44106</v>
      </c>
      <c r="G24" s="86" t="s">
        <v>2950</v>
      </c>
    </row>
    <row r="25" spans="1:172" x14ac:dyDescent="0.25">
      <c r="A25" s="158">
        <v>24</v>
      </c>
      <c r="B25" s="51" t="s">
        <v>4187</v>
      </c>
      <c r="C25" s="123">
        <v>931</v>
      </c>
      <c r="D25" s="123" t="s">
        <v>4125</v>
      </c>
      <c r="E25" s="123">
        <v>259</v>
      </c>
      <c r="F25" s="124">
        <v>44113</v>
      </c>
      <c r="G25" s="86" t="s">
        <v>2950</v>
      </c>
    </row>
    <row r="26" spans="1:172" x14ac:dyDescent="0.25">
      <c r="A26" s="158">
        <v>25</v>
      </c>
      <c r="B26" s="51" t="s">
        <v>4201</v>
      </c>
      <c r="C26" s="123" t="s">
        <v>4202</v>
      </c>
      <c r="D26" s="123" t="s">
        <v>4125</v>
      </c>
      <c r="E26" s="123">
        <v>266</v>
      </c>
      <c r="F26" s="124">
        <v>44118</v>
      </c>
      <c r="G26" s="140" t="s">
        <v>2843</v>
      </c>
    </row>
    <row r="27" spans="1:172" x14ac:dyDescent="0.25">
      <c r="A27" s="158">
        <v>26</v>
      </c>
      <c r="B27" s="51" t="s">
        <v>4260</v>
      </c>
      <c r="C27" s="123">
        <v>931</v>
      </c>
      <c r="D27" s="123" t="s">
        <v>4125</v>
      </c>
      <c r="E27" s="123">
        <v>326</v>
      </c>
      <c r="F27" s="124">
        <v>44154</v>
      </c>
      <c r="G27" s="86" t="s">
        <v>2950</v>
      </c>
    </row>
    <row r="28" spans="1:172" x14ac:dyDescent="0.25">
      <c r="A28" s="158">
        <v>27</v>
      </c>
      <c r="B28" s="51" t="s">
        <v>4294</v>
      </c>
      <c r="C28" s="123">
        <v>922</v>
      </c>
      <c r="D28" s="123" t="s">
        <v>4125</v>
      </c>
      <c r="E28" s="123">
        <v>357</v>
      </c>
      <c r="F28" s="124">
        <v>44137</v>
      </c>
      <c r="G28" s="140" t="s">
        <v>2843</v>
      </c>
    </row>
    <row r="29" spans="1:172" x14ac:dyDescent="0.25">
      <c r="A29" s="158">
        <v>28</v>
      </c>
      <c r="B29" s="51" t="s">
        <v>4295</v>
      </c>
      <c r="C29" s="123" t="s">
        <v>3502</v>
      </c>
      <c r="D29" s="123" t="s">
        <v>4125</v>
      </c>
      <c r="E29" s="123">
        <v>364</v>
      </c>
      <c r="F29" s="124">
        <v>44173</v>
      </c>
      <c r="G29" s="86" t="s">
        <v>2950</v>
      </c>
    </row>
    <row r="30" spans="1:172" x14ac:dyDescent="0.25">
      <c r="A30" s="158">
        <v>29</v>
      </c>
      <c r="B30" s="51" t="s">
        <v>4306</v>
      </c>
      <c r="C30" s="334" t="s">
        <v>100</v>
      </c>
      <c r="D30" s="123" t="s">
        <v>4125</v>
      </c>
      <c r="E30" s="123">
        <v>375</v>
      </c>
      <c r="F30" s="124">
        <v>44180</v>
      </c>
      <c r="G30" s="140" t="s">
        <v>2843</v>
      </c>
    </row>
    <row r="31" spans="1:172" x14ac:dyDescent="0.25">
      <c r="A31" s="158">
        <v>30</v>
      </c>
      <c r="B31" s="51" t="s">
        <v>4307</v>
      </c>
      <c r="C31" s="123">
        <v>531</v>
      </c>
      <c r="D31" s="123" t="s">
        <v>4125</v>
      </c>
      <c r="E31" s="123">
        <v>377</v>
      </c>
      <c r="F31" s="124">
        <v>44182</v>
      </c>
      <c r="G31" s="86" t="s">
        <v>2950</v>
      </c>
    </row>
  </sheetData>
  <pageMargins left="0.7" right="0.7" top="0.75" bottom="0.75" header="0.3" footer="0.3"/>
  <pageSetup paperSize="9" scale="40" fitToHeight="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X321"/>
  <sheetViews>
    <sheetView zoomScaleNormal="100" workbookViewId="0">
      <pane ySplit="1" topLeftCell="A190" activePane="bottomLeft" state="frozen"/>
      <selection pane="bottomLeft" activeCell="L300" sqref="L30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373</v>
      </c>
      <c r="G3" s="24">
        <f>C5+C12+C23+C31+C36+C42+C47+C87+C99+C100+C109+C110+C118+C125+C52+C62+C71+C79+C13+C14+C24+C25+C63+C88+C101+C119+C126</f>
        <v>331</v>
      </c>
      <c r="H3" s="24">
        <f>C6+C15+C26+C32+C37+C43+C48+C53+C89+C102+C103+C111+C120+C127+C112+C72+C80+C64+C65</f>
        <v>302</v>
      </c>
      <c r="I3" s="24">
        <f>C7+C33+C38+C44+C49+C54+C90+C104+C113+C121+C130+C131+C105+C73+C81+C66+C67+C114+C132</f>
        <v>236</v>
      </c>
      <c r="J3" s="170">
        <f>F3+G3+H3+I3</f>
        <v>1242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7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329</v>
      </c>
      <c r="G6" s="5">
        <f>B5+B12+B13+B14+B23+B24+B25+B31+B36+B42+B47+B52+B87+B99+B100+B101+B109+B118+B125+B126+B110+B62+B71+B79+B63+B88+B119</f>
        <v>213</v>
      </c>
      <c r="H6" s="5">
        <f>B6+B15+B16+B17+B26+B27+B28+B32+B37+B43+B48+B53+B89+B102+B103+B111+B112+B120+B127+B128+B72+B80+B64+B65</f>
        <v>97</v>
      </c>
      <c r="I6" s="5">
        <f>B7+B33+B38+B44+B49+B54+B90+B104+B113+B114+B121+B130+B131+B132+B73+B81+B66+B67+B105</f>
        <v>23</v>
      </c>
      <c r="J6" s="94">
        <f>SUM(F6+G6+H6+I6)</f>
        <v>662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2</v>
      </c>
      <c r="G9" s="5">
        <f>D5+D12+D13+D14+D23+D24+D31+D36+D42+D47+D52+D87+D99+D100+D101+D109+D110+D118+D125+D126+D62+D71+D79+D25+D63+D88+D119</f>
        <v>7</v>
      </c>
      <c r="H9" s="5">
        <f>D6+D15+D16+D17+D26+D27+D28+D32+D37+D43+D48+D53+D89+D102+D103+D111+D120+D127+D128+D63+D72+D80+D64+D65</f>
        <v>9</v>
      </c>
      <c r="I9" s="5">
        <f>D7+D33+D38+D44+D49+D54+D90+D104+D113+D114+D121+D130+D131+D132+D73+D81+D66+D67+D105</f>
        <v>2</v>
      </c>
      <c r="J9" s="94">
        <f>SUM(F9+G9+H9+I9)</f>
        <v>20</v>
      </c>
    </row>
    <row r="10" spans="1:15" x14ac:dyDescent="0.25">
      <c r="A10" s="263" t="s">
        <v>2874</v>
      </c>
      <c r="B10" s="5">
        <v>26</v>
      </c>
      <c r="C10" s="5"/>
      <c r="D10" s="271"/>
      <c r="E10" s="5"/>
      <c r="F10" s="5"/>
      <c r="G10" s="5"/>
      <c r="H10" s="5"/>
      <c r="I10" s="5"/>
      <c r="J10" s="94">
        <f>J3+J6+J9</f>
        <v>1924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2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704</v>
      </c>
      <c r="G15" s="5">
        <f>SUM(G3+G6+G9)</f>
        <v>551</v>
      </c>
      <c r="H15" s="5">
        <f>SUM(H3+H6+H9)</f>
        <v>408</v>
      </c>
      <c r="I15" s="5">
        <f>SUM(I3+I6+I9)</f>
        <v>261</v>
      </c>
      <c r="J15" s="94">
        <f>SUM(F15+G15+H15+I15)</f>
        <v>1924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21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23</v>
      </c>
      <c r="C27" s="271"/>
      <c r="D27" s="271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24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24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3</v>
      </c>
      <c r="C42" s="275">
        <v>23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2</v>
      </c>
      <c r="C43" s="275">
        <v>23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23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23</v>
      </c>
      <c r="D48" s="271">
        <v>2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17</v>
      </c>
      <c r="D49" s="271"/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24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27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27</v>
      </c>
      <c r="C58" s="271"/>
      <c r="D58" s="271">
        <v>1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30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31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29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6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20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24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13</v>
      </c>
      <c r="C79" s="271">
        <v>15</v>
      </c>
      <c r="D79" s="271"/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24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1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23</v>
      </c>
      <c r="D113" s="271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27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5</v>
      </c>
      <c r="C125" s="274">
        <v>24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22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21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662</v>
      </c>
      <c r="C134" s="176">
        <f>SUM(C3:C133)</f>
        <v>1242</v>
      </c>
      <c r="D134" s="176">
        <f>SUM(D3:D133)</f>
        <v>20</v>
      </c>
      <c r="E134" s="165"/>
      <c r="F134" s="176"/>
      <c r="G134" s="165"/>
      <c r="H134" s="165"/>
      <c r="I134" s="165"/>
      <c r="J134" s="176">
        <f>B134+C134+D134</f>
        <v>1924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16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12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22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44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149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60</v>
      </c>
      <c r="G156" s="165">
        <f>SUM(B149+B150+B151+B152+B169+B178+B179)</f>
        <v>80</v>
      </c>
      <c r="H156" s="165">
        <f>SUM(B153+B154+B155+B170+B171+B172+B180+B181)</f>
        <v>76</v>
      </c>
      <c r="I156" s="165">
        <f>SUM(B156+B157+B182)</f>
        <v>46</v>
      </c>
      <c r="J156" s="176">
        <f>F156+G156+H156+I156</f>
        <v>262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4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122</v>
      </c>
      <c r="G160" s="96">
        <f>G154+G156+G158</f>
        <v>126</v>
      </c>
      <c r="H160" s="96">
        <f>H154+H156+H158</f>
        <v>106</v>
      </c>
      <c r="I160" s="96">
        <f>I154+I156+I158</f>
        <v>61</v>
      </c>
      <c r="J160" s="167">
        <f>J154+J156+J158</f>
        <v>415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415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0</v>
      </c>
      <c r="C169" s="163">
        <v>14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335" t="s">
        <v>4319</v>
      </c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19</v>
      </c>
      <c r="C177" s="271"/>
      <c r="D177" s="5"/>
      <c r="E177" s="135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26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262</v>
      </c>
      <c r="C187" s="179">
        <f>SUM(C145:C186)</f>
        <v>149</v>
      </c>
      <c r="D187" s="179">
        <f>SUM(D145:D186)</f>
        <v>4</v>
      </c>
      <c r="E187" s="292" t="s">
        <v>3457</v>
      </c>
      <c r="F187" s="179"/>
      <c r="G187" s="179"/>
      <c r="H187" s="179"/>
      <c r="I187" s="179"/>
      <c r="J187" s="179">
        <f>B187+C187+D187</f>
        <v>415</v>
      </c>
    </row>
    <row r="188" spans="1:15" ht="15.75" thickTop="1" x14ac:dyDescent="0.25">
      <c r="A188" s="24" t="s">
        <v>1802</v>
      </c>
      <c r="B188" s="24">
        <f>B187+B134</f>
        <v>924</v>
      </c>
      <c r="C188" s="24">
        <f>C134+C187</f>
        <v>1391</v>
      </c>
      <c r="D188" s="24">
        <f>D134+D187</f>
        <v>24</v>
      </c>
      <c r="E188" s="24"/>
      <c r="F188" s="24"/>
      <c r="G188" s="24"/>
      <c r="H188" s="24"/>
      <c r="I188" s="24"/>
      <c r="J188" s="24">
        <f>J187+J134</f>
        <v>2339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3319</v>
      </c>
      <c r="E194" t="s">
        <v>4322</v>
      </c>
      <c r="O194" s="253" t="s">
        <v>4352</v>
      </c>
      <c r="P194" s="253"/>
      <c r="Q194" s="253"/>
    </row>
    <row r="195" spans="1:17" x14ac:dyDescent="0.25">
      <c r="A195" s="253" t="s">
        <v>4321</v>
      </c>
      <c r="B195" s="253"/>
      <c r="C195" s="253"/>
      <c r="D195" s="253"/>
      <c r="E195" s="253" t="s">
        <v>4325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1:17" x14ac:dyDescent="0.25">
      <c r="A196" s="253" t="s">
        <v>4324</v>
      </c>
      <c r="B196" s="253"/>
      <c r="C196" s="253"/>
      <c r="D196" s="253"/>
      <c r="E196" s="253" t="s">
        <v>4335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 t="s">
        <v>4334</v>
      </c>
      <c r="B197" s="253"/>
      <c r="C197" s="253"/>
      <c r="D197" s="253"/>
      <c r="E197" s="253" t="s">
        <v>4344</v>
      </c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 t="s">
        <v>4360</v>
      </c>
      <c r="B198" s="253"/>
      <c r="C198" s="253"/>
      <c r="D198" s="253"/>
      <c r="E198" s="253" t="s">
        <v>4351</v>
      </c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 t="s">
        <v>4151</v>
      </c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 t="s">
        <v>4357</v>
      </c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 t="s">
        <v>4358</v>
      </c>
      <c r="P201" s="252"/>
      <c r="Q201" s="252"/>
    </row>
    <row r="202" spans="1:17" x14ac:dyDescent="0.25">
      <c r="A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 t="s">
        <v>4353</v>
      </c>
      <c r="B221" s="253"/>
      <c r="C221" s="253"/>
      <c r="D221" s="253"/>
      <c r="E221" t="s">
        <v>4318</v>
      </c>
      <c r="K221" s="220"/>
      <c r="O221" s="253" t="s">
        <v>4334</v>
      </c>
    </row>
    <row r="222" spans="1:21" x14ac:dyDescent="0.25">
      <c r="B222" s="253"/>
      <c r="C222" s="253"/>
      <c r="O222" s="253" t="s">
        <v>4359</v>
      </c>
      <c r="P222" s="253"/>
      <c r="Q222" s="253"/>
    </row>
    <row r="223" spans="1:21" x14ac:dyDescent="0.25">
      <c r="B223" s="253"/>
      <c r="C223" s="253"/>
      <c r="O223" s="253" t="s">
        <v>4360</v>
      </c>
      <c r="P223" s="253"/>
      <c r="Q223" s="253"/>
    </row>
    <row r="224" spans="1:21" x14ac:dyDescent="0.25">
      <c r="A224" s="253"/>
      <c r="B224" s="253"/>
      <c r="C224" s="253"/>
      <c r="O224" s="253" t="s">
        <v>4351</v>
      </c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 t="s">
        <v>4364</v>
      </c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4354</v>
      </c>
      <c r="B279" s="166"/>
      <c r="E279" s="253" t="s">
        <v>4340</v>
      </c>
    </row>
    <row r="280" spans="1:17" x14ac:dyDescent="0.25">
      <c r="E280" t="s">
        <v>4362</v>
      </c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4327</v>
      </c>
      <c r="B293" s="253"/>
      <c r="C293" s="253"/>
      <c r="D293" s="253"/>
      <c r="E293" s="253" t="s">
        <v>4323</v>
      </c>
      <c r="F293" s="253"/>
      <c r="G293" s="253"/>
      <c r="K293" t="s">
        <v>4332</v>
      </c>
      <c r="O293" t="s">
        <v>4332</v>
      </c>
    </row>
    <row r="294" spans="1:15" x14ac:dyDescent="0.25">
      <c r="A294" s="253" t="s">
        <v>4328</v>
      </c>
      <c r="B294" s="253"/>
      <c r="C294" s="253"/>
      <c r="D294" s="253"/>
      <c r="E294" s="253" t="s">
        <v>4327</v>
      </c>
      <c r="F294" s="253"/>
      <c r="G294" s="253"/>
      <c r="O294" t="s">
        <v>4337</v>
      </c>
    </row>
    <row r="295" spans="1:15" x14ac:dyDescent="0.25">
      <c r="A295" s="253" t="s">
        <v>4329</v>
      </c>
      <c r="B295" s="253"/>
      <c r="C295" s="253"/>
      <c r="D295" s="253"/>
      <c r="E295" s="253" t="s">
        <v>4328</v>
      </c>
      <c r="F295" s="253"/>
      <c r="G295" s="253"/>
      <c r="O295" t="s">
        <v>4338</v>
      </c>
    </row>
    <row r="296" spans="1:15" x14ac:dyDescent="0.25">
      <c r="A296" s="253" t="s">
        <v>4330</v>
      </c>
      <c r="C296" s="253"/>
      <c r="D296" s="253"/>
      <c r="E296" s="253" t="s">
        <v>4329</v>
      </c>
      <c r="F296" s="253"/>
      <c r="G296" s="253"/>
    </row>
    <row r="297" spans="1:15" x14ac:dyDescent="0.25">
      <c r="A297" s="253" t="s">
        <v>4331</v>
      </c>
      <c r="C297" s="253"/>
      <c r="D297" s="253"/>
      <c r="E297" s="253" t="s">
        <v>4330</v>
      </c>
    </row>
    <row r="298" spans="1:15" x14ac:dyDescent="0.25">
      <c r="A298" s="253" t="s">
        <v>4343</v>
      </c>
      <c r="C298" s="253"/>
      <c r="D298" s="253"/>
      <c r="E298" s="253" t="s">
        <v>4331</v>
      </c>
    </row>
    <row r="299" spans="1:15" x14ac:dyDescent="0.25">
      <c r="A299" s="253"/>
      <c r="B299" s="253"/>
      <c r="C299" s="253"/>
      <c r="D299" s="253"/>
      <c r="E299" s="253" t="s">
        <v>4339</v>
      </c>
    </row>
    <row r="300" spans="1:15" x14ac:dyDescent="0.25">
      <c r="A300" s="253"/>
      <c r="B300" s="253"/>
      <c r="C300" s="253"/>
      <c r="D300" s="253"/>
      <c r="E300" s="253" t="s">
        <v>4346</v>
      </c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A312" t="s">
        <v>3479</v>
      </c>
      <c r="C312" s="253"/>
      <c r="D312" s="253"/>
      <c r="E312" s="253" t="s">
        <v>4320</v>
      </c>
      <c r="O312" t="s">
        <v>4336</v>
      </c>
    </row>
    <row r="313" spans="1:15" x14ac:dyDescent="0.25">
      <c r="A313" s="253" t="s">
        <v>3895</v>
      </c>
      <c r="B313" s="253"/>
      <c r="C313" s="253"/>
      <c r="D313" s="253"/>
      <c r="O313" t="s">
        <v>4361</v>
      </c>
    </row>
    <row r="314" spans="1:15" x14ac:dyDescent="0.25">
      <c r="A314" t="s">
        <v>4333</v>
      </c>
      <c r="B314" s="253"/>
      <c r="C314" s="253"/>
      <c r="D314" s="253"/>
      <c r="E314" s="253"/>
    </row>
    <row r="315" spans="1:15" x14ac:dyDescent="0.25">
      <c r="A315" t="s">
        <v>3954</v>
      </c>
      <c r="B315" s="253"/>
      <c r="C315" s="253"/>
      <c r="D315" s="253"/>
      <c r="E315" s="253"/>
    </row>
    <row r="316" spans="1:15" x14ac:dyDescent="0.25">
      <c r="A316" t="s">
        <v>3851</v>
      </c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P25"/>
  <sheetViews>
    <sheetView workbookViewId="0">
      <selection activeCell="G25" sqref="G25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2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2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72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72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72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72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</row>
    <row r="7" spans="1:172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</row>
    <row r="8" spans="1:172" x14ac:dyDescent="0.25">
      <c r="A8" s="158">
        <v>7</v>
      </c>
      <c r="B8" s="6" t="s">
        <v>3946</v>
      </c>
      <c r="C8" s="123">
        <v>811</v>
      </c>
      <c r="D8" s="123" t="s">
        <v>3947</v>
      </c>
      <c r="E8" s="123">
        <v>100</v>
      </c>
      <c r="F8" s="124">
        <v>44334</v>
      </c>
      <c r="G8" s="86" t="s">
        <v>2950</v>
      </c>
    </row>
    <row r="9" spans="1:172" x14ac:dyDescent="0.25">
      <c r="A9" s="158">
        <v>8</v>
      </c>
      <c r="B9" s="104" t="s">
        <v>3949</v>
      </c>
      <c r="C9" s="287" t="s">
        <v>3982</v>
      </c>
      <c r="D9" s="287" t="s">
        <v>3951</v>
      </c>
      <c r="E9" s="287">
        <v>102</v>
      </c>
      <c r="F9" s="288">
        <v>43983</v>
      </c>
      <c r="G9" s="181" t="s">
        <v>2950</v>
      </c>
    </row>
    <row r="10" spans="1:172" s="299" customFormat="1" x14ac:dyDescent="0.25">
      <c r="A10" s="158">
        <v>9</v>
      </c>
      <c r="B10" s="104" t="s">
        <v>3956</v>
      </c>
      <c r="C10" s="287" t="s">
        <v>3982</v>
      </c>
      <c r="D10" s="287" t="s">
        <v>3955</v>
      </c>
      <c r="E10" s="287">
        <v>107</v>
      </c>
      <c r="F10" s="288">
        <v>43993</v>
      </c>
      <c r="G10" s="245" t="s">
        <v>2843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</row>
    <row r="11" spans="1:172" x14ac:dyDescent="0.25">
      <c r="A11" s="158">
        <v>10</v>
      </c>
      <c r="B11" s="51" t="s">
        <v>3973</v>
      </c>
      <c r="C11" s="123">
        <v>842</v>
      </c>
      <c r="D11" s="123" t="s">
        <v>3974</v>
      </c>
      <c r="E11" s="123">
        <v>124</v>
      </c>
      <c r="F11" s="124">
        <v>44019</v>
      </c>
      <c r="G11" s="123" t="s">
        <v>2950</v>
      </c>
    </row>
    <row r="12" spans="1:172" x14ac:dyDescent="0.25">
      <c r="A12" s="158">
        <v>11</v>
      </c>
      <c r="B12" s="51" t="s">
        <v>4124</v>
      </c>
      <c r="C12" s="123">
        <v>131</v>
      </c>
      <c r="D12" s="123" t="s">
        <v>4125</v>
      </c>
      <c r="E12" s="123">
        <v>186</v>
      </c>
      <c r="F12" s="124">
        <v>44078</v>
      </c>
      <c r="G12" s="140" t="s">
        <v>2843</v>
      </c>
    </row>
    <row r="13" spans="1:172" x14ac:dyDescent="0.25">
      <c r="A13" s="158">
        <v>12</v>
      </c>
      <c r="B13" s="65" t="s">
        <v>4136</v>
      </c>
      <c r="C13" s="287" t="s">
        <v>4137</v>
      </c>
      <c r="D13" s="287" t="s">
        <v>4138</v>
      </c>
      <c r="E13" s="287">
        <v>204</v>
      </c>
      <c r="F13" s="288">
        <v>44084</v>
      </c>
      <c r="G13" s="244" t="s">
        <v>2843</v>
      </c>
    </row>
    <row r="14" spans="1:172" x14ac:dyDescent="0.25">
      <c r="A14" s="158">
        <v>13</v>
      </c>
      <c r="B14" s="65" t="s">
        <v>4141</v>
      </c>
      <c r="C14" s="287" t="s">
        <v>4137</v>
      </c>
      <c r="D14" s="287" t="s">
        <v>4142</v>
      </c>
      <c r="E14" s="287">
        <v>209</v>
      </c>
      <c r="F14" s="288">
        <v>44085</v>
      </c>
      <c r="G14" s="244" t="s">
        <v>2843</v>
      </c>
    </row>
    <row r="15" spans="1:172" x14ac:dyDescent="0.25">
      <c r="A15" s="158">
        <v>14</v>
      </c>
      <c r="B15" s="51" t="s">
        <v>4178</v>
      </c>
      <c r="C15" s="334" t="s">
        <v>2491</v>
      </c>
      <c r="D15" s="123" t="s">
        <v>4179</v>
      </c>
      <c r="E15" s="123">
        <v>252</v>
      </c>
      <c r="F15" s="124">
        <v>44106</v>
      </c>
      <c r="G15" s="86" t="s">
        <v>2950</v>
      </c>
    </row>
    <row r="16" spans="1:172" x14ac:dyDescent="0.25">
      <c r="A16" s="158">
        <v>15</v>
      </c>
      <c r="B16" s="51" t="s">
        <v>4187</v>
      </c>
      <c r="C16" s="123">
        <v>931</v>
      </c>
      <c r="D16" s="123" t="s">
        <v>4125</v>
      </c>
      <c r="E16" s="123">
        <v>259</v>
      </c>
      <c r="F16" s="124">
        <v>44113</v>
      </c>
      <c r="G16" s="86" t="s">
        <v>2950</v>
      </c>
    </row>
    <row r="17" spans="1:7" x14ac:dyDescent="0.25">
      <c r="A17" s="158">
        <v>16</v>
      </c>
      <c r="B17" s="51" t="s">
        <v>4201</v>
      </c>
      <c r="C17" s="123" t="s">
        <v>4202</v>
      </c>
      <c r="D17" s="123" t="s">
        <v>4125</v>
      </c>
      <c r="E17" s="123">
        <v>266</v>
      </c>
      <c r="F17" s="124">
        <v>44118</v>
      </c>
      <c r="G17" s="140" t="s">
        <v>2843</v>
      </c>
    </row>
    <row r="18" spans="1:7" x14ac:dyDescent="0.25">
      <c r="A18" s="158">
        <v>17</v>
      </c>
      <c r="B18" s="51" t="s">
        <v>4260</v>
      </c>
      <c r="C18" s="123">
        <v>931</v>
      </c>
      <c r="D18" s="123" t="s">
        <v>4125</v>
      </c>
      <c r="E18" s="123">
        <v>326</v>
      </c>
      <c r="F18" s="124">
        <v>44154</v>
      </c>
      <c r="G18" s="86" t="s">
        <v>2950</v>
      </c>
    </row>
    <row r="19" spans="1:7" x14ac:dyDescent="0.25">
      <c r="A19" s="158">
        <v>18</v>
      </c>
      <c r="B19" s="51" t="s">
        <v>4294</v>
      </c>
      <c r="C19" s="123">
        <v>922</v>
      </c>
      <c r="D19" s="123" t="s">
        <v>4125</v>
      </c>
      <c r="E19" s="123">
        <v>357</v>
      </c>
      <c r="F19" s="124">
        <v>44137</v>
      </c>
      <c r="G19" s="140" t="s">
        <v>2843</v>
      </c>
    </row>
    <row r="20" spans="1:7" x14ac:dyDescent="0.25">
      <c r="A20" s="158">
        <v>19</v>
      </c>
      <c r="B20" s="51" t="s">
        <v>4295</v>
      </c>
      <c r="C20" s="123" t="s">
        <v>3502</v>
      </c>
      <c r="D20" s="123" t="s">
        <v>4125</v>
      </c>
      <c r="E20" s="123">
        <v>364</v>
      </c>
      <c r="F20" s="124">
        <v>44173</v>
      </c>
      <c r="G20" s="86" t="s">
        <v>2950</v>
      </c>
    </row>
    <row r="21" spans="1:7" x14ac:dyDescent="0.25">
      <c r="A21" s="158">
        <v>20</v>
      </c>
      <c r="B21" s="51" t="s">
        <v>4306</v>
      </c>
      <c r="C21" s="334" t="s">
        <v>100</v>
      </c>
      <c r="D21" s="123" t="s">
        <v>4125</v>
      </c>
      <c r="E21" s="123">
        <v>375</v>
      </c>
      <c r="F21" s="124">
        <v>44180</v>
      </c>
      <c r="G21" s="140" t="s">
        <v>2843</v>
      </c>
    </row>
    <row r="22" spans="1:7" x14ac:dyDescent="0.25">
      <c r="A22" s="158">
        <v>21</v>
      </c>
      <c r="B22" s="51" t="s">
        <v>4307</v>
      </c>
      <c r="C22" s="123">
        <v>531</v>
      </c>
      <c r="D22" s="123" t="s">
        <v>4125</v>
      </c>
      <c r="E22" s="123">
        <v>377</v>
      </c>
      <c r="F22" s="124">
        <v>44182</v>
      </c>
      <c r="G22" s="86" t="s">
        <v>2950</v>
      </c>
    </row>
    <row r="23" spans="1:7" x14ac:dyDescent="0.25">
      <c r="A23" s="158">
        <v>22</v>
      </c>
      <c r="B23" s="51" t="s">
        <v>4341</v>
      </c>
      <c r="C23" s="123">
        <v>432</v>
      </c>
      <c r="D23" s="123" t="s">
        <v>4342</v>
      </c>
      <c r="E23" s="123">
        <v>24</v>
      </c>
      <c r="F23" s="124">
        <v>44214</v>
      </c>
      <c r="G23" s="140" t="s">
        <v>2843</v>
      </c>
    </row>
    <row r="24" spans="1:7" x14ac:dyDescent="0.25">
      <c r="A24" s="158">
        <v>23</v>
      </c>
      <c r="B24" s="51" t="s">
        <v>4355</v>
      </c>
      <c r="C24" s="123">
        <v>521</v>
      </c>
      <c r="D24" s="123" t="s">
        <v>4356</v>
      </c>
      <c r="E24" s="123">
        <v>29</v>
      </c>
      <c r="F24" s="124">
        <v>44216</v>
      </c>
      <c r="G24" s="86" t="s">
        <v>2950</v>
      </c>
    </row>
    <row r="25" spans="1:7" x14ac:dyDescent="0.25">
      <c r="A25" s="158">
        <v>24</v>
      </c>
      <c r="B25" s="51" t="s">
        <v>4363</v>
      </c>
      <c r="C25" s="123">
        <v>432</v>
      </c>
      <c r="D25" s="123" t="s">
        <v>4342</v>
      </c>
      <c r="E25" s="123">
        <v>37</v>
      </c>
      <c r="F25" s="124">
        <v>44225</v>
      </c>
      <c r="G25" s="140" t="s">
        <v>2843</v>
      </c>
    </row>
  </sheetData>
  <pageMargins left="0.7" right="0.7" top="0.75" bottom="0.75" header="0.3" footer="0.3"/>
  <pageSetup paperSize="9" scale="46" fitToHeight="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X321"/>
  <sheetViews>
    <sheetView zoomScaleNormal="100" workbookViewId="0">
      <pane ySplit="1" topLeftCell="A45" activePane="bottomLeft" state="frozen"/>
      <selection pane="bottomLeft" activeCell="E221" sqref="E221:E22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373</v>
      </c>
      <c r="G3" s="24">
        <f>C5+C12+C23+C31+C36+C42+C47+C87+C99+C100+C109+C110+C118+C125+C52+C62+C71+C79+C13+C14+C24+C25+C63+C88+C101+C119+C126</f>
        <v>331</v>
      </c>
      <c r="H3" s="24">
        <f>C6+C15+C26+C32+C37+C43+C48+C53+C89+C102+C103+C111+C120+C127+C112+C72+C80+C64+C65</f>
        <v>298</v>
      </c>
      <c r="I3" s="24">
        <f>C7+C33+C38+C44+C49+C54+C90+C104+C113+C121+C130+C131+C105+C73+C81+C66+C67+C114+C132</f>
        <v>234</v>
      </c>
      <c r="J3" s="170">
        <f>F3+G3+H3+I3</f>
        <v>1236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7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331</v>
      </c>
      <c r="G6" s="5">
        <f>B5+B12+B13+B14+B23+B24+B25+B31+B36+B42+B47+B52+B87+B99+B100+B101+B109+B118+B125+B126+B110+B62+B71+B79+B63+B88+B119</f>
        <v>210</v>
      </c>
      <c r="H6" s="5">
        <f>B6+B15+B16+B17+B26+B27+B28+B32+B37+B43+B48+B53+B89+B102+B103+B111+B112+B120+B127+B128+B72+B80+B64+B65</f>
        <v>96</v>
      </c>
      <c r="I6" s="5">
        <f>B7+B33+B38+B44+B49+B54+B90+B104+B113+B114+B121+B130+B131+B132+B73+B81+B66+B67+B105</f>
        <v>23</v>
      </c>
      <c r="J6" s="94">
        <f>SUM(F6+G6+H6+I6)</f>
        <v>660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3</v>
      </c>
      <c r="G9" s="5">
        <f>D5+D12+D13+D14+D23+D24+D31+D36+D42+D47+D52+D87+D99+D100+D101+D109+D110+D118+D125+D126+D62+D71+D79+D25+D63+D88+D119</f>
        <v>8</v>
      </c>
      <c r="H9" s="5">
        <f>D6+D15+D16+D17+D26+D27+D28+D32+D37+D43+D48+D53+D89+D102+D103+D111+D120+D127+D128+D63+D72+D80+D64+D65</f>
        <v>10</v>
      </c>
      <c r="I9" s="5">
        <f>D7+D33+D38+D44+D49+D54+D90+D104+D113+D114+D121+D130+D131+D132+D73+D81+D66+D67+D105</f>
        <v>4</v>
      </c>
      <c r="J9" s="94">
        <f>SUM(F9+G9+H9+I9)</f>
        <v>25</v>
      </c>
    </row>
    <row r="10" spans="1:15" x14ac:dyDescent="0.25">
      <c r="A10" s="263" t="s">
        <v>2874</v>
      </c>
      <c r="B10" s="5">
        <v>26</v>
      </c>
      <c r="C10" s="5"/>
      <c r="D10" s="271"/>
      <c r="E10" s="5"/>
      <c r="F10" s="5"/>
      <c r="G10" s="5"/>
      <c r="H10" s="5"/>
      <c r="I10" s="5"/>
      <c r="J10" s="94">
        <f>J3+J6+J9</f>
        <v>1921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2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707</v>
      </c>
      <c r="G15" s="5">
        <f>SUM(G3+G6+G9)</f>
        <v>549</v>
      </c>
      <c r="H15" s="5">
        <f>SUM(H3+H6+H9)</f>
        <v>404</v>
      </c>
      <c r="I15" s="5">
        <f>SUM(I3+I6+I9)</f>
        <v>261</v>
      </c>
      <c r="J15" s="94">
        <f>SUM(F15+G15+H15+I15)</f>
        <v>1921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23</v>
      </c>
      <c r="C27" s="271"/>
      <c r="D27" s="271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24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2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24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24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2</v>
      </c>
      <c r="C43" s="275">
        <v>22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22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22</v>
      </c>
      <c r="D48" s="271">
        <v>3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15</v>
      </c>
      <c r="D49" s="271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3</v>
      </c>
      <c r="C51" s="271">
        <v>25</v>
      </c>
      <c r="D51" s="271"/>
      <c r="E51" s="5"/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22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28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26</v>
      </c>
      <c r="C58" s="271"/>
      <c r="D58" s="271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30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30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27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7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21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24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12</v>
      </c>
      <c r="C79" s="271">
        <v>14</v>
      </c>
      <c r="D79" s="271">
        <v>1</v>
      </c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24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1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23</v>
      </c>
      <c r="D113" s="271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28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4</v>
      </c>
      <c r="C125" s="274">
        <v>25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21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660</v>
      </c>
      <c r="C134" s="176">
        <f>SUM(C3:C133)</f>
        <v>1236</v>
      </c>
      <c r="D134" s="176">
        <f>SUM(D3:D133)</f>
        <v>25</v>
      </c>
      <c r="E134" s="165"/>
      <c r="F134" s="176"/>
      <c r="G134" s="165"/>
      <c r="H134" s="165"/>
      <c r="I134" s="165"/>
      <c r="J134" s="176">
        <f>B134+C134+D134</f>
        <v>1921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16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12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26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22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148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58</v>
      </c>
      <c r="G156" s="165">
        <f>SUM(B149+B150+B151+B152+B169+B178+B179)</f>
        <v>80</v>
      </c>
      <c r="H156" s="165">
        <f>SUM(B153+B154+B155+B170+B171+B172+B180+B181)</f>
        <v>77</v>
      </c>
      <c r="I156" s="165">
        <f>SUM(B156+B157+B182)</f>
        <v>46</v>
      </c>
      <c r="J156" s="176">
        <f>F156+G156+H156+I156</f>
        <v>261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4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120</v>
      </c>
      <c r="G160" s="96">
        <f>G154+G156+G158</f>
        <v>125</v>
      </c>
      <c r="H160" s="96">
        <f>H154+H156+H158</f>
        <v>107</v>
      </c>
      <c r="I160" s="96">
        <f>I154+I156+I158</f>
        <v>61</v>
      </c>
      <c r="J160" s="167">
        <f>J154+J156+J158</f>
        <v>413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413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 t="s">
        <v>4393</v>
      </c>
      <c r="N169" s="252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17</v>
      </c>
      <c r="C177" s="271"/>
      <c r="D177" s="5"/>
      <c r="E177" s="135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27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261</v>
      </c>
      <c r="C187" s="179">
        <f>SUM(C145:C186)</f>
        <v>148</v>
      </c>
      <c r="D187" s="179">
        <f>SUM(D145:D186)</f>
        <v>4</v>
      </c>
      <c r="E187" s="292" t="s">
        <v>3457</v>
      </c>
      <c r="F187" s="179"/>
      <c r="G187" s="179"/>
      <c r="H187" s="179"/>
      <c r="I187" s="179"/>
      <c r="J187" s="179">
        <f>B187+C187+D187</f>
        <v>413</v>
      </c>
    </row>
    <row r="188" spans="1:15" ht="15.75" thickTop="1" x14ac:dyDescent="0.25">
      <c r="A188" s="24" t="s">
        <v>1802</v>
      </c>
      <c r="B188" s="24">
        <f>B187+B134</f>
        <v>921</v>
      </c>
      <c r="C188" s="24">
        <f>C134+C187</f>
        <v>1384</v>
      </c>
      <c r="D188" s="24">
        <f>D134+D187</f>
        <v>29</v>
      </c>
      <c r="E188" s="24"/>
      <c r="F188" s="24"/>
      <c r="G188" s="24"/>
      <c r="H188" s="24"/>
      <c r="I188" s="24"/>
      <c r="J188" s="24">
        <f>J187+J134</f>
        <v>2334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4369</v>
      </c>
      <c r="E194" t="s">
        <v>4370</v>
      </c>
      <c r="O194" s="253" t="s">
        <v>4365</v>
      </c>
      <c r="P194" s="253"/>
      <c r="Q194" s="253"/>
    </row>
    <row r="195" spans="1:17" x14ac:dyDescent="0.25">
      <c r="A195" s="253" t="s">
        <v>4394</v>
      </c>
      <c r="B195" s="253"/>
      <c r="C195" s="253"/>
      <c r="D195" s="253"/>
      <c r="E195" s="253" t="s">
        <v>4373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 t="s">
        <v>4372</v>
      </c>
      <c r="P195" s="253"/>
      <c r="Q195" s="253"/>
    </row>
    <row r="196" spans="1:17" x14ac:dyDescent="0.25">
      <c r="A196" s="253" t="s">
        <v>4395</v>
      </c>
      <c r="B196" s="253"/>
      <c r="C196" s="253"/>
      <c r="D196" s="253"/>
      <c r="E196" s="253" t="s">
        <v>4380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 t="s">
        <v>4376</v>
      </c>
      <c r="P196" s="253"/>
      <c r="Q196" s="253"/>
    </row>
    <row r="197" spans="1:17" x14ac:dyDescent="0.25">
      <c r="A197" s="253" t="s">
        <v>4396</v>
      </c>
      <c r="B197" s="253"/>
      <c r="C197" s="253"/>
      <c r="D197" s="253"/>
      <c r="E197" s="253" t="s">
        <v>4388</v>
      </c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 t="s">
        <v>4397</v>
      </c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 t="s">
        <v>4378</v>
      </c>
      <c r="B221" s="253"/>
      <c r="C221" s="253"/>
      <c r="D221" s="253"/>
      <c r="E221" s="253" t="s">
        <v>4372</v>
      </c>
      <c r="K221" s="220"/>
      <c r="O221" s="253" t="s">
        <v>4373</v>
      </c>
    </row>
    <row r="222" spans="1:21" x14ac:dyDescent="0.25">
      <c r="A222" t="s">
        <v>4379</v>
      </c>
      <c r="B222" s="253"/>
      <c r="C222" s="253"/>
      <c r="E222" t="s">
        <v>4375</v>
      </c>
      <c r="O222" s="253"/>
      <c r="P222" s="253"/>
      <c r="Q222" s="253"/>
    </row>
    <row r="223" spans="1:21" x14ac:dyDescent="0.25">
      <c r="B223" s="253"/>
      <c r="C223" s="253"/>
      <c r="E223" s="253" t="s">
        <v>4381</v>
      </c>
      <c r="O223" s="253"/>
      <c r="P223" s="253"/>
      <c r="Q223" s="253"/>
    </row>
    <row r="224" spans="1:21" x14ac:dyDescent="0.25">
      <c r="A224" s="253"/>
      <c r="B224" s="253"/>
      <c r="C224" s="253"/>
      <c r="E224" s="253" t="s">
        <v>4391</v>
      </c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4366</v>
      </c>
      <c r="B279" s="166"/>
      <c r="E279" s="253" t="s">
        <v>4382</v>
      </c>
    </row>
    <row r="280" spans="1:17" x14ac:dyDescent="0.25">
      <c r="A280" t="s">
        <v>4385</v>
      </c>
      <c r="O280" s="253"/>
      <c r="P280" s="253"/>
      <c r="Q280" s="253"/>
    </row>
    <row r="281" spans="1:17" x14ac:dyDescent="0.25">
      <c r="A281" t="s">
        <v>4389</v>
      </c>
    </row>
    <row r="282" spans="1:17" x14ac:dyDescent="0.25">
      <c r="A282" t="s">
        <v>4398</v>
      </c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4371</v>
      </c>
      <c r="B293" s="253"/>
      <c r="C293" s="253"/>
      <c r="D293" s="253"/>
      <c r="E293" s="253" t="s">
        <v>4374</v>
      </c>
      <c r="F293" s="253"/>
      <c r="G293" s="253"/>
    </row>
    <row r="294" spans="1:15" x14ac:dyDescent="0.25">
      <c r="A294" s="253" t="s">
        <v>4374</v>
      </c>
      <c r="B294" s="253"/>
      <c r="C294" s="253"/>
      <c r="D294" s="253"/>
      <c r="E294" s="253" t="s">
        <v>4383</v>
      </c>
      <c r="F294" s="253"/>
      <c r="G294" s="253"/>
    </row>
    <row r="295" spans="1:15" x14ac:dyDescent="0.25">
      <c r="A295" s="253"/>
      <c r="B295" s="253"/>
      <c r="C295" s="253"/>
      <c r="D295" s="253"/>
      <c r="E295" s="253" t="s">
        <v>4392</v>
      </c>
      <c r="F295" s="253"/>
      <c r="G295" s="253"/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P30"/>
  <sheetViews>
    <sheetView topLeftCell="A8" workbookViewId="0">
      <selection activeCell="I17" sqref="I17:J19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2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2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72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72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72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72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72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</row>
    <row r="8" spans="1:172" x14ac:dyDescent="0.25">
      <c r="A8" s="158">
        <v>7</v>
      </c>
      <c r="B8" s="6" t="s">
        <v>3946</v>
      </c>
      <c r="C8" s="123">
        <v>811</v>
      </c>
      <c r="D8" s="123" t="s">
        <v>3947</v>
      </c>
      <c r="E8" s="123">
        <v>100</v>
      </c>
      <c r="F8" s="124">
        <v>44334</v>
      </c>
      <c r="G8" s="86" t="s">
        <v>2950</v>
      </c>
    </row>
    <row r="9" spans="1:172" x14ac:dyDescent="0.25">
      <c r="A9" s="158">
        <v>8</v>
      </c>
      <c r="B9" s="104" t="s">
        <v>3949</v>
      </c>
      <c r="C9" s="287" t="s">
        <v>3982</v>
      </c>
      <c r="D9" s="287" t="s">
        <v>3951</v>
      </c>
      <c r="E9" s="287">
        <v>102</v>
      </c>
      <c r="F9" s="288">
        <v>43983</v>
      </c>
      <c r="G9" s="181" t="s">
        <v>2950</v>
      </c>
    </row>
    <row r="10" spans="1:172" s="299" customFormat="1" x14ac:dyDescent="0.25">
      <c r="A10" s="158">
        <v>9</v>
      </c>
      <c r="B10" s="104" t="s">
        <v>3956</v>
      </c>
      <c r="C10" s="287" t="s">
        <v>3982</v>
      </c>
      <c r="D10" s="287" t="s">
        <v>3955</v>
      </c>
      <c r="E10" s="287">
        <v>107</v>
      </c>
      <c r="F10" s="288">
        <v>43993</v>
      </c>
      <c r="G10" s="245" t="s">
        <v>2843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</row>
    <row r="11" spans="1:172" x14ac:dyDescent="0.25">
      <c r="A11" s="158">
        <v>10</v>
      </c>
      <c r="B11" s="51" t="s">
        <v>3973</v>
      </c>
      <c r="C11" s="123">
        <v>842</v>
      </c>
      <c r="D11" s="123" t="s">
        <v>3974</v>
      </c>
      <c r="E11" s="123">
        <v>124</v>
      </c>
      <c r="F11" s="124">
        <v>44019</v>
      </c>
      <c r="G11" s="123" t="s">
        <v>2950</v>
      </c>
    </row>
    <row r="12" spans="1:172" x14ac:dyDescent="0.25">
      <c r="A12" s="158">
        <v>11</v>
      </c>
      <c r="B12" s="51" t="s">
        <v>4124</v>
      </c>
      <c r="C12" s="123">
        <v>131</v>
      </c>
      <c r="D12" s="123" t="s">
        <v>4125</v>
      </c>
      <c r="E12" s="123">
        <v>186</v>
      </c>
      <c r="F12" s="124">
        <v>44078</v>
      </c>
      <c r="G12" s="140" t="s">
        <v>2843</v>
      </c>
    </row>
    <row r="13" spans="1:172" x14ac:dyDescent="0.25">
      <c r="A13" s="158">
        <v>12</v>
      </c>
      <c r="B13" s="65" t="s">
        <v>4136</v>
      </c>
      <c r="C13" s="287" t="s">
        <v>4137</v>
      </c>
      <c r="D13" s="287" t="s">
        <v>4138</v>
      </c>
      <c r="E13" s="287">
        <v>204</v>
      </c>
      <c r="F13" s="288">
        <v>44084</v>
      </c>
      <c r="G13" s="244" t="s">
        <v>2843</v>
      </c>
    </row>
    <row r="14" spans="1:172" x14ac:dyDescent="0.25">
      <c r="A14" s="158">
        <v>13</v>
      </c>
      <c r="B14" s="65" t="s">
        <v>4141</v>
      </c>
      <c r="C14" s="287" t="s">
        <v>4137</v>
      </c>
      <c r="D14" s="287" t="s">
        <v>4142</v>
      </c>
      <c r="E14" s="287">
        <v>209</v>
      </c>
      <c r="F14" s="288">
        <v>44085</v>
      </c>
      <c r="G14" s="244" t="s">
        <v>2843</v>
      </c>
    </row>
    <row r="15" spans="1:172" x14ac:dyDescent="0.25">
      <c r="A15" s="158">
        <v>14</v>
      </c>
      <c r="B15" s="51" t="s">
        <v>4178</v>
      </c>
      <c r="C15" s="334" t="s">
        <v>2491</v>
      </c>
      <c r="D15" s="123" t="s">
        <v>4179</v>
      </c>
      <c r="E15" s="123">
        <v>252</v>
      </c>
      <c r="F15" s="124">
        <v>44106</v>
      </c>
      <c r="G15" s="86" t="s">
        <v>2950</v>
      </c>
    </row>
    <row r="16" spans="1:172" x14ac:dyDescent="0.25">
      <c r="A16" s="158">
        <v>15</v>
      </c>
      <c r="B16" s="51" t="s">
        <v>4187</v>
      </c>
      <c r="C16" s="123">
        <v>931</v>
      </c>
      <c r="D16" s="123" t="s">
        <v>4125</v>
      </c>
      <c r="E16" s="123">
        <v>259</v>
      </c>
      <c r="F16" s="124">
        <v>44113</v>
      </c>
      <c r="G16" s="86" t="s">
        <v>2950</v>
      </c>
    </row>
    <row r="17" spans="1:7" x14ac:dyDescent="0.25">
      <c r="A17" s="158">
        <v>16</v>
      </c>
      <c r="B17" s="51" t="s">
        <v>4201</v>
      </c>
      <c r="C17" s="123" t="s">
        <v>4202</v>
      </c>
      <c r="D17" s="123" t="s">
        <v>4125</v>
      </c>
      <c r="E17" s="123">
        <v>266</v>
      </c>
      <c r="F17" s="124">
        <v>44118</v>
      </c>
      <c r="G17" s="140" t="s">
        <v>2843</v>
      </c>
    </row>
    <row r="18" spans="1:7" x14ac:dyDescent="0.25">
      <c r="A18" s="158">
        <v>17</v>
      </c>
      <c r="B18" s="51" t="s">
        <v>4260</v>
      </c>
      <c r="C18" s="123">
        <v>931</v>
      </c>
      <c r="D18" s="123" t="s">
        <v>4125</v>
      </c>
      <c r="E18" s="123">
        <v>326</v>
      </c>
      <c r="F18" s="124">
        <v>44154</v>
      </c>
      <c r="G18" s="86" t="s">
        <v>2950</v>
      </c>
    </row>
    <row r="19" spans="1:7" x14ac:dyDescent="0.25">
      <c r="A19" s="158">
        <v>18</v>
      </c>
      <c r="B19" s="51" t="s">
        <v>4294</v>
      </c>
      <c r="C19" s="123">
        <v>922</v>
      </c>
      <c r="D19" s="123" t="s">
        <v>4125</v>
      </c>
      <c r="E19" s="123">
        <v>357</v>
      </c>
      <c r="F19" s="124">
        <v>44137</v>
      </c>
      <c r="G19" s="140" t="s">
        <v>2843</v>
      </c>
    </row>
    <row r="20" spans="1:7" x14ac:dyDescent="0.25">
      <c r="A20" s="158">
        <v>19</v>
      </c>
      <c r="B20" s="51" t="s">
        <v>4400</v>
      </c>
      <c r="C20" s="123" t="s">
        <v>3502</v>
      </c>
      <c r="D20" s="123" t="s">
        <v>4125</v>
      </c>
      <c r="E20" s="123">
        <v>364</v>
      </c>
      <c r="F20" s="124">
        <v>44173</v>
      </c>
      <c r="G20" s="86" t="s">
        <v>2950</v>
      </c>
    </row>
    <row r="21" spans="1:7" x14ac:dyDescent="0.25">
      <c r="A21" s="158">
        <v>20</v>
      </c>
      <c r="B21" s="51" t="s">
        <v>4306</v>
      </c>
      <c r="C21" s="334" t="s">
        <v>100</v>
      </c>
      <c r="D21" s="123" t="s">
        <v>4125</v>
      </c>
      <c r="E21" s="123">
        <v>375</v>
      </c>
      <c r="F21" s="124">
        <v>44180</v>
      </c>
      <c r="G21" s="140" t="s">
        <v>2843</v>
      </c>
    </row>
    <row r="22" spans="1:7" x14ac:dyDescent="0.25">
      <c r="A22" s="158">
        <v>21</v>
      </c>
      <c r="B22" s="51" t="s">
        <v>4307</v>
      </c>
      <c r="C22" s="123">
        <v>531</v>
      </c>
      <c r="D22" s="123" t="s">
        <v>4125</v>
      </c>
      <c r="E22" s="123">
        <v>377</v>
      </c>
      <c r="F22" s="124">
        <v>44182</v>
      </c>
      <c r="G22" s="86" t="s">
        <v>2950</v>
      </c>
    </row>
    <row r="23" spans="1:7" x14ac:dyDescent="0.25">
      <c r="A23" s="158">
        <v>22</v>
      </c>
      <c r="B23" s="51" t="s">
        <v>4341</v>
      </c>
      <c r="C23" s="123">
        <v>432</v>
      </c>
      <c r="D23" s="123" t="s">
        <v>4342</v>
      </c>
      <c r="E23" s="123">
        <v>24</v>
      </c>
      <c r="F23" s="124">
        <v>44214</v>
      </c>
      <c r="G23" s="140" t="s">
        <v>2843</v>
      </c>
    </row>
    <row r="24" spans="1:7" x14ac:dyDescent="0.25">
      <c r="A24" s="158">
        <v>23</v>
      </c>
      <c r="B24" s="51" t="s">
        <v>4355</v>
      </c>
      <c r="C24" s="123">
        <v>521</v>
      </c>
      <c r="D24" s="123" t="s">
        <v>4356</v>
      </c>
      <c r="E24" s="123">
        <v>29</v>
      </c>
      <c r="F24" s="124">
        <v>44216</v>
      </c>
      <c r="G24" s="86" t="s">
        <v>2950</v>
      </c>
    </row>
    <row r="25" spans="1:7" x14ac:dyDescent="0.25">
      <c r="A25" s="158">
        <v>24</v>
      </c>
      <c r="B25" s="51" t="s">
        <v>4363</v>
      </c>
      <c r="C25" s="123">
        <v>432</v>
      </c>
      <c r="D25" s="123" t="s">
        <v>4342</v>
      </c>
      <c r="E25" s="123">
        <v>37</v>
      </c>
      <c r="F25" s="124">
        <v>44225</v>
      </c>
      <c r="G25" s="140" t="s">
        <v>2843</v>
      </c>
    </row>
    <row r="26" spans="1:7" x14ac:dyDescent="0.25">
      <c r="A26" s="158">
        <v>25</v>
      </c>
      <c r="B26" s="51" t="s">
        <v>4367</v>
      </c>
      <c r="C26" s="123" t="s">
        <v>4368</v>
      </c>
      <c r="D26" s="123" t="s">
        <v>4125</v>
      </c>
      <c r="E26" s="123">
        <v>44</v>
      </c>
      <c r="F26" s="124">
        <v>44230</v>
      </c>
      <c r="G26" s="86" t="s">
        <v>2950</v>
      </c>
    </row>
    <row r="27" spans="1:7" x14ac:dyDescent="0.25">
      <c r="A27" s="158">
        <v>26</v>
      </c>
      <c r="B27" s="51" t="s">
        <v>4384</v>
      </c>
      <c r="C27" s="123" t="s">
        <v>3861</v>
      </c>
      <c r="D27" s="123" t="s">
        <v>4342</v>
      </c>
      <c r="E27" s="123">
        <v>57</v>
      </c>
      <c r="F27" s="124">
        <v>44235</v>
      </c>
      <c r="G27" s="140" t="s">
        <v>2843</v>
      </c>
    </row>
    <row r="28" spans="1:7" x14ac:dyDescent="0.25">
      <c r="A28" s="158">
        <v>27</v>
      </c>
      <c r="B28" s="51" t="s">
        <v>4386</v>
      </c>
      <c r="C28" s="123" t="s">
        <v>4387</v>
      </c>
      <c r="D28" s="123" t="s">
        <v>4342</v>
      </c>
      <c r="E28" s="123">
        <v>60</v>
      </c>
      <c r="F28" s="124">
        <v>44239</v>
      </c>
      <c r="G28" s="302" t="s">
        <v>2950</v>
      </c>
    </row>
    <row r="29" spans="1:7" x14ac:dyDescent="0.25">
      <c r="A29" s="158">
        <v>28</v>
      </c>
      <c r="B29" s="51" t="s">
        <v>4390</v>
      </c>
      <c r="C29" s="123" t="s">
        <v>4387</v>
      </c>
      <c r="D29" s="123" t="s">
        <v>4342</v>
      </c>
      <c r="E29" s="123">
        <v>62</v>
      </c>
      <c r="F29" s="124">
        <v>44242</v>
      </c>
      <c r="G29" s="302" t="s">
        <v>2950</v>
      </c>
    </row>
    <row r="30" spans="1:7" x14ac:dyDescent="0.25">
      <c r="A30" s="158">
        <v>29</v>
      </c>
      <c r="B30" s="51" t="s">
        <v>4399</v>
      </c>
      <c r="C30" s="123" t="s">
        <v>3502</v>
      </c>
      <c r="D30" s="123" t="s">
        <v>4342</v>
      </c>
      <c r="E30" s="123">
        <v>70</v>
      </c>
      <c r="F30" s="124">
        <v>44253</v>
      </c>
      <c r="G30" s="302" t="s">
        <v>2950</v>
      </c>
    </row>
  </sheetData>
  <pageMargins left="0.7" right="0.7" top="0.75" bottom="0.75" header="0.3" footer="0.3"/>
  <pageSetup paperSize="9" scale="46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40"/>
  <sheetViews>
    <sheetView workbookViewId="0">
      <selection activeCell="J24" sqref="J24"/>
    </sheetView>
  </sheetViews>
  <sheetFormatPr defaultRowHeight="15" x14ac:dyDescent="0.25"/>
  <cols>
    <col min="1" max="1" width="6.28515625" customWidth="1"/>
    <col min="2" max="2" width="42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721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540</v>
      </c>
      <c r="C4" s="123">
        <v>721</v>
      </c>
      <c r="D4" s="123" t="s">
        <v>1725</v>
      </c>
      <c r="E4" s="123">
        <v>280</v>
      </c>
      <c r="F4" s="124">
        <v>42668</v>
      </c>
      <c r="G4" s="126" t="s">
        <v>1845</v>
      </c>
    </row>
    <row r="5" spans="1:7" x14ac:dyDescent="0.25">
      <c r="A5" s="6">
        <v>4</v>
      </c>
      <c r="B5" s="6" t="s">
        <v>48</v>
      </c>
      <c r="C5" s="123">
        <v>741</v>
      </c>
      <c r="D5" s="123" t="s">
        <v>1843</v>
      </c>
      <c r="E5" s="123">
        <v>273</v>
      </c>
      <c r="F5" s="124">
        <v>42660</v>
      </c>
      <c r="G5" s="123" t="s">
        <v>1846</v>
      </c>
    </row>
    <row r="6" spans="1:7" x14ac:dyDescent="0.25">
      <c r="A6" s="6">
        <v>5</v>
      </c>
      <c r="B6" s="6" t="s">
        <v>50</v>
      </c>
      <c r="C6" s="123">
        <v>742</v>
      </c>
      <c r="D6" s="123" t="s">
        <v>51</v>
      </c>
      <c r="E6" s="123">
        <v>87</v>
      </c>
      <c r="F6" s="124">
        <v>42517</v>
      </c>
      <c r="G6" s="123" t="s">
        <v>1846</v>
      </c>
    </row>
    <row r="7" spans="1:7" x14ac:dyDescent="0.25">
      <c r="A7" s="6">
        <v>6</v>
      </c>
      <c r="B7" s="6" t="s">
        <v>15</v>
      </c>
      <c r="C7" s="123">
        <v>841</v>
      </c>
      <c r="D7" s="123" t="s">
        <v>62</v>
      </c>
      <c r="E7" s="123">
        <v>113</v>
      </c>
      <c r="F7" s="124">
        <v>42591</v>
      </c>
      <c r="G7" s="123" t="s">
        <v>1846</v>
      </c>
    </row>
    <row r="8" spans="1:7" x14ac:dyDescent="0.25">
      <c r="A8" s="6">
        <v>7</v>
      </c>
      <c r="B8" s="6" t="s">
        <v>1022</v>
      </c>
      <c r="C8" s="123">
        <v>331</v>
      </c>
      <c r="D8" s="123" t="s">
        <v>2051</v>
      </c>
      <c r="E8" s="123">
        <v>310</v>
      </c>
      <c r="F8" s="124">
        <v>43071</v>
      </c>
      <c r="G8" s="123" t="s">
        <v>1846</v>
      </c>
    </row>
    <row r="9" spans="1:7" x14ac:dyDescent="0.25">
      <c r="A9" s="6">
        <v>8</v>
      </c>
      <c r="B9" s="6" t="s">
        <v>853</v>
      </c>
      <c r="C9" s="123">
        <v>531</v>
      </c>
      <c r="D9" s="123" t="s">
        <v>1725</v>
      </c>
      <c r="E9" s="123">
        <v>219</v>
      </c>
      <c r="F9" s="124">
        <v>42620</v>
      </c>
      <c r="G9" s="123" t="s">
        <v>1846</v>
      </c>
    </row>
    <row r="10" spans="1:7" x14ac:dyDescent="0.25">
      <c r="A10" s="125">
        <v>9</v>
      </c>
      <c r="B10" s="6" t="s">
        <v>400</v>
      </c>
      <c r="C10" s="123">
        <v>221</v>
      </c>
      <c r="D10" s="123" t="s">
        <v>1725</v>
      </c>
      <c r="E10" s="123">
        <v>203</v>
      </c>
      <c r="F10" s="124">
        <v>42614</v>
      </c>
      <c r="G10" s="123" t="s">
        <v>1846</v>
      </c>
    </row>
    <row r="11" spans="1:7" x14ac:dyDescent="0.25">
      <c r="A11" s="6">
        <v>10</v>
      </c>
      <c r="B11" s="6" t="s">
        <v>1856</v>
      </c>
      <c r="C11" s="123">
        <v>231</v>
      </c>
      <c r="D11" s="123" t="s">
        <v>1857</v>
      </c>
      <c r="E11" s="123" t="s">
        <v>1858</v>
      </c>
      <c r="F11" s="124">
        <v>42675</v>
      </c>
      <c r="G11" s="123" t="s">
        <v>1846</v>
      </c>
    </row>
    <row r="12" spans="1:7" x14ac:dyDescent="0.25">
      <c r="A12" s="6">
        <v>11</v>
      </c>
      <c r="B12" s="6" t="s">
        <v>93</v>
      </c>
      <c r="C12" s="123">
        <v>321</v>
      </c>
      <c r="D12" s="123" t="s">
        <v>40</v>
      </c>
      <c r="E12" s="123" t="s">
        <v>94</v>
      </c>
      <c r="F12" s="124">
        <v>42550</v>
      </c>
      <c r="G12" s="123" t="s">
        <v>1846</v>
      </c>
    </row>
    <row r="13" spans="1:7" x14ac:dyDescent="0.25">
      <c r="A13" s="6">
        <v>12</v>
      </c>
      <c r="B13" s="6" t="s">
        <v>1865</v>
      </c>
      <c r="C13" s="123">
        <v>221</v>
      </c>
      <c r="D13" s="123" t="s">
        <v>1727</v>
      </c>
      <c r="E13" s="123">
        <v>189</v>
      </c>
      <c r="F13" s="124">
        <v>42613</v>
      </c>
      <c r="G13" s="126" t="s">
        <v>1845</v>
      </c>
    </row>
    <row r="14" spans="1:7" x14ac:dyDescent="0.25">
      <c r="A14" s="6">
        <v>13</v>
      </c>
      <c r="B14" s="6" t="s">
        <v>105</v>
      </c>
      <c r="C14" s="123">
        <v>231</v>
      </c>
      <c r="D14" s="123" t="s">
        <v>106</v>
      </c>
      <c r="E14" s="123">
        <v>46</v>
      </c>
      <c r="F14" s="124">
        <v>42432</v>
      </c>
      <c r="G14" s="123" t="s">
        <v>1846</v>
      </c>
    </row>
    <row r="15" spans="1:7" x14ac:dyDescent="0.25">
      <c r="A15" s="6">
        <v>14</v>
      </c>
      <c r="B15" s="6" t="s">
        <v>107</v>
      </c>
      <c r="C15" s="123">
        <v>111</v>
      </c>
      <c r="D15" s="57" t="s">
        <v>1999</v>
      </c>
      <c r="E15" s="123"/>
      <c r="F15" s="124">
        <v>42298</v>
      </c>
      <c r="G15" s="123" t="s">
        <v>1846</v>
      </c>
    </row>
    <row r="16" spans="1:7" x14ac:dyDescent="0.25">
      <c r="A16" s="6">
        <v>15</v>
      </c>
      <c r="B16" s="6" t="s">
        <v>1819</v>
      </c>
      <c r="C16" s="3" t="s">
        <v>1449</v>
      </c>
      <c r="D16" s="6"/>
      <c r="E16" s="6"/>
      <c r="F16" s="6"/>
      <c r="G16" s="126" t="s">
        <v>1845</v>
      </c>
    </row>
    <row r="17" spans="1:7" x14ac:dyDescent="0.25">
      <c r="A17" s="6">
        <v>16</v>
      </c>
      <c r="B17" s="6" t="s">
        <v>1816</v>
      </c>
      <c r="C17" s="3" t="s">
        <v>1449</v>
      </c>
      <c r="D17" s="6"/>
      <c r="E17" s="6"/>
      <c r="F17" s="6"/>
      <c r="G17" s="126" t="s">
        <v>1845</v>
      </c>
    </row>
    <row r="18" spans="1:7" x14ac:dyDescent="0.25">
      <c r="A18" s="6">
        <v>17</v>
      </c>
      <c r="B18" s="82" t="s">
        <v>1471</v>
      </c>
      <c r="C18" s="3" t="s">
        <v>1479</v>
      </c>
      <c r="D18" s="6"/>
      <c r="E18" s="6"/>
      <c r="F18" s="6"/>
      <c r="G18" s="126" t="s">
        <v>1845</v>
      </c>
    </row>
    <row r="19" spans="1:7" x14ac:dyDescent="0.25">
      <c r="A19" s="6">
        <v>18</v>
      </c>
      <c r="B19" s="6" t="s">
        <v>1821</v>
      </c>
      <c r="C19" s="3" t="s">
        <v>1488</v>
      </c>
      <c r="D19" s="6"/>
      <c r="E19" s="6"/>
      <c r="F19" s="6"/>
      <c r="G19" s="126" t="s">
        <v>1845</v>
      </c>
    </row>
    <row r="20" spans="1:7" x14ac:dyDescent="0.25">
      <c r="A20" s="6">
        <v>19</v>
      </c>
      <c r="B20" s="6" t="s">
        <v>1608</v>
      </c>
      <c r="C20" s="3" t="s">
        <v>1577</v>
      </c>
      <c r="D20" s="6"/>
      <c r="E20" s="6"/>
      <c r="F20" s="6"/>
      <c r="G20" s="126" t="s">
        <v>1845</v>
      </c>
    </row>
    <row r="21" spans="1:7" x14ac:dyDescent="0.25">
      <c r="A21" s="6">
        <v>20</v>
      </c>
      <c r="B21" s="6" t="s">
        <v>1783</v>
      </c>
      <c r="C21" s="3" t="s">
        <v>1398</v>
      </c>
      <c r="D21" s="85" t="s">
        <v>1850</v>
      </c>
      <c r="E21" s="85">
        <v>284</v>
      </c>
      <c r="F21" s="127">
        <v>42671</v>
      </c>
      <c r="G21" s="126" t="s">
        <v>1845</v>
      </c>
    </row>
    <row r="22" spans="1:7" x14ac:dyDescent="0.25">
      <c r="A22" s="6">
        <v>21</v>
      </c>
      <c r="B22" s="6" t="s">
        <v>669</v>
      </c>
      <c r="C22" s="86">
        <v>321</v>
      </c>
      <c r="D22" s="86" t="s">
        <v>1857</v>
      </c>
      <c r="E22" s="86">
        <v>285</v>
      </c>
      <c r="F22" s="87">
        <v>42675</v>
      </c>
      <c r="G22" s="123" t="s">
        <v>1846</v>
      </c>
    </row>
    <row r="23" spans="1:7" ht="15.75" x14ac:dyDescent="0.25">
      <c r="A23" s="6">
        <v>22</v>
      </c>
      <c r="B23" s="139" t="s">
        <v>256</v>
      </c>
      <c r="C23" s="86">
        <v>11</v>
      </c>
      <c r="D23" s="86" t="s">
        <v>1975</v>
      </c>
      <c r="E23" s="86">
        <v>19</v>
      </c>
      <c r="F23" s="87">
        <v>42753</v>
      </c>
      <c r="G23" s="123" t="s">
        <v>1846</v>
      </c>
    </row>
    <row r="24" spans="1:7" x14ac:dyDescent="0.25">
      <c r="A24" s="6">
        <v>23</v>
      </c>
      <c r="B24" s="6" t="s">
        <v>1874</v>
      </c>
      <c r="C24" s="86">
        <v>333</v>
      </c>
      <c r="D24" s="86" t="s">
        <v>1875</v>
      </c>
      <c r="E24" s="86">
        <v>290</v>
      </c>
      <c r="F24" s="87">
        <v>42675</v>
      </c>
      <c r="G24" s="126" t="s">
        <v>1845</v>
      </c>
    </row>
    <row r="25" spans="1:7" x14ac:dyDescent="0.25">
      <c r="A25" s="6">
        <v>24</v>
      </c>
      <c r="B25" s="6" t="s">
        <v>1878</v>
      </c>
      <c r="C25" s="86">
        <v>332</v>
      </c>
      <c r="D25" s="86" t="s">
        <v>1879</v>
      </c>
      <c r="E25" s="86">
        <v>292</v>
      </c>
      <c r="F25" s="87">
        <v>42681</v>
      </c>
      <c r="G25" s="128" t="s">
        <v>1846</v>
      </c>
    </row>
    <row r="26" spans="1:7" x14ac:dyDescent="0.25">
      <c r="A26" s="6">
        <v>25</v>
      </c>
      <c r="B26" s="51" t="s">
        <v>712</v>
      </c>
      <c r="C26" s="86">
        <v>322</v>
      </c>
      <c r="D26" s="86" t="s">
        <v>1887</v>
      </c>
      <c r="E26" s="86">
        <v>297</v>
      </c>
      <c r="F26" s="127">
        <v>42685</v>
      </c>
      <c r="G26" s="85" t="s">
        <v>1846</v>
      </c>
    </row>
    <row r="27" spans="1:7" x14ac:dyDescent="0.25">
      <c r="A27" s="6">
        <v>26</v>
      </c>
      <c r="B27" s="6" t="s">
        <v>1900</v>
      </c>
      <c r="C27" s="86">
        <v>231</v>
      </c>
      <c r="D27" s="86" t="s">
        <v>1901</v>
      </c>
      <c r="E27" s="86">
        <v>303</v>
      </c>
      <c r="F27" s="132">
        <v>42696</v>
      </c>
      <c r="G27" s="86" t="s">
        <v>1846</v>
      </c>
    </row>
    <row r="28" spans="1:7" x14ac:dyDescent="0.25">
      <c r="A28" s="6">
        <v>27</v>
      </c>
      <c r="B28" s="6" t="s">
        <v>856</v>
      </c>
      <c r="C28" s="86">
        <v>531</v>
      </c>
      <c r="D28" s="86" t="s">
        <v>1904</v>
      </c>
      <c r="E28" s="86">
        <v>306</v>
      </c>
      <c r="F28" s="132">
        <v>42702</v>
      </c>
      <c r="G28" s="86" t="s">
        <v>1846</v>
      </c>
    </row>
    <row r="29" spans="1:7" x14ac:dyDescent="0.25">
      <c r="A29" s="6">
        <v>28</v>
      </c>
      <c r="B29" s="6" t="s">
        <v>304</v>
      </c>
      <c r="C29" s="123">
        <v>711</v>
      </c>
      <c r="D29" s="123" t="s">
        <v>1909</v>
      </c>
      <c r="E29" s="123">
        <v>309</v>
      </c>
      <c r="F29" s="9">
        <v>42705</v>
      </c>
      <c r="G29" s="122" t="s">
        <v>1846</v>
      </c>
    </row>
    <row r="30" spans="1:7" x14ac:dyDescent="0.25">
      <c r="A30" s="6">
        <v>29</v>
      </c>
      <c r="B30" s="134" t="s">
        <v>1207</v>
      </c>
      <c r="C30" s="123">
        <v>842</v>
      </c>
      <c r="D30" s="123" t="s">
        <v>1922</v>
      </c>
      <c r="E30" s="123">
        <v>316</v>
      </c>
      <c r="F30" s="9">
        <v>42712</v>
      </c>
      <c r="G30" s="122" t="s">
        <v>1846</v>
      </c>
    </row>
    <row r="31" spans="1:7" x14ac:dyDescent="0.25">
      <c r="A31" s="6">
        <v>30</v>
      </c>
      <c r="B31" s="6" t="s">
        <v>703</v>
      </c>
      <c r="C31" s="86">
        <v>322</v>
      </c>
      <c r="D31" s="86" t="s">
        <v>1976</v>
      </c>
      <c r="E31" s="86">
        <v>8</v>
      </c>
      <c r="F31" s="132">
        <v>42747</v>
      </c>
      <c r="G31" s="85" t="s">
        <v>1846</v>
      </c>
    </row>
    <row r="32" spans="1:7" x14ac:dyDescent="0.25">
      <c r="A32" s="6">
        <v>31</v>
      </c>
      <c r="B32" s="6" t="s">
        <v>983</v>
      </c>
      <c r="C32" s="86">
        <v>331</v>
      </c>
      <c r="D32" s="86" t="s">
        <v>1980</v>
      </c>
      <c r="E32" s="86">
        <v>25</v>
      </c>
      <c r="F32" s="132">
        <v>42765</v>
      </c>
      <c r="G32" s="85" t="s">
        <v>1846</v>
      </c>
    </row>
    <row r="33" spans="1:7" x14ac:dyDescent="0.25">
      <c r="A33" s="6">
        <v>32</v>
      </c>
      <c r="B33" s="6" t="s">
        <v>1988</v>
      </c>
      <c r="C33" s="84" t="s">
        <v>1398</v>
      </c>
      <c r="D33" s="86" t="s">
        <v>1989</v>
      </c>
      <c r="E33" s="86">
        <v>31</v>
      </c>
      <c r="F33" s="132">
        <v>75645</v>
      </c>
      <c r="G33" s="140" t="s">
        <v>1845</v>
      </c>
    </row>
    <row r="34" spans="1:7" x14ac:dyDescent="0.25">
      <c r="A34" s="6">
        <v>33</v>
      </c>
      <c r="B34" s="6" t="s">
        <v>1044</v>
      </c>
      <c r="C34" s="85">
        <v>141</v>
      </c>
      <c r="D34" s="86" t="s">
        <v>2008</v>
      </c>
      <c r="E34" s="86">
        <v>44</v>
      </c>
      <c r="F34" s="132">
        <v>43168</v>
      </c>
      <c r="G34" s="85" t="s">
        <v>1846</v>
      </c>
    </row>
    <row r="35" spans="1:7" x14ac:dyDescent="0.25">
      <c r="A35" s="6">
        <v>34</v>
      </c>
      <c r="B35" s="43" t="s">
        <v>275</v>
      </c>
      <c r="C35" s="85">
        <v>511</v>
      </c>
      <c r="D35" s="86" t="s">
        <v>2018</v>
      </c>
      <c r="E35" s="86">
        <v>50</v>
      </c>
      <c r="F35" s="132">
        <v>42815</v>
      </c>
      <c r="G35" s="85" t="s">
        <v>1846</v>
      </c>
    </row>
    <row r="36" spans="1:7" x14ac:dyDescent="0.25">
      <c r="A36" s="6">
        <v>35</v>
      </c>
      <c r="B36" s="142" t="s">
        <v>631</v>
      </c>
      <c r="C36" s="85">
        <v>921</v>
      </c>
      <c r="D36" s="86" t="s">
        <v>2020</v>
      </c>
      <c r="E36" s="86">
        <v>51</v>
      </c>
      <c r="F36" s="132">
        <v>42816</v>
      </c>
      <c r="G36" s="141" t="s">
        <v>1845</v>
      </c>
    </row>
    <row r="37" spans="1:7" x14ac:dyDescent="0.25">
      <c r="A37" s="6">
        <v>36</v>
      </c>
      <c r="B37" s="6" t="s">
        <v>2027</v>
      </c>
      <c r="C37" s="85">
        <v>422</v>
      </c>
      <c r="D37" s="86" t="s">
        <v>2028</v>
      </c>
      <c r="E37" s="86">
        <v>55</v>
      </c>
      <c r="F37" s="132">
        <v>42821</v>
      </c>
      <c r="G37" s="141" t="s">
        <v>1845</v>
      </c>
    </row>
    <row r="38" spans="1:7" x14ac:dyDescent="0.25">
      <c r="A38" s="6">
        <v>37</v>
      </c>
      <c r="B38" s="6" t="s">
        <v>834</v>
      </c>
      <c r="C38" s="85">
        <v>31</v>
      </c>
      <c r="D38" s="86" t="s">
        <v>2028</v>
      </c>
      <c r="E38" s="86">
        <v>53</v>
      </c>
      <c r="F38" s="132">
        <v>42821</v>
      </c>
      <c r="G38" s="86" t="s">
        <v>1846</v>
      </c>
    </row>
    <row r="39" spans="1:7" x14ac:dyDescent="0.25">
      <c r="A39" s="6">
        <v>38</v>
      </c>
      <c r="B39" s="50" t="s">
        <v>628</v>
      </c>
      <c r="C39" s="85">
        <v>921</v>
      </c>
      <c r="D39" s="86" t="s">
        <v>2038</v>
      </c>
      <c r="E39" s="86">
        <v>58</v>
      </c>
      <c r="F39" s="132">
        <v>43190</v>
      </c>
      <c r="G39" s="140" t="s">
        <v>1845</v>
      </c>
    </row>
    <row r="40" spans="1:7" x14ac:dyDescent="0.25">
      <c r="A40" s="6">
        <v>39</v>
      </c>
      <c r="B40" s="6" t="s">
        <v>630</v>
      </c>
      <c r="C40" s="85">
        <v>921</v>
      </c>
      <c r="D40" s="86" t="s">
        <v>2060</v>
      </c>
      <c r="E40" s="86">
        <v>71</v>
      </c>
      <c r="F40" s="132">
        <v>43210</v>
      </c>
      <c r="G40" s="140" t="s">
        <v>1845</v>
      </c>
    </row>
  </sheetData>
  <pageMargins left="0.7" right="0.7" top="0.75" bottom="0.75" header="0.3" footer="0.3"/>
  <pageSetup paperSize="9" scale="85" fitToHeight="0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X321"/>
  <sheetViews>
    <sheetView zoomScaleNormal="100" workbookViewId="0">
      <pane ySplit="1" topLeftCell="A169" activePane="bottomLeft" state="frozen"/>
      <selection pane="bottomLeft" activeCell="F36" sqref="F36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372</v>
      </c>
      <c r="G3" s="24">
        <f>C5+C12+C23+C31+C36+C42+C47+C87+C99+C100+C109+C110+C118+C125+C52+C62+C71+C79+C13+C14+C24+C25+C63+C88+C101+C119+C126</f>
        <v>329</v>
      </c>
      <c r="H3" s="24">
        <f>C6+C15+C26+C32+C37+C43+C48+C53+C89+C102+C103+C111+C120+C127+C112+C72+C80+C64+C65</f>
        <v>296</v>
      </c>
      <c r="I3" s="24">
        <f>C7+C33+C38+C44+C49+C54+C90+C104+C113+C121+C130+C131+C105+C73+C81+C66+C67+C114+C132</f>
        <v>234</v>
      </c>
      <c r="J3" s="170">
        <f>F3+G3+H3+I3</f>
        <v>1231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329</v>
      </c>
      <c r="G6" s="5">
        <f>B5+B12+B13+B14+B23+B24+B25+B31+B36+B42+B47+B52+B87+B99+B100+B101+B109+B118+B125+B126+B110+B62+B71+B79+B63+B88+B119</f>
        <v>209</v>
      </c>
      <c r="H6" s="5">
        <f>B6+B15+B16+B17+B26+B27+B28+B32+B37+B43+B48+B53+B89+B102+B103+B111+B112+B120+B127+B128+B72+B80+B64+B65</f>
        <v>95</v>
      </c>
      <c r="I6" s="5">
        <f>B7+B33+B38+B44+B49+B54+B90+B104+B113+B114+B121+B130+B131+B132+B73+B81+B66+B67+B105</f>
        <v>23</v>
      </c>
      <c r="J6" s="94">
        <f>SUM(F6+G6+H6+I6)</f>
        <v>656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4</v>
      </c>
      <c r="G9" s="5">
        <f>D5+D12+D13+D14+D23+D24+D31+D36+D42+D47+D52+D87+D99+D100+D101+D109+D110+D118+D125+D126+D62+D71+D79+D25+D63+D88+D119</f>
        <v>8</v>
      </c>
      <c r="H9" s="5">
        <f>D6+D15+D16+D17+D26+D27+D28+D32+D37+D43+D48+D53+D89+D102+D103+D111+D120+D127+D128+D63+D72+D80+D64+D65</f>
        <v>11</v>
      </c>
      <c r="I9" s="5">
        <f>D7+D33+D38+D44+D49+D54+D90+D104+D113+D114+D121+D130+D131+D132+D73+D81+D66+D67+D105</f>
        <v>4</v>
      </c>
      <c r="J9" s="94">
        <f>SUM(F9+G9+H9+I9)</f>
        <v>27</v>
      </c>
    </row>
    <row r="10" spans="1:15" x14ac:dyDescent="0.25">
      <c r="A10" s="263" t="s">
        <v>2874</v>
      </c>
      <c r="B10" s="5">
        <v>25</v>
      </c>
      <c r="C10" s="5"/>
      <c r="D10" s="271"/>
      <c r="E10" s="5"/>
      <c r="F10" s="5"/>
      <c r="G10" s="5"/>
      <c r="H10" s="5"/>
      <c r="I10" s="5"/>
      <c r="J10" s="94">
        <f>J3+J6+J9</f>
        <v>1914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705</v>
      </c>
      <c r="G15" s="5">
        <f>SUM(G3+G6+G9)</f>
        <v>546</v>
      </c>
      <c r="H15" s="5">
        <f>SUM(H3+H6+H9)</f>
        <v>402</v>
      </c>
      <c r="I15" s="5">
        <f>SUM(I3+I6+I9)</f>
        <v>261</v>
      </c>
      <c r="J15" s="94">
        <f>SUM(F15+G15+H15+I15)</f>
        <v>1914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23</v>
      </c>
      <c r="C27" s="271"/>
      <c r="D27" s="271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24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1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22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17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24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27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24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2</v>
      </c>
      <c r="C43" s="275">
        <v>22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22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22</v>
      </c>
      <c r="D48" s="271">
        <v>3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15</v>
      </c>
      <c r="D49" s="271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2</v>
      </c>
      <c r="C51" s="271">
        <v>25</v>
      </c>
      <c r="D51" s="271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22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28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26</v>
      </c>
      <c r="C58" s="271"/>
      <c r="D58" s="271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30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30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27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9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20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12</v>
      </c>
      <c r="C79" s="271">
        <v>14</v>
      </c>
      <c r="D79" s="271">
        <v>1</v>
      </c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23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24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1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23</v>
      </c>
      <c r="D113" s="271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28</v>
      </c>
      <c r="C123" s="5"/>
      <c r="D123" s="271"/>
      <c r="E123" s="5"/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4</v>
      </c>
      <c r="C125" s="274">
        <v>25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21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656</v>
      </c>
      <c r="C134" s="176">
        <f>SUM(C3:C133)</f>
        <v>1231</v>
      </c>
      <c r="D134" s="176">
        <f>SUM(D3:D133)</f>
        <v>27</v>
      </c>
      <c r="E134" s="165"/>
      <c r="F134" s="176"/>
      <c r="G134" s="165"/>
      <c r="H134" s="165"/>
      <c r="I134" s="165"/>
      <c r="J134" s="176">
        <f>B134+C134+D134</f>
        <v>1914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16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12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22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148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58</v>
      </c>
      <c r="G156" s="165">
        <f>SUM(B149+B150+B151+B152+B169+B178+B179)</f>
        <v>81</v>
      </c>
      <c r="H156" s="165">
        <f>SUM(B153+B154+B155+B170+B171+B172+B180+B181)</f>
        <v>78</v>
      </c>
      <c r="I156" s="165">
        <f>SUM(B156+B157+B182)</f>
        <v>46</v>
      </c>
      <c r="J156" s="176">
        <f>F156+G156+H156+I156</f>
        <v>263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4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120</v>
      </c>
      <c r="G160" s="96">
        <f>G154+G156+G158</f>
        <v>126</v>
      </c>
      <c r="H160" s="96">
        <f>H154+H156+H158</f>
        <v>108</v>
      </c>
      <c r="I160" s="96">
        <f>I154+I156+I158</f>
        <v>61</v>
      </c>
      <c r="J160" s="167">
        <f>J154+J156+J158</f>
        <v>415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415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 t="s">
        <v>4393</v>
      </c>
      <c r="N169" s="252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17</v>
      </c>
      <c r="C177" s="271"/>
      <c r="D177" s="5"/>
      <c r="E177" s="135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263</v>
      </c>
      <c r="C187" s="179">
        <f>SUM(C145:C186)</f>
        <v>148</v>
      </c>
      <c r="D187" s="179">
        <f>SUM(D145:D186)</f>
        <v>4</v>
      </c>
      <c r="E187" s="292" t="s">
        <v>4409</v>
      </c>
      <c r="F187" s="179"/>
      <c r="G187" s="179"/>
      <c r="H187" s="179"/>
      <c r="I187" s="179"/>
      <c r="J187" s="179">
        <f>B187+C187+D187</f>
        <v>415</v>
      </c>
    </row>
    <row r="188" spans="1:15" ht="15.75" thickTop="1" x14ac:dyDescent="0.25">
      <c r="A188" s="24" t="s">
        <v>1802</v>
      </c>
      <c r="B188" s="24">
        <f>B187+B134</f>
        <v>919</v>
      </c>
      <c r="C188" s="24">
        <f>C134+C187</f>
        <v>1379</v>
      </c>
      <c r="D188" s="24">
        <f>D134+D187</f>
        <v>31</v>
      </c>
      <c r="E188" s="24"/>
      <c r="F188" s="24"/>
      <c r="G188" s="24"/>
      <c r="H188" s="24"/>
      <c r="I188" s="24"/>
      <c r="J188" s="24">
        <f>J187+J134</f>
        <v>2329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4403</v>
      </c>
      <c r="E194" t="s">
        <v>4402</v>
      </c>
      <c r="O194" s="253"/>
      <c r="P194" s="253"/>
      <c r="Q194" s="253"/>
    </row>
    <row r="195" spans="1:17" x14ac:dyDescent="0.25">
      <c r="A195" s="253" t="s">
        <v>4407</v>
      </c>
      <c r="B195" s="253"/>
      <c r="C195" s="253"/>
      <c r="D195" s="253"/>
      <c r="E195" s="253" t="s">
        <v>4406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1:17" x14ac:dyDescent="0.25">
      <c r="A196" s="253" t="s">
        <v>4415</v>
      </c>
      <c r="B196" s="253"/>
      <c r="C196" s="253"/>
      <c r="D196" s="253"/>
      <c r="E196" s="253" t="s">
        <v>4408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 t="s">
        <v>4416</v>
      </c>
      <c r="B197" s="253"/>
      <c r="C197" s="253"/>
      <c r="D197" s="253"/>
      <c r="E197" s="253" t="s">
        <v>4413</v>
      </c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 t="s">
        <v>4414</v>
      </c>
      <c r="K221" s="220"/>
      <c r="O221" s="253" t="s">
        <v>4410</v>
      </c>
    </row>
    <row r="222" spans="1:21" x14ac:dyDescent="0.25">
      <c r="B222" s="253"/>
      <c r="C222" s="253"/>
      <c r="O222" s="253" t="s">
        <v>4416</v>
      </c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4417</v>
      </c>
      <c r="B279" s="166"/>
      <c r="E279" s="253" t="s">
        <v>4108</v>
      </c>
    </row>
    <row r="280" spans="1:17" x14ac:dyDescent="0.25"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/>
      <c r="B293" s="253"/>
      <c r="C293" s="253"/>
      <c r="D293" s="253"/>
      <c r="E293" s="253" t="s">
        <v>4404</v>
      </c>
      <c r="F293" s="253"/>
      <c r="G293" s="253"/>
    </row>
    <row r="294" spans="1:15" x14ac:dyDescent="0.25">
      <c r="A294" s="253"/>
      <c r="B294" s="253"/>
      <c r="C294" s="253"/>
      <c r="D294" s="253"/>
      <c r="E294" s="253" t="s">
        <v>4405</v>
      </c>
      <c r="F294" s="253"/>
      <c r="G294" s="253"/>
    </row>
    <row r="295" spans="1:15" x14ac:dyDescent="0.25">
      <c r="A295" s="253"/>
      <c r="B295" s="253"/>
      <c r="C295" s="253"/>
      <c r="D295" s="253"/>
      <c r="E295" s="253"/>
      <c r="F295" s="253"/>
      <c r="G295" s="253"/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P32"/>
  <sheetViews>
    <sheetView topLeftCell="A22" workbookViewId="0">
      <selection activeCell="F41" sqref="F4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2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2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72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72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72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72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72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72" x14ac:dyDescent="0.25">
      <c r="A8" s="158">
        <v>7</v>
      </c>
      <c r="B8" s="6" t="s">
        <v>3946</v>
      </c>
      <c r="C8" s="123">
        <v>811</v>
      </c>
      <c r="D8" s="123" t="s">
        <v>3947</v>
      </c>
      <c r="E8" s="123">
        <v>100</v>
      </c>
      <c r="F8" s="124">
        <v>44334</v>
      </c>
      <c r="G8" s="86" t="s">
        <v>2950</v>
      </c>
    </row>
    <row r="9" spans="1:172" x14ac:dyDescent="0.25">
      <c r="A9" s="158">
        <v>8</v>
      </c>
      <c r="B9" s="104" t="s">
        <v>3949</v>
      </c>
      <c r="C9" s="287" t="s">
        <v>3982</v>
      </c>
      <c r="D9" s="287" t="s">
        <v>3951</v>
      </c>
      <c r="E9" s="287">
        <v>102</v>
      </c>
      <c r="F9" s="288">
        <v>43983</v>
      </c>
      <c r="G9" s="181" t="s">
        <v>2950</v>
      </c>
    </row>
    <row r="10" spans="1:172" s="299" customFormat="1" x14ac:dyDescent="0.25">
      <c r="A10" s="158">
        <v>9</v>
      </c>
      <c r="B10" s="104" t="s">
        <v>3956</v>
      </c>
      <c r="C10" s="287" t="s">
        <v>3982</v>
      </c>
      <c r="D10" s="287" t="s">
        <v>3955</v>
      </c>
      <c r="E10" s="287">
        <v>107</v>
      </c>
      <c r="F10" s="288">
        <v>43993</v>
      </c>
      <c r="G10" s="245" t="s">
        <v>2843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</row>
    <row r="11" spans="1:172" x14ac:dyDescent="0.25">
      <c r="A11" s="158">
        <v>10</v>
      </c>
      <c r="B11" s="51" t="s">
        <v>3973</v>
      </c>
      <c r="C11" s="123">
        <v>842</v>
      </c>
      <c r="D11" s="123" t="s">
        <v>3974</v>
      </c>
      <c r="E11" s="123">
        <v>124</v>
      </c>
      <c r="F11" s="124">
        <v>44019</v>
      </c>
      <c r="G11" s="123" t="s">
        <v>2950</v>
      </c>
    </row>
    <row r="12" spans="1:172" x14ac:dyDescent="0.25">
      <c r="A12" s="158">
        <v>11</v>
      </c>
      <c r="B12" s="51" t="s">
        <v>4124</v>
      </c>
      <c r="C12" s="123">
        <v>131</v>
      </c>
      <c r="D12" s="123" t="s">
        <v>4125</v>
      </c>
      <c r="E12" s="123">
        <v>186</v>
      </c>
      <c r="F12" s="124">
        <v>44078</v>
      </c>
      <c r="G12" s="140" t="s">
        <v>2843</v>
      </c>
    </row>
    <row r="13" spans="1:172" x14ac:dyDescent="0.25">
      <c r="A13" s="158">
        <v>12</v>
      </c>
      <c r="B13" s="65" t="s">
        <v>4136</v>
      </c>
      <c r="C13" s="287" t="s">
        <v>4137</v>
      </c>
      <c r="D13" s="287" t="s">
        <v>4138</v>
      </c>
      <c r="E13" s="287">
        <v>204</v>
      </c>
      <c r="F13" s="288">
        <v>44084</v>
      </c>
      <c r="G13" s="244" t="s">
        <v>2843</v>
      </c>
    </row>
    <row r="14" spans="1:172" x14ac:dyDescent="0.25">
      <c r="A14" s="158">
        <v>13</v>
      </c>
      <c r="B14" s="65" t="s">
        <v>4141</v>
      </c>
      <c r="C14" s="287" t="s">
        <v>4137</v>
      </c>
      <c r="D14" s="287" t="s">
        <v>4142</v>
      </c>
      <c r="E14" s="287">
        <v>209</v>
      </c>
      <c r="F14" s="288">
        <v>44085</v>
      </c>
      <c r="G14" s="244" t="s">
        <v>2843</v>
      </c>
    </row>
    <row r="15" spans="1:172" x14ac:dyDescent="0.25">
      <c r="A15" s="158">
        <v>14</v>
      </c>
      <c r="B15" s="51" t="s">
        <v>4178</v>
      </c>
      <c r="C15" s="334" t="s">
        <v>2491</v>
      </c>
      <c r="D15" s="123" t="s">
        <v>4179</v>
      </c>
      <c r="E15" s="123">
        <v>252</v>
      </c>
      <c r="F15" s="124">
        <v>44106</v>
      </c>
      <c r="G15" s="86" t="s">
        <v>2950</v>
      </c>
    </row>
    <row r="16" spans="1:172" x14ac:dyDescent="0.25">
      <c r="A16" s="158">
        <v>15</v>
      </c>
      <c r="B16" s="51" t="s">
        <v>4187</v>
      </c>
      <c r="C16" s="123">
        <v>931</v>
      </c>
      <c r="D16" s="123" t="s">
        <v>4125</v>
      </c>
      <c r="E16" s="123">
        <v>259</v>
      </c>
      <c r="F16" s="124">
        <v>44113</v>
      </c>
      <c r="G16" s="86" t="s">
        <v>2950</v>
      </c>
    </row>
    <row r="17" spans="1:7" x14ac:dyDescent="0.25">
      <c r="A17" s="158">
        <v>16</v>
      </c>
      <c r="B17" s="51" t="s">
        <v>4201</v>
      </c>
      <c r="C17" s="123" t="s">
        <v>4202</v>
      </c>
      <c r="D17" s="123" t="s">
        <v>4125</v>
      </c>
      <c r="E17" s="123">
        <v>266</v>
      </c>
      <c r="F17" s="124">
        <v>44118</v>
      </c>
      <c r="G17" s="140" t="s">
        <v>2843</v>
      </c>
    </row>
    <row r="18" spans="1:7" x14ac:dyDescent="0.25">
      <c r="A18" s="158">
        <v>17</v>
      </c>
      <c r="B18" s="51" t="s">
        <v>4260</v>
      </c>
      <c r="C18" s="123">
        <v>931</v>
      </c>
      <c r="D18" s="123" t="s">
        <v>4125</v>
      </c>
      <c r="E18" s="123">
        <v>326</v>
      </c>
      <c r="F18" s="124">
        <v>44154</v>
      </c>
      <c r="G18" s="86" t="s">
        <v>2950</v>
      </c>
    </row>
    <row r="19" spans="1:7" x14ac:dyDescent="0.25">
      <c r="A19" s="158">
        <v>18</v>
      </c>
      <c r="B19" s="51" t="s">
        <v>4294</v>
      </c>
      <c r="C19" s="123">
        <v>922</v>
      </c>
      <c r="D19" s="123" t="s">
        <v>4125</v>
      </c>
      <c r="E19" s="123">
        <v>357</v>
      </c>
      <c r="F19" s="124">
        <v>44137</v>
      </c>
      <c r="G19" s="140" t="s">
        <v>2843</v>
      </c>
    </row>
    <row r="20" spans="1:7" x14ac:dyDescent="0.25">
      <c r="A20" s="158">
        <v>19</v>
      </c>
      <c r="B20" s="51" t="s">
        <v>4400</v>
      </c>
      <c r="C20" s="123" t="s">
        <v>3502</v>
      </c>
      <c r="D20" s="123" t="s">
        <v>4125</v>
      </c>
      <c r="E20" s="123">
        <v>364</v>
      </c>
      <c r="F20" s="124">
        <v>44173</v>
      </c>
      <c r="G20" s="86" t="s">
        <v>2950</v>
      </c>
    </row>
    <row r="21" spans="1:7" x14ac:dyDescent="0.25">
      <c r="A21" s="158">
        <v>20</v>
      </c>
      <c r="B21" s="51" t="s">
        <v>4306</v>
      </c>
      <c r="C21" s="334" t="s">
        <v>100</v>
      </c>
      <c r="D21" s="123" t="s">
        <v>4125</v>
      </c>
      <c r="E21" s="123">
        <v>375</v>
      </c>
      <c r="F21" s="124">
        <v>44180</v>
      </c>
      <c r="G21" s="140" t="s">
        <v>2843</v>
      </c>
    </row>
    <row r="22" spans="1:7" x14ac:dyDescent="0.25">
      <c r="A22" s="158">
        <v>21</v>
      </c>
      <c r="B22" s="51" t="s">
        <v>4307</v>
      </c>
      <c r="C22" s="123">
        <v>531</v>
      </c>
      <c r="D22" s="123" t="s">
        <v>4125</v>
      </c>
      <c r="E22" s="123">
        <v>377</v>
      </c>
      <c r="F22" s="124">
        <v>44182</v>
      </c>
      <c r="G22" s="86" t="s">
        <v>2950</v>
      </c>
    </row>
    <row r="23" spans="1:7" x14ac:dyDescent="0.25">
      <c r="A23" s="158">
        <v>22</v>
      </c>
      <c r="B23" s="51" t="s">
        <v>4341</v>
      </c>
      <c r="C23" s="123">
        <v>432</v>
      </c>
      <c r="D23" s="123" t="s">
        <v>4342</v>
      </c>
      <c r="E23" s="123">
        <v>24</v>
      </c>
      <c r="F23" s="124">
        <v>44214</v>
      </c>
      <c r="G23" s="140" t="s">
        <v>2843</v>
      </c>
    </row>
    <row r="24" spans="1:7" x14ac:dyDescent="0.25">
      <c r="A24" s="158">
        <v>23</v>
      </c>
      <c r="B24" s="51" t="s">
        <v>4355</v>
      </c>
      <c r="C24" s="123">
        <v>521</v>
      </c>
      <c r="D24" s="123" t="s">
        <v>4356</v>
      </c>
      <c r="E24" s="123">
        <v>29</v>
      </c>
      <c r="F24" s="124">
        <v>44216</v>
      </c>
      <c r="G24" s="86" t="s">
        <v>2950</v>
      </c>
    </row>
    <row r="25" spans="1:7" x14ac:dyDescent="0.25">
      <c r="A25" s="158">
        <v>24</v>
      </c>
      <c r="B25" s="51" t="s">
        <v>4363</v>
      </c>
      <c r="C25" s="123">
        <v>432</v>
      </c>
      <c r="D25" s="123" t="s">
        <v>4342</v>
      </c>
      <c r="E25" s="123">
        <v>37</v>
      </c>
      <c r="F25" s="124">
        <v>44225</v>
      </c>
      <c r="G25" s="140" t="s">
        <v>2843</v>
      </c>
    </row>
    <row r="26" spans="1:7" x14ac:dyDescent="0.25">
      <c r="A26" s="158">
        <v>25</v>
      </c>
      <c r="B26" s="51" t="s">
        <v>4367</v>
      </c>
      <c r="C26" s="123" t="s">
        <v>4368</v>
      </c>
      <c r="D26" s="123" t="s">
        <v>4125</v>
      </c>
      <c r="E26" s="123">
        <v>44</v>
      </c>
      <c r="F26" s="124">
        <v>44230</v>
      </c>
      <c r="G26" s="86" t="s">
        <v>2950</v>
      </c>
    </row>
    <row r="27" spans="1:7" x14ac:dyDescent="0.25">
      <c r="A27" s="158">
        <v>26</v>
      </c>
      <c r="B27" s="51" t="s">
        <v>4384</v>
      </c>
      <c r="C27" s="123" t="s">
        <v>3861</v>
      </c>
      <c r="D27" s="123" t="s">
        <v>4342</v>
      </c>
      <c r="E27" s="123">
        <v>57</v>
      </c>
      <c r="F27" s="124">
        <v>44235</v>
      </c>
      <c r="G27" s="140" t="s">
        <v>2843</v>
      </c>
    </row>
    <row r="28" spans="1:7" x14ac:dyDescent="0.25">
      <c r="A28" s="158">
        <v>27</v>
      </c>
      <c r="B28" s="51" t="s">
        <v>4386</v>
      </c>
      <c r="C28" s="123" t="s">
        <v>4387</v>
      </c>
      <c r="D28" s="123" t="s">
        <v>4342</v>
      </c>
      <c r="E28" s="123">
        <v>60</v>
      </c>
      <c r="F28" s="124">
        <v>44239</v>
      </c>
      <c r="G28" s="302" t="s">
        <v>2950</v>
      </c>
    </row>
    <row r="29" spans="1:7" x14ac:dyDescent="0.25">
      <c r="A29" s="158">
        <v>28</v>
      </c>
      <c r="B29" s="51" t="s">
        <v>4390</v>
      </c>
      <c r="C29" s="123" t="s">
        <v>4387</v>
      </c>
      <c r="D29" s="123" t="s">
        <v>4342</v>
      </c>
      <c r="E29" s="123">
        <v>62</v>
      </c>
      <c r="F29" s="124">
        <v>44242</v>
      </c>
      <c r="G29" s="302" t="s">
        <v>2950</v>
      </c>
    </row>
    <row r="30" spans="1:7" x14ac:dyDescent="0.25">
      <c r="A30" s="158">
        <v>29</v>
      </c>
      <c r="B30" s="51" t="s">
        <v>4399</v>
      </c>
      <c r="C30" s="123" t="s">
        <v>3502</v>
      </c>
      <c r="D30" s="123" t="s">
        <v>4342</v>
      </c>
      <c r="E30" s="123">
        <v>70</v>
      </c>
      <c r="F30" s="124">
        <v>44253</v>
      </c>
      <c r="G30" s="302" t="s">
        <v>2950</v>
      </c>
    </row>
    <row r="31" spans="1:7" x14ac:dyDescent="0.25">
      <c r="A31" s="158">
        <v>30</v>
      </c>
      <c r="B31" s="51" t="s">
        <v>4411</v>
      </c>
      <c r="C31" s="123" t="s">
        <v>4412</v>
      </c>
      <c r="D31" s="123" t="s">
        <v>4342</v>
      </c>
      <c r="E31" s="123">
        <v>85</v>
      </c>
      <c r="F31" s="124">
        <v>44279</v>
      </c>
      <c r="G31" s="140" t="s">
        <v>2843</v>
      </c>
    </row>
    <row r="32" spans="1:7" x14ac:dyDescent="0.25">
      <c r="A32" s="158">
        <v>31</v>
      </c>
      <c r="B32" s="51" t="s">
        <v>4418</v>
      </c>
      <c r="C32" s="123">
        <v>531</v>
      </c>
      <c r="D32" s="123" t="s">
        <v>4342</v>
      </c>
      <c r="E32" s="123">
        <v>531</v>
      </c>
      <c r="F32" s="124">
        <v>44286</v>
      </c>
      <c r="G32" s="86" t="s">
        <v>2950</v>
      </c>
    </row>
  </sheetData>
  <pageMargins left="0.7" right="0.7" top="0.75" bottom="0.75" header="0.3" footer="0.3"/>
  <pageSetup paperSize="9" scale="46" fitToHeight="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X321"/>
  <sheetViews>
    <sheetView zoomScaleNormal="100" workbookViewId="0">
      <pane ySplit="1" topLeftCell="A148" activePane="bottomLeft" state="frozen"/>
      <selection pane="bottomLeft" activeCell="R157" sqref="R157:R158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373</v>
      </c>
      <c r="G3" s="24">
        <f>C5+C12+C23+C31+C36+C42+C47+C87+C99+C100+C109+C110+C118+C125+C52+C62+C71+C79+C13+C14+C24+C25+C63+C88+C101+C119+C126</f>
        <v>328</v>
      </c>
      <c r="H3" s="24">
        <f>C6+C15+C26+C32+C37+C43+C48+C53+C89+C102+C103+C111+C120+C127+C112+C72+C80+C64+C65</f>
        <v>296</v>
      </c>
      <c r="I3" s="24">
        <f>C7+C33+C38+C44+C49+C54+C90+C104+C113+C121+C130+C131+C105+C73+C81+C66+C67+C114+C132</f>
        <v>234</v>
      </c>
      <c r="J3" s="170">
        <f>F3+G3+H3+I3</f>
        <v>1231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24</v>
      </c>
      <c r="D5" s="5">
        <v>0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326</v>
      </c>
      <c r="G6" s="5">
        <f>B5+B12+B13+B14+B23+B24+B25+B31+B36+B42+B47+B52+B87+B99+B100+B101+B109+B118+B125+B126+B110+B62+B71+B79+B63+B88+B119</f>
        <v>207</v>
      </c>
      <c r="H6" s="5">
        <f>B6+B15+B16+B17+B26+B27+B28+B32+B37+B43+B48+B53+B89+B102+B103+B111+B112+B120+B127+B128+B72+B80+B64+B65</f>
        <v>94</v>
      </c>
      <c r="I6" s="5">
        <f>B7+B33+B38+B44+B49+B54+B90+B104+B113+B114+B121+B130+B131+B132+B73+B81+B66+B67+B105</f>
        <v>23</v>
      </c>
      <c r="J6" s="94">
        <f>SUM(F6+G6+H6+I6)</f>
        <v>650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5</v>
      </c>
      <c r="G9" s="5">
        <f>D5+D12+D13+D14+D23+D24+D31+D36+D42+D47+D52+D87+D99+D100+D101+D109+D110+D118+D125+D126+D62+D71+D79+D25+D63+D88+D119</f>
        <v>8</v>
      </c>
      <c r="H9" s="5">
        <f>D6+D15+D16+D17+D26+D27+D28+D32+D37+D43+D48+D53+D89+D102+D103+D111+D120+D127+D128+D63+D72+D80+D64+D65</f>
        <v>11</v>
      </c>
      <c r="I9" s="5">
        <f>D7+D33+D38+D44+D49+D54+D90+D104+D113+D114+D121+D130+D131+D132+D73+D81+D66+D67+D105</f>
        <v>4</v>
      </c>
      <c r="J9" s="94">
        <f>SUM(F9+G9+H9+I9)</f>
        <v>28</v>
      </c>
    </row>
    <row r="10" spans="1:15" x14ac:dyDescent="0.25">
      <c r="A10" s="263" t="s">
        <v>2874</v>
      </c>
      <c r="B10" s="5">
        <v>25</v>
      </c>
      <c r="C10" s="5"/>
      <c r="D10" s="271"/>
      <c r="E10" s="5"/>
      <c r="F10" s="5"/>
      <c r="G10" s="5"/>
      <c r="H10" s="5"/>
      <c r="I10" s="5"/>
      <c r="J10" s="94">
        <f>J3+J6+J9</f>
        <v>1909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2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>
        <v>0</v>
      </c>
      <c r="E15" s="5"/>
      <c r="F15" s="5">
        <f>SUM(F3+F6+F9)</f>
        <v>704</v>
      </c>
      <c r="G15" s="5">
        <f>SUM(G3+G6+G9)</f>
        <v>543</v>
      </c>
      <c r="H15" s="5">
        <f>SUM(H3+H6+H9)</f>
        <v>401</v>
      </c>
      <c r="I15" s="5">
        <f>SUM(I3+I6+I9)</f>
        <v>261</v>
      </c>
      <c r="J15" s="94">
        <f>SUM(F15+G15+H15+I15)</f>
        <v>1909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23</v>
      </c>
      <c r="C27" s="271"/>
      <c r="D27" s="271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1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22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17</v>
      </c>
      <c r="D37" s="271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24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1</v>
      </c>
      <c r="C43" s="275">
        <v>22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22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22</v>
      </c>
      <c r="D48" s="271">
        <v>3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15</v>
      </c>
      <c r="D49" s="271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2</v>
      </c>
      <c r="C51" s="271">
        <v>25</v>
      </c>
      <c r="D51" s="271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22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28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26</v>
      </c>
      <c r="C58" s="271"/>
      <c r="D58" s="271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30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29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27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9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21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12</v>
      </c>
      <c r="C79" s="271">
        <v>14</v>
      </c>
      <c r="D79" s="271">
        <v>1</v>
      </c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23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24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25</v>
      </c>
      <c r="D107" s="271">
        <v>1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23</v>
      </c>
      <c r="D113" s="271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26</v>
      </c>
      <c r="C123" s="5"/>
      <c r="D123" s="271">
        <v>1</v>
      </c>
      <c r="E123" s="255" t="s">
        <v>2843</v>
      </c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4</v>
      </c>
      <c r="C125" s="274">
        <v>25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21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650</v>
      </c>
      <c r="C134" s="176">
        <f>SUM(C3:C133)</f>
        <v>1231</v>
      </c>
      <c r="D134" s="176">
        <f>SUM(D3:D133)</f>
        <v>28</v>
      </c>
      <c r="E134" s="165"/>
      <c r="F134" s="176"/>
      <c r="G134" s="165"/>
      <c r="H134" s="165"/>
      <c r="I134" s="165"/>
      <c r="J134" s="176">
        <f>B134+C134+D134</f>
        <v>1909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12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148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57</v>
      </c>
      <c r="G156" s="165">
        <f>SUM(B149+B150+B151+B152+B169+B178+B179)</f>
        <v>79</v>
      </c>
      <c r="H156" s="165">
        <f>SUM(B153+B154+B155+B170+B171+B172+B180+B181)</f>
        <v>78</v>
      </c>
      <c r="I156" s="165">
        <f>SUM(B156+B157+B182)</f>
        <v>46</v>
      </c>
      <c r="J156" s="176">
        <f>F156+G156+H156+I156</f>
        <v>260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SUM(D176)</f>
        <v>2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4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119</v>
      </c>
      <c r="G160" s="96">
        <f>G154+G156+G158</f>
        <v>124</v>
      </c>
      <c r="H160" s="96">
        <f>H154+H156+H158</f>
        <v>108</v>
      </c>
      <c r="I160" s="96">
        <f>I154+I156+I158</f>
        <v>61</v>
      </c>
      <c r="J160" s="167">
        <f>J154+J156+J158</f>
        <v>412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412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/>
      <c r="N169" s="252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15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17</v>
      </c>
      <c r="C177" s="271"/>
      <c r="D177" s="5"/>
      <c r="E177" s="135"/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260</v>
      </c>
      <c r="C187" s="179">
        <f>SUM(C145:C186)</f>
        <v>148</v>
      </c>
      <c r="D187" s="179">
        <f>SUM(D145:D186)</f>
        <v>4</v>
      </c>
      <c r="E187" s="292" t="s">
        <v>4409</v>
      </c>
      <c r="F187" s="179"/>
      <c r="G187" s="179"/>
      <c r="H187" s="179"/>
      <c r="I187" s="179"/>
      <c r="J187" s="179">
        <f>B187+C187+D187</f>
        <v>412</v>
      </c>
    </row>
    <row r="188" spans="1:15" ht="15.75" thickTop="1" x14ac:dyDescent="0.25">
      <c r="A188" s="24" t="s">
        <v>1802</v>
      </c>
      <c r="B188" s="24">
        <f>B187+B134</f>
        <v>910</v>
      </c>
      <c r="C188" s="24">
        <f>C134+C187</f>
        <v>1379</v>
      </c>
      <c r="D188" s="24">
        <f>D134+D187</f>
        <v>32</v>
      </c>
      <c r="E188" s="24"/>
      <c r="F188" s="24"/>
      <c r="G188" s="24"/>
      <c r="H188" s="24"/>
      <c r="I188" s="24"/>
      <c r="J188" s="24">
        <f>J187+J134</f>
        <v>2321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4425</v>
      </c>
      <c r="E194" t="s">
        <v>4422</v>
      </c>
      <c r="K194" t="s">
        <v>4427</v>
      </c>
      <c r="O194" s="253" t="s">
        <v>4429</v>
      </c>
      <c r="P194" s="253"/>
      <c r="Q194" s="253"/>
    </row>
    <row r="195" spans="1:17" x14ac:dyDescent="0.25">
      <c r="A195" s="253" t="s">
        <v>4426</v>
      </c>
      <c r="B195" s="253"/>
      <c r="C195" s="253"/>
      <c r="D195" s="253"/>
      <c r="E195" s="253" t="s">
        <v>4423</v>
      </c>
      <c r="F195" s="253"/>
      <c r="G195" s="253"/>
      <c r="H195" s="253"/>
      <c r="I195" s="253"/>
      <c r="J195" s="253"/>
      <c r="K195" s="253"/>
      <c r="L195" s="253"/>
      <c r="M195" s="253"/>
      <c r="N195" s="253"/>
      <c r="O195" s="253" t="s">
        <v>4430</v>
      </c>
      <c r="P195" s="253"/>
      <c r="Q195" s="253"/>
    </row>
    <row r="196" spans="1:17" x14ac:dyDescent="0.25">
      <c r="A196" s="253"/>
      <c r="B196" s="253"/>
      <c r="C196" s="253"/>
      <c r="D196" s="253"/>
      <c r="E196" s="253" t="s">
        <v>4009</v>
      </c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/>
      <c r="K221" s="220"/>
      <c r="O221" s="253"/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B279" s="166"/>
      <c r="E279" s="253" t="s">
        <v>4420</v>
      </c>
    </row>
    <row r="280" spans="1:17" x14ac:dyDescent="0.25"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4424</v>
      </c>
      <c r="B293" s="253"/>
      <c r="C293" s="253"/>
      <c r="D293" s="253"/>
      <c r="E293" s="253" t="s">
        <v>4419</v>
      </c>
      <c r="F293" s="253"/>
      <c r="G293" s="253"/>
      <c r="K293" t="s">
        <v>4437</v>
      </c>
      <c r="O293" t="s">
        <v>4437</v>
      </c>
    </row>
    <row r="294" spans="1:15" x14ac:dyDescent="0.25">
      <c r="A294" s="253" t="s">
        <v>4428</v>
      </c>
      <c r="B294" s="253"/>
      <c r="C294" s="253"/>
      <c r="D294" s="253"/>
      <c r="E294" s="253" t="s">
        <v>4424</v>
      </c>
      <c r="F294" s="253"/>
      <c r="G294" s="253"/>
    </row>
    <row r="295" spans="1:15" x14ac:dyDescent="0.25">
      <c r="A295" s="253"/>
      <c r="B295" s="253"/>
      <c r="C295" s="253"/>
      <c r="D295" s="253"/>
      <c r="E295" s="253" t="s">
        <v>4428</v>
      </c>
      <c r="F295" s="253"/>
      <c r="G295" s="253"/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P33"/>
  <sheetViews>
    <sheetView topLeftCell="A4" workbookViewId="0">
      <selection activeCell="G33" sqref="G3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2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2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72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72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72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72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72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72" x14ac:dyDescent="0.25">
      <c r="A8" s="158">
        <v>7</v>
      </c>
      <c r="B8" s="6" t="s">
        <v>3946</v>
      </c>
      <c r="C8" s="123">
        <v>811</v>
      </c>
      <c r="D8" s="123" t="s">
        <v>3947</v>
      </c>
      <c r="E8" s="123">
        <v>100</v>
      </c>
      <c r="F8" s="124">
        <v>44334</v>
      </c>
      <c r="G8" s="86" t="s">
        <v>2950</v>
      </c>
    </row>
    <row r="9" spans="1:172" x14ac:dyDescent="0.25">
      <c r="A9" s="158">
        <v>8</v>
      </c>
      <c r="B9" s="104" t="s">
        <v>3949</v>
      </c>
      <c r="C9" s="287" t="s">
        <v>3982</v>
      </c>
      <c r="D9" s="287" t="s">
        <v>3951</v>
      </c>
      <c r="E9" s="287">
        <v>102</v>
      </c>
      <c r="F9" s="288">
        <v>43983</v>
      </c>
      <c r="G9" s="181" t="s">
        <v>2950</v>
      </c>
    </row>
    <row r="10" spans="1:172" s="299" customFormat="1" x14ac:dyDescent="0.25">
      <c r="A10" s="158">
        <v>9</v>
      </c>
      <c r="B10" s="104" t="s">
        <v>3956</v>
      </c>
      <c r="C10" s="287" t="s">
        <v>3982</v>
      </c>
      <c r="D10" s="287" t="s">
        <v>3955</v>
      </c>
      <c r="E10" s="287">
        <v>107</v>
      </c>
      <c r="F10" s="288">
        <v>43993</v>
      </c>
      <c r="G10" s="245" t="s">
        <v>2843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</row>
    <row r="11" spans="1:172" x14ac:dyDescent="0.25">
      <c r="A11" s="158">
        <v>10</v>
      </c>
      <c r="B11" s="51" t="s">
        <v>3973</v>
      </c>
      <c r="C11" s="123">
        <v>842</v>
      </c>
      <c r="D11" s="123" t="s">
        <v>3974</v>
      </c>
      <c r="E11" s="123">
        <v>124</v>
      </c>
      <c r="F11" s="124">
        <v>44019</v>
      </c>
      <c r="G11" s="123" t="s">
        <v>2950</v>
      </c>
    </row>
    <row r="12" spans="1:172" x14ac:dyDescent="0.25">
      <c r="A12" s="158">
        <v>11</v>
      </c>
      <c r="B12" s="51" t="s">
        <v>4124</v>
      </c>
      <c r="C12" s="123">
        <v>131</v>
      </c>
      <c r="D12" s="123" t="s">
        <v>4125</v>
      </c>
      <c r="E12" s="123">
        <v>186</v>
      </c>
      <c r="F12" s="124">
        <v>44078</v>
      </c>
      <c r="G12" s="140" t="s">
        <v>2843</v>
      </c>
    </row>
    <row r="13" spans="1:172" x14ac:dyDescent="0.25">
      <c r="A13" s="158">
        <v>12</v>
      </c>
      <c r="B13" s="65" t="s">
        <v>4136</v>
      </c>
      <c r="C13" s="287" t="s">
        <v>4137</v>
      </c>
      <c r="D13" s="287" t="s">
        <v>4138</v>
      </c>
      <c r="E13" s="287">
        <v>204</v>
      </c>
      <c r="F13" s="288">
        <v>44084</v>
      </c>
      <c r="G13" s="244" t="s">
        <v>2843</v>
      </c>
    </row>
    <row r="14" spans="1:172" x14ac:dyDescent="0.25">
      <c r="A14" s="158">
        <v>13</v>
      </c>
      <c r="B14" s="65" t="s">
        <v>4141</v>
      </c>
      <c r="C14" s="287" t="s">
        <v>4137</v>
      </c>
      <c r="D14" s="287" t="s">
        <v>4142</v>
      </c>
      <c r="E14" s="287">
        <v>209</v>
      </c>
      <c r="F14" s="288">
        <v>44085</v>
      </c>
      <c r="G14" s="244" t="s">
        <v>2843</v>
      </c>
    </row>
    <row r="15" spans="1:172" x14ac:dyDescent="0.25">
      <c r="A15" s="158">
        <v>14</v>
      </c>
      <c r="B15" s="51" t="s">
        <v>4178</v>
      </c>
      <c r="C15" s="334" t="s">
        <v>2491</v>
      </c>
      <c r="D15" s="123" t="s">
        <v>4179</v>
      </c>
      <c r="E15" s="123">
        <v>252</v>
      </c>
      <c r="F15" s="124">
        <v>44106</v>
      </c>
      <c r="G15" s="86" t="s">
        <v>2950</v>
      </c>
    </row>
    <row r="16" spans="1:172" x14ac:dyDescent="0.25">
      <c r="A16" s="158">
        <v>15</v>
      </c>
      <c r="B16" s="51" t="s">
        <v>4187</v>
      </c>
      <c r="C16" s="123">
        <v>931</v>
      </c>
      <c r="D16" s="123" t="s">
        <v>4125</v>
      </c>
      <c r="E16" s="123">
        <v>259</v>
      </c>
      <c r="F16" s="124">
        <v>44113</v>
      </c>
      <c r="G16" s="86" t="s">
        <v>2950</v>
      </c>
    </row>
    <row r="17" spans="1:7" x14ac:dyDescent="0.25">
      <c r="A17" s="158">
        <v>16</v>
      </c>
      <c r="B17" s="51" t="s">
        <v>4201</v>
      </c>
      <c r="C17" s="123" t="s">
        <v>4202</v>
      </c>
      <c r="D17" s="123" t="s">
        <v>4125</v>
      </c>
      <c r="E17" s="123">
        <v>266</v>
      </c>
      <c r="F17" s="124">
        <v>44118</v>
      </c>
      <c r="G17" s="140" t="s">
        <v>2843</v>
      </c>
    </row>
    <row r="18" spans="1:7" x14ac:dyDescent="0.25">
      <c r="A18" s="158">
        <v>17</v>
      </c>
      <c r="B18" s="51" t="s">
        <v>4260</v>
      </c>
      <c r="C18" s="123">
        <v>931</v>
      </c>
      <c r="D18" s="123" t="s">
        <v>4125</v>
      </c>
      <c r="E18" s="123">
        <v>326</v>
      </c>
      <c r="F18" s="124">
        <v>44154</v>
      </c>
      <c r="G18" s="86" t="s">
        <v>2950</v>
      </c>
    </row>
    <row r="19" spans="1:7" x14ac:dyDescent="0.25">
      <c r="A19" s="158">
        <v>18</v>
      </c>
      <c r="B19" s="51" t="s">
        <v>4294</v>
      </c>
      <c r="C19" s="123">
        <v>922</v>
      </c>
      <c r="D19" s="123" t="s">
        <v>4125</v>
      </c>
      <c r="E19" s="123">
        <v>357</v>
      </c>
      <c r="F19" s="124">
        <v>44137</v>
      </c>
      <c r="G19" s="140" t="s">
        <v>2843</v>
      </c>
    </row>
    <row r="20" spans="1:7" x14ac:dyDescent="0.25">
      <c r="A20" s="158">
        <v>19</v>
      </c>
      <c r="B20" s="51" t="s">
        <v>4400</v>
      </c>
      <c r="C20" s="123" t="s">
        <v>3502</v>
      </c>
      <c r="D20" s="123" t="s">
        <v>4125</v>
      </c>
      <c r="E20" s="123">
        <v>364</v>
      </c>
      <c r="F20" s="124">
        <v>44173</v>
      </c>
      <c r="G20" s="86" t="s">
        <v>2950</v>
      </c>
    </row>
    <row r="21" spans="1:7" x14ac:dyDescent="0.25">
      <c r="A21" s="158">
        <v>20</v>
      </c>
      <c r="B21" s="51" t="s">
        <v>4306</v>
      </c>
      <c r="C21" s="334" t="s">
        <v>100</v>
      </c>
      <c r="D21" s="123" t="s">
        <v>4125</v>
      </c>
      <c r="E21" s="123">
        <v>375</v>
      </c>
      <c r="F21" s="124">
        <v>44180</v>
      </c>
      <c r="G21" s="140" t="s">
        <v>2843</v>
      </c>
    </row>
    <row r="22" spans="1:7" x14ac:dyDescent="0.25">
      <c r="A22" s="158">
        <v>21</v>
      </c>
      <c r="B22" s="51" t="s">
        <v>4307</v>
      </c>
      <c r="C22" s="123">
        <v>531</v>
      </c>
      <c r="D22" s="123" t="s">
        <v>4125</v>
      </c>
      <c r="E22" s="123">
        <v>377</v>
      </c>
      <c r="F22" s="124">
        <v>44182</v>
      </c>
      <c r="G22" s="86" t="s">
        <v>2950</v>
      </c>
    </row>
    <row r="23" spans="1:7" x14ac:dyDescent="0.25">
      <c r="A23" s="158">
        <v>22</v>
      </c>
      <c r="B23" s="51" t="s">
        <v>4341</v>
      </c>
      <c r="C23" s="123">
        <v>432</v>
      </c>
      <c r="D23" s="123" t="s">
        <v>4342</v>
      </c>
      <c r="E23" s="123">
        <v>24</v>
      </c>
      <c r="F23" s="124">
        <v>44214</v>
      </c>
      <c r="G23" s="140" t="s">
        <v>2843</v>
      </c>
    </row>
    <row r="24" spans="1:7" x14ac:dyDescent="0.25">
      <c r="A24" s="158">
        <v>23</v>
      </c>
      <c r="B24" s="51" t="s">
        <v>4355</v>
      </c>
      <c r="C24" s="123">
        <v>521</v>
      </c>
      <c r="D24" s="123" t="s">
        <v>4356</v>
      </c>
      <c r="E24" s="123">
        <v>29</v>
      </c>
      <c r="F24" s="124">
        <v>44216</v>
      </c>
      <c r="G24" s="86" t="s">
        <v>2950</v>
      </c>
    </row>
    <row r="25" spans="1:7" x14ac:dyDescent="0.25">
      <c r="A25" s="158">
        <v>24</v>
      </c>
      <c r="B25" s="51" t="s">
        <v>4363</v>
      </c>
      <c r="C25" s="123">
        <v>432</v>
      </c>
      <c r="D25" s="123" t="s">
        <v>4342</v>
      </c>
      <c r="E25" s="123">
        <v>37</v>
      </c>
      <c r="F25" s="124">
        <v>44225</v>
      </c>
      <c r="G25" s="140" t="s">
        <v>2843</v>
      </c>
    </row>
    <row r="26" spans="1:7" x14ac:dyDescent="0.25">
      <c r="A26" s="158">
        <v>25</v>
      </c>
      <c r="B26" s="51" t="s">
        <v>4367</v>
      </c>
      <c r="C26" s="123" t="s">
        <v>4368</v>
      </c>
      <c r="D26" s="123" t="s">
        <v>4125</v>
      </c>
      <c r="E26" s="123">
        <v>44</v>
      </c>
      <c r="F26" s="124">
        <v>44230</v>
      </c>
      <c r="G26" s="86" t="s">
        <v>2950</v>
      </c>
    </row>
    <row r="27" spans="1:7" x14ac:dyDescent="0.25">
      <c r="A27" s="158">
        <v>26</v>
      </c>
      <c r="B27" s="51" t="s">
        <v>4384</v>
      </c>
      <c r="C27" s="123" t="s">
        <v>3861</v>
      </c>
      <c r="D27" s="123" t="s">
        <v>4342</v>
      </c>
      <c r="E27" s="123">
        <v>57</v>
      </c>
      <c r="F27" s="124">
        <v>44235</v>
      </c>
      <c r="G27" s="140" t="s">
        <v>2843</v>
      </c>
    </row>
    <row r="28" spans="1:7" x14ac:dyDescent="0.25">
      <c r="A28" s="158">
        <v>27</v>
      </c>
      <c r="B28" s="51" t="s">
        <v>4386</v>
      </c>
      <c r="C28" s="123" t="s">
        <v>4387</v>
      </c>
      <c r="D28" s="123" t="s">
        <v>4342</v>
      </c>
      <c r="E28" s="123">
        <v>60</v>
      </c>
      <c r="F28" s="124">
        <v>44239</v>
      </c>
      <c r="G28" s="302" t="s">
        <v>2950</v>
      </c>
    </row>
    <row r="29" spans="1:7" x14ac:dyDescent="0.25">
      <c r="A29" s="158">
        <v>28</v>
      </c>
      <c r="B29" s="51" t="s">
        <v>4390</v>
      </c>
      <c r="C29" s="123" t="s">
        <v>4387</v>
      </c>
      <c r="D29" s="123" t="s">
        <v>4342</v>
      </c>
      <c r="E29" s="123">
        <v>62</v>
      </c>
      <c r="F29" s="124">
        <v>44242</v>
      </c>
      <c r="G29" s="302" t="s">
        <v>2950</v>
      </c>
    </row>
    <row r="30" spans="1:7" x14ac:dyDescent="0.25">
      <c r="A30" s="158">
        <v>29</v>
      </c>
      <c r="B30" s="51" t="s">
        <v>4399</v>
      </c>
      <c r="C30" s="123" t="s">
        <v>3502</v>
      </c>
      <c r="D30" s="123" t="s">
        <v>4342</v>
      </c>
      <c r="E30" s="123">
        <v>70</v>
      </c>
      <c r="F30" s="124">
        <v>44253</v>
      </c>
      <c r="G30" s="302" t="s">
        <v>2950</v>
      </c>
    </row>
    <row r="31" spans="1:7" x14ac:dyDescent="0.25">
      <c r="A31" s="158">
        <v>30</v>
      </c>
      <c r="B31" s="51" t="s">
        <v>4411</v>
      </c>
      <c r="C31" s="123" t="s">
        <v>4412</v>
      </c>
      <c r="D31" s="123" t="s">
        <v>4342</v>
      </c>
      <c r="E31" s="123">
        <v>85</v>
      </c>
      <c r="F31" s="124">
        <v>44279</v>
      </c>
      <c r="G31" s="140" t="s">
        <v>2843</v>
      </c>
    </row>
    <row r="32" spans="1:7" x14ac:dyDescent="0.25">
      <c r="A32" s="158">
        <v>31</v>
      </c>
      <c r="B32" s="51" t="s">
        <v>4418</v>
      </c>
      <c r="C32" s="123">
        <v>531</v>
      </c>
      <c r="D32" s="123" t="s">
        <v>4342</v>
      </c>
      <c r="E32" s="123">
        <v>88</v>
      </c>
      <c r="F32" s="124">
        <v>44286</v>
      </c>
      <c r="G32" s="86" t="s">
        <v>2950</v>
      </c>
    </row>
    <row r="33" spans="1:7" x14ac:dyDescent="0.25">
      <c r="A33" s="158">
        <v>32</v>
      </c>
      <c r="B33" s="51" t="s">
        <v>4421</v>
      </c>
      <c r="C33" s="123">
        <v>312</v>
      </c>
      <c r="D33" s="123" t="s">
        <v>4342</v>
      </c>
      <c r="E33" s="123">
        <v>92</v>
      </c>
      <c r="F33" s="124">
        <v>44287</v>
      </c>
      <c r="G33" s="140" t="s">
        <v>2843</v>
      </c>
    </row>
  </sheetData>
  <pageMargins left="0.7" right="0.7" top="0.75" bottom="0.75" header="0.3" footer="0.3"/>
  <pageSetup paperSize="9" scale="46" fitToHeight="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X321"/>
  <sheetViews>
    <sheetView zoomScaleNormal="100" workbookViewId="0">
      <pane ySplit="1" topLeftCell="A316" activePane="bottomLeft" state="frozen"/>
      <selection pane="bottomLeft" activeCell="N54" sqref="N5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374</v>
      </c>
      <c r="G3" s="24">
        <f>C5+C12+C23+C31+C36+C42+C47+C87+C99+C100+C109+C110+C118+C125+C52+C62+C71+C79+C13+C14+C24+C25+C63+C88+C101+C119+C126</f>
        <v>325</v>
      </c>
      <c r="H3" s="24">
        <f>C6+C15+C26+C32+C37+C43+C48+C53+C89+C102+C103+C111+C120+C127+C112+C72+C80+C64+C65</f>
        <v>294</v>
      </c>
      <c r="I3" s="24">
        <f>C7+C33+C38+C44+C49+C54+C90+C104+C113+C121+C130+C131+C105+C73+C81+C66+C67+C114+C132</f>
        <v>234</v>
      </c>
      <c r="J3" s="170">
        <f>F3+G3+H3+I3</f>
        <v>1227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23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324</v>
      </c>
      <c r="G6" s="5">
        <f>B5+B12+B13+B14+B23+B24+B25+B31+B36+B42+B47+B52+B87+B99+B100+B101+B109+B118+B125+B126+B110+B62+B71+B79+B63+B88+B119</f>
        <v>207</v>
      </c>
      <c r="H6" s="5">
        <f>B6+B15+B16+B17+B26+B27+B28+B32+B37+B43+B48+B53+B89+B102+B103+B111+B112+B120+B127+B128+B72+B80+B64+B65</f>
        <v>94</v>
      </c>
      <c r="I6" s="5">
        <f>B7+B33+B38+B44+B49+B54+B90+B104+B113+B114+B121+B130+B131+B132+B73+B81+B66+B67+B105</f>
        <v>23</v>
      </c>
      <c r="J6" s="94">
        <f>SUM(F6+G6+H6+I6)</f>
        <v>648</v>
      </c>
    </row>
    <row r="7" spans="1:15" x14ac:dyDescent="0.25">
      <c r="A7" s="5">
        <v>141</v>
      </c>
      <c r="B7" s="5">
        <v>0</v>
      </c>
      <c r="C7" s="5">
        <v>20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4</v>
      </c>
      <c r="G9" s="5">
        <f>D5+D12+D13+D14+D23+D24+D31+D36+D42+D47+D52+D87+D99+D100+D101+D109+D110+D118+D125+D126+D62+D71+D79+D25+D63+D88+D119</f>
        <v>10</v>
      </c>
      <c r="H9" s="5">
        <f>D6+D15+D16+D17+D26+D27+D28+D32+D37+D43+D48+D53+D89+D102+D103+D111+D120+D127+D128+D63+D72+D80+D64+D65</f>
        <v>12</v>
      </c>
      <c r="I9" s="5">
        <f>D7+D33+D38+D44+D49+D54+D90+D104+D113+D114+D121+D130+D131+D132+D73+D81+D66+D67+D105</f>
        <v>4</v>
      </c>
      <c r="J9" s="94">
        <f>SUM(F9+G9+H9+I9)</f>
        <v>30</v>
      </c>
    </row>
    <row r="10" spans="1:15" x14ac:dyDescent="0.25">
      <c r="A10" s="263" t="s">
        <v>2874</v>
      </c>
      <c r="B10" s="5">
        <v>25</v>
      </c>
      <c r="C10" s="5"/>
      <c r="D10" s="271"/>
      <c r="E10" s="5"/>
      <c r="F10" s="5"/>
      <c r="G10" s="5"/>
      <c r="H10" s="5"/>
      <c r="I10" s="5"/>
      <c r="J10" s="94">
        <f>J3+J6+J9</f>
        <v>1905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2</v>
      </c>
      <c r="C12" s="271">
        <v>24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271">
        <v>2</v>
      </c>
      <c r="C15" s="271">
        <v>24</v>
      </c>
      <c r="D15" s="271"/>
      <c r="E15" s="5"/>
      <c r="F15" s="5">
        <f>SUM(F3+F6+F9)</f>
        <v>702</v>
      </c>
      <c r="G15" s="5">
        <f>SUM(G3+G6+G9)</f>
        <v>542</v>
      </c>
      <c r="H15" s="5">
        <f>SUM(H3+H6+H9)</f>
        <v>400</v>
      </c>
      <c r="I15" s="5">
        <f>SUM(I3+I6+I9)</f>
        <v>261</v>
      </c>
      <c r="J15" s="94">
        <f>SUM(F15+G15+H15+I15)</f>
        <v>1905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4</v>
      </c>
      <c r="C26" s="271">
        <v>26</v>
      </c>
      <c r="D26" s="271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271">
        <v>23</v>
      </c>
      <c r="C27" s="271"/>
      <c r="D27" s="271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1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15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22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16</v>
      </c>
      <c r="D37" s="271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16</v>
      </c>
      <c r="D38" s="275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24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1</v>
      </c>
      <c r="C43" s="275">
        <v>22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275">
        <v>3</v>
      </c>
      <c r="C44" s="275">
        <v>14</v>
      </c>
      <c r="D44" s="275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22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22</v>
      </c>
      <c r="D48" s="271">
        <v>3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271"/>
      <c r="C49" s="271">
        <v>15</v>
      </c>
      <c r="D49" s="271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2</v>
      </c>
      <c r="C51" s="271">
        <v>25</v>
      </c>
      <c r="D51" s="271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22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28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26</v>
      </c>
      <c r="C58" s="271"/>
      <c r="D58" s="271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29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29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27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9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21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12</v>
      </c>
      <c r="C79" s="271">
        <v>14</v>
      </c>
      <c r="D79" s="271">
        <v>1</v>
      </c>
      <c r="E79" s="24"/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25</v>
      </c>
      <c r="D85" s="5">
        <v>0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23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25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20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25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23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271">
        <v>0</v>
      </c>
      <c r="C104" s="271">
        <v>22</v>
      </c>
      <c r="D104" s="271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271"/>
      <c r="C105" s="271">
        <v>23</v>
      </c>
      <c r="D105" s="271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26</v>
      </c>
      <c r="D107" s="271">
        <v>0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3</v>
      </c>
      <c r="C109" s="271">
        <v>25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271">
        <v>0</v>
      </c>
      <c r="C113" s="271">
        <v>23</v>
      </c>
      <c r="D113" s="271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271"/>
      <c r="C114" s="271">
        <v>20</v>
      </c>
      <c r="D114" s="271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280">
        <v>0</v>
      </c>
      <c r="C121" s="271">
        <v>21</v>
      </c>
      <c r="D121" s="280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26</v>
      </c>
      <c r="C123" s="5"/>
      <c r="D123" s="271">
        <v>1</v>
      </c>
      <c r="E123" s="255" t="s">
        <v>2843</v>
      </c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4</v>
      </c>
      <c r="C125" s="274">
        <v>25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21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271">
        <v>0</v>
      </c>
      <c r="C130" s="271">
        <v>25</v>
      </c>
      <c r="D130" s="271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271">
        <v>20</v>
      </c>
      <c r="C131" s="271">
        <v>0</v>
      </c>
      <c r="D131" s="271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648</v>
      </c>
      <c r="C134" s="176">
        <f>SUM(C3:C133)</f>
        <v>1227</v>
      </c>
      <c r="D134" s="176">
        <f>SUM(D3:D133)</f>
        <v>30</v>
      </c>
      <c r="E134" s="165"/>
      <c r="F134" s="176"/>
      <c r="G134" s="165"/>
      <c r="H134" s="165"/>
      <c r="I134" s="165"/>
      <c r="J134" s="176">
        <f>B134+C134+D134</f>
        <v>1905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12</v>
      </c>
      <c r="C149" s="96">
        <v>14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9</v>
      </c>
      <c r="C153" s="163">
        <v>14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59</v>
      </c>
      <c r="G154" s="24">
        <f>SUM(C149+C150+C151+C152+C169+C178+C179)</f>
        <v>42</v>
      </c>
      <c r="H154" s="24">
        <f>SUM(C153+C154+C155+C170+C171+C172+C180+C181)</f>
        <v>29</v>
      </c>
      <c r="I154" s="24">
        <f>SUM(C182+C156+C157)</f>
        <v>15</v>
      </c>
      <c r="J154" s="170">
        <f>F154+G154+H154+I154</f>
        <v>145</v>
      </c>
      <c r="K154" s="301"/>
      <c r="N154" s="220"/>
      <c r="O154" s="220"/>
    </row>
    <row r="155" spans="1:23" x14ac:dyDescent="0.25">
      <c r="A155" s="96" t="s">
        <v>2920</v>
      </c>
      <c r="B155" s="163">
        <v>28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79</v>
      </c>
      <c r="H156" s="165">
        <f>SUM(B153+B154+B155+B170+B171+B172+B180+B181)</f>
        <v>78</v>
      </c>
      <c r="I156" s="165">
        <f>SUM(B156+B157+B182)</f>
        <v>46</v>
      </c>
      <c r="J156" s="176">
        <f>F156+G156+H156+I156</f>
        <v>259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SUM(D176+D177)</f>
        <v>3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5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118</v>
      </c>
      <c r="G160" s="96">
        <f>G154+G156+G158</f>
        <v>123</v>
      </c>
      <c r="H160" s="96">
        <f>H154+H156+H158</f>
        <v>107</v>
      </c>
      <c r="I160" s="96">
        <f>I154+I156+I158</f>
        <v>61</v>
      </c>
      <c r="J160" s="167">
        <f>J154+J156+J158</f>
        <v>409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409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/>
      <c r="N169" s="252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14</v>
      </c>
      <c r="D176" s="5">
        <v>2</v>
      </c>
      <c r="E176" s="135" t="s">
        <v>3636</v>
      </c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16</v>
      </c>
      <c r="C177" s="271"/>
      <c r="D177" s="5">
        <v>1</v>
      </c>
      <c r="E177" s="135" t="s">
        <v>2843</v>
      </c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16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259</v>
      </c>
      <c r="C187" s="179">
        <f>SUM(C145:C186)</f>
        <v>145</v>
      </c>
      <c r="D187" s="179">
        <f>SUM(D145:D186)</f>
        <v>5</v>
      </c>
      <c r="E187" s="292" t="s">
        <v>4409</v>
      </c>
      <c r="F187" s="179"/>
      <c r="G187" s="179"/>
      <c r="H187" s="179"/>
      <c r="I187" s="179"/>
      <c r="J187" s="179">
        <f>B187+C187+D187</f>
        <v>409</v>
      </c>
    </row>
    <row r="188" spans="1:15" ht="15.75" thickTop="1" x14ac:dyDescent="0.25">
      <c r="A188" s="24" t="s">
        <v>1802</v>
      </c>
      <c r="B188" s="24">
        <f>B187+B134</f>
        <v>907</v>
      </c>
      <c r="C188" s="24">
        <f>C134+C187</f>
        <v>1372</v>
      </c>
      <c r="D188" s="24">
        <f>D134+D187</f>
        <v>35</v>
      </c>
      <c r="E188" s="24"/>
      <c r="F188" s="24"/>
      <c r="G188" s="24"/>
      <c r="H188" s="24"/>
      <c r="I188" s="24"/>
      <c r="J188" s="24">
        <f>J187+J134</f>
        <v>2314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4431</v>
      </c>
      <c r="E194" t="s">
        <v>4438</v>
      </c>
      <c r="K194" t="s">
        <v>4441</v>
      </c>
      <c r="O194" s="253"/>
      <c r="P194" s="253"/>
      <c r="Q194" s="253"/>
    </row>
    <row r="195" spans="1:17" x14ac:dyDescent="0.25">
      <c r="A195" s="253" t="s">
        <v>4444</v>
      </c>
      <c r="B195" s="253"/>
      <c r="C195" s="253"/>
      <c r="D195" s="253"/>
      <c r="E195" s="253" t="s">
        <v>4439</v>
      </c>
      <c r="F195" s="253"/>
      <c r="G195" s="253"/>
      <c r="H195" s="253"/>
      <c r="I195" s="253"/>
      <c r="J195" s="253"/>
      <c r="K195" s="253" t="s">
        <v>4447</v>
      </c>
      <c r="L195" s="253"/>
      <c r="M195" s="253"/>
      <c r="N195" s="253"/>
      <c r="O195" s="253"/>
      <c r="P195" s="253"/>
      <c r="Q195" s="253"/>
    </row>
    <row r="196" spans="1:17" x14ac:dyDescent="0.25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 t="s">
        <v>4448</v>
      </c>
      <c r="L196" s="253"/>
      <c r="M196" s="253"/>
      <c r="N196" s="253"/>
      <c r="O196" s="253"/>
      <c r="P196" s="253"/>
      <c r="Q196" s="253"/>
    </row>
    <row r="197" spans="1:17" x14ac:dyDescent="0.2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/>
      <c r="K221" s="220"/>
      <c r="O221" s="253"/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4432</v>
      </c>
      <c r="B279" s="166"/>
      <c r="E279" s="253"/>
      <c r="O279" t="s">
        <v>4440</v>
      </c>
    </row>
    <row r="280" spans="1:17" x14ac:dyDescent="0.25">
      <c r="A280" t="s">
        <v>4434</v>
      </c>
      <c r="O280" s="253"/>
      <c r="P280" s="253"/>
      <c r="Q280" s="253"/>
    </row>
    <row r="281" spans="1:17" x14ac:dyDescent="0.25">
      <c r="A281" t="s">
        <v>3895</v>
      </c>
    </row>
    <row r="282" spans="1:17" x14ac:dyDescent="0.25">
      <c r="A282" t="s">
        <v>4445</v>
      </c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/>
      <c r="B293" s="253"/>
      <c r="C293" s="253"/>
      <c r="D293" s="253"/>
      <c r="E293" s="253"/>
      <c r="F293" s="253"/>
      <c r="G293" s="253"/>
    </row>
    <row r="294" spans="1:15" x14ac:dyDescent="0.25">
      <c r="A294" s="253"/>
      <c r="B294" s="253"/>
      <c r="C294" s="253"/>
      <c r="D294" s="253"/>
      <c r="E294" s="253"/>
      <c r="F294" s="253"/>
      <c r="G294" s="253"/>
    </row>
    <row r="295" spans="1:15" x14ac:dyDescent="0.25">
      <c r="A295" s="253"/>
      <c r="B295" s="253"/>
      <c r="C295" s="253"/>
      <c r="D295" s="253"/>
      <c r="E295" s="253"/>
      <c r="F295" s="253"/>
      <c r="G295" s="253"/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P38"/>
  <sheetViews>
    <sheetView workbookViewId="0">
      <selection activeCell="K23" sqref="K2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2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2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72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72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72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72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72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72" x14ac:dyDescent="0.25">
      <c r="A8" s="104">
        <v>7</v>
      </c>
      <c r="B8" s="104" t="s">
        <v>3949</v>
      </c>
      <c r="C8" s="287" t="s">
        <v>3982</v>
      </c>
      <c r="D8" s="287" t="s">
        <v>3951</v>
      </c>
      <c r="E8" s="287">
        <v>102</v>
      </c>
      <c r="F8" s="288">
        <v>43983</v>
      </c>
      <c r="G8" s="181" t="s">
        <v>2950</v>
      </c>
    </row>
    <row r="9" spans="1:172" s="299" customFormat="1" x14ac:dyDescent="0.25">
      <c r="A9" s="104">
        <v>8</v>
      </c>
      <c r="B9" s="104" t="s">
        <v>3956</v>
      </c>
      <c r="C9" s="287" t="s">
        <v>3982</v>
      </c>
      <c r="D9" s="287" t="s">
        <v>3955</v>
      </c>
      <c r="E9" s="287">
        <v>107</v>
      </c>
      <c r="F9" s="288">
        <v>43993</v>
      </c>
      <c r="G9" s="245" t="s">
        <v>2843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</row>
    <row r="10" spans="1:172" x14ac:dyDescent="0.25">
      <c r="A10" s="158">
        <v>9</v>
      </c>
      <c r="B10" s="51" t="s">
        <v>3973</v>
      </c>
      <c r="C10" s="123">
        <v>842</v>
      </c>
      <c r="D10" s="123" t="s">
        <v>3974</v>
      </c>
      <c r="E10" s="123">
        <v>124</v>
      </c>
      <c r="F10" s="124">
        <v>44019</v>
      </c>
      <c r="G10" s="123" t="s">
        <v>2950</v>
      </c>
    </row>
    <row r="11" spans="1:172" x14ac:dyDescent="0.25">
      <c r="A11" s="158">
        <v>10</v>
      </c>
      <c r="B11" s="51" t="s">
        <v>4124</v>
      </c>
      <c r="C11" s="123">
        <v>131</v>
      </c>
      <c r="D11" s="123" t="s">
        <v>4125</v>
      </c>
      <c r="E11" s="123">
        <v>186</v>
      </c>
      <c r="F11" s="124">
        <v>44078</v>
      </c>
      <c r="G11" s="140" t="s">
        <v>2843</v>
      </c>
    </row>
    <row r="12" spans="1:172" x14ac:dyDescent="0.25">
      <c r="A12" s="104">
        <v>11</v>
      </c>
      <c r="B12" s="65" t="s">
        <v>4136</v>
      </c>
      <c r="C12" s="287" t="s">
        <v>4137</v>
      </c>
      <c r="D12" s="287" t="s">
        <v>4138</v>
      </c>
      <c r="E12" s="287">
        <v>204</v>
      </c>
      <c r="F12" s="288">
        <v>44084</v>
      </c>
      <c r="G12" s="244" t="s">
        <v>2843</v>
      </c>
    </row>
    <row r="13" spans="1:172" x14ac:dyDescent="0.25">
      <c r="A13" s="104">
        <v>12</v>
      </c>
      <c r="B13" s="65" t="s">
        <v>4141</v>
      </c>
      <c r="C13" s="287" t="s">
        <v>4137</v>
      </c>
      <c r="D13" s="287" t="s">
        <v>4142</v>
      </c>
      <c r="E13" s="287">
        <v>209</v>
      </c>
      <c r="F13" s="288">
        <v>44085</v>
      </c>
      <c r="G13" s="244" t="s">
        <v>2843</v>
      </c>
    </row>
    <row r="14" spans="1:172" x14ac:dyDescent="0.25">
      <c r="A14" s="158">
        <v>13</v>
      </c>
      <c r="B14" s="51" t="s">
        <v>4178</v>
      </c>
      <c r="C14" s="334" t="s">
        <v>2491</v>
      </c>
      <c r="D14" s="123" t="s">
        <v>4179</v>
      </c>
      <c r="E14" s="123">
        <v>252</v>
      </c>
      <c r="F14" s="124">
        <v>44106</v>
      </c>
      <c r="G14" s="86" t="s">
        <v>2950</v>
      </c>
    </row>
    <row r="15" spans="1:172" x14ac:dyDescent="0.25">
      <c r="A15" s="158">
        <v>14</v>
      </c>
      <c r="B15" s="51" t="s">
        <v>4187</v>
      </c>
      <c r="C15" s="123">
        <v>931</v>
      </c>
      <c r="D15" s="123" t="s">
        <v>4125</v>
      </c>
      <c r="E15" s="123">
        <v>259</v>
      </c>
      <c r="F15" s="124">
        <v>44113</v>
      </c>
      <c r="G15" s="86" t="s">
        <v>2950</v>
      </c>
    </row>
    <row r="16" spans="1:172" x14ac:dyDescent="0.25">
      <c r="A16" s="158">
        <v>15</v>
      </c>
      <c r="B16" s="51" t="s">
        <v>4201</v>
      </c>
      <c r="C16" s="123" t="s">
        <v>4202</v>
      </c>
      <c r="D16" s="123" t="s">
        <v>4125</v>
      </c>
      <c r="E16" s="123">
        <v>266</v>
      </c>
      <c r="F16" s="124">
        <v>44118</v>
      </c>
      <c r="G16" s="140" t="s">
        <v>2843</v>
      </c>
    </row>
    <row r="17" spans="1:7" x14ac:dyDescent="0.25">
      <c r="A17" s="158">
        <v>16</v>
      </c>
      <c r="B17" s="51" t="s">
        <v>4260</v>
      </c>
      <c r="C17" s="123">
        <v>931</v>
      </c>
      <c r="D17" s="123" t="s">
        <v>4125</v>
      </c>
      <c r="E17" s="123">
        <v>326</v>
      </c>
      <c r="F17" s="124">
        <v>44154</v>
      </c>
      <c r="G17" s="86" t="s">
        <v>2950</v>
      </c>
    </row>
    <row r="18" spans="1:7" x14ac:dyDescent="0.25">
      <c r="A18" s="158">
        <v>17</v>
      </c>
      <c r="B18" s="51" t="s">
        <v>4294</v>
      </c>
      <c r="C18" s="123">
        <v>922</v>
      </c>
      <c r="D18" s="123" t="s">
        <v>4125</v>
      </c>
      <c r="E18" s="123">
        <v>357</v>
      </c>
      <c r="F18" s="124">
        <v>44137</v>
      </c>
      <c r="G18" s="140" t="s">
        <v>2843</v>
      </c>
    </row>
    <row r="19" spans="1:7" x14ac:dyDescent="0.25">
      <c r="A19" s="158">
        <v>18</v>
      </c>
      <c r="B19" s="51" t="s">
        <v>4400</v>
      </c>
      <c r="C19" s="123" t="s">
        <v>3502</v>
      </c>
      <c r="D19" s="123" t="s">
        <v>4125</v>
      </c>
      <c r="E19" s="123">
        <v>364</v>
      </c>
      <c r="F19" s="124">
        <v>44173</v>
      </c>
      <c r="G19" s="86" t="s">
        <v>2950</v>
      </c>
    </row>
    <row r="20" spans="1:7" x14ac:dyDescent="0.25">
      <c r="A20" s="158">
        <v>19</v>
      </c>
      <c r="B20" s="51" t="s">
        <v>4306</v>
      </c>
      <c r="C20" s="334" t="s">
        <v>100</v>
      </c>
      <c r="D20" s="123" t="s">
        <v>4125</v>
      </c>
      <c r="E20" s="123">
        <v>375</v>
      </c>
      <c r="F20" s="124">
        <v>44180</v>
      </c>
      <c r="G20" s="140" t="s">
        <v>2843</v>
      </c>
    </row>
    <row r="21" spans="1:7" x14ac:dyDescent="0.25">
      <c r="A21" s="158">
        <v>20</v>
      </c>
      <c r="B21" s="51" t="s">
        <v>4307</v>
      </c>
      <c r="C21" s="123">
        <v>531</v>
      </c>
      <c r="D21" s="123" t="s">
        <v>4125</v>
      </c>
      <c r="E21" s="123">
        <v>377</v>
      </c>
      <c r="F21" s="124">
        <v>44182</v>
      </c>
      <c r="G21" s="86" t="s">
        <v>2950</v>
      </c>
    </row>
    <row r="22" spans="1:7" x14ac:dyDescent="0.25">
      <c r="A22" s="158">
        <v>21</v>
      </c>
      <c r="B22" s="51" t="s">
        <v>4341</v>
      </c>
      <c r="C22" s="123">
        <v>432</v>
      </c>
      <c r="D22" s="123" t="s">
        <v>4342</v>
      </c>
      <c r="E22" s="123">
        <v>24</v>
      </c>
      <c r="F22" s="124">
        <v>44214</v>
      </c>
      <c r="G22" s="140" t="s">
        <v>2843</v>
      </c>
    </row>
    <row r="23" spans="1:7" x14ac:dyDescent="0.25">
      <c r="A23" s="158">
        <v>22</v>
      </c>
      <c r="B23" s="51" t="s">
        <v>4355</v>
      </c>
      <c r="C23" s="123">
        <v>521</v>
      </c>
      <c r="D23" s="123" t="s">
        <v>4356</v>
      </c>
      <c r="E23" s="123">
        <v>29</v>
      </c>
      <c r="F23" s="124">
        <v>44216</v>
      </c>
      <c r="G23" s="86" t="s">
        <v>2950</v>
      </c>
    </row>
    <row r="24" spans="1:7" x14ac:dyDescent="0.25">
      <c r="A24" s="158">
        <v>23</v>
      </c>
      <c r="B24" s="51" t="s">
        <v>4363</v>
      </c>
      <c r="C24" s="123">
        <v>432</v>
      </c>
      <c r="D24" s="123" t="s">
        <v>4342</v>
      </c>
      <c r="E24" s="123">
        <v>37</v>
      </c>
      <c r="F24" s="124">
        <v>44225</v>
      </c>
      <c r="G24" s="140" t="s">
        <v>2843</v>
      </c>
    </row>
    <row r="25" spans="1:7" x14ac:dyDescent="0.25">
      <c r="A25" s="158">
        <v>24</v>
      </c>
      <c r="B25" s="51" t="s">
        <v>4367</v>
      </c>
      <c r="C25" s="123" t="s">
        <v>4368</v>
      </c>
      <c r="D25" s="123" t="s">
        <v>4125</v>
      </c>
      <c r="E25" s="123">
        <v>44</v>
      </c>
      <c r="F25" s="124">
        <v>44230</v>
      </c>
      <c r="G25" s="86" t="s">
        <v>2950</v>
      </c>
    </row>
    <row r="26" spans="1:7" x14ac:dyDescent="0.25">
      <c r="A26" s="158">
        <v>25</v>
      </c>
      <c r="B26" s="51" t="s">
        <v>4384</v>
      </c>
      <c r="C26" s="123" t="s">
        <v>3861</v>
      </c>
      <c r="D26" s="123" t="s">
        <v>4342</v>
      </c>
      <c r="E26" s="123">
        <v>57</v>
      </c>
      <c r="F26" s="124">
        <v>44235</v>
      </c>
      <c r="G26" s="140" t="s">
        <v>2843</v>
      </c>
    </row>
    <row r="27" spans="1:7" x14ac:dyDescent="0.25">
      <c r="A27" s="158">
        <v>26</v>
      </c>
      <c r="B27" s="51" t="s">
        <v>4386</v>
      </c>
      <c r="C27" s="123" t="s">
        <v>4387</v>
      </c>
      <c r="D27" s="123" t="s">
        <v>4342</v>
      </c>
      <c r="E27" s="123">
        <v>60</v>
      </c>
      <c r="F27" s="124">
        <v>44239</v>
      </c>
      <c r="G27" s="302" t="s">
        <v>2950</v>
      </c>
    </row>
    <row r="28" spans="1:7" x14ac:dyDescent="0.25">
      <c r="A28" s="158">
        <v>27</v>
      </c>
      <c r="B28" s="51" t="s">
        <v>4390</v>
      </c>
      <c r="C28" s="123" t="s">
        <v>4387</v>
      </c>
      <c r="D28" s="123" t="s">
        <v>4342</v>
      </c>
      <c r="E28" s="123">
        <v>62</v>
      </c>
      <c r="F28" s="124">
        <v>44242</v>
      </c>
      <c r="G28" s="302" t="s">
        <v>2950</v>
      </c>
    </row>
    <row r="29" spans="1:7" x14ac:dyDescent="0.25">
      <c r="A29" s="158">
        <v>28</v>
      </c>
      <c r="B29" s="51" t="s">
        <v>4399</v>
      </c>
      <c r="C29" s="123" t="s">
        <v>3502</v>
      </c>
      <c r="D29" s="123" t="s">
        <v>4342</v>
      </c>
      <c r="E29" s="123">
        <v>70</v>
      </c>
      <c r="F29" s="124">
        <v>44253</v>
      </c>
      <c r="G29" s="302" t="s">
        <v>2950</v>
      </c>
    </row>
    <row r="30" spans="1:7" x14ac:dyDescent="0.25">
      <c r="A30" s="158">
        <v>29</v>
      </c>
      <c r="B30" s="51" t="s">
        <v>4411</v>
      </c>
      <c r="C30" s="123" t="s">
        <v>4412</v>
      </c>
      <c r="D30" s="123" t="s">
        <v>4342</v>
      </c>
      <c r="E30" s="123">
        <v>85</v>
      </c>
      <c r="F30" s="124">
        <v>44279</v>
      </c>
      <c r="G30" s="140" t="s">
        <v>2843</v>
      </c>
    </row>
    <row r="31" spans="1:7" x14ac:dyDescent="0.25">
      <c r="A31" s="158">
        <v>30</v>
      </c>
      <c r="B31" s="51" t="s">
        <v>4418</v>
      </c>
      <c r="C31" s="123">
        <v>531</v>
      </c>
      <c r="D31" s="123" t="s">
        <v>4342</v>
      </c>
      <c r="E31" s="123">
        <v>88</v>
      </c>
      <c r="F31" s="124">
        <v>44286</v>
      </c>
      <c r="G31" s="86" t="s">
        <v>2950</v>
      </c>
    </row>
    <row r="32" spans="1:7" x14ac:dyDescent="0.25">
      <c r="A32" s="158">
        <v>31</v>
      </c>
      <c r="B32" s="51" t="s">
        <v>4421</v>
      </c>
      <c r="C32" s="123">
        <v>312</v>
      </c>
      <c r="D32" s="123" t="s">
        <v>4342</v>
      </c>
      <c r="E32" s="123">
        <v>92</v>
      </c>
      <c r="F32" s="124">
        <v>44287</v>
      </c>
      <c r="G32" s="140" t="s">
        <v>2843</v>
      </c>
    </row>
    <row r="33" spans="1:7" x14ac:dyDescent="0.25">
      <c r="A33" s="158">
        <v>32</v>
      </c>
      <c r="B33" s="51" t="s">
        <v>4435</v>
      </c>
      <c r="C33" s="123">
        <v>121</v>
      </c>
      <c r="D33" s="123" t="s">
        <v>4436</v>
      </c>
      <c r="E33" s="123">
        <v>112</v>
      </c>
      <c r="F33" s="124">
        <v>44330</v>
      </c>
      <c r="G33" s="302" t="s">
        <v>2950</v>
      </c>
    </row>
    <row r="34" spans="1:7" x14ac:dyDescent="0.25">
      <c r="A34" s="158">
        <v>33</v>
      </c>
      <c r="B34" s="51" t="s">
        <v>3899</v>
      </c>
      <c r="C34" s="123">
        <v>531</v>
      </c>
      <c r="D34" s="123" t="s">
        <v>4433</v>
      </c>
      <c r="E34" s="123">
        <v>115</v>
      </c>
      <c r="F34" s="124">
        <v>44335</v>
      </c>
      <c r="G34" s="86" t="s">
        <v>2950</v>
      </c>
    </row>
    <row r="35" spans="1:7" x14ac:dyDescent="0.25">
      <c r="A35" s="104">
        <v>34</v>
      </c>
      <c r="B35" s="65" t="s">
        <v>4442</v>
      </c>
      <c r="C35" s="287" t="s">
        <v>4043</v>
      </c>
      <c r="D35" s="287" t="s">
        <v>4443</v>
      </c>
      <c r="E35" s="287">
        <v>117</v>
      </c>
      <c r="F35" s="288">
        <v>44335</v>
      </c>
      <c r="G35" s="244" t="s">
        <v>2843</v>
      </c>
    </row>
    <row r="36" spans="1:7" x14ac:dyDescent="0.25">
      <c r="A36" s="158">
        <v>35</v>
      </c>
      <c r="B36" s="51" t="s">
        <v>4446</v>
      </c>
      <c r="C36" s="123">
        <v>221</v>
      </c>
      <c r="D36" s="123" t="s">
        <v>4433</v>
      </c>
      <c r="E36" s="123">
        <v>119</v>
      </c>
      <c r="F36" s="124">
        <v>44340</v>
      </c>
      <c r="G36" s="86" t="s">
        <v>2950</v>
      </c>
    </row>
    <row r="37" spans="1:7" x14ac:dyDescent="0.25">
      <c r="A37" s="158"/>
      <c r="B37" s="51"/>
      <c r="C37" s="123"/>
      <c r="D37" s="123"/>
      <c r="E37" s="123"/>
      <c r="F37" s="124"/>
      <c r="G37" s="140"/>
    </row>
    <row r="38" spans="1:7" x14ac:dyDescent="0.25">
      <c r="A38" s="158"/>
      <c r="B38" s="51"/>
      <c r="C38" s="123"/>
      <c r="D38" s="123"/>
      <c r="E38" s="123"/>
      <c r="F38" s="124"/>
      <c r="G38" s="140"/>
    </row>
  </sheetData>
  <pageMargins left="0.7" right="0.7" top="0.75" bottom="0.75" header="0.3" footer="0.3"/>
  <pageSetup paperSize="9" scale="46" fitToHeight="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X321"/>
  <sheetViews>
    <sheetView zoomScaleNormal="100" workbookViewId="0">
      <pane ySplit="1" topLeftCell="A105" activePane="bottomLeft" state="frozen"/>
      <selection pane="bottomLeft" activeCell="O180" sqref="O18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372</v>
      </c>
      <c r="G3" s="24">
        <f>C5+C12+C23+C31+C36+C42+C47+C87+C99+C100+C109+C110+C118+C125+C52+C62+C71+C79+C13+C14+C24+C25+C63+C88+C101+C119+C126</f>
        <v>321</v>
      </c>
      <c r="H3" s="24">
        <f>C6+C15+C26+C32+C37+C43+C48+C53+C89+C102+C103+C111+C120+C127+C112+C72+C80+C64+C65</f>
        <v>293</v>
      </c>
      <c r="I3" s="24">
        <f>C7+C33+C38+C44+C49+C54+C90+C104+C113+C121+C130+C131+C105+C73+C81+C66+C67+C114+C132</f>
        <v>234</v>
      </c>
      <c r="J3" s="170">
        <f>F3+G3+H3+I3</f>
        <v>1220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22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323</v>
      </c>
      <c r="G6" s="5">
        <f>B5+B12+B13+B14+B23+B24+B25+B31+B36+B42+B47+B52+B87+B99+B100+B101+B109+B118+B125+B126+B110+B62+B71+B79+B63+B88+B119</f>
        <v>206</v>
      </c>
      <c r="H6" s="5">
        <f>B6+B15+B16+B17+B26+B27+B28+B32+B37+B43+B48+B53+B89+B102+B103+B111+B112+B120+B127+B128+B72+B80+B64+B65</f>
        <v>94</v>
      </c>
      <c r="I6" s="5">
        <f>B7+B33+B38+B44+B49+B54+B90+B104+B113+B114+B121+B130+B131+B132+B73+B81+B66+B67+B105</f>
        <v>23</v>
      </c>
      <c r="J6" s="94">
        <f>SUM(F6+G6+H6+I6)</f>
        <v>646</v>
      </c>
    </row>
    <row r="7" spans="1:15" x14ac:dyDescent="0.25">
      <c r="A7" s="135">
        <v>141</v>
      </c>
      <c r="B7" s="135">
        <v>0</v>
      </c>
      <c r="C7" s="135">
        <v>20</v>
      </c>
      <c r="D7" s="13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271"/>
      <c r="E9" s="5"/>
      <c r="F9" s="94">
        <f>D3+D9+D10+D11+D20+D21+D22+D30+D35+D40+D46+D51+D85+D96+D97+D98+D107+D108+D116+D117+D122+D123+D57+D70+D77+D58+D86+D124</f>
        <v>5</v>
      </c>
      <c r="G9" s="5">
        <f>D5+D12+D13+D14+D23+D24+D31+D36+D42+D47+D52+D87+D99+D100+D101+D109+D110+D118+D125+D126+D62+D71+D79+D25+D63+D88+D119</f>
        <v>11</v>
      </c>
      <c r="H9" s="5">
        <f>D6+D15+D16+D17+D26+D27+D28+D32+D37+D43+D48+D53+D89+D102+D103+D111+D120+D127+D128+D63+D72+D80+D64+D65</f>
        <v>13</v>
      </c>
      <c r="I9" s="5">
        <f>D7+D33+D38+D44+D49+D54+D90+D104+D113+D114+D121+D130+D131+D132+D73+D81+D66+D67+D105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25</v>
      </c>
      <c r="C10" s="5"/>
      <c r="D10" s="271"/>
      <c r="E10" s="5"/>
      <c r="F10" s="5"/>
      <c r="G10" s="5"/>
      <c r="H10" s="5"/>
      <c r="I10" s="5"/>
      <c r="J10" s="94">
        <f>J3+J6+J9</f>
        <v>1899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271">
        <v>2</v>
      </c>
      <c r="C12" s="271">
        <v>24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s="303"/>
    </row>
    <row r="15" spans="1:15" x14ac:dyDescent="0.25">
      <c r="A15" s="314" t="s">
        <v>2893</v>
      </c>
      <c r="B15" s="135">
        <v>2</v>
      </c>
      <c r="C15" s="135">
        <v>24</v>
      </c>
      <c r="D15" s="135">
        <v>0</v>
      </c>
      <c r="E15" s="5"/>
      <c r="F15" s="5">
        <f>SUM(F3+F6+F9)</f>
        <v>700</v>
      </c>
      <c r="G15" s="5">
        <f>SUM(G3+G6+G9)</f>
        <v>538</v>
      </c>
      <c r="H15" s="5">
        <f>SUM(H3+H6+H9)</f>
        <v>400</v>
      </c>
      <c r="I15" s="5">
        <f>SUM(I3+I6+I9)</f>
        <v>261</v>
      </c>
      <c r="J15" s="94">
        <f>SUM(F15+G15+H15+I15)</f>
        <v>1899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25</v>
      </c>
      <c r="D20" s="271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4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270" t="s">
        <v>2890</v>
      </c>
      <c r="B25" s="271">
        <v>0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135">
        <v>431</v>
      </c>
      <c r="B26" s="135">
        <v>4</v>
      </c>
      <c r="C26" s="135">
        <v>26</v>
      </c>
      <c r="D26" s="13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254">
        <v>432</v>
      </c>
      <c r="B27" s="135">
        <v>23</v>
      </c>
      <c r="C27" s="135"/>
      <c r="D27" s="13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5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1</v>
      </c>
      <c r="C32" s="271">
        <v>21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64">
        <v>641</v>
      </c>
      <c r="B33" s="264"/>
      <c r="C33" s="135">
        <v>15</v>
      </c>
      <c r="D33" s="260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271"/>
      <c r="C36" s="274">
        <v>22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16</v>
      </c>
      <c r="D37" s="271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260">
        <v>541</v>
      </c>
      <c r="B38" s="260"/>
      <c r="C38" s="135">
        <v>16</v>
      </c>
      <c r="D38" s="260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275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275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275">
        <v>4</v>
      </c>
      <c r="C42" s="275">
        <v>24</v>
      </c>
      <c r="D42" s="275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275">
        <v>1</v>
      </c>
      <c r="C43" s="275">
        <v>22</v>
      </c>
      <c r="D43" s="275">
        <v>0</v>
      </c>
      <c r="E43" s="260"/>
      <c r="F43" s="108"/>
      <c r="G43" s="108"/>
      <c r="H43" s="108"/>
      <c r="I43" s="108"/>
      <c r="J43" s="108"/>
    </row>
    <row r="44" spans="1:15" x14ac:dyDescent="0.25">
      <c r="A44" s="260" t="s">
        <v>2990</v>
      </c>
      <c r="B44" s="260">
        <v>3</v>
      </c>
      <c r="C44" s="260">
        <v>14</v>
      </c>
      <c r="D44" s="260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275"/>
      <c r="C45" s="275"/>
      <c r="D45" s="275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275">
        <v>0</v>
      </c>
      <c r="C46" s="275">
        <v>23</v>
      </c>
      <c r="D46" s="275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271">
        <v>0</v>
      </c>
      <c r="C47" s="271">
        <v>22</v>
      </c>
      <c r="D47" s="271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271"/>
      <c r="C48" s="271">
        <v>21</v>
      </c>
      <c r="D48" s="271">
        <v>4</v>
      </c>
      <c r="E48" s="5"/>
      <c r="F48" s="5"/>
      <c r="G48" s="5"/>
      <c r="H48" s="5"/>
      <c r="I48" s="5"/>
      <c r="J48" s="5"/>
    </row>
    <row r="49" spans="1:19" x14ac:dyDescent="0.25">
      <c r="A49" s="135" t="s">
        <v>2993</v>
      </c>
      <c r="B49" s="135"/>
      <c r="C49" s="135">
        <v>15</v>
      </c>
      <c r="D49" s="135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271"/>
      <c r="C50" s="271"/>
      <c r="D50" s="271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271">
        <v>2</v>
      </c>
      <c r="C51" s="271">
        <v>25</v>
      </c>
      <c r="D51" s="271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271">
        <v>1</v>
      </c>
      <c r="C52" s="271">
        <v>25</v>
      </c>
      <c r="D52" s="271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271">
        <v>1</v>
      </c>
      <c r="C53" s="271">
        <v>22</v>
      </c>
      <c r="D53" s="271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/>
      <c r="B55" s="271"/>
      <c r="C55" s="271"/>
      <c r="D55" s="271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271"/>
      <c r="C56" s="271"/>
      <c r="D56" s="271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271">
        <v>28</v>
      </c>
      <c r="C57" s="271"/>
      <c r="D57" s="271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271">
        <v>26</v>
      </c>
      <c r="C58" s="271"/>
      <c r="D58" s="271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271">
        <v>27</v>
      </c>
      <c r="C59" s="271"/>
      <c r="D59" s="271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271">
        <v>28</v>
      </c>
      <c r="C60" s="271"/>
      <c r="D60" s="271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271">
        <v>29</v>
      </c>
      <c r="C61" s="271"/>
      <c r="D61" s="271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271">
        <v>29</v>
      </c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271">
        <v>27</v>
      </c>
      <c r="C63" s="271"/>
      <c r="D63" s="271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271"/>
      <c r="C64" s="271"/>
      <c r="D64" s="271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271"/>
      <c r="C65" s="271"/>
      <c r="D65" s="271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271"/>
      <c r="C67" s="271"/>
      <c r="D67" s="271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271"/>
      <c r="C69" s="271"/>
      <c r="D69" s="271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271">
        <v>7</v>
      </c>
      <c r="C70" s="302">
        <v>25</v>
      </c>
      <c r="D70" s="271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271">
        <v>21</v>
      </c>
      <c r="C71" s="271"/>
      <c r="D71" s="271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5" x14ac:dyDescent="0.25">
      <c r="A74" s="5"/>
      <c r="B74" s="271"/>
      <c r="C74" s="271"/>
      <c r="D74" s="271"/>
      <c r="E74" s="24"/>
      <c r="F74" s="5"/>
      <c r="G74" s="5"/>
      <c r="H74" s="5"/>
      <c r="I74" s="5"/>
      <c r="J74" s="5"/>
    </row>
    <row r="75" spans="1:15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271"/>
      <c r="C76" s="271"/>
      <c r="D76" s="271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271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271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271">
        <v>11</v>
      </c>
      <c r="C79" s="271">
        <v>14</v>
      </c>
      <c r="D79" s="271">
        <v>2</v>
      </c>
      <c r="E79" s="264" t="s">
        <v>4465</v>
      </c>
      <c r="F79" s="5"/>
      <c r="G79" s="5"/>
      <c r="H79" s="5"/>
      <c r="I79" s="5"/>
      <c r="J79" s="5"/>
    </row>
    <row r="80" spans="1:15" x14ac:dyDescent="0.25">
      <c r="A80" s="5" t="s">
        <v>4131</v>
      </c>
      <c r="B80" s="271"/>
      <c r="C80" s="271"/>
      <c r="D80" s="271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271"/>
      <c r="C81" s="271"/>
      <c r="D81" s="271"/>
      <c r="E81" s="24"/>
      <c r="F81" s="5"/>
      <c r="G81" s="5"/>
      <c r="H81" s="5"/>
      <c r="I81" s="5"/>
      <c r="J81" s="5"/>
    </row>
    <row r="82" spans="1:10" x14ac:dyDescent="0.25">
      <c r="A82" s="5"/>
      <c r="B82" s="271"/>
      <c r="C82" s="271"/>
      <c r="D82" s="271"/>
      <c r="E82" s="24"/>
      <c r="F82" s="5"/>
      <c r="G82" s="5"/>
      <c r="H82" s="5"/>
      <c r="I82" s="5"/>
      <c r="J82" s="5"/>
    </row>
    <row r="83" spans="1:10" x14ac:dyDescent="0.25">
      <c r="A83" s="5"/>
      <c r="B83" s="271"/>
      <c r="C83" s="271"/>
      <c r="D83" s="271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271"/>
      <c r="C84" s="271"/>
      <c r="D84" s="271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24</v>
      </c>
      <c r="D85" s="5">
        <v>1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24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319" t="s">
        <v>2491</v>
      </c>
      <c r="B90" s="135"/>
      <c r="C90" s="135">
        <v>20</v>
      </c>
      <c r="D90" s="13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271"/>
      <c r="C91" s="271"/>
      <c r="D91" s="271"/>
      <c r="E91" s="5"/>
      <c r="F91" s="5"/>
      <c r="G91" s="5"/>
      <c r="H91" s="5"/>
      <c r="I91" s="5"/>
      <c r="J91" s="5"/>
    </row>
    <row r="92" spans="1:10" x14ac:dyDescent="0.25">
      <c r="A92" s="5"/>
      <c r="B92" s="271"/>
      <c r="C92" s="271"/>
      <c r="D92" s="271"/>
      <c r="E92" s="5"/>
      <c r="F92" s="5"/>
      <c r="G92" s="5"/>
      <c r="H92" s="5"/>
      <c r="I92" s="5"/>
      <c r="J92" s="94"/>
    </row>
    <row r="93" spans="1:10" x14ac:dyDescent="0.25">
      <c r="A93" s="5"/>
      <c r="B93" s="271"/>
      <c r="C93" s="271"/>
      <c r="D93" s="271"/>
      <c r="E93" s="5"/>
      <c r="F93" s="5"/>
      <c r="G93" s="5"/>
      <c r="H93" s="5"/>
      <c r="I93" s="5"/>
      <c r="J93" s="5"/>
    </row>
    <row r="94" spans="1:10" x14ac:dyDescent="0.25">
      <c r="A94" s="5"/>
      <c r="B94" s="271"/>
      <c r="C94" s="271"/>
      <c r="D94" s="271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271"/>
      <c r="C95" s="271"/>
      <c r="D95" s="271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271">
        <v>0</v>
      </c>
      <c r="C96" s="271">
        <v>24</v>
      </c>
      <c r="D96" s="271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271">
        <v>0</v>
      </c>
      <c r="C97" s="271"/>
      <c r="D97" s="271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271">
        <v>0</v>
      </c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271">
        <v>3</v>
      </c>
      <c r="C99" s="271">
        <v>24</v>
      </c>
      <c r="D99" s="271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271">
        <v>0</v>
      </c>
      <c r="C100" s="271">
        <v>0</v>
      </c>
      <c r="D100" s="271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271">
        <v>0</v>
      </c>
      <c r="C101" s="271"/>
      <c r="D101" s="271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271">
        <v>6</v>
      </c>
      <c r="C102" s="271">
        <v>23</v>
      </c>
      <c r="D102" s="271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271">
        <v>0</v>
      </c>
      <c r="C103" s="271">
        <v>0</v>
      </c>
      <c r="D103" s="271">
        <v>0</v>
      </c>
      <c r="E103" s="5"/>
      <c r="F103" s="5"/>
      <c r="G103" s="5"/>
      <c r="H103" s="5"/>
      <c r="I103" s="5"/>
      <c r="J103" s="5"/>
    </row>
    <row r="104" spans="1:10" x14ac:dyDescent="0.25">
      <c r="A104" s="135">
        <v>741</v>
      </c>
      <c r="B104" s="135">
        <v>0</v>
      </c>
      <c r="C104" s="135">
        <v>22</v>
      </c>
      <c r="D104" s="135">
        <v>0</v>
      </c>
      <c r="E104" s="5"/>
      <c r="F104" s="5"/>
      <c r="G104" s="5"/>
      <c r="H104" s="5"/>
      <c r="I104" s="5"/>
      <c r="J104" s="5"/>
    </row>
    <row r="105" spans="1:10" x14ac:dyDescent="0.25">
      <c r="A105" s="135">
        <v>742</v>
      </c>
      <c r="B105" s="135"/>
      <c r="C105" s="135">
        <v>23</v>
      </c>
      <c r="D105" s="135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271"/>
      <c r="C106" s="271"/>
      <c r="D106" s="271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271">
        <v>2</v>
      </c>
      <c r="C107" s="271">
        <v>26</v>
      </c>
      <c r="D107" s="271">
        <v>0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271">
        <v>0</v>
      </c>
      <c r="C108" s="271"/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271">
        <v>2</v>
      </c>
      <c r="C109" s="271">
        <v>24</v>
      </c>
      <c r="D109" s="271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271">
        <v>0</v>
      </c>
      <c r="C110" s="271">
        <v>0</v>
      </c>
      <c r="D110" s="271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271">
        <v>1</v>
      </c>
      <c r="C111" s="271">
        <v>25</v>
      </c>
      <c r="D111" s="271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271">
        <v>24</v>
      </c>
      <c r="C112" s="271">
        <v>0</v>
      </c>
      <c r="E112" s="5"/>
      <c r="F112" s="5"/>
      <c r="G112" s="5"/>
      <c r="H112" s="5"/>
      <c r="I112" s="5"/>
      <c r="J112" s="5"/>
    </row>
    <row r="113" spans="1:15" x14ac:dyDescent="0.25">
      <c r="A113" s="135">
        <v>841</v>
      </c>
      <c r="B113" s="135">
        <v>0</v>
      </c>
      <c r="C113" s="135">
        <v>23</v>
      </c>
      <c r="D113" s="135">
        <v>0</v>
      </c>
      <c r="E113" s="135"/>
      <c r="F113" s="5"/>
      <c r="G113" s="5"/>
      <c r="H113" s="5"/>
      <c r="I113" s="5"/>
      <c r="J113" s="5"/>
    </row>
    <row r="114" spans="1:15" x14ac:dyDescent="0.25">
      <c r="A114" s="135">
        <v>842</v>
      </c>
      <c r="B114" s="135"/>
      <c r="C114" s="135">
        <v>20</v>
      </c>
      <c r="D114" s="135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271"/>
      <c r="C115" s="271"/>
      <c r="D115" s="271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271">
        <v>0</v>
      </c>
      <c r="C116" s="271">
        <v>25</v>
      </c>
      <c r="D116" s="271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271">
        <v>15</v>
      </c>
      <c r="C117" s="271"/>
      <c r="D117" s="271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271">
        <v>2</v>
      </c>
      <c r="C118" s="271">
        <v>25</v>
      </c>
      <c r="D118" s="163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271">
        <v>22</v>
      </c>
      <c r="C119" s="271"/>
      <c r="D119" s="271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271">
        <v>4</v>
      </c>
      <c r="C120" s="271">
        <v>21</v>
      </c>
      <c r="D120" s="271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317">
        <v>941</v>
      </c>
      <c r="B121" s="317">
        <v>0</v>
      </c>
      <c r="C121" s="135">
        <v>21</v>
      </c>
      <c r="D121" s="317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7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26</v>
      </c>
      <c r="C123" s="5"/>
      <c r="D123" s="271">
        <v>1</v>
      </c>
      <c r="E123" s="255" t="s">
        <v>2843</v>
      </c>
      <c r="F123" s="5"/>
      <c r="G123" s="5"/>
      <c r="H123" s="5"/>
      <c r="I123" s="5"/>
      <c r="J123" s="94"/>
    </row>
    <row r="124" spans="1:15" x14ac:dyDescent="0.25">
      <c r="A124" s="96">
        <v>313</v>
      </c>
      <c r="B124" s="271">
        <v>0</v>
      </c>
      <c r="C124" s="274"/>
      <c r="D124" s="271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271">
        <v>4</v>
      </c>
      <c r="C125" s="274">
        <v>24</v>
      </c>
      <c r="D125" s="271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271">
        <v>22</v>
      </c>
      <c r="C126" s="271"/>
      <c r="D126" s="271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271">
        <v>6</v>
      </c>
      <c r="C127" s="271">
        <v>25</v>
      </c>
      <c r="D127" s="271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271">
        <v>20</v>
      </c>
      <c r="C128" s="271"/>
      <c r="D128" s="271"/>
      <c r="E128" s="5"/>
      <c r="F128" s="5"/>
      <c r="G128" s="5"/>
      <c r="H128" s="5"/>
      <c r="I128" s="5"/>
      <c r="J128" s="94"/>
    </row>
    <row r="129" spans="1:24" x14ac:dyDescent="0.25">
      <c r="A129" s="96"/>
      <c r="B129" s="271"/>
      <c r="C129" s="271"/>
      <c r="D129" s="163"/>
      <c r="E129" s="96"/>
      <c r="F129" s="5"/>
      <c r="G129" s="5"/>
      <c r="H129" s="5"/>
      <c r="I129" s="5"/>
      <c r="J129" s="5"/>
    </row>
    <row r="130" spans="1:24" x14ac:dyDescent="0.25">
      <c r="A130" s="135">
        <v>341</v>
      </c>
      <c r="B130" s="135">
        <v>0</v>
      </c>
      <c r="C130" s="135">
        <v>25</v>
      </c>
      <c r="D130" s="135">
        <v>0</v>
      </c>
      <c r="E130" s="5"/>
      <c r="F130" s="5"/>
      <c r="G130" s="5"/>
      <c r="H130" s="5"/>
      <c r="I130" s="5"/>
      <c r="J130" s="94"/>
    </row>
    <row r="131" spans="1:24" x14ac:dyDescent="0.25">
      <c r="A131" s="254">
        <v>342</v>
      </c>
      <c r="B131" s="135">
        <v>20</v>
      </c>
      <c r="C131" s="135">
        <v>0</v>
      </c>
      <c r="D131" s="135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163"/>
      <c r="C132" s="163"/>
      <c r="D132" s="163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646</v>
      </c>
      <c r="C134" s="176">
        <f>SUM(C3:C133)</f>
        <v>1220</v>
      </c>
      <c r="D134" s="176">
        <f>SUM(D3:D133)</f>
        <v>33</v>
      </c>
      <c r="E134" s="165"/>
      <c r="F134" s="176"/>
      <c r="G134" s="165"/>
      <c r="H134" s="165"/>
      <c r="I134" s="165"/>
      <c r="J134" s="176">
        <f>B134+C134+D134</f>
        <v>1899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11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8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30</v>
      </c>
      <c r="I154" s="24">
        <f>SUM(C182+C156+C157)</f>
        <v>15</v>
      </c>
      <c r="J154" s="170">
        <f>F154+G154+H154+I154</f>
        <v>148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M155" t="s">
        <v>4460</v>
      </c>
      <c r="N155" s="220"/>
      <c r="O155" s="220"/>
    </row>
    <row r="156" spans="1:23" ht="15.75" thickBot="1" x14ac:dyDescent="0.3">
      <c r="A156" s="165" t="s">
        <v>2175</v>
      </c>
      <c r="B156" s="278"/>
      <c r="C156" s="278">
        <v>15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77</v>
      </c>
      <c r="H156" s="165">
        <f>SUM(B153+B154+B155+B170+B171+B172+B180+B181)</f>
        <v>78</v>
      </c>
      <c r="I156" s="165">
        <f>SUM(B156+B157+B182)</f>
        <v>46</v>
      </c>
      <c r="J156" s="176">
        <f>F156+G156+H156+I156</f>
        <v>257</v>
      </c>
      <c r="K156" s="174"/>
      <c r="L156" s="166"/>
    </row>
    <row r="157" spans="1:23" ht="15.75" thickBot="1" x14ac:dyDescent="0.3">
      <c r="A157" s="172" t="s">
        <v>2521</v>
      </c>
      <c r="B157" s="278">
        <v>29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SUM(D176+D177)</f>
        <v>1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3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117</v>
      </c>
      <c r="G160" s="96">
        <f>G154+G156+G158</f>
        <v>122</v>
      </c>
      <c r="H160" s="96">
        <f>H154+H156+H158</f>
        <v>108</v>
      </c>
      <c r="I160" s="96">
        <f>I154+I156+I158</f>
        <v>61</v>
      </c>
      <c r="J160" s="167">
        <f>J154+J156+J158</f>
        <v>408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408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14</v>
      </c>
      <c r="D168" s="96">
        <v>1</v>
      </c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/>
      <c r="N169" s="252"/>
    </row>
    <row r="170" spans="1:17" x14ac:dyDescent="0.25">
      <c r="A170" s="96" t="s">
        <v>2878</v>
      </c>
      <c r="B170" s="163">
        <v>3</v>
      </c>
      <c r="C170" s="163">
        <v>15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16</v>
      </c>
      <c r="D176" s="5">
        <v>0</v>
      </c>
      <c r="E176" s="135"/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16</v>
      </c>
      <c r="C177" s="271"/>
      <c r="D177" s="5">
        <v>1</v>
      </c>
      <c r="E177" s="135" t="s">
        <v>2843</v>
      </c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15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17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257</v>
      </c>
      <c r="C187" s="179">
        <f>SUM(C145:C186)</f>
        <v>148</v>
      </c>
      <c r="D187" s="179">
        <f>SUM(D145:D186)</f>
        <v>4</v>
      </c>
      <c r="E187" s="292" t="s">
        <v>4409</v>
      </c>
      <c r="F187" s="179"/>
      <c r="G187" s="179"/>
      <c r="H187" s="179"/>
      <c r="I187" s="179"/>
      <c r="J187" s="179">
        <f>B187+C187+D187</f>
        <v>409</v>
      </c>
    </row>
    <row r="188" spans="1:15" ht="15.75" thickTop="1" x14ac:dyDescent="0.25">
      <c r="A188" s="24" t="s">
        <v>1802</v>
      </c>
      <c r="B188" s="24">
        <f>B187+B134</f>
        <v>903</v>
      </c>
      <c r="C188" s="24">
        <f>C134+C187</f>
        <v>1368</v>
      </c>
      <c r="D188" s="24">
        <f>D134+D187</f>
        <v>37</v>
      </c>
      <c r="E188" s="24"/>
      <c r="F188" s="24"/>
      <c r="G188" s="24"/>
      <c r="H188" s="24"/>
      <c r="I188" s="24"/>
      <c r="J188" s="24">
        <f>J187+J134</f>
        <v>2308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4449</v>
      </c>
      <c r="E194" t="s">
        <v>4458</v>
      </c>
      <c r="O194" s="253" t="s">
        <v>4456</v>
      </c>
      <c r="P194" s="253"/>
      <c r="Q194" s="253"/>
    </row>
    <row r="195" spans="1:17" x14ac:dyDescent="0.25">
      <c r="A195" s="253" t="s">
        <v>4461</v>
      </c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1:17" x14ac:dyDescent="0.25">
      <c r="A196" s="253" t="s">
        <v>4463</v>
      </c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 t="s">
        <v>4468</v>
      </c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 t="s">
        <v>4469</v>
      </c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 t="s">
        <v>4470</v>
      </c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 t="s">
        <v>4457</v>
      </c>
      <c r="K221" s="220"/>
      <c r="O221" s="253" t="s">
        <v>4477</v>
      </c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4450</v>
      </c>
      <c r="B279" s="166"/>
      <c r="E279" s="253" t="s">
        <v>4464</v>
      </c>
      <c r="K279" t="s">
        <v>4473</v>
      </c>
      <c r="O279" t="s">
        <v>4478</v>
      </c>
    </row>
    <row r="280" spans="1:17" x14ac:dyDescent="0.25">
      <c r="A280" t="s">
        <v>4471</v>
      </c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4455</v>
      </c>
      <c r="B293" s="253"/>
      <c r="C293" s="253"/>
      <c r="D293" s="253"/>
      <c r="E293" s="253" t="s">
        <v>4455</v>
      </c>
      <c r="F293" s="253"/>
      <c r="G293" s="253"/>
      <c r="K293" t="s">
        <v>4452</v>
      </c>
      <c r="O293" t="s">
        <v>4452</v>
      </c>
    </row>
    <row r="294" spans="1:15" x14ac:dyDescent="0.25">
      <c r="A294" s="253"/>
      <c r="B294" s="253"/>
      <c r="C294" s="253"/>
      <c r="D294" s="253"/>
      <c r="E294" s="253" t="s">
        <v>4459</v>
      </c>
      <c r="F294" s="253"/>
      <c r="G294" s="253"/>
      <c r="K294" t="s">
        <v>4453</v>
      </c>
      <c r="O294" t="s">
        <v>4453</v>
      </c>
    </row>
    <row r="295" spans="1:15" x14ac:dyDescent="0.25">
      <c r="A295" s="253"/>
      <c r="B295" s="253"/>
      <c r="C295" s="253"/>
      <c r="D295" s="253"/>
      <c r="E295" s="253"/>
      <c r="F295" s="253"/>
      <c r="G295" s="253"/>
      <c r="K295" t="s">
        <v>4454</v>
      </c>
      <c r="O295" t="s">
        <v>4454</v>
      </c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  <c r="K312" t="s">
        <v>4462</v>
      </c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N38"/>
  <sheetViews>
    <sheetView topLeftCell="A12" workbookViewId="0">
      <selection activeCell="D40" sqref="D40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4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4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4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4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4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4" x14ac:dyDescent="0.25">
      <c r="A8" s="158">
        <v>7</v>
      </c>
      <c r="B8" s="51" t="s">
        <v>3973</v>
      </c>
      <c r="C8" s="123">
        <v>842</v>
      </c>
      <c r="D8" s="123" t="s">
        <v>3974</v>
      </c>
      <c r="E8" s="123">
        <v>124</v>
      </c>
      <c r="F8" s="124">
        <v>44019</v>
      </c>
      <c r="G8" s="123" t="s">
        <v>2950</v>
      </c>
    </row>
    <row r="9" spans="1:14" x14ac:dyDescent="0.25">
      <c r="A9" s="158">
        <v>8</v>
      </c>
      <c r="B9" s="51" t="s">
        <v>4124</v>
      </c>
      <c r="C9" s="123">
        <v>131</v>
      </c>
      <c r="D9" s="123" t="s">
        <v>4125</v>
      </c>
      <c r="E9" s="123">
        <v>186</v>
      </c>
      <c r="F9" s="124">
        <v>44078</v>
      </c>
      <c r="G9" s="140" t="s">
        <v>2843</v>
      </c>
    </row>
    <row r="10" spans="1:14" x14ac:dyDescent="0.25">
      <c r="A10" s="158">
        <v>9</v>
      </c>
      <c r="B10" s="65" t="s">
        <v>4136</v>
      </c>
      <c r="C10" s="287" t="s">
        <v>4137</v>
      </c>
      <c r="D10" s="287" t="s">
        <v>4138</v>
      </c>
      <c r="E10" s="287">
        <v>204</v>
      </c>
      <c r="F10" s="288">
        <v>44084</v>
      </c>
      <c r="G10" s="244" t="s">
        <v>2843</v>
      </c>
    </row>
    <row r="11" spans="1:14" x14ac:dyDescent="0.25">
      <c r="A11" s="158">
        <v>10</v>
      </c>
      <c r="B11" s="65" t="s">
        <v>4141</v>
      </c>
      <c r="C11" s="287" t="s">
        <v>4137</v>
      </c>
      <c r="D11" s="287" t="s">
        <v>4142</v>
      </c>
      <c r="E11" s="287">
        <v>209</v>
      </c>
      <c r="F11" s="288">
        <v>44085</v>
      </c>
      <c r="G11" s="244" t="s">
        <v>2843</v>
      </c>
    </row>
    <row r="12" spans="1:14" x14ac:dyDescent="0.25">
      <c r="A12" s="158">
        <v>11</v>
      </c>
      <c r="B12" s="51" t="s">
        <v>4178</v>
      </c>
      <c r="C12" s="334" t="s">
        <v>2491</v>
      </c>
      <c r="D12" s="123" t="s">
        <v>4179</v>
      </c>
      <c r="E12" s="123">
        <v>252</v>
      </c>
      <c r="F12" s="124">
        <v>44106</v>
      </c>
      <c r="G12" s="86" t="s">
        <v>2950</v>
      </c>
    </row>
    <row r="13" spans="1:14" x14ac:dyDescent="0.25">
      <c r="A13" s="158">
        <v>12</v>
      </c>
      <c r="B13" s="51" t="s">
        <v>4187</v>
      </c>
      <c r="C13" s="123">
        <v>931</v>
      </c>
      <c r="D13" s="123" t="s">
        <v>4125</v>
      </c>
      <c r="E13" s="123">
        <v>259</v>
      </c>
      <c r="F13" s="124">
        <v>44113</v>
      </c>
      <c r="G13" s="86" t="s">
        <v>2950</v>
      </c>
    </row>
    <row r="14" spans="1:14" x14ac:dyDescent="0.25">
      <c r="A14" s="158">
        <v>13</v>
      </c>
      <c r="B14" s="51" t="s">
        <v>4201</v>
      </c>
      <c r="C14" s="123" t="s">
        <v>4202</v>
      </c>
      <c r="D14" s="123" t="s">
        <v>4125</v>
      </c>
      <c r="E14" s="123">
        <v>266</v>
      </c>
      <c r="F14" s="124">
        <v>44118</v>
      </c>
      <c r="G14" s="140" t="s">
        <v>2843</v>
      </c>
    </row>
    <row r="15" spans="1:14" x14ac:dyDescent="0.25">
      <c r="A15" s="158">
        <v>14</v>
      </c>
      <c r="B15" s="51" t="s">
        <v>4260</v>
      </c>
      <c r="C15" s="123">
        <v>931</v>
      </c>
      <c r="D15" s="123" t="s">
        <v>4125</v>
      </c>
      <c r="E15" s="123">
        <v>326</v>
      </c>
      <c r="F15" s="124">
        <v>44154</v>
      </c>
      <c r="G15" s="86" t="s">
        <v>2950</v>
      </c>
    </row>
    <row r="16" spans="1:14" x14ac:dyDescent="0.25">
      <c r="A16" s="158">
        <v>15</v>
      </c>
      <c r="B16" s="51" t="s">
        <v>4294</v>
      </c>
      <c r="C16" s="123">
        <v>922</v>
      </c>
      <c r="D16" s="123" t="s">
        <v>4125</v>
      </c>
      <c r="E16" s="123">
        <v>357</v>
      </c>
      <c r="F16" s="124">
        <v>44137</v>
      </c>
      <c r="G16" s="140" t="s">
        <v>2843</v>
      </c>
    </row>
    <row r="17" spans="1:7" x14ac:dyDescent="0.25">
      <c r="A17" s="158">
        <v>16</v>
      </c>
      <c r="B17" s="51" t="s">
        <v>4400</v>
      </c>
      <c r="C17" s="123" t="s">
        <v>3502</v>
      </c>
      <c r="D17" s="123" t="s">
        <v>4125</v>
      </c>
      <c r="E17" s="123">
        <v>364</v>
      </c>
      <c r="F17" s="124">
        <v>44173</v>
      </c>
      <c r="G17" s="86" t="s">
        <v>2950</v>
      </c>
    </row>
    <row r="18" spans="1:7" x14ac:dyDescent="0.25">
      <c r="A18" s="158">
        <v>17</v>
      </c>
      <c r="B18" s="51" t="s">
        <v>4306</v>
      </c>
      <c r="C18" s="334" t="s">
        <v>100</v>
      </c>
      <c r="D18" s="123" t="s">
        <v>4125</v>
      </c>
      <c r="E18" s="123">
        <v>375</v>
      </c>
      <c r="F18" s="124">
        <v>44180</v>
      </c>
      <c r="G18" s="140" t="s">
        <v>2843</v>
      </c>
    </row>
    <row r="19" spans="1:7" x14ac:dyDescent="0.25">
      <c r="A19" s="158">
        <v>18</v>
      </c>
      <c r="B19" s="51" t="s">
        <v>4307</v>
      </c>
      <c r="C19" s="123">
        <v>531</v>
      </c>
      <c r="D19" s="123" t="s">
        <v>4125</v>
      </c>
      <c r="E19" s="123">
        <v>377</v>
      </c>
      <c r="F19" s="124">
        <v>44182</v>
      </c>
      <c r="G19" s="86" t="s">
        <v>2950</v>
      </c>
    </row>
    <row r="20" spans="1:7" x14ac:dyDescent="0.25">
      <c r="A20" s="158">
        <v>19</v>
      </c>
      <c r="B20" s="51" t="s">
        <v>4341</v>
      </c>
      <c r="C20" s="123">
        <v>432</v>
      </c>
      <c r="D20" s="123" t="s">
        <v>4342</v>
      </c>
      <c r="E20" s="123">
        <v>24</v>
      </c>
      <c r="F20" s="124">
        <v>44214</v>
      </c>
      <c r="G20" s="140" t="s">
        <v>2843</v>
      </c>
    </row>
    <row r="21" spans="1:7" x14ac:dyDescent="0.25">
      <c r="A21" s="158">
        <v>20</v>
      </c>
      <c r="B21" s="51" t="s">
        <v>4355</v>
      </c>
      <c r="C21" s="123">
        <v>521</v>
      </c>
      <c r="D21" s="123" t="s">
        <v>4356</v>
      </c>
      <c r="E21" s="123">
        <v>29</v>
      </c>
      <c r="F21" s="124">
        <v>44216</v>
      </c>
      <c r="G21" s="86" t="s">
        <v>2950</v>
      </c>
    </row>
    <row r="22" spans="1:7" x14ac:dyDescent="0.25">
      <c r="A22" s="158">
        <v>21</v>
      </c>
      <c r="B22" s="51" t="s">
        <v>4363</v>
      </c>
      <c r="C22" s="123">
        <v>432</v>
      </c>
      <c r="D22" s="123" t="s">
        <v>4342</v>
      </c>
      <c r="E22" s="123">
        <v>37</v>
      </c>
      <c r="F22" s="124">
        <v>44225</v>
      </c>
      <c r="G22" s="140" t="s">
        <v>2843</v>
      </c>
    </row>
    <row r="23" spans="1:7" x14ac:dyDescent="0.25">
      <c r="A23" s="158">
        <v>22</v>
      </c>
      <c r="B23" s="51" t="s">
        <v>4367</v>
      </c>
      <c r="C23" s="123" t="s">
        <v>4368</v>
      </c>
      <c r="D23" s="123" t="s">
        <v>4125</v>
      </c>
      <c r="E23" s="123">
        <v>44</v>
      </c>
      <c r="F23" s="124">
        <v>44230</v>
      </c>
      <c r="G23" s="86" t="s">
        <v>2950</v>
      </c>
    </row>
    <row r="24" spans="1:7" x14ac:dyDescent="0.25">
      <c r="A24" s="158">
        <v>23</v>
      </c>
      <c r="B24" s="51" t="s">
        <v>4384</v>
      </c>
      <c r="C24" s="123" t="s">
        <v>3861</v>
      </c>
      <c r="D24" s="123" t="s">
        <v>4342</v>
      </c>
      <c r="E24" s="123">
        <v>57</v>
      </c>
      <c r="F24" s="124">
        <v>44235</v>
      </c>
      <c r="G24" s="140" t="s">
        <v>2843</v>
      </c>
    </row>
    <row r="25" spans="1:7" x14ac:dyDescent="0.25">
      <c r="A25" s="158">
        <v>24</v>
      </c>
      <c r="B25" s="51" t="s">
        <v>4386</v>
      </c>
      <c r="C25" s="123" t="s">
        <v>4387</v>
      </c>
      <c r="D25" s="123" t="s">
        <v>4342</v>
      </c>
      <c r="E25" s="123">
        <v>60</v>
      </c>
      <c r="F25" s="124">
        <v>44239</v>
      </c>
      <c r="G25" s="302" t="s">
        <v>2950</v>
      </c>
    </row>
    <row r="26" spans="1:7" x14ac:dyDescent="0.25">
      <c r="A26" s="158">
        <v>25</v>
      </c>
      <c r="B26" s="51" t="s">
        <v>4390</v>
      </c>
      <c r="C26" s="123" t="s">
        <v>4387</v>
      </c>
      <c r="D26" s="123" t="s">
        <v>4342</v>
      </c>
      <c r="E26" s="123">
        <v>62</v>
      </c>
      <c r="F26" s="124">
        <v>44242</v>
      </c>
      <c r="G26" s="302" t="s">
        <v>2950</v>
      </c>
    </row>
    <row r="27" spans="1:7" x14ac:dyDescent="0.25">
      <c r="A27" s="158">
        <v>26</v>
      </c>
      <c r="B27" s="51" t="s">
        <v>4399</v>
      </c>
      <c r="C27" s="123" t="s">
        <v>3502</v>
      </c>
      <c r="D27" s="123" t="s">
        <v>4342</v>
      </c>
      <c r="E27" s="123">
        <v>70</v>
      </c>
      <c r="F27" s="124">
        <v>44253</v>
      </c>
      <c r="G27" s="302" t="s">
        <v>2950</v>
      </c>
    </row>
    <row r="28" spans="1:7" x14ac:dyDescent="0.25">
      <c r="A28" s="158">
        <v>27</v>
      </c>
      <c r="B28" s="51" t="s">
        <v>4411</v>
      </c>
      <c r="C28" s="123" t="s">
        <v>4412</v>
      </c>
      <c r="D28" s="123" t="s">
        <v>4342</v>
      </c>
      <c r="E28" s="123">
        <v>85</v>
      </c>
      <c r="F28" s="124">
        <v>44279</v>
      </c>
      <c r="G28" s="140" t="s">
        <v>2843</v>
      </c>
    </row>
    <row r="29" spans="1:7" x14ac:dyDescent="0.25">
      <c r="A29" s="158">
        <v>28</v>
      </c>
      <c r="B29" s="51" t="s">
        <v>4418</v>
      </c>
      <c r="C29" s="123">
        <v>531</v>
      </c>
      <c r="D29" s="123" t="s">
        <v>4342</v>
      </c>
      <c r="E29" s="123">
        <v>88</v>
      </c>
      <c r="F29" s="124">
        <v>44286</v>
      </c>
      <c r="G29" s="86" t="s">
        <v>2950</v>
      </c>
    </row>
    <row r="30" spans="1:7" x14ac:dyDescent="0.25">
      <c r="A30" s="158">
        <v>29</v>
      </c>
      <c r="B30" s="51" t="s">
        <v>4421</v>
      </c>
      <c r="C30" s="123">
        <v>312</v>
      </c>
      <c r="D30" s="123" t="s">
        <v>4342</v>
      </c>
      <c r="E30" s="123">
        <v>92</v>
      </c>
      <c r="F30" s="124">
        <v>44287</v>
      </c>
      <c r="G30" s="140" t="s">
        <v>2843</v>
      </c>
    </row>
    <row r="31" spans="1:7" x14ac:dyDescent="0.25">
      <c r="A31" s="158">
        <v>30</v>
      </c>
      <c r="B31" s="51" t="s">
        <v>4435</v>
      </c>
      <c r="C31" s="123">
        <v>121</v>
      </c>
      <c r="D31" s="123" t="s">
        <v>4436</v>
      </c>
      <c r="E31" s="123">
        <v>112</v>
      </c>
      <c r="F31" s="124">
        <v>44330</v>
      </c>
      <c r="G31" s="302" t="s">
        <v>2950</v>
      </c>
    </row>
    <row r="32" spans="1:7" x14ac:dyDescent="0.25">
      <c r="A32" s="158">
        <v>31</v>
      </c>
      <c r="B32" s="51" t="s">
        <v>3899</v>
      </c>
      <c r="C32" s="123">
        <v>531</v>
      </c>
      <c r="D32" s="123" t="s">
        <v>4433</v>
      </c>
      <c r="E32" s="123">
        <v>115</v>
      </c>
      <c r="F32" s="124">
        <v>44335</v>
      </c>
      <c r="G32" s="86" t="s">
        <v>2950</v>
      </c>
    </row>
    <row r="33" spans="1:7" x14ac:dyDescent="0.25">
      <c r="A33" s="158">
        <v>32</v>
      </c>
      <c r="B33" s="65" t="s">
        <v>4442</v>
      </c>
      <c r="C33" s="287" t="s">
        <v>4043</v>
      </c>
      <c r="D33" s="287" t="s">
        <v>4443</v>
      </c>
      <c r="E33" s="287">
        <v>117</v>
      </c>
      <c r="F33" s="288">
        <v>44335</v>
      </c>
      <c r="G33" s="244" t="s">
        <v>2843</v>
      </c>
    </row>
    <row r="34" spans="1:7" x14ac:dyDescent="0.25">
      <c r="A34" s="158">
        <v>33</v>
      </c>
      <c r="B34" s="51" t="s">
        <v>4446</v>
      </c>
      <c r="C34" s="123">
        <v>221</v>
      </c>
      <c r="D34" s="123" t="s">
        <v>4433</v>
      </c>
      <c r="E34" s="123">
        <v>119</v>
      </c>
      <c r="F34" s="124">
        <v>44340</v>
      </c>
      <c r="G34" s="86" t="s">
        <v>2950</v>
      </c>
    </row>
    <row r="35" spans="1:7" x14ac:dyDescent="0.25">
      <c r="A35" s="158">
        <v>34</v>
      </c>
      <c r="B35" s="51" t="s">
        <v>4451</v>
      </c>
      <c r="C35" s="123" t="s">
        <v>3502</v>
      </c>
      <c r="D35" s="123" t="s">
        <v>4433</v>
      </c>
      <c r="E35" s="123">
        <v>126</v>
      </c>
      <c r="F35" s="124">
        <v>44348</v>
      </c>
      <c r="G35" s="86" t="s">
        <v>2950</v>
      </c>
    </row>
    <row r="36" spans="1:7" x14ac:dyDescent="0.25">
      <c r="A36" s="158">
        <v>35</v>
      </c>
      <c r="B36" s="51" t="s">
        <v>4466</v>
      </c>
      <c r="C36" s="123" t="s">
        <v>4368</v>
      </c>
      <c r="D36" s="123" t="s">
        <v>4467</v>
      </c>
      <c r="E36" s="123">
        <v>135</v>
      </c>
      <c r="F36" s="124">
        <v>44362</v>
      </c>
      <c r="G36" s="140" t="s">
        <v>2843</v>
      </c>
    </row>
    <row r="37" spans="1:7" x14ac:dyDescent="0.25">
      <c r="A37" s="158">
        <v>36</v>
      </c>
      <c r="B37" s="51" t="s">
        <v>4472</v>
      </c>
      <c r="C37" s="334" t="s">
        <v>2489</v>
      </c>
      <c r="D37" s="123" t="s">
        <v>4433</v>
      </c>
      <c r="E37" s="123">
        <v>142</v>
      </c>
      <c r="F37" s="124">
        <v>44370</v>
      </c>
      <c r="G37" s="86" t="s">
        <v>2950</v>
      </c>
    </row>
    <row r="38" spans="1:7" x14ac:dyDescent="0.25">
      <c r="A38" s="158">
        <v>37</v>
      </c>
      <c r="B38" s="65" t="s">
        <v>4474</v>
      </c>
      <c r="C38" s="287" t="s">
        <v>4475</v>
      </c>
      <c r="D38" s="287" t="s">
        <v>4476</v>
      </c>
      <c r="E38" s="287">
        <v>139</v>
      </c>
      <c r="F38" s="288">
        <v>44368</v>
      </c>
      <c r="G38" s="181" t="s">
        <v>2950</v>
      </c>
    </row>
  </sheetData>
  <pageMargins left="0.7" right="0.7" top="0.75" bottom="0.75" header="0.3" footer="0.3"/>
  <pageSetup paperSize="9" scale="46" fitToHeight="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X321"/>
  <sheetViews>
    <sheetView zoomScaleNormal="100" workbookViewId="0">
      <pane ySplit="1" topLeftCell="A122" activePane="bottomLeft" state="frozen"/>
      <selection pane="bottomLeft" activeCell="O317" sqref="O317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372</v>
      </c>
      <c r="G3" s="24">
        <f>C5+C12+C23+C31+C36+C42+C47+C87+C99+C100+C109+C110+C118+C125+C52+C62+C71+C79+C13+C14+C24+C25+C63+C88+C101+C119+C126</f>
        <v>321</v>
      </c>
      <c r="H3" s="24">
        <f>C6+C15+C26+C32+C37+C43+C48+C53+C89+C102+C103+C111+C120+C127+C112+C72+C80+C64+C65</f>
        <v>243</v>
      </c>
      <c r="I3" s="24">
        <f>C7+C33+C38+C44+C49+C54+C90+C104+C113+C121+C130+C131+C105+C73+C81+C66+C67+C114+C132</f>
        <v>0</v>
      </c>
      <c r="J3" s="170">
        <f>F3+G3+H3+I3</f>
        <v>936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22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323</v>
      </c>
      <c r="G6" s="5">
        <f>B5+B12+B13+B14+B23+B24+B25+B31+B36+B42+B47+B52+B87+B99+B100+B101+B109+B118+B125+B126+B110+B62+B71+B79+B63+B88+B119</f>
        <v>206</v>
      </c>
      <c r="H6" s="5">
        <f>B6+B15+B16+B17+B26+B27+B28+B32+B37+B43+B48+B53+B89+B102+B103+B111+B112+B120+B127+B128+B72+B80+B64+B65</f>
        <v>65</v>
      </c>
      <c r="I6" s="5">
        <f>B7+B33+B38+B44+B49+B54+B90+B104+B113+B114+B121+B130+B131+B132+B73+B81+B66+B67+B105</f>
        <v>0</v>
      </c>
      <c r="J6" s="94">
        <f>SUM(F6+G6+H6+I6)</f>
        <v>594</v>
      </c>
    </row>
    <row r="7" spans="1:15" x14ac:dyDescent="0.25">
      <c r="A7" s="5">
        <v>141</v>
      </c>
      <c r="B7" s="5">
        <v>0</v>
      </c>
      <c r="C7" s="5">
        <v>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D3+D9+D10+D11+D20+D21+D22+D30+D35+D40+D46+D51+D85+D96+D97+D98+D107+D108+D116+D117+D122+D123+D57+D70+D77+D58+D86+D124</f>
        <v>5</v>
      </c>
      <c r="G9" s="5">
        <f>D5+D12+D13+D14+D23+D24+D31+D36+D42+D47+D52+D87+D99+D100+D101+D109+D110+D118+D125+D126+D62+D71+D79+D25+D63+D88+D119</f>
        <v>11</v>
      </c>
      <c r="H9" s="5">
        <f>D6+D15+D16+D17+D26+D27+D28+D32+D37+D43+D48+D53+D89+D102+D103+D111+D120+D127+D128+D63+D72+D80+D64+D65</f>
        <v>13</v>
      </c>
      <c r="I9" s="5">
        <f>D7+D33+D38+D44+D49+D54+D90+D104+D113+D114+D121+D130+D131+D132+D73+D81+D66+D67+D105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25</v>
      </c>
      <c r="C10" s="5"/>
      <c r="D10" s="5"/>
      <c r="E10" s="5"/>
      <c r="F10" s="5"/>
      <c r="G10" s="5"/>
      <c r="H10" s="5"/>
      <c r="I10" s="5"/>
      <c r="J10" s="94">
        <f>J3+J6+J9</f>
        <v>1563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2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0</v>
      </c>
      <c r="C13" s="5"/>
      <c r="D13" s="5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0</v>
      </c>
      <c r="C15" s="5">
        <v>0</v>
      </c>
      <c r="D15" s="5">
        <v>0</v>
      </c>
      <c r="E15" s="5"/>
      <c r="F15" s="5">
        <f>SUM(F3+F6+F9)</f>
        <v>700</v>
      </c>
      <c r="G15" s="5">
        <f>SUM(G3+G6+G9)</f>
        <v>538</v>
      </c>
      <c r="H15" s="5">
        <f>SUM(H3+H6+H9)</f>
        <v>321</v>
      </c>
      <c r="I15" s="5">
        <f>SUM(I3+I6+I9)</f>
        <v>4</v>
      </c>
      <c r="J15" s="94">
        <f>SUM(F15+G15+H15+I15)</f>
        <v>1563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29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4</v>
      </c>
      <c r="C23" s="5">
        <v>24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22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0</v>
      </c>
      <c r="C26" s="5">
        <v>0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0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0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5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21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/>
      <c r="C33" s="5">
        <v>0</v>
      </c>
      <c r="D33" s="108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16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0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4</v>
      </c>
      <c r="C42" s="108">
        <v>24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108">
        <v>1</v>
      </c>
      <c r="C43" s="108">
        <v>22</v>
      </c>
      <c r="D43" s="108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108">
        <v>0</v>
      </c>
      <c r="C44" s="108">
        <v>0</v>
      </c>
      <c r="D44" s="108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108"/>
      <c r="C45" s="108"/>
      <c r="D45" s="108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108">
        <v>0</v>
      </c>
      <c r="C46" s="108">
        <v>23</v>
      </c>
      <c r="D46" s="108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5">
        <v>0</v>
      </c>
      <c r="C47" s="5">
        <v>22</v>
      </c>
      <c r="D47" s="5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5"/>
      <c r="C48" s="5">
        <v>21</v>
      </c>
      <c r="D48" s="5">
        <v>4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5"/>
      <c r="C49" s="5">
        <v>0</v>
      </c>
      <c r="D49" s="5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5"/>
      <c r="C50" s="5"/>
      <c r="D50" s="5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5">
        <v>2</v>
      </c>
      <c r="C51" s="5">
        <v>25</v>
      </c>
      <c r="D51" s="5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5">
        <v>1</v>
      </c>
      <c r="C52" s="5">
        <v>25</v>
      </c>
      <c r="D52" s="5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5">
        <v>1</v>
      </c>
      <c r="C53" s="5">
        <v>22</v>
      </c>
      <c r="D53" s="5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5"/>
      <c r="C54" s="5"/>
      <c r="D54" s="5"/>
      <c r="E54" s="5"/>
      <c r="F54" s="5"/>
      <c r="G54" s="5"/>
      <c r="H54" s="5"/>
      <c r="I54" s="5"/>
      <c r="J54" s="5"/>
    </row>
    <row r="55" spans="1:19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5"/>
      <c r="C56" s="5"/>
      <c r="D56" s="5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5">
        <v>28</v>
      </c>
      <c r="C57" s="5"/>
      <c r="D57" s="5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5">
        <v>26</v>
      </c>
      <c r="C58" s="5"/>
      <c r="D58" s="5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5">
        <v>27</v>
      </c>
      <c r="C59" s="5"/>
      <c r="D59" s="5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5">
        <v>28</v>
      </c>
      <c r="C60" s="5"/>
      <c r="D60" s="5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5">
        <v>29</v>
      </c>
      <c r="C61" s="5"/>
      <c r="D61" s="5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5">
        <v>29</v>
      </c>
      <c r="C62" s="5"/>
      <c r="D62" s="5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5">
        <v>27</v>
      </c>
      <c r="C63" s="5"/>
      <c r="D63" s="5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5"/>
      <c r="C64" s="5"/>
      <c r="D64" s="5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5"/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5"/>
      <c r="C66" s="5"/>
      <c r="D66" s="5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5"/>
      <c r="C67" s="5"/>
      <c r="D67" s="5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5"/>
      <c r="C68" s="5"/>
      <c r="D68" s="5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5"/>
      <c r="C69" s="5"/>
      <c r="D69" s="5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5">
        <v>7</v>
      </c>
      <c r="C70" s="86">
        <v>25</v>
      </c>
      <c r="D70" s="5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5">
        <v>21</v>
      </c>
      <c r="C71" s="5"/>
      <c r="D71" s="5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/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/>
      <c r="B75" s="5"/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5"/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5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5">
        <v>11</v>
      </c>
      <c r="C79" s="5">
        <v>14</v>
      </c>
      <c r="D79" s="5">
        <v>2</v>
      </c>
      <c r="E79" s="264" t="s">
        <v>4465</v>
      </c>
      <c r="F79" s="5"/>
      <c r="G79" s="5"/>
      <c r="H79" s="5"/>
      <c r="I79" s="5"/>
      <c r="J79" s="5"/>
    </row>
    <row r="80" spans="1:15" x14ac:dyDescent="0.25">
      <c r="A80" s="5" t="s">
        <v>4131</v>
      </c>
      <c r="B80" s="5"/>
      <c r="C80" s="5"/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5"/>
      <c r="C81" s="5"/>
      <c r="D81" s="5"/>
      <c r="E81" s="24"/>
      <c r="F81" s="5"/>
      <c r="G81" s="5"/>
      <c r="H81" s="5"/>
      <c r="I81" s="5"/>
      <c r="J81" s="5"/>
    </row>
    <row r="82" spans="1:10" x14ac:dyDescent="0.25">
      <c r="A82" s="5"/>
      <c r="B82" s="5"/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/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5"/>
      <c r="C84" s="5"/>
      <c r="D84" s="5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24</v>
      </c>
      <c r="D85" s="5">
        <v>1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24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25">
      <c r="A92" s="5"/>
      <c r="B92" s="5"/>
      <c r="C92" s="5"/>
      <c r="D92" s="5"/>
      <c r="E92" s="5"/>
      <c r="F92" s="5"/>
      <c r="G92" s="5"/>
      <c r="H92" s="5"/>
      <c r="I92" s="5"/>
      <c r="J92" s="94"/>
    </row>
    <row r="93" spans="1:10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5"/>
      <c r="C95" s="5"/>
      <c r="D95" s="5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5">
        <v>0</v>
      </c>
      <c r="C96" s="5">
        <v>24</v>
      </c>
      <c r="D96" s="5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5">
        <v>0</v>
      </c>
      <c r="C97" s="5"/>
      <c r="D97" s="5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5">
        <v>0</v>
      </c>
      <c r="C98" s="5"/>
      <c r="D98" s="5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5">
        <v>3</v>
      </c>
      <c r="C99" s="5">
        <v>24</v>
      </c>
      <c r="D99" s="5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5">
        <v>0</v>
      </c>
      <c r="C100" s="5">
        <v>0</v>
      </c>
      <c r="D100" s="5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5">
        <v>0</v>
      </c>
      <c r="C101" s="5"/>
      <c r="D101" s="5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5">
        <v>6</v>
      </c>
      <c r="C102" s="5">
        <v>23</v>
      </c>
      <c r="D102" s="5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5">
        <v>0</v>
      </c>
      <c r="C103" s="5">
        <v>0</v>
      </c>
      <c r="D103" s="5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5">
        <v>0</v>
      </c>
      <c r="C104" s="5">
        <v>0</v>
      </c>
      <c r="D104" s="5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5"/>
      <c r="C105" s="5">
        <v>0</v>
      </c>
      <c r="D105" s="5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5">
        <v>2</v>
      </c>
      <c r="C107" s="5">
        <v>26</v>
      </c>
      <c r="D107" s="5">
        <v>0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5">
        <v>0</v>
      </c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5">
        <v>2</v>
      </c>
      <c r="C109" s="5">
        <v>24</v>
      </c>
      <c r="D109" s="5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5">
        <v>0</v>
      </c>
      <c r="C110" s="5">
        <v>0</v>
      </c>
      <c r="D110" s="5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5">
        <v>1</v>
      </c>
      <c r="C111" s="5">
        <v>25</v>
      </c>
      <c r="D111" s="5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5">
        <v>24</v>
      </c>
      <c r="C112" s="5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5">
        <v>0</v>
      </c>
      <c r="C113" s="5">
        <v>0</v>
      </c>
      <c r="D113" s="5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5"/>
      <c r="C114" s="5">
        <v>0</v>
      </c>
      <c r="D114" s="5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5"/>
      <c r="C115" s="5"/>
      <c r="D115" s="5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5">
        <v>0</v>
      </c>
      <c r="C116" s="5">
        <v>25</v>
      </c>
      <c r="D116" s="5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5">
        <v>15</v>
      </c>
      <c r="C117" s="5"/>
      <c r="D117" s="5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5">
        <v>2</v>
      </c>
      <c r="C118" s="5">
        <v>25</v>
      </c>
      <c r="D118" s="96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5">
        <v>22</v>
      </c>
      <c r="C119" s="5"/>
      <c r="D119" s="5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5">
        <v>4</v>
      </c>
      <c r="C120" s="5">
        <v>21</v>
      </c>
      <c r="D120" s="5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98">
        <v>0</v>
      </c>
      <c r="C121" s="5">
        <v>0</v>
      </c>
      <c r="D121" s="98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26</v>
      </c>
      <c r="C123" s="5"/>
      <c r="D123" s="5">
        <v>1</v>
      </c>
      <c r="E123" s="255" t="s">
        <v>2843</v>
      </c>
      <c r="F123" s="5"/>
      <c r="G123" s="5"/>
      <c r="H123" s="5"/>
      <c r="I123" s="5"/>
      <c r="J123" s="94"/>
    </row>
    <row r="124" spans="1:15" x14ac:dyDescent="0.25">
      <c r="A124" s="96">
        <v>313</v>
      </c>
      <c r="B124" s="5">
        <v>0</v>
      </c>
      <c r="C124" s="24"/>
      <c r="D124" s="5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5">
        <v>4</v>
      </c>
      <c r="C125" s="24">
        <v>24</v>
      </c>
      <c r="D125" s="5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5">
        <v>22</v>
      </c>
      <c r="C126" s="5"/>
      <c r="D126" s="5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5">
        <v>6</v>
      </c>
      <c r="C127" s="5">
        <v>25</v>
      </c>
      <c r="D127" s="5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5">
        <v>20</v>
      </c>
      <c r="C128" s="5"/>
      <c r="D128" s="5"/>
      <c r="E128" s="5"/>
      <c r="F128" s="5"/>
      <c r="G128" s="5"/>
      <c r="H128" s="5"/>
      <c r="I128" s="5"/>
      <c r="J128" s="94"/>
    </row>
    <row r="129" spans="1:24" x14ac:dyDescent="0.25">
      <c r="A129" s="96"/>
      <c r="B129" s="5"/>
      <c r="C129" s="5"/>
      <c r="D129" s="96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5">
        <v>0</v>
      </c>
      <c r="C130" s="5">
        <v>0</v>
      </c>
      <c r="D130" s="5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96"/>
      <c r="C132" s="96"/>
      <c r="D132" s="96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594</v>
      </c>
      <c r="C134" s="176">
        <f>SUM(C3:C133)</f>
        <v>936</v>
      </c>
      <c r="D134" s="176">
        <f>SUM(D3:D133)</f>
        <v>33</v>
      </c>
      <c r="E134" s="165"/>
      <c r="F134" s="176"/>
      <c r="G134" s="165"/>
      <c r="H134" s="165"/>
      <c r="I134" s="165"/>
      <c r="J134" s="176">
        <f>B134+C134+D134</f>
        <v>1563</v>
      </c>
      <c r="K134" s="174"/>
      <c r="L134" s="166"/>
      <c r="N134" s="252" t="s">
        <v>4486</v>
      </c>
      <c r="O134" s="252" t="s">
        <v>4485</v>
      </c>
      <c r="Q134" s="252" t="s">
        <v>4479</v>
      </c>
      <c r="R134" s="252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  <c r="N135" s="252" t="s">
        <v>4483</v>
      </c>
      <c r="Q135" s="252" t="s">
        <v>4484</v>
      </c>
      <c r="R135" s="252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  <c r="N136" s="252" t="s">
        <v>4480</v>
      </c>
      <c r="Q136" s="252" t="s">
        <v>4482</v>
      </c>
      <c r="R136" s="252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  <c r="N137" s="252" t="s">
        <v>4481</v>
      </c>
      <c r="Q137" s="252" t="s">
        <v>3454</v>
      </c>
      <c r="R137" s="252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  <c r="Q138" t="s">
        <v>3454</v>
      </c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11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8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15</v>
      </c>
      <c r="I154" s="24">
        <f>SUM(C182+C156+C157)</f>
        <v>0</v>
      </c>
      <c r="J154" s="170">
        <f>F154+G154+H154+I154</f>
        <v>118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M155" t="s">
        <v>4460</v>
      </c>
      <c r="N155" s="220"/>
      <c r="O155" s="220"/>
    </row>
    <row r="156" spans="1:23" ht="15.75" thickBot="1" x14ac:dyDescent="0.3">
      <c r="A156" s="165" t="s">
        <v>2175</v>
      </c>
      <c r="B156" s="278"/>
      <c r="C156" s="278">
        <v>0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77</v>
      </c>
      <c r="H156" s="165">
        <f>SUM(B153+B154+B155+B170+B171+B172+B180+B181)</f>
        <v>75</v>
      </c>
      <c r="I156" s="165">
        <f>SUM(B156+B157+B182)</f>
        <v>0</v>
      </c>
      <c r="J156" s="176">
        <f>F156+G156+H156+I156</f>
        <v>208</v>
      </c>
      <c r="K156" s="174"/>
      <c r="L156" s="166"/>
    </row>
    <row r="157" spans="1:23" ht="15.75" thickBot="1" x14ac:dyDescent="0.3">
      <c r="A157" s="172" t="s">
        <v>2521</v>
      </c>
      <c r="B157" s="278">
        <v>0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SUM(D176+D177)</f>
        <v>1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3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117</v>
      </c>
      <c r="G160" s="96">
        <f>G154+G156+G158</f>
        <v>122</v>
      </c>
      <c r="H160" s="96">
        <f>H154+H156+H158</f>
        <v>90</v>
      </c>
      <c r="I160" s="96">
        <f>I154+I156+I158</f>
        <v>0</v>
      </c>
      <c r="J160" s="167">
        <f>J154+J156+J158</f>
        <v>329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329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14</v>
      </c>
      <c r="D168" s="96">
        <v>1</v>
      </c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/>
      <c r="N169" s="252"/>
    </row>
    <row r="170" spans="1:17" x14ac:dyDescent="0.25">
      <c r="A170" s="96" t="s">
        <v>2878</v>
      </c>
      <c r="B170" s="163">
        <v>0</v>
      </c>
      <c r="C170" s="163">
        <v>0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16</v>
      </c>
      <c r="D176" s="5">
        <v>0</v>
      </c>
      <c r="E176" s="135"/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16</v>
      </c>
      <c r="C177" s="271"/>
      <c r="D177" s="5">
        <v>1</v>
      </c>
      <c r="E177" s="135" t="s">
        <v>2843</v>
      </c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15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0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208</v>
      </c>
      <c r="C187" s="179">
        <f>SUM(C145:C186)</f>
        <v>118</v>
      </c>
      <c r="D187" s="179">
        <f>SUM(D145:D186)</f>
        <v>4</v>
      </c>
      <c r="E187" s="292" t="s">
        <v>4409</v>
      </c>
      <c r="F187" s="179"/>
      <c r="G187" s="179"/>
      <c r="H187" s="179"/>
      <c r="I187" s="179"/>
      <c r="J187" s="179">
        <f>B187+C187+D187</f>
        <v>330</v>
      </c>
    </row>
    <row r="188" spans="1:15" ht="15.75" thickTop="1" x14ac:dyDescent="0.25">
      <c r="A188" s="24" t="s">
        <v>1802</v>
      </c>
      <c r="B188" s="24">
        <f>B187+B134</f>
        <v>802</v>
      </c>
      <c r="C188" s="24">
        <f>C134+C187</f>
        <v>1054</v>
      </c>
      <c r="D188" s="24">
        <f>D134+D187</f>
        <v>37</v>
      </c>
      <c r="E188" s="24"/>
      <c r="F188" s="24"/>
      <c r="G188" s="24"/>
      <c r="H188" s="24"/>
      <c r="I188" s="24"/>
      <c r="J188" s="24">
        <f>J187+J134</f>
        <v>1893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A194" t="s">
        <v>4449</v>
      </c>
      <c r="E194" t="s">
        <v>4458</v>
      </c>
      <c r="O194" s="253" t="s">
        <v>4456</v>
      </c>
      <c r="P194" s="253"/>
      <c r="Q194" s="253"/>
    </row>
    <row r="195" spans="1:17" x14ac:dyDescent="0.25">
      <c r="A195" s="253" t="s">
        <v>4461</v>
      </c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1:17" x14ac:dyDescent="0.25">
      <c r="A196" s="253" t="s">
        <v>4463</v>
      </c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 t="s">
        <v>4468</v>
      </c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 t="s">
        <v>4469</v>
      </c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 t="s">
        <v>4470</v>
      </c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 t="s">
        <v>4457</v>
      </c>
      <c r="K221" s="220"/>
      <c r="O221" s="253" t="s">
        <v>4477</v>
      </c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A279" t="s">
        <v>4450</v>
      </c>
      <c r="B279" s="166"/>
      <c r="E279" s="253" t="s">
        <v>4464</v>
      </c>
      <c r="K279" t="s">
        <v>4473</v>
      </c>
    </row>
    <row r="280" spans="1:17" x14ac:dyDescent="0.25">
      <c r="A280" t="s">
        <v>4471</v>
      </c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 t="s">
        <v>4455</v>
      </c>
      <c r="B293" s="253"/>
      <c r="C293" s="253"/>
      <c r="D293" s="253"/>
      <c r="E293" s="253" t="s">
        <v>4455</v>
      </c>
      <c r="F293" s="253"/>
      <c r="G293" s="253"/>
      <c r="K293" t="s">
        <v>4452</v>
      </c>
      <c r="O293" t="s">
        <v>4452</v>
      </c>
    </row>
    <row r="294" spans="1:15" x14ac:dyDescent="0.25">
      <c r="A294" s="253"/>
      <c r="B294" s="253"/>
      <c r="C294" s="253"/>
      <c r="D294" s="253"/>
      <c r="E294" s="253" t="s">
        <v>4459</v>
      </c>
      <c r="F294" s="253"/>
      <c r="G294" s="253"/>
      <c r="K294" t="s">
        <v>4453</v>
      </c>
      <c r="O294" t="s">
        <v>4453</v>
      </c>
    </row>
    <row r="295" spans="1:15" x14ac:dyDescent="0.25">
      <c r="A295" s="253"/>
      <c r="B295" s="253"/>
      <c r="C295" s="253"/>
      <c r="D295" s="253"/>
      <c r="E295" s="253"/>
      <c r="F295" s="253"/>
      <c r="G295" s="253"/>
      <c r="K295" t="s">
        <v>4454</v>
      </c>
      <c r="O295" t="s">
        <v>4454</v>
      </c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  <c r="K312" t="s">
        <v>4462</v>
      </c>
      <c r="O312" t="s">
        <v>4478</v>
      </c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X321"/>
  <sheetViews>
    <sheetView zoomScaleNormal="100" workbookViewId="0">
      <pane ySplit="1" topLeftCell="A172" activePane="bottomLeft" state="frozen"/>
      <selection pane="bottomLeft" activeCell="P175" sqref="P175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25</v>
      </c>
      <c r="D3" s="5">
        <v>0</v>
      </c>
      <c r="E3" s="3" t="s">
        <v>3296</v>
      </c>
      <c r="F3" s="291">
        <f>C3+C9+C20+C30+C35+C40+C46+C51+C85+C96+C107+C116+C122+C57+C70+C77+C10+C11+C21+C22+C58+C97+C108+C123</f>
        <v>372</v>
      </c>
      <c r="G3" s="24">
        <f>C5+C12+C23+C31+C36+C42+C47+C87+C99+C100+C109+C110+C118+C125+C52+C62+C71+C79+C13+C14+C24+C25+C63+C88+C101+C119+C126</f>
        <v>321</v>
      </c>
      <c r="H3" s="24">
        <f>C6+C15+C26+C32+C37+C43+C48+C53+C89+C102+C103+C111+C120+C127+C112+C72+C80+C64+C65</f>
        <v>243</v>
      </c>
      <c r="I3" s="24">
        <f>C7+C33+C38+C44+C49+C54+C90+C104+C113+C121+C130+C131+C105+C73+C81+C66+C67+C114+C132</f>
        <v>0</v>
      </c>
      <c r="J3" s="170">
        <f>F3+G3+H3+I3</f>
        <v>936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5">
        <v>6</v>
      </c>
      <c r="C5" s="24">
        <v>22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0</v>
      </c>
      <c r="C6" s="5">
        <v>25</v>
      </c>
      <c r="D6" s="5">
        <v>1</v>
      </c>
      <c r="E6" s="338" t="s">
        <v>3636</v>
      </c>
      <c r="F6" s="94">
        <f>SUM(B3+B9+B10+B11+B20+B21+B22+B30+B35+B40+B46+B51+B57+B58+B70+B77+B85+B86+B96+B97+B98+B107+B108+B116+B117+B122+B123+B124+B78+B59+B60+B41+B61)</f>
        <v>323</v>
      </c>
      <c r="G6" s="5">
        <f>B5+B12+B13+B14+B23+B24+B25+B31+B36+B42+B47+B52+B87+B99+B100+B101+B109+B118+B125+B126+B110+B62+B71+B79+B63+B88+B119</f>
        <v>206</v>
      </c>
      <c r="H6" s="5">
        <f>B6+B15+B16+B17+B26+B27+B28+B32+B37+B43+B48+B53+B89+B102+B103+B111+B112+B120+B127+B128+B72+B80+B64+B65</f>
        <v>65</v>
      </c>
      <c r="I6" s="5">
        <f>B7+B33+B38+B44+B49+B54+B90+B104+B113+B114+B121+B130+B131+B132+B73+B81+B66+B67+B105</f>
        <v>0</v>
      </c>
      <c r="J6" s="94">
        <f>SUM(F6+G6+H6+I6)</f>
        <v>594</v>
      </c>
    </row>
    <row r="7" spans="1:15" x14ac:dyDescent="0.25">
      <c r="A7" s="5">
        <v>141</v>
      </c>
      <c r="B7" s="5">
        <v>0</v>
      </c>
      <c r="C7" s="5">
        <v>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D3+D9+D10+D11+D20+D21+D22+D30+D35+D40+D46+D51+D85+D96+D97+D98+D107+D108+D116+D117+D122+D123+D57+D70+D77+D58+D86+D124</f>
        <v>5</v>
      </c>
      <c r="G9" s="5">
        <f>D5+D12+D13+D14+D23+D24+D31+D36+D42+D47+D52+D87+D99+D100+D101+D109+D110+D118+D125+D126+D62+D71+D79+D25+D63+D88+D119</f>
        <v>11</v>
      </c>
      <c r="H9" s="5">
        <f>D6+D15+D16+D17+D26+D27+D28+D32+D37+D43+D48+D53+D89+D102+D103+D111+D120+D127+D128+D63+D72+D80+D64+D65</f>
        <v>13</v>
      </c>
      <c r="I9" s="5">
        <f>D7+D33+D38+D44+D49+D54+D90+D104+D113+D114+D121+D130+D131+D132+D73+D81+D66+D67+D105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25</v>
      </c>
      <c r="C10" s="5"/>
      <c r="D10" s="5"/>
      <c r="E10" s="5"/>
      <c r="F10" s="5"/>
      <c r="G10" s="5"/>
      <c r="H10" s="5"/>
      <c r="I10" s="5"/>
      <c r="J10" s="94">
        <f>J3+J6+J9</f>
        <v>1563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2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0</v>
      </c>
      <c r="C13" s="5"/>
      <c r="D13" s="5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0</v>
      </c>
      <c r="C15" s="5">
        <v>0</v>
      </c>
      <c r="D15" s="5">
        <v>0</v>
      </c>
      <c r="E15" s="5"/>
      <c r="F15" s="5">
        <f>SUM(F3+F6+F9)</f>
        <v>700</v>
      </c>
      <c r="G15" s="5">
        <f>SUM(G3+G6+G9)</f>
        <v>538</v>
      </c>
      <c r="H15" s="5">
        <f>SUM(H3+H6+H9)</f>
        <v>321</v>
      </c>
      <c r="I15" s="5">
        <f>SUM(I3+I6+I9)</f>
        <v>4</v>
      </c>
      <c r="J15" s="94">
        <f>SUM(F15+G15+H15+I15)</f>
        <v>1563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29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4</v>
      </c>
      <c r="C23" s="5">
        <v>24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22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0</v>
      </c>
      <c r="C26" s="5">
        <v>0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0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0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5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21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/>
      <c r="C33" s="5">
        <v>0</v>
      </c>
      <c r="D33" s="108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16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0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26</v>
      </c>
      <c r="C41" s="108"/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4</v>
      </c>
      <c r="C42" s="108">
        <v>24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2989</v>
      </c>
      <c r="B43" s="108">
        <v>1</v>
      </c>
      <c r="C43" s="108">
        <v>22</v>
      </c>
      <c r="D43" s="108">
        <v>0</v>
      </c>
      <c r="E43" s="260"/>
      <c r="F43" s="108"/>
      <c r="G43" s="108"/>
      <c r="H43" s="108"/>
      <c r="I43" s="108"/>
      <c r="J43" s="108"/>
    </row>
    <row r="44" spans="1:15" x14ac:dyDescent="0.25">
      <c r="A44" s="108" t="s">
        <v>2990</v>
      </c>
      <c r="B44" s="108">
        <v>0</v>
      </c>
      <c r="C44" s="108">
        <v>0</v>
      </c>
      <c r="D44" s="108"/>
      <c r="E44" s="260"/>
      <c r="F44" s="108"/>
      <c r="G44" s="108"/>
      <c r="H44" s="108"/>
      <c r="I44" s="108"/>
      <c r="J44" s="108"/>
      <c r="N44" s="303"/>
    </row>
    <row r="45" spans="1:15" x14ac:dyDescent="0.25">
      <c r="A45" s="108" t="s">
        <v>2872</v>
      </c>
      <c r="B45" s="108"/>
      <c r="C45" s="108"/>
      <c r="D45" s="108"/>
      <c r="E45" s="260"/>
      <c r="F45" s="108"/>
      <c r="G45" s="108"/>
      <c r="H45" s="108"/>
      <c r="I45" s="108"/>
      <c r="J45" s="108"/>
    </row>
    <row r="46" spans="1:15" ht="15.75" thickBot="1" x14ac:dyDescent="0.3">
      <c r="A46" s="98" t="s">
        <v>2986</v>
      </c>
      <c r="B46" s="108">
        <v>0</v>
      </c>
      <c r="C46" s="108">
        <v>23</v>
      </c>
      <c r="D46" s="108"/>
      <c r="E46" s="108"/>
      <c r="F46" s="108"/>
      <c r="G46" s="108"/>
      <c r="H46" s="108"/>
      <c r="I46" s="108"/>
      <c r="J46" s="108"/>
      <c r="N46" s="220"/>
    </row>
    <row r="47" spans="1:15" x14ac:dyDescent="0.25">
      <c r="A47" s="108" t="s">
        <v>2991</v>
      </c>
      <c r="B47" s="5">
        <v>0</v>
      </c>
      <c r="C47" s="5">
        <v>22</v>
      </c>
      <c r="D47" s="5">
        <v>0</v>
      </c>
      <c r="E47" s="5"/>
      <c r="F47" s="5"/>
      <c r="G47" s="5"/>
      <c r="H47" s="5"/>
      <c r="I47" s="5"/>
      <c r="J47" s="5"/>
      <c r="N47" s="276"/>
    </row>
    <row r="48" spans="1:15" x14ac:dyDescent="0.25">
      <c r="A48" s="5" t="s">
        <v>2992</v>
      </c>
      <c r="B48" s="5"/>
      <c r="C48" s="5">
        <v>21</v>
      </c>
      <c r="D48" s="5">
        <v>4</v>
      </c>
      <c r="E48" s="5"/>
      <c r="F48" s="5"/>
      <c r="G48" s="5"/>
      <c r="H48" s="5"/>
      <c r="I48" s="5"/>
      <c r="J48" s="5"/>
    </row>
    <row r="49" spans="1:19" x14ac:dyDescent="0.25">
      <c r="A49" s="5" t="s">
        <v>2993</v>
      </c>
      <c r="B49" s="5"/>
      <c r="C49" s="5">
        <v>0</v>
      </c>
      <c r="D49" s="5">
        <v>2</v>
      </c>
      <c r="E49" s="5"/>
      <c r="F49" s="5"/>
      <c r="G49" s="5"/>
      <c r="H49" s="5"/>
      <c r="I49" s="5"/>
      <c r="J49" s="5"/>
      <c r="N49" s="220"/>
    </row>
    <row r="50" spans="1:19" x14ac:dyDescent="0.25">
      <c r="A50" s="162" t="s">
        <v>2870</v>
      </c>
      <c r="B50" s="5"/>
      <c r="C50" s="5"/>
      <c r="D50" s="5"/>
      <c r="E50" s="5"/>
      <c r="F50" s="5"/>
      <c r="G50" s="5"/>
      <c r="H50" s="5"/>
      <c r="I50" s="5"/>
      <c r="J50" s="5"/>
    </row>
    <row r="51" spans="1:19" x14ac:dyDescent="0.25">
      <c r="A51" s="5" t="s">
        <v>2994</v>
      </c>
      <c r="B51" s="5">
        <v>2</v>
      </c>
      <c r="C51" s="5">
        <v>25</v>
      </c>
      <c r="D51" s="5">
        <v>1</v>
      </c>
      <c r="E51" s="264" t="s">
        <v>2843</v>
      </c>
      <c r="F51" s="5"/>
      <c r="G51" s="5"/>
      <c r="H51" s="5"/>
      <c r="I51" s="5"/>
      <c r="J51" s="5"/>
      <c r="S51" s="220"/>
    </row>
    <row r="52" spans="1:19" x14ac:dyDescent="0.25">
      <c r="A52" s="5" t="s">
        <v>2995</v>
      </c>
      <c r="B52" s="5">
        <v>1</v>
      </c>
      <c r="C52" s="5">
        <v>25</v>
      </c>
      <c r="D52" s="5">
        <v>0</v>
      </c>
      <c r="E52" s="5"/>
      <c r="F52" s="5"/>
      <c r="G52" s="5"/>
      <c r="H52" s="5"/>
      <c r="I52" s="5"/>
      <c r="J52" s="5"/>
    </row>
    <row r="53" spans="1:19" x14ac:dyDescent="0.25">
      <c r="A53" s="5" t="s">
        <v>2996</v>
      </c>
      <c r="B53" s="5">
        <v>1</v>
      </c>
      <c r="C53" s="5">
        <v>22</v>
      </c>
      <c r="D53" s="5"/>
      <c r="E53" s="5"/>
      <c r="F53" s="5"/>
      <c r="G53" s="5"/>
      <c r="H53" s="5"/>
      <c r="I53" s="5"/>
      <c r="J53" s="5"/>
    </row>
    <row r="54" spans="1:19" x14ac:dyDescent="0.25">
      <c r="A54" s="5" t="s">
        <v>2997</v>
      </c>
      <c r="B54" s="5"/>
      <c r="C54" s="5"/>
      <c r="D54" s="5"/>
      <c r="E54" s="5"/>
      <c r="F54" s="5"/>
      <c r="G54" s="5"/>
      <c r="H54" s="5"/>
      <c r="I54" s="5"/>
      <c r="J54" s="5"/>
    </row>
    <row r="55" spans="1:19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N55" s="220"/>
    </row>
    <row r="56" spans="1:19" x14ac:dyDescent="0.25">
      <c r="A56" s="5" t="s">
        <v>3386</v>
      </c>
      <c r="B56" s="5"/>
      <c r="C56" s="5"/>
      <c r="D56" s="5"/>
      <c r="E56" s="5"/>
      <c r="F56" s="5"/>
      <c r="G56" s="5"/>
      <c r="H56" s="5"/>
      <c r="I56" s="5"/>
      <c r="J56" s="5"/>
    </row>
    <row r="57" spans="1:19" x14ac:dyDescent="0.25">
      <c r="A57" s="5" t="s">
        <v>3402</v>
      </c>
      <c r="B57" s="5">
        <v>28</v>
      </c>
      <c r="C57" s="5"/>
      <c r="D57" s="5"/>
      <c r="E57" s="24"/>
      <c r="F57" s="5"/>
      <c r="G57" s="5"/>
      <c r="H57" s="5"/>
      <c r="I57" s="5"/>
      <c r="J57" s="5"/>
      <c r="N57" s="220"/>
      <c r="O57" s="220"/>
    </row>
    <row r="58" spans="1:19" x14ac:dyDescent="0.25">
      <c r="A58" s="5" t="s">
        <v>3403</v>
      </c>
      <c r="B58" s="5">
        <v>26</v>
      </c>
      <c r="C58" s="5"/>
      <c r="D58" s="5">
        <v>2</v>
      </c>
      <c r="E58" s="264" t="s">
        <v>2843</v>
      </c>
      <c r="F58" s="5"/>
      <c r="G58" s="5"/>
      <c r="H58" s="5"/>
      <c r="I58" s="5"/>
      <c r="J58" s="5"/>
    </row>
    <row r="59" spans="1:19" x14ac:dyDescent="0.25">
      <c r="A59" s="5" t="s">
        <v>4060</v>
      </c>
      <c r="B59" s="5">
        <v>27</v>
      </c>
      <c r="C59" s="5"/>
      <c r="D59" s="5"/>
      <c r="E59" s="264"/>
      <c r="F59" s="5"/>
      <c r="G59" s="5"/>
      <c r="H59" s="5"/>
      <c r="I59" s="5"/>
      <c r="J59" s="5"/>
      <c r="N59" s="220"/>
    </row>
    <row r="60" spans="1:19" x14ac:dyDescent="0.25">
      <c r="A60" s="5" t="s">
        <v>4061</v>
      </c>
      <c r="B60" s="5">
        <v>28</v>
      </c>
      <c r="C60" s="5"/>
      <c r="D60" s="5"/>
      <c r="E60" s="264"/>
      <c r="F60" s="5"/>
      <c r="G60" s="5"/>
      <c r="H60" s="5"/>
      <c r="I60" s="5"/>
      <c r="J60" s="5"/>
    </row>
    <row r="61" spans="1:19" x14ac:dyDescent="0.25">
      <c r="A61" s="5" t="s">
        <v>4081</v>
      </c>
      <c r="B61" s="5">
        <v>29</v>
      </c>
      <c r="C61" s="5"/>
      <c r="D61" s="5"/>
      <c r="E61" s="264"/>
      <c r="F61" s="5"/>
      <c r="G61" s="5"/>
      <c r="H61" s="5"/>
      <c r="I61" s="5"/>
      <c r="J61" s="5"/>
      <c r="N61" s="220"/>
      <c r="O61" s="220"/>
    </row>
    <row r="62" spans="1:19" x14ac:dyDescent="0.25">
      <c r="A62" s="5" t="s">
        <v>3975</v>
      </c>
      <c r="B62" s="5">
        <v>29</v>
      </c>
      <c r="C62" s="5"/>
      <c r="D62" s="5"/>
      <c r="E62" s="24"/>
      <c r="F62" s="5"/>
      <c r="G62" s="5"/>
      <c r="H62" s="5"/>
      <c r="I62" s="5"/>
      <c r="J62" s="5"/>
    </row>
    <row r="63" spans="1:19" x14ac:dyDescent="0.25">
      <c r="A63" s="5" t="s">
        <v>3976</v>
      </c>
      <c r="B63" s="5">
        <v>27</v>
      </c>
      <c r="C63" s="5"/>
      <c r="D63" s="5"/>
      <c r="E63" s="24"/>
      <c r="F63" s="5"/>
      <c r="G63" s="5"/>
      <c r="H63" s="5"/>
      <c r="I63" s="5"/>
      <c r="J63" s="5"/>
      <c r="N63" s="220"/>
      <c r="O63" s="220"/>
    </row>
    <row r="64" spans="1:19" x14ac:dyDescent="0.25">
      <c r="A64" s="5" t="s">
        <v>3977</v>
      </c>
      <c r="B64" s="5"/>
      <c r="C64" s="5"/>
      <c r="D64" s="5"/>
      <c r="E64" s="24"/>
      <c r="F64" s="5"/>
      <c r="G64" s="5"/>
      <c r="H64" s="5"/>
      <c r="I64" s="5"/>
      <c r="J64" s="5"/>
    </row>
    <row r="65" spans="1:15" x14ac:dyDescent="0.25">
      <c r="A65" s="5" t="s">
        <v>3978</v>
      </c>
      <c r="B65" s="5"/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3979</v>
      </c>
      <c r="B66" s="5"/>
      <c r="C66" s="5"/>
      <c r="D66" s="5"/>
      <c r="E66" s="24"/>
      <c r="F66" s="5"/>
      <c r="G66" s="5"/>
      <c r="H66" s="5"/>
      <c r="I66" s="5"/>
      <c r="J66" s="5"/>
    </row>
    <row r="67" spans="1:15" x14ac:dyDescent="0.25">
      <c r="A67" s="5" t="s">
        <v>3980</v>
      </c>
      <c r="B67" s="5"/>
      <c r="C67" s="5"/>
      <c r="D67" s="5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/>
      <c r="B68" s="5"/>
      <c r="C68" s="5"/>
      <c r="D68" s="5"/>
      <c r="E68" s="24"/>
      <c r="F68" s="5"/>
      <c r="G68" s="5"/>
      <c r="H68" s="5"/>
      <c r="I68" s="5"/>
      <c r="J68" s="5"/>
    </row>
    <row r="69" spans="1:15" x14ac:dyDescent="0.25">
      <c r="A69" s="5" t="s">
        <v>3390</v>
      </c>
      <c r="B69" s="5"/>
      <c r="C69" s="5"/>
      <c r="D69" s="5"/>
      <c r="E69" s="24"/>
      <c r="F69" s="5"/>
      <c r="G69" s="5"/>
      <c r="H69" s="5"/>
      <c r="I69" s="5"/>
      <c r="J69" s="5"/>
      <c r="N69" s="220"/>
    </row>
    <row r="70" spans="1:15" x14ac:dyDescent="0.25">
      <c r="A70" s="5" t="s">
        <v>4347</v>
      </c>
      <c r="B70" s="5">
        <v>7</v>
      </c>
      <c r="C70" s="86">
        <v>25</v>
      </c>
      <c r="D70" s="5"/>
      <c r="E70" s="24"/>
      <c r="F70" s="5"/>
      <c r="G70" s="5"/>
      <c r="H70" s="5"/>
      <c r="I70" s="5"/>
      <c r="J70" s="5"/>
    </row>
    <row r="71" spans="1:15" x14ac:dyDescent="0.25">
      <c r="A71" s="5" t="s">
        <v>4348</v>
      </c>
      <c r="B71" s="5">
        <v>21</v>
      </c>
      <c r="C71" s="5"/>
      <c r="D71" s="5">
        <v>1</v>
      </c>
      <c r="E71" s="264" t="s">
        <v>2843</v>
      </c>
      <c r="F71" s="5"/>
      <c r="G71" s="5"/>
      <c r="H71" s="5"/>
      <c r="I71" s="5"/>
      <c r="J71" s="5"/>
    </row>
    <row r="72" spans="1:15" x14ac:dyDescent="0.25">
      <c r="A72" s="5" t="s">
        <v>4349</v>
      </c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 t="s">
        <v>4350</v>
      </c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/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/>
      <c r="B75" s="5"/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3395</v>
      </c>
      <c r="B76" s="5"/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 t="s">
        <v>3399</v>
      </c>
      <c r="B77" s="5">
        <v>0</v>
      </c>
      <c r="C77" s="5">
        <v>25</v>
      </c>
      <c r="D77" s="5"/>
      <c r="E77" s="24"/>
      <c r="F77" s="5"/>
      <c r="G77" s="5"/>
      <c r="H77" s="5"/>
      <c r="I77" s="5"/>
      <c r="J77" s="5"/>
    </row>
    <row r="78" spans="1:15" x14ac:dyDescent="0.25">
      <c r="A78" s="5" t="s">
        <v>4052</v>
      </c>
      <c r="B78" s="5">
        <v>23</v>
      </c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4130</v>
      </c>
      <c r="B79" s="5">
        <v>11</v>
      </c>
      <c r="C79" s="5">
        <v>14</v>
      </c>
      <c r="D79" s="5">
        <v>2</v>
      </c>
      <c r="E79" s="264" t="s">
        <v>4465</v>
      </c>
      <c r="F79" s="5"/>
      <c r="G79" s="5"/>
      <c r="H79" s="5"/>
      <c r="I79" s="5"/>
      <c r="J79" s="5"/>
    </row>
    <row r="80" spans="1:15" x14ac:dyDescent="0.25">
      <c r="A80" s="5" t="s">
        <v>4131</v>
      </c>
      <c r="B80" s="5"/>
      <c r="C80" s="5"/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4132</v>
      </c>
      <c r="B81" s="5"/>
      <c r="C81" s="5"/>
      <c r="D81" s="5"/>
      <c r="E81" s="24"/>
      <c r="F81" s="5"/>
      <c r="G81" s="5"/>
      <c r="H81" s="5"/>
      <c r="I81" s="5"/>
      <c r="J81" s="5"/>
    </row>
    <row r="82" spans="1:10" x14ac:dyDescent="0.25">
      <c r="A82" s="5"/>
      <c r="B82" s="5"/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/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 t="s">
        <v>2186</v>
      </c>
      <c r="B84" s="5"/>
      <c r="C84" s="5"/>
      <c r="D84" s="5"/>
      <c r="E84" s="97" t="s">
        <v>235</v>
      </c>
      <c r="F84" s="5"/>
      <c r="G84" s="5"/>
      <c r="H84" s="5"/>
      <c r="I84" s="5"/>
      <c r="J84" s="5"/>
    </row>
    <row r="85" spans="1:10" ht="13.9" customHeight="1" x14ac:dyDescent="0.25">
      <c r="A85" s="218" t="s">
        <v>2489</v>
      </c>
      <c r="B85" s="5">
        <v>0</v>
      </c>
      <c r="C85" s="5">
        <v>24</v>
      </c>
      <c r="D85" s="5">
        <v>1</v>
      </c>
      <c r="E85" s="3"/>
      <c r="F85" s="5"/>
      <c r="G85" s="5"/>
      <c r="H85" s="5"/>
      <c r="I85" s="5"/>
      <c r="J85" s="5"/>
    </row>
    <row r="86" spans="1:10" ht="13.9" customHeight="1" x14ac:dyDescent="0.25">
      <c r="A86" s="218" t="s">
        <v>3456</v>
      </c>
      <c r="B86" s="5">
        <v>24</v>
      </c>
      <c r="C86" s="24"/>
      <c r="D86" s="5"/>
      <c r="E86" s="3"/>
      <c r="F86" s="5"/>
      <c r="G86" s="5"/>
      <c r="H86" s="5"/>
      <c r="I86" s="5"/>
      <c r="J86" s="5"/>
    </row>
    <row r="87" spans="1:10" x14ac:dyDescent="0.25">
      <c r="A87" s="218" t="s">
        <v>2490</v>
      </c>
      <c r="B87" s="5">
        <v>0</v>
      </c>
      <c r="C87" s="24">
        <v>24</v>
      </c>
      <c r="D87" s="5">
        <v>1</v>
      </c>
      <c r="E87" s="5"/>
      <c r="F87" s="5"/>
      <c r="G87" s="5"/>
      <c r="H87" s="5"/>
      <c r="I87" s="5"/>
      <c r="J87" s="94"/>
    </row>
    <row r="88" spans="1:10" x14ac:dyDescent="0.25">
      <c r="A88" s="218" t="s">
        <v>3981</v>
      </c>
      <c r="B88" s="5">
        <v>19</v>
      </c>
      <c r="C88" s="24"/>
      <c r="D88" s="5"/>
      <c r="E88" s="5"/>
      <c r="F88" s="5"/>
      <c r="G88" s="5"/>
      <c r="H88" s="5"/>
      <c r="I88" s="5"/>
      <c r="J88" s="94"/>
    </row>
    <row r="89" spans="1:10" x14ac:dyDescent="0.25">
      <c r="A89" s="218" t="s">
        <v>100</v>
      </c>
      <c r="B89" s="5">
        <v>1</v>
      </c>
      <c r="C89" s="5">
        <v>22</v>
      </c>
      <c r="D89" s="5">
        <v>1</v>
      </c>
      <c r="E89" s="5" t="s">
        <v>4305</v>
      </c>
      <c r="F89" s="5"/>
      <c r="G89" s="5"/>
      <c r="H89" s="5"/>
      <c r="I89" s="5"/>
      <c r="J89" s="5"/>
    </row>
    <row r="90" spans="1:10" x14ac:dyDescent="0.25">
      <c r="A90" s="218" t="s">
        <v>2491</v>
      </c>
      <c r="B90" s="5"/>
      <c r="C90" s="5">
        <v>0</v>
      </c>
      <c r="D90" s="5">
        <v>1</v>
      </c>
      <c r="E90" s="5"/>
      <c r="F90" s="5"/>
      <c r="G90" s="5"/>
      <c r="H90" s="5"/>
      <c r="I90" s="5"/>
      <c r="J90" s="94"/>
    </row>
    <row r="91" spans="1:10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25">
      <c r="A92" s="5"/>
      <c r="B92" s="5"/>
      <c r="C92" s="5"/>
      <c r="D92" s="5"/>
      <c r="E92" s="5"/>
      <c r="F92" s="5"/>
      <c r="G92" s="5"/>
      <c r="H92" s="5"/>
      <c r="I92" s="5"/>
      <c r="J92" s="94"/>
    </row>
    <row r="93" spans="1:10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5"/>
      <c r="F94" s="5"/>
      <c r="G94" s="5"/>
      <c r="H94" s="5"/>
      <c r="I94" s="5"/>
      <c r="J94" s="94"/>
    </row>
    <row r="95" spans="1:10" x14ac:dyDescent="0.25">
      <c r="A95" s="5" t="s">
        <v>2187</v>
      </c>
      <c r="B95" s="5"/>
      <c r="C95" s="5"/>
      <c r="D95" s="5"/>
      <c r="E95" s="5"/>
      <c r="F95" s="5"/>
      <c r="G95" s="5"/>
      <c r="H95" s="5"/>
      <c r="I95" s="5"/>
      <c r="J95" s="94"/>
    </row>
    <row r="96" spans="1:10" x14ac:dyDescent="0.25">
      <c r="A96" s="5">
        <v>711</v>
      </c>
      <c r="B96" s="5">
        <v>0</v>
      </c>
      <c r="C96" s="5">
        <v>24</v>
      </c>
      <c r="D96" s="5">
        <v>0</v>
      </c>
      <c r="E96" s="135"/>
      <c r="F96" s="5"/>
      <c r="G96" s="5"/>
      <c r="H96" s="5"/>
      <c r="I96" s="5"/>
      <c r="J96" s="5"/>
    </row>
    <row r="97" spans="1:10" x14ac:dyDescent="0.25">
      <c r="A97" s="5">
        <v>712</v>
      </c>
      <c r="B97" s="5">
        <v>0</v>
      </c>
      <c r="C97" s="5"/>
      <c r="D97" s="5">
        <v>0</v>
      </c>
      <c r="F97" s="5"/>
      <c r="G97" s="5"/>
      <c r="H97" s="5"/>
      <c r="I97" s="5"/>
      <c r="J97" s="5"/>
    </row>
    <row r="98" spans="1:10" x14ac:dyDescent="0.25">
      <c r="A98" s="263" t="s">
        <v>2894</v>
      </c>
      <c r="B98" s="5">
        <v>0</v>
      </c>
      <c r="C98" s="5"/>
      <c r="D98" s="5"/>
      <c r="E98" s="5"/>
      <c r="F98" s="5"/>
      <c r="G98" s="5"/>
      <c r="H98" s="5"/>
      <c r="I98" s="5"/>
      <c r="J98" s="5"/>
    </row>
    <row r="99" spans="1:10" x14ac:dyDescent="0.25">
      <c r="A99" s="5">
        <v>721</v>
      </c>
      <c r="B99" s="5">
        <v>3</v>
      </c>
      <c r="C99" s="5">
        <v>24</v>
      </c>
      <c r="D99" s="5">
        <v>1</v>
      </c>
      <c r="E99" s="254"/>
      <c r="F99" s="5"/>
      <c r="G99" s="5"/>
      <c r="H99" s="5"/>
      <c r="I99" s="5"/>
      <c r="J99" s="94"/>
    </row>
    <row r="100" spans="1:10" x14ac:dyDescent="0.25">
      <c r="A100" s="5">
        <v>722</v>
      </c>
      <c r="B100" s="5">
        <v>0</v>
      </c>
      <c r="C100" s="5">
        <v>0</v>
      </c>
      <c r="D100" s="5">
        <v>0</v>
      </c>
      <c r="F100" s="5"/>
      <c r="G100" s="5"/>
      <c r="H100" s="5"/>
      <c r="I100" s="5"/>
      <c r="J100" s="5"/>
    </row>
    <row r="101" spans="1:10" x14ac:dyDescent="0.25">
      <c r="A101" s="263" t="s">
        <v>2882</v>
      </c>
      <c r="B101" s="5">
        <v>0</v>
      </c>
      <c r="C101" s="5"/>
      <c r="D101" s="5"/>
      <c r="E101" s="254"/>
      <c r="F101" s="5"/>
      <c r="G101" s="5"/>
      <c r="H101" s="5"/>
      <c r="I101" s="5"/>
      <c r="J101" s="5"/>
    </row>
    <row r="102" spans="1:10" x14ac:dyDescent="0.25">
      <c r="A102" s="5">
        <v>731</v>
      </c>
      <c r="B102" s="5">
        <v>6</v>
      </c>
      <c r="C102" s="5">
        <v>23</v>
      </c>
      <c r="D102" s="5">
        <v>0</v>
      </c>
      <c r="E102" s="5"/>
      <c r="F102" s="5"/>
      <c r="G102" s="5"/>
      <c r="H102" s="5"/>
      <c r="I102" s="5"/>
      <c r="J102" s="5"/>
    </row>
    <row r="103" spans="1:10" x14ac:dyDescent="0.25">
      <c r="A103" s="5">
        <v>732</v>
      </c>
      <c r="B103" s="5">
        <v>0</v>
      </c>
      <c r="C103" s="5">
        <v>0</v>
      </c>
      <c r="D103" s="5">
        <v>0</v>
      </c>
      <c r="E103" s="5"/>
      <c r="F103" s="5"/>
      <c r="G103" s="5"/>
      <c r="H103" s="5"/>
      <c r="I103" s="5"/>
      <c r="J103" s="5"/>
    </row>
    <row r="104" spans="1:10" x14ac:dyDescent="0.25">
      <c r="A104" s="5">
        <v>741</v>
      </c>
      <c r="B104" s="5">
        <v>0</v>
      </c>
      <c r="C104" s="5">
        <v>0</v>
      </c>
      <c r="D104" s="5">
        <v>0</v>
      </c>
      <c r="E104" s="5"/>
      <c r="F104" s="5"/>
      <c r="G104" s="5"/>
      <c r="H104" s="5"/>
      <c r="I104" s="5"/>
      <c r="J104" s="5"/>
    </row>
    <row r="105" spans="1:10" x14ac:dyDescent="0.25">
      <c r="A105" s="5">
        <v>742</v>
      </c>
      <c r="B105" s="5"/>
      <c r="C105" s="5">
        <v>0</v>
      </c>
      <c r="D105" s="5"/>
      <c r="E105" s="5"/>
      <c r="F105" s="5"/>
      <c r="G105" s="5"/>
      <c r="H105" s="5"/>
      <c r="I105" s="5"/>
      <c r="J105" s="5"/>
    </row>
    <row r="106" spans="1:10" x14ac:dyDescent="0.25">
      <c r="A106" s="5" t="s">
        <v>2188</v>
      </c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25">
      <c r="A107" s="5">
        <v>811</v>
      </c>
      <c r="B107" s="5">
        <v>2</v>
      </c>
      <c r="C107" s="5">
        <v>26</v>
      </c>
      <c r="D107" s="5">
        <v>0</v>
      </c>
      <c r="E107" s="5"/>
      <c r="F107" s="5"/>
      <c r="G107" s="5"/>
      <c r="H107" s="5"/>
      <c r="I107" s="5"/>
      <c r="J107" s="5"/>
    </row>
    <row r="108" spans="1:10" x14ac:dyDescent="0.25">
      <c r="A108" s="263" t="s">
        <v>2881</v>
      </c>
      <c r="B108" s="5">
        <v>0</v>
      </c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>
        <v>821</v>
      </c>
      <c r="B109" s="5">
        <v>2</v>
      </c>
      <c r="C109" s="5">
        <v>24</v>
      </c>
      <c r="D109" s="5">
        <v>1</v>
      </c>
      <c r="E109" s="135" t="s">
        <v>3636</v>
      </c>
      <c r="F109" s="5"/>
      <c r="G109" s="5"/>
      <c r="H109" s="5"/>
      <c r="I109" s="5"/>
      <c r="J109" s="5"/>
    </row>
    <row r="110" spans="1:10" x14ac:dyDescent="0.25">
      <c r="A110" s="5">
        <v>822</v>
      </c>
      <c r="B110" s="5">
        <v>0</v>
      </c>
      <c r="C110" s="5">
        <v>0</v>
      </c>
      <c r="D110" s="5">
        <v>0</v>
      </c>
      <c r="E110" s="135"/>
      <c r="F110" s="5"/>
      <c r="G110" s="5"/>
      <c r="H110" s="5"/>
      <c r="I110" s="5"/>
      <c r="J110" s="5"/>
    </row>
    <row r="111" spans="1:10" x14ac:dyDescent="0.25">
      <c r="A111" s="5">
        <v>831</v>
      </c>
      <c r="B111" s="5">
        <v>1</v>
      </c>
      <c r="C111" s="5">
        <v>25</v>
      </c>
      <c r="D111" s="5">
        <v>0</v>
      </c>
      <c r="E111" s="5"/>
      <c r="F111" s="5"/>
      <c r="G111" s="5"/>
      <c r="H111" s="5"/>
      <c r="I111" s="5"/>
      <c r="J111" s="5"/>
    </row>
    <row r="112" spans="1:10" x14ac:dyDescent="0.25">
      <c r="A112" s="5">
        <v>832</v>
      </c>
      <c r="B112" s="5">
        <v>24</v>
      </c>
      <c r="C112" s="5">
        <v>0</v>
      </c>
      <c r="E112" s="5"/>
      <c r="F112" s="5"/>
      <c r="G112" s="5"/>
      <c r="H112" s="5"/>
      <c r="I112" s="5"/>
      <c r="J112" s="5"/>
    </row>
    <row r="113" spans="1:15" x14ac:dyDescent="0.25">
      <c r="A113" s="5">
        <v>841</v>
      </c>
      <c r="B113" s="5">
        <v>0</v>
      </c>
      <c r="C113" s="5">
        <v>0</v>
      </c>
      <c r="D113" s="5">
        <v>0</v>
      </c>
      <c r="E113" s="135"/>
      <c r="F113" s="5"/>
      <c r="G113" s="5"/>
      <c r="H113" s="5"/>
      <c r="I113" s="5"/>
      <c r="J113" s="5"/>
    </row>
    <row r="114" spans="1:15" x14ac:dyDescent="0.25">
      <c r="A114" s="5">
        <v>842</v>
      </c>
      <c r="B114" s="5"/>
      <c r="C114" s="5">
        <v>0</v>
      </c>
      <c r="D114" s="5">
        <v>1</v>
      </c>
      <c r="E114" s="135"/>
      <c r="F114" s="5"/>
      <c r="G114" s="5"/>
      <c r="H114" s="5"/>
      <c r="I114" s="5"/>
      <c r="J114" s="5"/>
    </row>
    <row r="115" spans="1:15" x14ac:dyDescent="0.25">
      <c r="A115" s="5" t="s">
        <v>2189</v>
      </c>
      <c r="B115" s="5"/>
      <c r="C115" s="5"/>
      <c r="D115" s="5"/>
      <c r="E115" s="5"/>
      <c r="F115" s="5"/>
      <c r="G115" s="5"/>
      <c r="H115" s="5"/>
      <c r="I115" s="5"/>
      <c r="J115" s="5"/>
    </row>
    <row r="116" spans="1:15" x14ac:dyDescent="0.25">
      <c r="A116" s="5">
        <v>911</v>
      </c>
      <c r="B116" s="5">
        <v>0</v>
      </c>
      <c r="C116" s="5">
        <v>25</v>
      </c>
      <c r="D116" s="5"/>
      <c r="E116" s="5"/>
      <c r="F116" s="5"/>
      <c r="G116" s="5"/>
      <c r="H116" s="5"/>
      <c r="I116" s="5"/>
      <c r="J116" s="5"/>
    </row>
    <row r="117" spans="1:15" x14ac:dyDescent="0.25">
      <c r="A117" s="5">
        <v>912</v>
      </c>
      <c r="B117" s="5">
        <v>15</v>
      </c>
      <c r="C117" s="5"/>
      <c r="D117" s="5"/>
      <c r="E117" s="5"/>
      <c r="F117" s="5"/>
      <c r="G117" s="5"/>
      <c r="H117" s="5"/>
      <c r="I117" s="5"/>
      <c r="J117" s="5"/>
    </row>
    <row r="118" spans="1:15" x14ac:dyDescent="0.25">
      <c r="A118" s="5">
        <v>921</v>
      </c>
      <c r="B118" s="5">
        <v>2</v>
      </c>
      <c r="C118" s="5">
        <v>25</v>
      </c>
      <c r="D118" s="96">
        <v>0</v>
      </c>
      <c r="E118" s="255"/>
      <c r="F118" s="5"/>
      <c r="G118" s="5"/>
      <c r="H118" s="5"/>
      <c r="I118" s="5"/>
      <c r="J118" s="5"/>
    </row>
    <row r="119" spans="1:15" x14ac:dyDescent="0.25">
      <c r="A119" s="5">
        <v>922</v>
      </c>
      <c r="B119" s="5">
        <v>22</v>
      </c>
      <c r="C119" s="5"/>
      <c r="D119" s="5">
        <v>1</v>
      </c>
      <c r="E119" s="255" t="s">
        <v>2843</v>
      </c>
      <c r="F119" s="5"/>
      <c r="G119" s="5"/>
      <c r="H119" s="5"/>
      <c r="I119" s="5"/>
      <c r="J119" s="5"/>
    </row>
    <row r="120" spans="1:15" x14ac:dyDescent="0.25">
      <c r="A120" s="5">
        <v>931</v>
      </c>
      <c r="B120" s="5">
        <v>4</v>
      </c>
      <c r="C120" s="5">
        <v>21</v>
      </c>
      <c r="D120" s="5">
        <v>2</v>
      </c>
      <c r="E120" s="5"/>
      <c r="F120" s="5"/>
      <c r="G120" s="5"/>
      <c r="H120" s="5"/>
      <c r="I120" s="5"/>
      <c r="J120" s="5"/>
    </row>
    <row r="121" spans="1:15" ht="15.75" thickBot="1" x14ac:dyDescent="0.3">
      <c r="A121" s="98">
        <v>941</v>
      </c>
      <c r="B121" s="98">
        <v>0</v>
      </c>
      <c r="C121" s="5">
        <v>0</v>
      </c>
      <c r="D121" s="98"/>
      <c r="E121" s="98"/>
      <c r="F121" s="98"/>
      <c r="G121" s="98"/>
      <c r="H121" s="98"/>
      <c r="I121" s="98"/>
      <c r="J121" s="98"/>
    </row>
    <row r="122" spans="1:15" x14ac:dyDescent="0.25">
      <c r="A122" s="24">
        <v>311</v>
      </c>
      <c r="B122" s="24">
        <v>4</v>
      </c>
      <c r="C122" s="24">
        <v>25</v>
      </c>
      <c r="D122" s="24"/>
      <c r="E122" s="99" t="s">
        <v>346</v>
      </c>
      <c r="F122" s="5"/>
      <c r="G122" s="24"/>
      <c r="H122" s="24"/>
      <c r="I122" s="24"/>
      <c r="J122" s="24"/>
    </row>
    <row r="123" spans="1:15" x14ac:dyDescent="0.25">
      <c r="A123" s="96">
        <v>312</v>
      </c>
      <c r="B123" s="5">
        <v>26</v>
      </c>
      <c r="C123" s="5"/>
      <c r="D123" s="5">
        <v>1</v>
      </c>
      <c r="E123" s="255" t="s">
        <v>2843</v>
      </c>
      <c r="F123" s="5"/>
      <c r="G123" s="5"/>
      <c r="H123" s="5"/>
      <c r="I123" s="5"/>
      <c r="J123" s="94"/>
    </row>
    <row r="124" spans="1:15" x14ac:dyDescent="0.25">
      <c r="A124" s="96">
        <v>313</v>
      </c>
      <c r="B124" s="5">
        <v>0</v>
      </c>
      <c r="C124" s="24"/>
      <c r="D124" s="5"/>
      <c r="E124" s="5"/>
      <c r="F124" s="5"/>
      <c r="G124" s="5"/>
      <c r="H124" s="5"/>
      <c r="I124" s="5"/>
      <c r="J124" s="94"/>
    </row>
    <row r="125" spans="1:15" x14ac:dyDescent="0.25">
      <c r="A125" s="5">
        <v>321</v>
      </c>
      <c r="B125" s="5">
        <v>4</v>
      </c>
      <c r="C125" s="24">
        <v>24</v>
      </c>
      <c r="D125" s="5">
        <v>0</v>
      </c>
      <c r="E125" s="5"/>
      <c r="F125" s="5"/>
      <c r="G125" s="5"/>
      <c r="H125" s="5"/>
      <c r="I125" s="5"/>
      <c r="J125" s="5"/>
    </row>
    <row r="126" spans="1:15" x14ac:dyDescent="0.25">
      <c r="A126" s="5">
        <v>322</v>
      </c>
      <c r="B126" s="5">
        <v>22</v>
      </c>
      <c r="C126" s="5"/>
      <c r="D126" s="5">
        <v>0</v>
      </c>
      <c r="E126" s="135"/>
      <c r="F126" s="5"/>
      <c r="G126" s="5"/>
      <c r="H126" s="5"/>
      <c r="I126" s="5"/>
      <c r="J126" s="94"/>
      <c r="N126" t="s">
        <v>6</v>
      </c>
    </row>
    <row r="127" spans="1:15" x14ac:dyDescent="0.25">
      <c r="A127" s="5">
        <v>331</v>
      </c>
      <c r="B127" s="5">
        <v>6</v>
      </c>
      <c r="C127" s="5">
        <v>25</v>
      </c>
      <c r="D127" s="5">
        <v>0</v>
      </c>
      <c r="E127" s="135"/>
      <c r="F127" s="5"/>
      <c r="G127" s="5"/>
      <c r="H127" s="5"/>
      <c r="I127" s="5"/>
      <c r="J127" s="5"/>
      <c r="M127" s="252"/>
      <c r="N127" s="335"/>
      <c r="O127" s="252"/>
    </row>
    <row r="128" spans="1:15" x14ac:dyDescent="0.25">
      <c r="A128" s="5">
        <v>332</v>
      </c>
      <c r="B128" s="5">
        <v>20</v>
      </c>
      <c r="C128" s="5"/>
      <c r="D128" s="5"/>
      <c r="E128" s="5"/>
      <c r="F128" s="5"/>
      <c r="G128" s="5"/>
      <c r="H128" s="5"/>
      <c r="I128" s="5"/>
      <c r="J128" s="94"/>
    </row>
    <row r="129" spans="1:24" x14ac:dyDescent="0.25">
      <c r="A129" s="96"/>
      <c r="B129" s="5"/>
      <c r="C129" s="5"/>
      <c r="D129" s="96"/>
      <c r="E129" s="96"/>
      <c r="F129" s="5"/>
      <c r="G129" s="5"/>
      <c r="H129" s="5"/>
      <c r="I129" s="5"/>
      <c r="J129" s="5"/>
    </row>
    <row r="130" spans="1:24" x14ac:dyDescent="0.25">
      <c r="A130" s="5">
        <v>341</v>
      </c>
      <c r="B130" s="5">
        <v>0</v>
      </c>
      <c r="C130" s="5">
        <v>0</v>
      </c>
      <c r="D130" s="5">
        <v>0</v>
      </c>
      <c r="E130" s="5"/>
      <c r="F130" s="5"/>
      <c r="G130" s="5"/>
      <c r="H130" s="5"/>
      <c r="I130" s="5"/>
      <c r="J130" s="94"/>
    </row>
    <row r="131" spans="1:24" x14ac:dyDescent="0.25">
      <c r="A131" s="96">
        <v>342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</row>
    <row r="132" spans="1:24" x14ac:dyDescent="0.25">
      <c r="A132" s="96">
        <v>343</v>
      </c>
      <c r="B132" s="96"/>
      <c r="C132" s="96"/>
      <c r="D132" s="96"/>
      <c r="E132" s="175"/>
      <c r="F132" s="96"/>
      <c r="G132" s="96"/>
      <c r="H132" s="96"/>
      <c r="I132" s="96"/>
      <c r="J132" s="96"/>
      <c r="K132" s="174"/>
      <c r="L132" s="166"/>
    </row>
    <row r="133" spans="1:24" ht="15.75" thickBot="1" x14ac:dyDescent="0.3">
      <c r="A133" s="107"/>
      <c r="B133" s="107"/>
      <c r="C133" s="107"/>
      <c r="D133" s="107"/>
      <c r="E133" s="177"/>
      <c r="F133" s="107"/>
      <c r="G133" s="107"/>
      <c r="H133" s="107"/>
      <c r="I133" s="107"/>
      <c r="J133" s="107"/>
      <c r="K133" s="174"/>
      <c r="L133" s="166"/>
    </row>
    <row r="134" spans="1:24" ht="13.9" customHeight="1" x14ac:dyDescent="0.25">
      <c r="A134" s="176" t="s">
        <v>1776</v>
      </c>
      <c r="B134" s="176">
        <f>SUM(B3:B133)</f>
        <v>594</v>
      </c>
      <c r="C134" s="176">
        <f>SUM(C3:C133)</f>
        <v>936</v>
      </c>
      <c r="D134" s="176">
        <f>SUM(D3:D133)</f>
        <v>33</v>
      </c>
      <c r="E134" s="165"/>
      <c r="F134" s="176"/>
      <c r="G134" s="165"/>
      <c r="H134" s="165"/>
      <c r="I134" s="165"/>
      <c r="J134" s="176">
        <f>B134+C134+D134</f>
        <v>1563</v>
      </c>
      <c r="K134" s="174"/>
      <c r="L134" s="166"/>
    </row>
    <row r="135" spans="1:24" x14ac:dyDescent="0.25">
      <c r="A135" s="96"/>
      <c r="B135" s="96"/>
      <c r="C135" s="96"/>
      <c r="D135" s="96"/>
      <c r="E135" s="167" t="s">
        <v>2191</v>
      </c>
      <c r="F135" s="167">
        <v>77</v>
      </c>
      <c r="G135" s="96"/>
      <c r="H135" s="96"/>
      <c r="I135" s="96"/>
      <c r="J135" s="167"/>
      <c r="L135" s="166"/>
    </row>
    <row r="136" spans="1:2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74"/>
      <c r="L136" s="166"/>
    </row>
    <row r="137" spans="1:24" x14ac:dyDescent="0.25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4" ht="1.9" customHeight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4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4" ht="15.75" hidden="1" thickBot="1" x14ac:dyDescent="0.3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4"/>
      <c r="L140" s="166"/>
    </row>
    <row r="141" spans="1:24" s="5" customFormat="1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  <c r="M141"/>
      <c r="N141"/>
      <c r="O141"/>
      <c r="P141"/>
      <c r="Q141"/>
      <c r="R141"/>
      <c r="S141"/>
      <c r="T141"/>
      <c r="U141"/>
      <c r="V141"/>
      <c r="W141"/>
      <c r="X141" s="77"/>
    </row>
    <row r="142" spans="1:24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4" ht="15.75" hidden="1" thickBo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166"/>
      <c r="L143" s="166"/>
    </row>
    <row r="144" spans="1:24" ht="15.75" hidden="1" thickBot="1" x14ac:dyDescent="0.3">
      <c r="A144" s="265"/>
      <c r="B144" s="265"/>
      <c r="C144" s="265"/>
      <c r="D144" s="265"/>
      <c r="E144" s="265"/>
      <c r="F144" s="265"/>
      <c r="G144" s="265"/>
      <c r="H144" s="265"/>
      <c r="I144" s="265"/>
      <c r="J144" s="265"/>
      <c r="K144" s="166"/>
      <c r="L144" s="166"/>
    </row>
    <row r="145" spans="1:23" ht="15.75" thickTop="1" x14ac:dyDescent="0.25">
      <c r="A145" s="266"/>
      <c r="B145" s="266"/>
      <c r="C145" s="266"/>
      <c r="D145" s="266"/>
      <c r="E145" s="267" t="s">
        <v>1266</v>
      </c>
      <c r="F145" s="266"/>
      <c r="G145" s="266"/>
      <c r="H145" s="266"/>
      <c r="I145" s="266"/>
      <c r="J145" s="266"/>
      <c r="K145" s="166"/>
      <c r="L145" s="166"/>
    </row>
    <row r="146" spans="1:23" x14ac:dyDescent="0.25">
      <c r="A146" s="96" t="s">
        <v>4019</v>
      </c>
      <c r="B146" s="96"/>
      <c r="C146" s="96">
        <v>15</v>
      </c>
      <c r="D146" s="96"/>
      <c r="E146" s="96"/>
      <c r="F146" s="96"/>
      <c r="G146" s="96"/>
      <c r="H146" s="96"/>
      <c r="I146" s="96"/>
      <c r="J146" s="96"/>
      <c r="K146" s="166"/>
      <c r="L146" s="166"/>
      <c r="N146" s="220"/>
      <c r="O146" s="220"/>
    </row>
    <row r="147" spans="1:23" x14ac:dyDescent="0.25">
      <c r="A147" s="96" t="s">
        <v>4023</v>
      </c>
      <c r="B147" s="96">
        <v>15</v>
      </c>
      <c r="C147" s="96"/>
      <c r="D147" s="96"/>
      <c r="E147" s="96"/>
      <c r="F147" s="165"/>
      <c r="G147" s="96"/>
      <c r="H147" s="96"/>
      <c r="I147" s="96"/>
      <c r="J147" s="96"/>
      <c r="K147" s="166"/>
      <c r="L147" s="166"/>
      <c r="N147" s="220"/>
      <c r="O147" s="220"/>
    </row>
    <row r="148" spans="1:23" x14ac:dyDescent="0.25">
      <c r="A148" s="96" t="s">
        <v>4025</v>
      </c>
      <c r="B148" s="96">
        <v>15</v>
      </c>
      <c r="C148" s="96"/>
      <c r="D148" s="96"/>
      <c r="E148" s="96"/>
      <c r="F148" s="165"/>
      <c r="G148" s="96"/>
      <c r="H148" s="96"/>
      <c r="I148" s="96"/>
      <c r="J148" s="96"/>
      <c r="K148" s="166"/>
      <c r="L148" s="166"/>
      <c r="N148" s="220"/>
      <c r="O148" s="220"/>
    </row>
    <row r="149" spans="1:23" x14ac:dyDescent="0.25">
      <c r="A149" s="96" t="s">
        <v>3446</v>
      </c>
      <c r="B149" s="96">
        <v>11</v>
      </c>
      <c r="C149" s="96">
        <v>15</v>
      </c>
      <c r="D149" s="96">
        <v>0</v>
      </c>
      <c r="E149" s="135"/>
      <c r="F149" s="165"/>
      <c r="G149" s="96"/>
      <c r="H149" s="96"/>
      <c r="I149" s="96"/>
      <c r="J149" s="96"/>
      <c r="K149" s="166"/>
      <c r="L149" s="166"/>
      <c r="N149" s="220"/>
      <c r="O149" s="220"/>
    </row>
    <row r="150" spans="1:23" x14ac:dyDescent="0.25">
      <c r="A150" s="5" t="s">
        <v>3447</v>
      </c>
      <c r="B150" s="5">
        <v>0</v>
      </c>
      <c r="C150" s="5">
        <v>0</v>
      </c>
      <c r="D150" s="5">
        <v>0</v>
      </c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3" x14ac:dyDescent="0.25">
      <c r="A151" s="96" t="s">
        <v>3448</v>
      </c>
      <c r="B151" s="96">
        <v>27</v>
      </c>
      <c r="C151" s="96"/>
      <c r="D151" s="96">
        <v>2</v>
      </c>
      <c r="E151" s="135" t="s">
        <v>2843</v>
      </c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3" x14ac:dyDescent="0.25">
      <c r="A152" s="96" t="s">
        <v>3449</v>
      </c>
      <c r="B152" s="96">
        <v>20</v>
      </c>
      <c r="C152" s="96"/>
      <c r="D152" s="96"/>
      <c r="E152" s="16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3" s="5" customFormat="1" x14ac:dyDescent="0.25">
      <c r="A153" s="96" t="s">
        <v>2883</v>
      </c>
      <c r="B153" s="163">
        <v>8</v>
      </c>
      <c r="C153" s="163">
        <v>15</v>
      </c>
      <c r="D153" s="96">
        <v>0</v>
      </c>
      <c r="E153" s="135"/>
      <c r="F153" s="165" t="s">
        <v>1759</v>
      </c>
      <c r="G153" s="96"/>
      <c r="H153" s="96"/>
      <c r="I153" s="96"/>
      <c r="J153" s="96"/>
      <c r="K153" s="166"/>
      <c r="L153" s="166"/>
      <c r="M153"/>
      <c r="N153" s="220"/>
      <c r="O153" s="220"/>
      <c r="P153"/>
      <c r="Q153"/>
      <c r="R153"/>
      <c r="S153"/>
      <c r="T153"/>
      <c r="U153"/>
      <c r="V153"/>
      <c r="W153"/>
    </row>
    <row r="154" spans="1:23" x14ac:dyDescent="0.25">
      <c r="A154" s="24" t="s">
        <v>2885</v>
      </c>
      <c r="B154" s="274">
        <v>0</v>
      </c>
      <c r="C154" s="274"/>
      <c r="D154" s="24">
        <v>0</v>
      </c>
      <c r="E154" s="5"/>
      <c r="F154" s="24">
        <f>SUM(C146+C162+C176+C168)</f>
        <v>60</v>
      </c>
      <c r="G154" s="24">
        <f>SUM(C149+C150+C151+C152+C169+C178+C179)</f>
        <v>43</v>
      </c>
      <c r="H154" s="24">
        <f>SUM(C153+C154+C155+C170+C171+C172+C180+C181)</f>
        <v>15</v>
      </c>
      <c r="I154" s="24">
        <f>SUM(C182+C156+C157)</f>
        <v>0</v>
      </c>
      <c r="J154" s="170">
        <f>F154+G154+H154+I154</f>
        <v>118</v>
      </c>
      <c r="K154" s="301"/>
      <c r="N154" s="220"/>
      <c r="O154" s="220"/>
    </row>
    <row r="155" spans="1:23" x14ac:dyDescent="0.25">
      <c r="A155" s="96" t="s">
        <v>2920</v>
      </c>
      <c r="B155" s="163">
        <v>29</v>
      </c>
      <c r="C155" s="163"/>
      <c r="D155" s="96"/>
      <c r="E155" s="96"/>
      <c r="F155" s="96" t="s">
        <v>1770</v>
      </c>
      <c r="G155" s="96"/>
      <c r="H155" s="96"/>
      <c r="I155" s="96"/>
      <c r="J155" s="96"/>
      <c r="K155" s="174"/>
      <c r="L155" s="166"/>
      <c r="N155" s="220"/>
      <c r="O155" s="220"/>
    </row>
    <row r="156" spans="1:23" ht="15.75" thickBot="1" x14ac:dyDescent="0.3">
      <c r="A156" s="165" t="s">
        <v>2175</v>
      </c>
      <c r="B156" s="278"/>
      <c r="C156" s="278">
        <v>0</v>
      </c>
      <c r="D156" s="165">
        <v>0</v>
      </c>
      <c r="E156" s="178"/>
      <c r="F156" s="165">
        <f>SUM(B147+B177+B148+B168+B176+B162)</f>
        <v>56</v>
      </c>
      <c r="G156" s="165">
        <f>SUM(B149+B150+B151+B152+B169+B178+B179)</f>
        <v>77</v>
      </c>
      <c r="H156" s="165">
        <f>SUM(B153+B154+B155+B170+B171+B172+B180+B181)</f>
        <v>75</v>
      </c>
      <c r="I156" s="165">
        <f>SUM(B156+B157+B182)</f>
        <v>0</v>
      </c>
      <c r="J156" s="176">
        <f>F156+G156+H156+I156</f>
        <v>208</v>
      </c>
      <c r="K156" s="174"/>
      <c r="L156" s="166"/>
    </row>
    <row r="157" spans="1:23" ht="15.75" thickBot="1" x14ac:dyDescent="0.3">
      <c r="A157" s="172" t="s">
        <v>2521</v>
      </c>
      <c r="B157" s="278">
        <v>0</v>
      </c>
      <c r="C157" s="278"/>
      <c r="D157" s="165">
        <v>0</v>
      </c>
      <c r="E157" s="254"/>
      <c r="F157" s="96" t="s">
        <v>1775</v>
      </c>
      <c r="G157" s="165"/>
      <c r="H157" s="165"/>
      <c r="I157" s="165"/>
      <c r="J157" s="165"/>
      <c r="K157" s="174"/>
      <c r="L157" s="166"/>
    </row>
    <row r="158" spans="1:23" x14ac:dyDescent="0.25">
      <c r="A158" s="300"/>
      <c r="B158" s="278"/>
      <c r="C158" s="278">
        <v>0</v>
      </c>
      <c r="D158" s="165"/>
      <c r="E158" s="178"/>
      <c r="F158" s="165">
        <f>SUM(D176+D177)</f>
        <v>1</v>
      </c>
      <c r="G158" s="165">
        <f>SUM(D149+D150+D151+D152+D169+D178+D179)</f>
        <v>2</v>
      </c>
      <c r="H158" s="165">
        <f>SUM(D153+D154+D155+D170+D171+D172+D180+D181)</f>
        <v>0</v>
      </c>
      <c r="I158" s="165">
        <f>D156+D157+D170+D171+D172+D182</f>
        <v>0</v>
      </c>
      <c r="J158" s="176">
        <f>F158+G158+H158+I158</f>
        <v>3</v>
      </c>
      <c r="K158" s="174"/>
      <c r="L158" s="166"/>
    </row>
    <row r="159" spans="1:23" x14ac:dyDescent="0.25">
      <c r="A159" s="254"/>
      <c r="B159" s="163">
        <v>0</v>
      </c>
      <c r="C159" s="163"/>
      <c r="D159" s="96">
        <v>0</v>
      </c>
      <c r="F159" s="96" t="s">
        <v>1776</v>
      </c>
      <c r="G159" s="96"/>
      <c r="H159" s="96"/>
      <c r="I159" s="96"/>
      <c r="J159" s="96"/>
      <c r="K159" s="174"/>
      <c r="L159" s="166"/>
    </row>
    <row r="160" spans="1:23" x14ac:dyDescent="0.25">
      <c r="A160" s="96"/>
      <c r="B160" s="163"/>
      <c r="C160" s="163"/>
      <c r="D160" s="96"/>
      <c r="E160" s="96"/>
      <c r="F160">
        <f>F154+F156+F158</f>
        <v>117</v>
      </c>
      <c r="G160" s="96">
        <f>G154+G156+G158</f>
        <v>122</v>
      </c>
      <c r="H160" s="96">
        <f>H154+H156+H158</f>
        <v>90</v>
      </c>
      <c r="I160" s="96">
        <f>I154+I156+I158</f>
        <v>0</v>
      </c>
      <c r="J160" s="167">
        <f>J154+J156+J158</f>
        <v>329</v>
      </c>
      <c r="K160" s="174"/>
      <c r="L160" s="166"/>
    </row>
    <row r="161" spans="1:17" x14ac:dyDescent="0.25">
      <c r="A161" s="96"/>
      <c r="B161" s="163"/>
      <c r="C161" s="163"/>
      <c r="D161" s="96"/>
      <c r="E161" s="96"/>
      <c r="F161" s="96"/>
      <c r="G161" s="96"/>
      <c r="H161" s="96"/>
      <c r="I161" s="167">
        <f>SUM(F160+G160+H160+I160)</f>
        <v>329</v>
      </c>
      <c r="J161" s="167"/>
      <c r="K161" s="174"/>
      <c r="L161" s="166"/>
    </row>
    <row r="162" spans="1:17" x14ac:dyDescent="0.25">
      <c r="A162" s="96" t="s">
        <v>4020</v>
      </c>
      <c r="B162" s="96">
        <v>3</v>
      </c>
      <c r="C162" s="96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7" x14ac:dyDescent="0.25">
      <c r="A163" s="96"/>
      <c r="B163" s="96"/>
      <c r="C163" s="96"/>
      <c r="D163" s="96"/>
      <c r="E163" s="254"/>
      <c r="F163" s="96"/>
      <c r="G163" s="96"/>
      <c r="H163" s="96"/>
      <c r="I163" s="96"/>
      <c r="J163" s="167"/>
      <c r="K163" s="174"/>
      <c r="L163" s="166"/>
    </row>
    <row r="164" spans="1:17" x14ac:dyDescent="0.25">
      <c r="A164" s="96"/>
      <c r="B164" s="163"/>
      <c r="C164" s="163"/>
      <c r="D164" s="96"/>
      <c r="E164" s="96"/>
      <c r="G164" s="96"/>
      <c r="H164" s="96"/>
      <c r="I164" s="96"/>
      <c r="J164" s="96"/>
      <c r="K164" s="174"/>
      <c r="L164" s="166"/>
    </row>
    <row r="165" spans="1:17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167"/>
      <c r="K165" s="174"/>
      <c r="L165" s="166"/>
    </row>
    <row r="166" spans="1:17" x14ac:dyDescent="0.25">
      <c r="A166" s="96"/>
      <c r="B166" s="163"/>
      <c r="C166" s="163"/>
      <c r="D166" s="96"/>
      <c r="E166" s="96"/>
      <c r="F166" s="96"/>
      <c r="G166" s="96"/>
      <c r="H166" s="96"/>
      <c r="I166" s="96"/>
      <c r="J166" s="96"/>
      <c r="K166" s="174"/>
      <c r="L166" s="166"/>
    </row>
    <row r="167" spans="1:17" x14ac:dyDescent="0.25">
      <c r="A167" s="96"/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</row>
    <row r="168" spans="1:17" x14ac:dyDescent="0.25">
      <c r="A168" s="96" t="s">
        <v>4021</v>
      </c>
      <c r="B168" s="163">
        <v>5</v>
      </c>
      <c r="C168" s="163">
        <v>14</v>
      </c>
      <c r="D168" s="96">
        <v>1</v>
      </c>
      <c r="E168" s="96"/>
      <c r="F168" s="96"/>
      <c r="G168" s="96"/>
      <c r="H168" s="96"/>
      <c r="I168" s="96"/>
      <c r="J168" s="96"/>
      <c r="K168" s="174"/>
      <c r="L168" s="166"/>
    </row>
    <row r="169" spans="1:17" x14ac:dyDescent="0.25">
      <c r="A169" s="96" t="s">
        <v>3452</v>
      </c>
      <c r="B169" s="163">
        <v>1</v>
      </c>
      <c r="C169" s="163">
        <v>13</v>
      </c>
      <c r="D169" s="96"/>
      <c r="E169" s="96"/>
      <c r="F169" s="96"/>
      <c r="G169" s="96"/>
      <c r="H169" s="96"/>
      <c r="I169" s="96"/>
      <c r="J169" s="96"/>
      <c r="K169" s="174"/>
      <c r="L169" s="166"/>
      <c r="M169" s="252"/>
      <c r="N169" s="252"/>
    </row>
    <row r="170" spans="1:17" x14ac:dyDescent="0.25">
      <c r="A170" s="96" t="s">
        <v>2878</v>
      </c>
      <c r="B170" s="163">
        <v>0</v>
      </c>
      <c r="C170" s="163">
        <v>0</v>
      </c>
      <c r="D170" s="96"/>
      <c r="E170" s="96"/>
      <c r="F170" s="96"/>
      <c r="G170" s="96"/>
      <c r="H170" s="96"/>
      <c r="I170" s="96"/>
      <c r="J170" s="96"/>
      <c r="K170" s="174"/>
      <c r="L170" s="166"/>
    </row>
    <row r="171" spans="1:17" x14ac:dyDescent="0.25">
      <c r="A171" s="96" t="s">
        <v>2879</v>
      </c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96" t="s">
        <v>2880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7" x14ac:dyDescent="0.25">
      <c r="A173" s="254"/>
      <c r="B173" s="163">
        <v>0</v>
      </c>
      <c r="C173" s="163">
        <v>0</v>
      </c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7" x14ac:dyDescent="0.25">
      <c r="A174" s="96"/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</row>
    <row r="175" spans="1:17" x14ac:dyDescent="0.25">
      <c r="A175" s="96"/>
      <c r="B175" s="163"/>
      <c r="C175" s="163"/>
      <c r="D175" s="96"/>
      <c r="E175" s="96"/>
      <c r="F175" s="96"/>
      <c r="G175" s="96"/>
      <c r="H175" s="96"/>
      <c r="I175" s="96"/>
      <c r="J175" s="96"/>
      <c r="K175" s="174"/>
      <c r="L175" s="166"/>
      <c r="M175" s="166"/>
      <c r="N175" s="166"/>
    </row>
    <row r="176" spans="1:17" x14ac:dyDescent="0.25">
      <c r="A176" s="5" t="s">
        <v>4022</v>
      </c>
      <c r="B176" s="271">
        <v>2</v>
      </c>
      <c r="C176" s="271">
        <v>16</v>
      </c>
      <c r="D176" s="5">
        <v>0</v>
      </c>
      <c r="E176" s="135"/>
      <c r="F176" s="96"/>
      <c r="G176" s="96"/>
      <c r="H176" s="96"/>
      <c r="I176" s="96"/>
      <c r="J176" s="96"/>
      <c r="K176" s="166"/>
      <c r="L176" s="166"/>
      <c r="M176" s="335"/>
      <c r="N176" s="335"/>
      <c r="O176" s="252"/>
      <c r="P176" s="252"/>
      <c r="Q176" s="252"/>
    </row>
    <row r="177" spans="1:15" x14ac:dyDescent="0.25">
      <c r="A177" s="5" t="s">
        <v>4024</v>
      </c>
      <c r="B177" s="271">
        <v>16</v>
      </c>
      <c r="C177" s="271"/>
      <c r="D177" s="5">
        <v>1</v>
      </c>
      <c r="E177" s="135" t="s">
        <v>2843</v>
      </c>
      <c r="F177" s="96"/>
      <c r="G177" s="96"/>
      <c r="H177" s="96"/>
      <c r="I177" s="96"/>
      <c r="J177" s="96"/>
      <c r="K177" s="166"/>
      <c r="L177" s="166"/>
      <c r="M177" s="166"/>
      <c r="N177" s="166"/>
    </row>
    <row r="178" spans="1:15" x14ac:dyDescent="0.25">
      <c r="A178" s="5" t="s">
        <v>3450</v>
      </c>
      <c r="B178" s="271">
        <v>3</v>
      </c>
      <c r="C178" s="271">
        <v>15</v>
      </c>
      <c r="D178" s="5">
        <v>0</v>
      </c>
      <c r="E178" s="5"/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5" x14ac:dyDescent="0.25">
      <c r="A179" s="5" t="s">
        <v>3451</v>
      </c>
      <c r="B179" s="271">
        <v>15</v>
      </c>
      <c r="C179" s="271"/>
      <c r="D179" s="5">
        <v>0</v>
      </c>
      <c r="E179" s="135"/>
      <c r="F179" s="96"/>
      <c r="G179" s="96"/>
      <c r="H179" s="96"/>
      <c r="I179" s="96"/>
      <c r="J179" s="96"/>
      <c r="K179" s="166"/>
      <c r="L179" s="166"/>
      <c r="M179" s="166"/>
      <c r="N179" s="166"/>
    </row>
    <row r="180" spans="1:15" x14ac:dyDescent="0.25">
      <c r="A180" s="5" t="s">
        <v>2886</v>
      </c>
      <c r="B180" s="271">
        <v>10</v>
      </c>
      <c r="C180" s="271"/>
      <c r="D180" s="5"/>
      <c r="E180" s="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5" x14ac:dyDescent="0.25">
      <c r="A181" s="5" t="s">
        <v>2887</v>
      </c>
      <c r="B181" s="271">
        <v>28</v>
      </c>
      <c r="C181" s="271"/>
      <c r="D181" s="5">
        <v>0</v>
      </c>
      <c r="E181" s="135"/>
      <c r="F181" s="96"/>
      <c r="G181" s="96"/>
      <c r="H181" s="96"/>
      <c r="I181" s="96"/>
      <c r="J181" s="96"/>
      <c r="K181" s="166"/>
      <c r="L181" s="166"/>
      <c r="M181" s="166"/>
      <c r="N181" s="166"/>
    </row>
    <row r="182" spans="1:15" x14ac:dyDescent="0.25">
      <c r="A182" s="5" t="s">
        <v>2172</v>
      </c>
      <c r="B182" s="271">
        <v>0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</row>
    <row r="183" spans="1:15" x14ac:dyDescent="0.25">
      <c r="A183" s="254"/>
      <c r="B183" s="271">
        <v>0</v>
      </c>
      <c r="C183" s="271"/>
      <c r="D183" s="5">
        <v>0</v>
      </c>
      <c r="F183" s="5"/>
      <c r="G183" s="5"/>
      <c r="H183" s="5"/>
      <c r="I183" s="5"/>
      <c r="J183" s="5"/>
    </row>
    <row r="184" spans="1:15" x14ac:dyDescent="0.25">
      <c r="A184" s="96"/>
      <c r="B184" s="271"/>
      <c r="C184" s="271"/>
      <c r="D184" s="5"/>
      <c r="E184" s="5"/>
      <c r="F184" s="5"/>
      <c r="G184" s="5"/>
      <c r="H184" s="5"/>
      <c r="I184" s="5"/>
      <c r="J184" s="5"/>
    </row>
    <row r="185" spans="1:15" x14ac:dyDescent="0.25">
      <c r="A185" s="96"/>
      <c r="B185" s="271"/>
      <c r="C185" s="271"/>
      <c r="D185" s="5"/>
      <c r="E185" s="5"/>
      <c r="F185" s="5"/>
      <c r="G185" s="5"/>
      <c r="H185" s="5"/>
      <c r="I185" s="5"/>
      <c r="J185" s="5"/>
    </row>
    <row r="186" spans="1:15" ht="15.75" thickBot="1" x14ac:dyDescent="0.3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L186" t="s">
        <v>2192</v>
      </c>
    </row>
    <row r="187" spans="1:15" ht="15.75" thickBot="1" x14ac:dyDescent="0.3">
      <c r="A187" s="179" t="s">
        <v>1739</v>
      </c>
      <c r="B187" s="179">
        <f>SUM(B145:B186)</f>
        <v>208</v>
      </c>
      <c r="C187" s="179">
        <f>SUM(C145:C186)</f>
        <v>118</v>
      </c>
      <c r="D187" s="179">
        <f>SUM(D145:D186)</f>
        <v>4</v>
      </c>
      <c r="E187" s="292" t="s">
        <v>4409</v>
      </c>
      <c r="F187" s="179"/>
      <c r="G187" s="179"/>
      <c r="H187" s="179"/>
      <c r="I187" s="179"/>
      <c r="J187" s="179">
        <f>B187+C187+D187</f>
        <v>330</v>
      </c>
    </row>
    <row r="188" spans="1:15" ht="15.75" thickTop="1" x14ac:dyDescent="0.25">
      <c r="A188" s="24" t="s">
        <v>1802</v>
      </c>
      <c r="B188" s="24">
        <f>B187+B134</f>
        <v>802</v>
      </c>
      <c r="C188" s="24">
        <f>C134+C187</f>
        <v>1054</v>
      </c>
      <c r="D188" s="24">
        <f>D134+D187</f>
        <v>37</v>
      </c>
      <c r="E188" s="24"/>
      <c r="F188" s="24"/>
      <c r="G188" s="24"/>
      <c r="H188" s="24"/>
      <c r="I188" s="24"/>
      <c r="J188" s="24">
        <f>J187+J134</f>
        <v>1893</v>
      </c>
    </row>
    <row r="191" spans="1:15" x14ac:dyDescent="0.25">
      <c r="A191" s="529" t="s">
        <v>2567</v>
      </c>
      <c r="B191" s="529"/>
      <c r="C191" s="529"/>
      <c r="D191" s="529"/>
      <c r="F191" s="250"/>
      <c r="G191" s="250"/>
      <c r="H191" s="250"/>
      <c r="L191" s="529" t="s">
        <v>2568</v>
      </c>
      <c r="M191" s="529"/>
    </row>
    <row r="192" spans="1:15" x14ac:dyDescent="0.25">
      <c r="A192" s="251" t="s">
        <v>2569</v>
      </c>
      <c r="E192" s="251" t="s">
        <v>2570</v>
      </c>
      <c r="K192" t="s">
        <v>2569</v>
      </c>
      <c r="O192" s="253" t="s">
        <v>2570</v>
      </c>
    </row>
    <row r="193" spans="1:17" x14ac:dyDescent="0.25">
      <c r="A193" s="252" t="s">
        <v>2571</v>
      </c>
      <c r="E193" s="252" t="s">
        <v>2571</v>
      </c>
      <c r="K193" s="252" t="s">
        <v>2571</v>
      </c>
      <c r="O193" s="251" t="s">
        <v>2571</v>
      </c>
    </row>
    <row r="194" spans="1:17" x14ac:dyDescent="0.25">
      <c r="O194" s="253"/>
      <c r="P194" s="253"/>
      <c r="Q194" s="253"/>
    </row>
    <row r="195" spans="1:17" x14ac:dyDescent="0.25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1:17" x14ac:dyDescent="0.25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</row>
    <row r="197" spans="1:17" x14ac:dyDescent="0.25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</row>
    <row r="198" spans="1:17" x14ac:dyDescent="0.25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</row>
    <row r="199" spans="1:17" x14ac:dyDescent="0.25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</row>
    <row r="200" spans="1:17" x14ac:dyDescent="0.25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</row>
    <row r="201" spans="1:17" x14ac:dyDescent="0.25">
      <c r="A201" s="253"/>
      <c r="E201" s="253"/>
      <c r="P201" s="252"/>
      <c r="Q201" s="252"/>
    </row>
    <row r="202" spans="1:17" x14ac:dyDescent="0.25">
      <c r="A202" s="253"/>
      <c r="E202" s="253"/>
      <c r="O202" s="253"/>
    </row>
    <row r="203" spans="1:17" x14ac:dyDescent="0.25">
      <c r="A203" s="253"/>
      <c r="C203" s="252"/>
      <c r="E203" s="253"/>
      <c r="O203" s="253"/>
    </row>
    <row r="204" spans="1:17" x14ac:dyDescent="0.25">
      <c r="A204" s="253"/>
      <c r="E204" s="253"/>
      <c r="O204" s="253"/>
    </row>
    <row r="205" spans="1:17" ht="16.149999999999999" customHeight="1" x14ac:dyDescent="0.25">
      <c r="A205" s="253"/>
      <c r="E205" s="253"/>
      <c r="O205" s="253"/>
    </row>
    <row r="206" spans="1:17" ht="16.149999999999999" customHeight="1" x14ac:dyDescent="0.25">
      <c r="A206" s="253"/>
      <c r="E206" s="253"/>
      <c r="O206" s="253"/>
    </row>
    <row r="207" spans="1:17" ht="16.149999999999999" customHeight="1" x14ac:dyDescent="0.25">
      <c r="A207" s="253"/>
      <c r="E207" s="253"/>
      <c r="O207" s="253"/>
    </row>
    <row r="208" spans="1:17" x14ac:dyDescent="0.25">
      <c r="E208" s="253"/>
      <c r="O208" s="253"/>
    </row>
    <row r="209" spans="1:21" x14ac:dyDescent="0.25">
      <c r="E209" s="253"/>
      <c r="M209" t="s">
        <v>4326</v>
      </c>
      <c r="O209" s="253"/>
    </row>
    <row r="210" spans="1:21" x14ac:dyDescent="0.25">
      <c r="E210" s="253"/>
      <c r="O210" s="253"/>
    </row>
    <row r="211" spans="1:21" x14ac:dyDescent="0.25">
      <c r="E211" s="253"/>
    </row>
    <row r="212" spans="1:21" x14ac:dyDescent="0.25">
      <c r="A212" s="252"/>
      <c r="E212" s="253"/>
    </row>
    <row r="213" spans="1:21" x14ac:dyDescent="0.25">
      <c r="A213" s="252"/>
    </row>
    <row r="214" spans="1:21" x14ac:dyDescent="0.25">
      <c r="E214" s="253"/>
    </row>
    <row r="215" spans="1:21" x14ac:dyDescent="0.25">
      <c r="E215" s="253"/>
    </row>
    <row r="216" spans="1:21" x14ac:dyDescent="0.25">
      <c r="E216" s="253"/>
    </row>
    <row r="217" spans="1:21" x14ac:dyDescent="0.25">
      <c r="E217" s="253"/>
    </row>
    <row r="218" spans="1:21" x14ac:dyDescent="0.25">
      <c r="E218" s="253"/>
    </row>
    <row r="219" spans="1:21" x14ac:dyDescent="0.25">
      <c r="E219" s="253"/>
    </row>
    <row r="220" spans="1:21" x14ac:dyDescent="0.25">
      <c r="A220" s="251" t="s">
        <v>2572</v>
      </c>
      <c r="E220" s="251" t="s">
        <v>2572</v>
      </c>
      <c r="K220" s="252" t="s">
        <v>2572</v>
      </c>
      <c r="O220" s="252" t="s">
        <v>2572</v>
      </c>
    </row>
    <row r="221" spans="1:21" x14ac:dyDescent="0.25">
      <c r="A221" s="253"/>
      <c r="B221" s="253"/>
      <c r="C221" s="253"/>
      <c r="D221" s="253"/>
      <c r="E221" s="253"/>
      <c r="K221" s="220"/>
      <c r="O221" s="253"/>
    </row>
    <row r="222" spans="1:21" x14ac:dyDescent="0.25">
      <c r="B222" s="253"/>
      <c r="C222" s="253"/>
      <c r="O222" s="253"/>
      <c r="P222" s="253"/>
      <c r="Q222" s="253"/>
    </row>
    <row r="223" spans="1:21" x14ac:dyDescent="0.25">
      <c r="B223" s="253"/>
      <c r="C223" s="253"/>
      <c r="E223" s="253"/>
      <c r="O223" s="253"/>
      <c r="P223" s="253"/>
      <c r="Q223" s="253"/>
    </row>
    <row r="224" spans="1:21" x14ac:dyDescent="0.25">
      <c r="A224" s="253"/>
      <c r="B224" s="253"/>
      <c r="C224" s="253"/>
      <c r="E224" s="253"/>
      <c r="O224" s="253"/>
      <c r="P224" s="253"/>
      <c r="Q224" s="253"/>
      <c r="U224" t="s">
        <v>3158</v>
      </c>
    </row>
    <row r="225" spans="1:17" x14ac:dyDescent="0.25">
      <c r="A225" s="253"/>
      <c r="B225" s="253"/>
      <c r="C225" s="253"/>
      <c r="O225" s="253"/>
      <c r="P225" s="253"/>
      <c r="Q225" s="253"/>
    </row>
    <row r="226" spans="1:17" x14ac:dyDescent="0.25">
      <c r="A226" s="277"/>
      <c r="B226" s="253"/>
      <c r="C226" s="253"/>
      <c r="K226" s="220"/>
      <c r="O226" s="253"/>
    </row>
    <row r="227" spans="1:17" x14ac:dyDescent="0.25">
      <c r="A227" s="277"/>
      <c r="B227" s="253"/>
      <c r="C227" s="253"/>
      <c r="O227" s="253"/>
    </row>
    <row r="228" spans="1:17" x14ac:dyDescent="0.25">
      <c r="A228" s="253"/>
      <c r="B228" s="253"/>
      <c r="C228" s="253"/>
      <c r="O228" s="253"/>
    </row>
    <row r="229" spans="1:17" x14ac:dyDescent="0.25">
      <c r="A229" s="253"/>
      <c r="B229" s="253"/>
      <c r="C229" s="253"/>
      <c r="O229" s="253"/>
    </row>
    <row r="230" spans="1:17" x14ac:dyDescent="0.25">
      <c r="A230" s="253"/>
      <c r="B230" s="253"/>
      <c r="C230" s="253"/>
      <c r="D230" s="253"/>
      <c r="O230" s="253"/>
    </row>
    <row r="231" spans="1:17" x14ac:dyDescent="0.25">
      <c r="A231" s="253"/>
      <c r="B231" s="253"/>
      <c r="C231" s="253"/>
      <c r="D231" s="253"/>
      <c r="O231" s="253"/>
    </row>
    <row r="232" spans="1:17" x14ac:dyDescent="0.25">
      <c r="A232" s="253"/>
      <c r="B232" s="253"/>
      <c r="C232" s="253"/>
      <c r="D232" s="253"/>
      <c r="O232" s="253"/>
    </row>
    <row r="233" spans="1:17" x14ac:dyDescent="0.25">
      <c r="A233" s="253"/>
      <c r="B233" s="253"/>
      <c r="C233" s="253"/>
      <c r="D233" s="253"/>
      <c r="F233" s="252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</row>
    <row r="241" spans="1:17" x14ac:dyDescent="0.25">
      <c r="A241" s="253"/>
      <c r="B241" s="253"/>
      <c r="C241" s="253"/>
      <c r="D241" s="253"/>
      <c r="E241" s="253"/>
      <c r="O241" s="253"/>
      <c r="P241" s="253"/>
    </row>
    <row r="242" spans="1:17" x14ac:dyDescent="0.25">
      <c r="A242" s="253"/>
      <c r="B242" s="253"/>
      <c r="C242" s="253"/>
      <c r="D242" s="253"/>
      <c r="E242" s="253"/>
      <c r="O242" s="253"/>
      <c r="P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  <c r="O244" s="252"/>
      <c r="P244" s="252"/>
      <c r="Q244" s="252"/>
    </row>
    <row r="245" spans="1:17" x14ac:dyDescent="0.25">
      <c r="A245" s="253"/>
      <c r="B245" s="253"/>
      <c r="C245" s="253"/>
      <c r="D245" s="253"/>
      <c r="E245" s="253"/>
      <c r="O245" s="252"/>
      <c r="P245" s="252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</row>
    <row r="248" spans="1:17" x14ac:dyDescent="0.25">
      <c r="A248" s="253"/>
      <c r="B248" s="253"/>
      <c r="C248" s="253"/>
      <c r="D248" s="253"/>
      <c r="E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</row>
    <row r="251" spans="1:17" x14ac:dyDescent="0.25">
      <c r="A251" s="253"/>
      <c r="B251" s="253"/>
      <c r="C251" s="253"/>
      <c r="D251" s="253"/>
      <c r="E251" s="253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</row>
    <row r="257" spans="1:5" x14ac:dyDescent="0.25">
      <c r="A257" s="253"/>
      <c r="B257" s="253"/>
      <c r="C257" s="253"/>
      <c r="D257" s="253"/>
    </row>
    <row r="258" spans="1:5" x14ac:dyDescent="0.25">
      <c r="A258" s="253"/>
      <c r="B258" s="253"/>
      <c r="C258" s="253"/>
      <c r="D258" s="253"/>
    </row>
    <row r="259" spans="1:5" x14ac:dyDescent="0.25">
      <c r="A259" s="253"/>
      <c r="B259" s="253"/>
      <c r="C259" s="253"/>
      <c r="D259" s="253"/>
    </row>
    <row r="260" spans="1:5" x14ac:dyDescent="0.25">
      <c r="A260" s="253"/>
      <c r="B260" s="253"/>
      <c r="C260" s="253"/>
      <c r="D260" s="253"/>
    </row>
    <row r="261" spans="1:5" x14ac:dyDescent="0.25">
      <c r="A261" s="253"/>
      <c r="B261" s="253"/>
      <c r="C261" s="253"/>
      <c r="D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  <c r="E268" s="296"/>
    </row>
    <row r="269" spans="1:5" x14ac:dyDescent="0.25">
      <c r="A269" s="253"/>
      <c r="B269" s="253"/>
      <c r="C269" s="253"/>
      <c r="D269" s="253"/>
      <c r="E269" s="252"/>
    </row>
    <row r="270" spans="1:5" x14ac:dyDescent="0.25">
      <c r="A270" s="253"/>
      <c r="B270" s="253"/>
      <c r="C270" s="253"/>
      <c r="D270" s="253"/>
      <c r="E270" s="252"/>
    </row>
    <row r="271" spans="1:5" x14ac:dyDescent="0.25">
      <c r="A271" s="253"/>
      <c r="B271" s="253"/>
      <c r="C271" s="253"/>
      <c r="D271" s="253"/>
      <c r="E271" s="252"/>
    </row>
    <row r="272" spans="1:5" x14ac:dyDescent="0.25">
      <c r="A272" s="253"/>
      <c r="B272" s="253"/>
      <c r="C272" s="253"/>
      <c r="D272" s="253"/>
      <c r="E272" s="252"/>
    </row>
    <row r="273" spans="1:17" x14ac:dyDescent="0.25">
      <c r="A273" s="253"/>
      <c r="B273" s="253"/>
      <c r="C273" s="253"/>
      <c r="D273" s="253"/>
      <c r="E273" s="252"/>
    </row>
    <row r="274" spans="1:17" x14ac:dyDescent="0.25">
      <c r="A274" s="253"/>
      <c r="B274" s="253"/>
      <c r="C274" s="253"/>
      <c r="D274" s="253"/>
      <c r="E274" s="252"/>
    </row>
    <row r="275" spans="1:17" x14ac:dyDescent="0.25">
      <c r="A275" s="253"/>
      <c r="B275" s="253"/>
      <c r="C275" s="253"/>
      <c r="D275" s="253"/>
      <c r="E275" s="296"/>
    </row>
    <row r="276" spans="1:17" x14ac:dyDescent="0.25">
      <c r="A276" s="253"/>
      <c r="B276" s="253"/>
      <c r="C276" s="253"/>
      <c r="D276" s="253"/>
      <c r="E276" s="253"/>
    </row>
    <row r="278" spans="1:17" x14ac:dyDescent="0.25">
      <c r="A278" s="252" t="s">
        <v>2573</v>
      </c>
      <c r="E278" s="252" t="s">
        <v>2573</v>
      </c>
      <c r="K278" s="252" t="s">
        <v>2573</v>
      </c>
      <c r="O278" s="252" t="s">
        <v>2573</v>
      </c>
    </row>
    <row r="279" spans="1:17" x14ac:dyDescent="0.25">
      <c r="B279" s="166"/>
      <c r="E279" s="253"/>
    </row>
    <row r="280" spans="1:17" x14ac:dyDescent="0.25">
      <c r="O280" s="253"/>
      <c r="P280" s="253"/>
      <c r="Q280" s="253"/>
    </row>
    <row r="292" spans="1:15" x14ac:dyDescent="0.25">
      <c r="A292" s="252" t="s">
        <v>2574</v>
      </c>
      <c r="E292" s="252" t="s">
        <v>2574</v>
      </c>
      <c r="K292" s="252" t="s">
        <v>2574</v>
      </c>
      <c r="O292" s="252" t="s">
        <v>2574</v>
      </c>
    </row>
    <row r="293" spans="1:15" x14ac:dyDescent="0.25">
      <c r="A293" s="253"/>
      <c r="B293" s="253"/>
      <c r="C293" s="253"/>
      <c r="D293" s="253"/>
      <c r="E293" s="253"/>
      <c r="F293" s="253"/>
      <c r="G293" s="253"/>
    </row>
    <row r="294" spans="1:15" x14ac:dyDescent="0.25">
      <c r="A294" s="253"/>
      <c r="B294" s="253"/>
      <c r="C294" s="253"/>
      <c r="D294" s="253"/>
      <c r="E294" s="253"/>
      <c r="F294" s="253"/>
      <c r="G294" s="253"/>
    </row>
    <row r="295" spans="1:15" x14ac:dyDescent="0.25">
      <c r="A295" s="253"/>
      <c r="B295" s="253"/>
      <c r="C295" s="253"/>
      <c r="D295" s="253"/>
      <c r="E295" s="253"/>
      <c r="F295" s="253"/>
      <c r="G295" s="253"/>
    </row>
    <row r="296" spans="1:15" x14ac:dyDescent="0.25">
      <c r="A296" s="253"/>
      <c r="C296" s="253"/>
      <c r="D296" s="253"/>
      <c r="E296" s="253"/>
      <c r="F296" s="253"/>
      <c r="G296" s="253"/>
    </row>
    <row r="297" spans="1:15" x14ac:dyDescent="0.25">
      <c r="A297" s="253"/>
      <c r="C297" s="253"/>
      <c r="D297" s="253"/>
      <c r="E297" s="253"/>
    </row>
    <row r="298" spans="1:15" x14ac:dyDescent="0.25">
      <c r="A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E303" s="253"/>
    </row>
    <row r="304" spans="1:15" x14ac:dyDescent="0.25">
      <c r="A304" s="253"/>
      <c r="E304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</row>
    <row r="310" spans="1:15" x14ac:dyDescent="0.25">
      <c r="E310" s="253"/>
    </row>
    <row r="311" spans="1:15" x14ac:dyDescent="0.25">
      <c r="A311" s="252" t="s">
        <v>2587</v>
      </c>
      <c r="E311" s="252" t="s">
        <v>2587</v>
      </c>
      <c r="K311" s="252" t="s">
        <v>2587</v>
      </c>
      <c r="O311" s="252" t="s">
        <v>2587</v>
      </c>
    </row>
    <row r="312" spans="1:15" x14ac:dyDescent="0.25">
      <c r="C312" s="253"/>
      <c r="D312" s="253"/>
      <c r="E312" s="253"/>
    </row>
    <row r="313" spans="1:15" x14ac:dyDescent="0.25">
      <c r="A313" s="253"/>
      <c r="B313" s="253"/>
      <c r="C313" s="253"/>
      <c r="D313" s="253"/>
    </row>
    <row r="314" spans="1:15" x14ac:dyDescent="0.25">
      <c r="B314" s="253"/>
      <c r="C314" s="253"/>
      <c r="D314" s="253"/>
      <c r="E314" s="253"/>
    </row>
    <row r="315" spans="1:15" x14ac:dyDescent="0.25">
      <c r="B315" s="253"/>
      <c r="C315" s="253"/>
      <c r="D315" s="253"/>
      <c r="E315" s="253"/>
    </row>
    <row r="316" spans="1:15" x14ac:dyDescent="0.25">
      <c r="B316" s="253"/>
      <c r="C316" s="253"/>
      <c r="D316" s="253"/>
      <c r="E316" s="253"/>
    </row>
    <row r="317" spans="1:15" x14ac:dyDescent="0.25">
      <c r="A317" s="253"/>
      <c r="B317" s="253"/>
      <c r="C317" s="253"/>
      <c r="D317" s="253"/>
      <c r="E317" s="253"/>
    </row>
    <row r="318" spans="1:15" x14ac:dyDescent="0.25">
      <c r="A318" s="253"/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</row>
    <row r="321" spans="1:1" x14ac:dyDescent="0.25">
      <c r="A321" s="253"/>
    </row>
  </sheetData>
  <mergeCells count="2">
    <mergeCell ref="A191:D191"/>
    <mergeCell ref="L191:M191"/>
  </mergeCells>
  <pageMargins left="0.70866141732283472" right="0.70866141732283472" top="0.74803149606299213" bottom="0.74803149606299213" header="0.31496062992125984" footer="0.31496062992125984"/>
  <pageSetup paperSize="9" scale="5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43"/>
  <sheetViews>
    <sheetView topLeftCell="A10" workbookViewId="0">
      <selection activeCell="B11" sqref="B11:G11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540</v>
      </c>
      <c r="C3" s="123">
        <v>721</v>
      </c>
      <c r="D3" s="123" t="s">
        <v>1725</v>
      </c>
      <c r="E3" s="123">
        <v>280</v>
      </c>
      <c r="F3" s="124">
        <v>42668</v>
      </c>
      <c r="G3" s="126" t="s">
        <v>1845</v>
      </c>
    </row>
    <row r="4" spans="1:7" x14ac:dyDescent="0.25">
      <c r="A4" s="6">
        <v>3</v>
      </c>
      <c r="B4" s="6" t="s">
        <v>48</v>
      </c>
      <c r="C4" s="123">
        <v>741</v>
      </c>
      <c r="D4" s="123" t="s">
        <v>1843</v>
      </c>
      <c r="E4" s="123">
        <v>273</v>
      </c>
      <c r="F4" s="124">
        <v>42660</v>
      </c>
      <c r="G4" s="123" t="s">
        <v>1846</v>
      </c>
    </row>
    <row r="5" spans="1:7" x14ac:dyDescent="0.25">
      <c r="A5" s="6">
        <v>4</v>
      </c>
      <c r="B5" s="6" t="s">
        <v>2087</v>
      </c>
      <c r="C5" s="123">
        <v>742</v>
      </c>
      <c r="D5" s="123" t="s">
        <v>2093</v>
      </c>
      <c r="E5" s="123">
        <v>92</v>
      </c>
      <c r="F5" s="124">
        <v>42874</v>
      </c>
      <c r="G5" s="123" t="s">
        <v>1846</v>
      </c>
    </row>
    <row r="6" spans="1:7" x14ac:dyDescent="0.25">
      <c r="A6" s="6">
        <v>5</v>
      </c>
      <c r="B6" s="6" t="s">
        <v>15</v>
      </c>
      <c r="C6" s="123">
        <v>841</v>
      </c>
      <c r="D6" s="123" t="s">
        <v>62</v>
      </c>
      <c r="E6" s="123">
        <v>113</v>
      </c>
      <c r="F6" s="124">
        <v>42591</v>
      </c>
      <c r="G6" s="123" t="s">
        <v>1846</v>
      </c>
    </row>
    <row r="7" spans="1:7" x14ac:dyDescent="0.25">
      <c r="A7" s="6">
        <v>6</v>
      </c>
      <c r="B7" s="6" t="s">
        <v>1022</v>
      </c>
      <c r="C7" s="123">
        <v>331</v>
      </c>
      <c r="D7" s="123" t="s">
        <v>2051</v>
      </c>
      <c r="E7" s="123">
        <v>310</v>
      </c>
      <c r="F7" s="124">
        <v>43071</v>
      </c>
      <c r="G7" s="123" t="s">
        <v>1846</v>
      </c>
    </row>
    <row r="8" spans="1:7" x14ac:dyDescent="0.25">
      <c r="A8" s="6">
        <v>7</v>
      </c>
      <c r="B8" s="6" t="s">
        <v>853</v>
      </c>
      <c r="C8" s="123">
        <v>531</v>
      </c>
      <c r="D8" s="123" t="s">
        <v>1725</v>
      </c>
      <c r="E8" s="123">
        <v>219</v>
      </c>
      <c r="F8" s="124">
        <v>42620</v>
      </c>
      <c r="G8" s="123" t="s">
        <v>1846</v>
      </c>
    </row>
    <row r="9" spans="1:7" x14ac:dyDescent="0.25">
      <c r="A9" s="125">
        <v>8</v>
      </c>
      <c r="B9" s="6" t="s">
        <v>400</v>
      </c>
      <c r="C9" s="123">
        <v>221</v>
      </c>
      <c r="D9" s="123" t="s">
        <v>1725</v>
      </c>
      <c r="E9" s="123">
        <v>203</v>
      </c>
      <c r="F9" s="124">
        <v>42614</v>
      </c>
      <c r="G9" s="123" t="s">
        <v>1846</v>
      </c>
    </row>
    <row r="10" spans="1:7" x14ac:dyDescent="0.25">
      <c r="A10" s="6">
        <v>9</v>
      </c>
      <c r="B10" s="6" t="s">
        <v>1856</v>
      </c>
      <c r="C10" s="123">
        <v>231</v>
      </c>
      <c r="D10" s="123" t="s">
        <v>1857</v>
      </c>
      <c r="E10" s="123" t="s">
        <v>1858</v>
      </c>
      <c r="F10" s="124">
        <v>42675</v>
      </c>
      <c r="G10" s="123" t="s">
        <v>1846</v>
      </c>
    </row>
    <row r="11" spans="1:7" x14ac:dyDescent="0.25">
      <c r="A11" s="6">
        <v>10</v>
      </c>
      <c r="B11" s="6" t="s">
        <v>93</v>
      </c>
      <c r="C11" s="123">
        <v>321</v>
      </c>
      <c r="D11" s="123" t="s">
        <v>40</v>
      </c>
      <c r="E11" s="123" t="s">
        <v>94</v>
      </c>
      <c r="F11" s="124">
        <v>42550</v>
      </c>
      <c r="G11" s="123" t="s">
        <v>1846</v>
      </c>
    </row>
    <row r="12" spans="1:7" x14ac:dyDescent="0.25">
      <c r="A12" s="6">
        <v>11</v>
      </c>
      <c r="B12" s="6" t="s">
        <v>1865</v>
      </c>
      <c r="C12" s="123">
        <v>221</v>
      </c>
      <c r="D12" s="123" t="s">
        <v>1727</v>
      </c>
      <c r="E12" s="123">
        <v>189</v>
      </c>
      <c r="F12" s="124">
        <v>42613</v>
      </c>
      <c r="G12" s="126" t="s">
        <v>1845</v>
      </c>
    </row>
    <row r="13" spans="1:7" x14ac:dyDescent="0.25">
      <c r="A13" s="6">
        <v>12</v>
      </c>
      <c r="B13" s="6" t="s">
        <v>1942</v>
      </c>
      <c r="C13" s="123">
        <v>231</v>
      </c>
      <c r="D13" s="123" t="s">
        <v>2086</v>
      </c>
      <c r="E13" s="123">
        <v>89</v>
      </c>
      <c r="F13" s="124">
        <v>42873</v>
      </c>
      <c r="G13" s="123" t="s">
        <v>1846</v>
      </c>
    </row>
    <row r="14" spans="1:7" x14ac:dyDescent="0.25">
      <c r="A14" s="6">
        <v>13</v>
      </c>
      <c r="B14" s="6" t="s">
        <v>107</v>
      </c>
      <c r="C14" s="123">
        <v>111</v>
      </c>
      <c r="D14" s="57" t="s">
        <v>1999</v>
      </c>
      <c r="E14" s="123"/>
      <c r="F14" s="124">
        <v>42298</v>
      </c>
      <c r="G14" s="123" t="s">
        <v>1846</v>
      </c>
    </row>
    <row r="15" spans="1:7" x14ac:dyDescent="0.25">
      <c r="A15" s="6">
        <v>14</v>
      </c>
      <c r="B15" s="6" t="s">
        <v>1819</v>
      </c>
      <c r="C15" s="3" t="s">
        <v>1449</v>
      </c>
      <c r="D15" s="6"/>
      <c r="E15" s="6"/>
      <c r="F15" s="6"/>
      <c r="G15" s="126" t="s">
        <v>1845</v>
      </c>
    </row>
    <row r="16" spans="1:7" x14ac:dyDescent="0.25">
      <c r="A16" s="6">
        <v>15</v>
      </c>
      <c r="B16" s="6" t="s">
        <v>1816</v>
      </c>
      <c r="C16" s="3" t="s">
        <v>1449</v>
      </c>
      <c r="D16" s="6"/>
      <c r="E16" s="6"/>
      <c r="F16" s="6"/>
      <c r="G16" s="126" t="s">
        <v>1845</v>
      </c>
    </row>
    <row r="17" spans="1:9" x14ac:dyDescent="0.25">
      <c r="A17" s="6">
        <v>16</v>
      </c>
      <c r="B17" s="6" t="s">
        <v>1821</v>
      </c>
      <c r="C17" s="3" t="s">
        <v>1488</v>
      </c>
      <c r="D17" s="6"/>
      <c r="E17" s="6"/>
      <c r="F17" s="6"/>
      <c r="G17" s="126" t="s">
        <v>1845</v>
      </c>
    </row>
    <row r="18" spans="1:9" x14ac:dyDescent="0.25">
      <c r="A18" s="6">
        <v>17</v>
      </c>
      <c r="B18" s="6" t="s">
        <v>1608</v>
      </c>
      <c r="C18" s="3" t="s">
        <v>1577</v>
      </c>
      <c r="D18" s="6"/>
      <c r="E18" s="6"/>
      <c r="F18" s="6"/>
      <c r="G18" s="126" t="s">
        <v>1845</v>
      </c>
    </row>
    <row r="19" spans="1:9" x14ac:dyDescent="0.25">
      <c r="A19" s="6">
        <v>18</v>
      </c>
      <c r="B19" s="6" t="s">
        <v>1783</v>
      </c>
      <c r="C19" s="3" t="s">
        <v>1398</v>
      </c>
      <c r="D19" s="85" t="s">
        <v>1850</v>
      </c>
      <c r="E19" s="85">
        <v>284</v>
      </c>
      <c r="F19" s="127">
        <v>42671</v>
      </c>
      <c r="G19" s="126" t="s">
        <v>1845</v>
      </c>
    </row>
    <row r="20" spans="1:9" x14ac:dyDescent="0.25">
      <c r="A20" s="6">
        <v>19</v>
      </c>
      <c r="B20" s="6" t="s">
        <v>669</v>
      </c>
      <c r="C20" s="86">
        <v>321</v>
      </c>
      <c r="D20" s="86" t="s">
        <v>1857</v>
      </c>
      <c r="E20" s="86">
        <v>285</v>
      </c>
      <c r="F20" s="87">
        <v>42675</v>
      </c>
      <c r="G20" s="123" t="s">
        <v>1846</v>
      </c>
    </row>
    <row r="21" spans="1:9" ht="15.75" x14ac:dyDescent="0.25">
      <c r="A21" s="6">
        <v>20</v>
      </c>
      <c r="B21" s="139" t="s">
        <v>256</v>
      </c>
      <c r="C21" s="86">
        <v>11</v>
      </c>
      <c r="D21" s="86" t="s">
        <v>1975</v>
      </c>
      <c r="E21" s="86">
        <v>19</v>
      </c>
      <c r="F21" s="87">
        <v>42753</v>
      </c>
      <c r="G21" s="123" t="s">
        <v>1846</v>
      </c>
    </row>
    <row r="22" spans="1:9" x14ac:dyDescent="0.25">
      <c r="A22" s="6">
        <v>21</v>
      </c>
      <c r="B22" s="6" t="s">
        <v>1874</v>
      </c>
      <c r="C22" s="86">
        <v>333</v>
      </c>
      <c r="D22" s="86" t="s">
        <v>1875</v>
      </c>
      <c r="E22" s="86">
        <v>290</v>
      </c>
      <c r="F22" s="87">
        <v>42675</v>
      </c>
      <c r="G22" s="126" t="s">
        <v>1845</v>
      </c>
    </row>
    <row r="23" spans="1:9" x14ac:dyDescent="0.25">
      <c r="A23" s="6">
        <v>22</v>
      </c>
      <c r="B23" s="6" t="s">
        <v>1878</v>
      </c>
      <c r="C23" s="86">
        <v>332</v>
      </c>
      <c r="D23" s="86" t="s">
        <v>1879</v>
      </c>
      <c r="E23" s="86">
        <v>292</v>
      </c>
      <c r="F23" s="87">
        <v>42681</v>
      </c>
      <c r="G23" s="128" t="s">
        <v>1846</v>
      </c>
    </row>
    <row r="24" spans="1:9" x14ac:dyDescent="0.25">
      <c r="A24" s="6">
        <v>23</v>
      </c>
      <c r="B24" s="51" t="s">
        <v>712</v>
      </c>
      <c r="C24" s="86">
        <v>322</v>
      </c>
      <c r="D24" s="86" t="s">
        <v>1887</v>
      </c>
      <c r="E24" s="86">
        <v>297</v>
      </c>
      <c r="F24" s="127">
        <v>42685</v>
      </c>
      <c r="G24" s="85" t="s">
        <v>1846</v>
      </c>
    </row>
    <row r="25" spans="1:9" x14ac:dyDescent="0.25">
      <c r="A25" s="6">
        <v>24</v>
      </c>
      <c r="B25" s="6" t="s">
        <v>1900</v>
      </c>
      <c r="C25" s="86">
        <v>231</v>
      </c>
      <c r="D25" s="86" t="s">
        <v>1901</v>
      </c>
      <c r="E25" s="86">
        <v>303</v>
      </c>
      <c r="F25" s="132">
        <v>42696</v>
      </c>
      <c r="G25" s="86" t="s">
        <v>1846</v>
      </c>
    </row>
    <row r="26" spans="1:9" x14ac:dyDescent="0.25">
      <c r="A26" s="6">
        <v>25</v>
      </c>
      <c r="B26" s="6" t="s">
        <v>856</v>
      </c>
      <c r="C26" s="86">
        <v>531</v>
      </c>
      <c r="D26" s="86" t="s">
        <v>1904</v>
      </c>
      <c r="E26" s="86">
        <v>306</v>
      </c>
      <c r="F26" s="132">
        <v>42702</v>
      </c>
      <c r="G26" s="86" t="s">
        <v>1846</v>
      </c>
    </row>
    <row r="27" spans="1:9" x14ac:dyDescent="0.25">
      <c r="A27" s="6">
        <v>26</v>
      </c>
      <c r="B27" s="6" t="s">
        <v>304</v>
      </c>
      <c r="C27" s="123">
        <v>711</v>
      </c>
      <c r="D27" s="123" t="s">
        <v>1909</v>
      </c>
      <c r="E27" s="123">
        <v>309</v>
      </c>
      <c r="F27" s="9">
        <v>42705</v>
      </c>
      <c r="G27" s="122" t="s">
        <v>1846</v>
      </c>
      <c r="I27">
        <v>0</v>
      </c>
    </row>
    <row r="28" spans="1:9" x14ac:dyDescent="0.25">
      <c r="A28" s="6">
        <v>27</v>
      </c>
      <c r="B28" s="134" t="s">
        <v>1207</v>
      </c>
      <c r="C28" s="123">
        <v>842</v>
      </c>
      <c r="D28" s="123" t="s">
        <v>1922</v>
      </c>
      <c r="E28" s="123">
        <v>316</v>
      </c>
      <c r="F28" s="9">
        <v>42712</v>
      </c>
      <c r="G28" s="122" t="s">
        <v>1846</v>
      </c>
    </row>
    <row r="29" spans="1:9" x14ac:dyDescent="0.25">
      <c r="A29" s="6">
        <v>28</v>
      </c>
      <c r="B29" s="6" t="s">
        <v>703</v>
      </c>
      <c r="C29" s="86">
        <v>322</v>
      </c>
      <c r="D29" s="86" t="s">
        <v>1976</v>
      </c>
      <c r="E29" s="86">
        <v>8</v>
      </c>
      <c r="F29" s="132">
        <v>42747</v>
      </c>
      <c r="G29" s="85" t="s">
        <v>1846</v>
      </c>
    </row>
    <row r="30" spans="1:9" x14ac:dyDescent="0.25">
      <c r="A30" s="6">
        <v>29</v>
      </c>
      <c r="B30" s="6" t="s">
        <v>983</v>
      </c>
      <c r="C30" s="86">
        <v>331</v>
      </c>
      <c r="D30" s="86" t="s">
        <v>1980</v>
      </c>
      <c r="E30" s="86">
        <v>25</v>
      </c>
      <c r="F30" s="132">
        <v>42765</v>
      </c>
      <c r="G30" s="85" t="s">
        <v>1846</v>
      </c>
    </row>
    <row r="31" spans="1:9" x14ac:dyDescent="0.25">
      <c r="A31" s="6">
        <v>30</v>
      </c>
      <c r="B31" s="6" t="s">
        <v>1988</v>
      </c>
      <c r="C31" s="84" t="s">
        <v>1398</v>
      </c>
      <c r="D31" s="86" t="s">
        <v>1989</v>
      </c>
      <c r="E31" s="86">
        <v>31</v>
      </c>
      <c r="F31" s="132">
        <v>75645</v>
      </c>
      <c r="G31" s="140" t="s">
        <v>1845</v>
      </c>
    </row>
    <row r="32" spans="1:9" x14ac:dyDescent="0.25">
      <c r="A32" s="6">
        <v>31</v>
      </c>
      <c r="B32" s="6" t="s">
        <v>1044</v>
      </c>
      <c r="C32" s="85">
        <v>141</v>
      </c>
      <c r="D32" s="86" t="s">
        <v>2008</v>
      </c>
      <c r="E32" s="86">
        <v>44</v>
      </c>
      <c r="F32" s="132">
        <v>43168</v>
      </c>
      <c r="G32" s="85" t="s">
        <v>1846</v>
      </c>
    </row>
    <row r="33" spans="1:7" x14ac:dyDescent="0.25">
      <c r="A33" s="6">
        <v>32</v>
      </c>
      <c r="B33" s="43" t="s">
        <v>275</v>
      </c>
      <c r="C33" s="85">
        <v>511</v>
      </c>
      <c r="D33" s="86" t="s">
        <v>2018</v>
      </c>
      <c r="E33" s="86">
        <v>50</v>
      </c>
      <c r="F33" s="132">
        <v>42815</v>
      </c>
      <c r="G33" s="85" t="s">
        <v>1846</v>
      </c>
    </row>
    <row r="34" spans="1:7" x14ac:dyDescent="0.25">
      <c r="A34" s="6">
        <v>33</v>
      </c>
      <c r="B34" s="142" t="s">
        <v>631</v>
      </c>
      <c r="C34" s="85">
        <v>921</v>
      </c>
      <c r="D34" s="86" t="s">
        <v>2020</v>
      </c>
      <c r="E34" s="86">
        <v>51</v>
      </c>
      <c r="F34" s="132">
        <v>42816</v>
      </c>
      <c r="G34" s="141" t="s">
        <v>1845</v>
      </c>
    </row>
    <row r="35" spans="1:7" x14ac:dyDescent="0.25">
      <c r="A35" s="6">
        <v>34</v>
      </c>
      <c r="B35" s="6" t="s">
        <v>2027</v>
      </c>
      <c r="C35" s="85">
        <v>422</v>
      </c>
      <c r="D35" s="86" t="s">
        <v>2028</v>
      </c>
      <c r="E35" s="86">
        <v>55</v>
      </c>
      <c r="F35" s="132">
        <v>42821</v>
      </c>
      <c r="G35" s="141" t="s">
        <v>1845</v>
      </c>
    </row>
    <row r="36" spans="1:7" x14ac:dyDescent="0.25">
      <c r="A36" s="6">
        <v>35</v>
      </c>
      <c r="B36" s="6" t="s">
        <v>834</v>
      </c>
      <c r="C36" s="85">
        <v>31</v>
      </c>
      <c r="D36" s="86" t="s">
        <v>2028</v>
      </c>
      <c r="E36" s="86">
        <v>53</v>
      </c>
      <c r="F36" s="132">
        <v>42821</v>
      </c>
      <c r="G36" s="86" t="s">
        <v>1846</v>
      </c>
    </row>
    <row r="37" spans="1:7" x14ac:dyDescent="0.25">
      <c r="A37" s="6">
        <v>36</v>
      </c>
      <c r="B37" s="50" t="s">
        <v>628</v>
      </c>
      <c r="C37" s="85">
        <v>921</v>
      </c>
      <c r="D37" s="86" t="s">
        <v>2038</v>
      </c>
      <c r="E37" s="86">
        <v>58</v>
      </c>
      <c r="F37" s="132">
        <v>42825</v>
      </c>
      <c r="G37" s="140" t="s">
        <v>1845</v>
      </c>
    </row>
    <row r="38" spans="1:7" x14ac:dyDescent="0.25">
      <c r="A38" s="6">
        <v>37</v>
      </c>
      <c r="B38" s="6" t="s">
        <v>630</v>
      </c>
      <c r="C38" s="85">
        <v>921</v>
      </c>
      <c r="D38" s="86" t="s">
        <v>2060</v>
      </c>
      <c r="E38" s="86">
        <v>71</v>
      </c>
      <c r="F38" s="132">
        <v>42845</v>
      </c>
      <c r="G38" s="140" t="s">
        <v>1845</v>
      </c>
    </row>
    <row r="39" spans="1:7" x14ac:dyDescent="0.25">
      <c r="A39" s="6">
        <v>38</v>
      </c>
      <c r="B39" s="6" t="s">
        <v>742</v>
      </c>
      <c r="C39" s="85">
        <v>131</v>
      </c>
      <c r="D39" s="86" t="s">
        <v>2067</v>
      </c>
      <c r="E39" s="86">
        <v>78</v>
      </c>
      <c r="F39" s="132">
        <v>42857</v>
      </c>
      <c r="G39" s="85" t="s">
        <v>1846</v>
      </c>
    </row>
    <row r="40" spans="1:7" x14ac:dyDescent="0.25">
      <c r="A40" s="6">
        <v>39</v>
      </c>
      <c r="B40" s="6" t="s">
        <v>1822</v>
      </c>
      <c r="C40" s="85">
        <v>141</v>
      </c>
      <c r="D40" s="86" t="s">
        <v>2074</v>
      </c>
      <c r="E40" s="86">
        <v>82</v>
      </c>
      <c r="F40" s="132">
        <v>42859</v>
      </c>
      <c r="G40" s="85" t="s">
        <v>1846</v>
      </c>
    </row>
    <row r="41" spans="1:7" x14ac:dyDescent="0.25">
      <c r="A41" s="6">
        <v>40</v>
      </c>
      <c r="B41" s="6" t="s">
        <v>906</v>
      </c>
      <c r="C41" s="85">
        <v>831</v>
      </c>
      <c r="D41" s="86" t="s">
        <v>2084</v>
      </c>
      <c r="E41" s="86">
        <v>88</v>
      </c>
      <c r="F41" s="86" t="s">
        <v>2083</v>
      </c>
      <c r="G41" s="85" t="s">
        <v>1846</v>
      </c>
    </row>
    <row r="42" spans="1:7" x14ac:dyDescent="0.25">
      <c r="A42" s="6">
        <v>41</v>
      </c>
      <c r="B42" s="6" t="s">
        <v>900</v>
      </c>
      <c r="C42" s="85">
        <v>831</v>
      </c>
      <c r="D42" s="86" t="s">
        <v>2097</v>
      </c>
      <c r="E42" s="86">
        <v>94</v>
      </c>
      <c r="F42" s="132">
        <v>42878</v>
      </c>
      <c r="G42" s="85" t="s">
        <v>1846</v>
      </c>
    </row>
    <row r="43" spans="1:7" x14ac:dyDescent="0.25">
      <c r="A43" s="6">
        <v>42</v>
      </c>
      <c r="B43" s="146" t="s">
        <v>2098</v>
      </c>
      <c r="C43" s="85">
        <v>921</v>
      </c>
      <c r="D43" s="86" t="s">
        <v>2099</v>
      </c>
      <c r="E43" s="86">
        <v>95</v>
      </c>
      <c r="F43" s="147">
        <v>42879</v>
      </c>
      <c r="G43" s="141" t="s">
        <v>1845</v>
      </c>
    </row>
  </sheetData>
  <pageMargins left="0.7" right="0.7" top="0.75" bottom="0.75" header="0.3" footer="0.3"/>
  <pageSetup paperSize="9" scale="71" fitToHeight="0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N38"/>
  <sheetViews>
    <sheetView topLeftCell="A19" workbookViewId="0">
      <selection activeCell="G36" sqref="G36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4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4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4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4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4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4" x14ac:dyDescent="0.25">
      <c r="A8" s="158">
        <v>7</v>
      </c>
      <c r="B8" s="51" t="s">
        <v>3973</v>
      </c>
      <c r="C8" s="123">
        <v>842</v>
      </c>
      <c r="D8" s="123" t="s">
        <v>3974</v>
      </c>
      <c r="E8" s="123">
        <v>124</v>
      </c>
      <c r="F8" s="124">
        <v>44019</v>
      </c>
      <c r="G8" s="123" t="s">
        <v>2950</v>
      </c>
    </row>
    <row r="9" spans="1:14" x14ac:dyDescent="0.25">
      <c r="A9" s="158">
        <v>8</v>
      </c>
      <c r="B9" s="51" t="s">
        <v>4124</v>
      </c>
      <c r="C9" s="123">
        <v>131</v>
      </c>
      <c r="D9" s="123" t="s">
        <v>4125</v>
      </c>
      <c r="E9" s="123">
        <v>186</v>
      </c>
      <c r="F9" s="124">
        <v>44078</v>
      </c>
      <c r="G9" s="140" t="s">
        <v>2843</v>
      </c>
    </row>
    <row r="10" spans="1:14" x14ac:dyDescent="0.25">
      <c r="A10" s="158">
        <v>9</v>
      </c>
      <c r="B10" s="65" t="s">
        <v>4136</v>
      </c>
      <c r="C10" s="287" t="s">
        <v>4137</v>
      </c>
      <c r="D10" s="287" t="s">
        <v>4138</v>
      </c>
      <c r="E10" s="287">
        <v>204</v>
      </c>
      <c r="F10" s="288">
        <v>44084</v>
      </c>
      <c r="G10" s="244" t="s">
        <v>2843</v>
      </c>
    </row>
    <row r="11" spans="1:14" x14ac:dyDescent="0.25">
      <c r="A11" s="158">
        <v>10</v>
      </c>
      <c r="B11" s="65" t="s">
        <v>4141</v>
      </c>
      <c r="C11" s="287" t="s">
        <v>4137</v>
      </c>
      <c r="D11" s="287" t="s">
        <v>4142</v>
      </c>
      <c r="E11" s="287">
        <v>209</v>
      </c>
      <c r="F11" s="288">
        <v>44085</v>
      </c>
      <c r="G11" s="244" t="s">
        <v>2843</v>
      </c>
    </row>
    <row r="12" spans="1:14" x14ac:dyDescent="0.25">
      <c r="A12" s="158">
        <v>11</v>
      </c>
      <c r="B12" s="51" t="s">
        <v>4178</v>
      </c>
      <c r="C12" s="334" t="s">
        <v>2491</v>
      </c>
      <c r="D12" s="123" t="s">
        <v>4179</v>
      </c>
      <c r="E12" s="123">
        <v>252</v>
      </c>
      <c r="F12" s="124">
        <v>44106</v>
      </c>
      <c r="G12" s="86" t="s">
        <v>2950</v>
      </c>
    </row>
    <row r="13" spans="1:14" x14ac:dyDescent="0.25">
      <c r="A13" s="158">
        <v>12</v>
      </c>
      <c r="B13" s="51" t="s">
        <v>4187</v>
      </c>
      <c r="C13" s="123">
        <v>931</v>
      </c>
      <c r="D13" s="123" t="s">
        <v>4125</v>
      </c>
      <c r="E13" s="123">
        <v>259</v>
      </c>
      <c r="F13" s="124">
        <v>44113</v>
      </c>
      <c r="G13" s="86" t="s">
        <v>2950</v>
      </c>
    </row>
    <row r="14" spans="1:14" x14ac:dyDescent="0.25">
      <c r="A14" s="158">
        <v>13</v>
      </c>
      <c r="B14" s="51" t="s">
        <v>4201</v>
      </c>
      <c r="C14" s="123" t="s">
        <v>4202</v>
      </c>
      <c r="D14" s="123" t="s">
        <v>4125</v>
      </c>
      <c r="E14" s="123">
        <v>266</v>
      </c>
      <c r="F14" s="124">
        <v>44118</v>
      </c>
      <c r="G14" s="140" t="s">
        <v>2843</v>
      </c>
    </row>
    <row r="15" spans="1:14" x14ac:dyDescent="0.25">
      <c r="A15" s="158">
        <v>14</v>
      </c>
      <c r="B15" s="51" t="s">
        <v>4260</v>
      </c>
      <c r="C15" s="123">
        <v>931</v>
      </c>
      <c r="D15" s="123" t="s">
        <v>4125</v>
      </c>
      <c r="E15" s="123">
        <v>326</v>
      </c>
      <c r="F15" s="124">
        <v>44154</v>
      </c>
      <c r="G15" s="86" t="s">
        <v>2950</v>
      </c>
    </row>
    <row r="16" spans="1:14" x14ac:dyDescent="0.25">
      <c r="A16" s="158">
        <v>15</v>
      </c>
      <c r="B16" s="51" t="s">
        <v>4294</v>
      </c>
      <c r="C16" s="123">
        <v>922</v>
      </c>
      <c r="D16" s="123" t="s">
        <v>4125</v>
      </c>
      <c r="E16" s="123">
        <v>357</v>
      </c>
      <c r="F16" s="124">
        <v>44137</v>
      </c>
      <c r="G16" s="140" t="s">
        <v>2843</v>
      </c>
    </row>
    <row r="17" spans="1:7" x14ac:dyDescent="0.25">
      <c r="A17" s="158">
        <v>16</v>
      </c>
      <c r="B17" s="51" t="s">
        <v>4400</v>
      </c>
      <c r="C17" s="123" t="s">
        <v>3502</v>
      </c>
      <c r="D17" s="123" t="s">
        <v>4125</v>
      </c>
      <c r="E17" s="123">
        <v>364</v>
      </c>
      <c r="F17" s="124">
        <v>44173</v>
      </c>
      <c r="G17" s="86" t="s">
        <v>2950</v>
      </c>
    </row>
    <row r="18" spans="1:7" x14ac:dyDescent="0.25">
      <c r="A18" s="158">
        <v>17</v>
      </c>
      <c r="B18" s="51" t="s">
        <v>4306</v>
      </c>
      <c r="C18" s="334" t="s">
        <v>100</v>
      </c>
      <c r="D18" s="123" t="s">
        <v>4125</v>
      </c>
      <c r="E18" s="123">
        <v>375</v>
      </c>
      <c r="F18" s="124">
        <v>44180</v>
      </c>
      <c r="G18" s="140" t="s">
        <v>2843</v>
      </c>
    </row>
    <row r="19" spans="1:7" x14ac:dyDescent="0.25">
      <c r="A19" s="158">
        <v>18</v>
      </c>
      <c r="B19" s="51" t="s">
        <v>4307</v>
      </c>
      <c r="C19" s="123">
        <v>531</v>
      </c>
      <c r="D19" s="123" t="s">
        <v>4125</v>
      </c>
      <c r="E19" s="123">
        <v>377</v>
      </c>
      <c r="F19" s="124">
        <v>44182</v>
      </c>
      <c r="G19" s="86" t="s">
        <v>2950</v>
      </c>
    </row>
    <row r="20" spans="1:7" x14ac:dyDescent="0.25">
      <c r="A20" s="158">
        <v>19</v>
      </c>
      <c r="B20" s="51" t="s">
        <v>4341</v>
      </c>
      <c r="C20" s="123">
        <v>432</v>
      </c>
      <c r="D20" s="123" t="s">
        <v>4342</v>
      </c>
      <c r="E20" s="123">
        <v>24</v>
      </c>
      <c r="F20" s="124">
        <v>44214</v>
      </c>
      <c r="G20" s="140" t="s">
        <v>2843</v>
      </c>
    </row>
    <row r="21" spans="1:7" x14ac:dyDescent="0.25">
      <c r="A21" s="158">
        <v>20</v>
      </c>
      <c r="B21" s="51" t="s">
        <v>4355</v>
      </c>
      <c r="C21" s="123">
        <v>521</v>
      </c>
      <c r="D21" s="123" t="s">
        <v>4356</v>
      </c>
      <c r="E21" s="123">
        <v>29</v>
      </c>
      <c r="F21" s="124">
        <v>44216</v>
      </c>
      <c r="G21" s="86" t="s">
        <v>2950</v>
      </c>
    </row>
    <row r="22" spans="1:7" x14ac:dyDescent="0.25">
      <c r="A22" s="158">
        <v>21</v>
      </c>
      <c r="B22" s="51" t="s">
        <v>4363</v>
      </c>
      <c r="C22" s="123">
        <v>432</v>
      </c>
      <c r="D22" s="123" t="s">
        <v>4342</v>
      </c>
      <c r="E22" s="123">
        <v>37</v>
      </c>
      <c r="F22" s="124">
        <v>44225</v>
      </c>
      <c r="G22" s="140" t="s">
        <v>2843</v>
      </c>
    </row>
    <row r="23" spans="1:7" x14ac:dyDescent="0.25">
      <c r="A23" s="158">
        <v>22</v>
      </c>
      <c r="B23" s="51" t="s">
        <v>4367</v>
      </c>
      <c r="C23" s="123" t="s">
        <v>4368</v>
      </c>
      <c r="D23" s="123" t="s">
        <v>4125</v>
      </c>
      <c r="E23" s="123">
        <v>44</v>
      </c>
      <c r="F23" s="124">
        <v>44230</v>
      </c>
      <c r="G23" s="86" t="s">
        <v>2950</v>
      </c>
    </row>
    <row r="24" spans="1:7" x14ac:dyDescent="0.25">
      <c r="A24" s="158">
        <v>23</v>
      </c>
      <c r="B24" s="51" t="s">
        <v>4384</v>
      </c>
      <c r="C24" s="123" t="s">
        <v>3861</v>
      </c>
      <c r="D24" s="123" t="s">
        <v>4342</v>
      </c>
      <c r="E24" s="123">
        <v>57</v>
      </c>
      <c r="F24" s="124">
        <v>44235</v>
      </c>
      <c r="G24" s="140" t="s">
        <v>2843</v>
      </c>
    </row>
    <row r="25" spans="1:7" x14ac:dyDescent="0.25">
      <c r="A25" s="158">
        <v>24</v>
      </c>
      <c r="B25" s="51" t="s">
        <v>4386</v>
      </c>
      <c r="C25" s="123" t="s">
        <v>4387</v>
      </c>
      <c r="D25" s="123" t="s">
        <v>4342</v>
      </c>
      <c r="E25" s="123">
        <v>60</v>
      </c>
      <c r="F25" s="124">
        <v>44239</v>
      </c>
      <c r="G25" s="302" t="s">
        <v>2950</v>
      </c>
    </row>
    <row r="26" spans="1:7" x14ac:dyDescent="0.25">
      <c r="A26" s="158">
        <v>25</v>
      </c>
      <c r="B26" s="51" t="s">
        <v>4390</v>
      </c>
      <c r="C26" s="123" t="s">
        <v>4387</v>
      </c>
      <c r="D26" s="123" t="s">
        <v>4342</v>
      </c>
      <c r="E26" s="123">
        <v>62</v>
      </c>
      <c r="F26" s="124">
        <v>44242</v>
      </c>
      <c r="G26" s="302" t="s">
        <v>2950</v>
      </c>
    </row>
    <row r="27" spans="1:7" x14ac:dyDescent="0.25">
      <c r="A27" s="158">
        <v>26</v>
      </c>
      <c r="B27" s="51" t="s">
        <v>4399</v>
      </c>
      <c r="C27" s="123" t="s">
        <v>3502</v>
      </c>
      <c r="D27" s="123" t="s">
        <v>4342</v>
      </c>
      <c r="E27" s="123">
        <v>70</v>
      </c>
      <c r="F27" s="124">
        <v>44253</v>
      </c>
      <c r="G27" s="302" t="s">
        <v>2950</v>
      </c>
    </row>
    <row r="28" spans="1:7" x14ac:dyDescent="0.25">
      <c r="A28" s="158">
        <v>27</v>
      </c>
      <c r="B28" s="51" t="s">
        <v>4411</v>
      </c>
      <c r="C28" s="123" t="s">
        <v>4412</v>
      </c>
      <c r="D28" s="123" t="s">
        <v>4342</v>
      </c>
      <c r="E28" s="123">
        <v>85</v>
      </c>
      <c r="F28" s="124">
        <v>44279</v>
      </c>
      <c r="G28" s="140" t="s">
        <v>2843</v>
      </c>
    </row>
    <row r="29" spans="1:7" x14ac:dyDescent="0.25">
      <c r="A29" s="158">
        <v>28</v>
      </c>
      <c r="B29" s="51" t="s">
        <v>4418</v>
      </c>
      <c r="C29" s="123">
        <v>531</v>
      </c>
      <c r="D29" s="123" t="s">
        <v>4342</v>
      </c>
      <c r="E29" s="123">
        <v>88</v>
      </c>
      <c r="F29" s="124">
        <v>44286</v>
      </c>
      <c r="G29" s="86" t="s">
        <v>2950</v>
      </c>
    </row>
    <row r="30" spans="1:7" x14ac:dyDescent="0.25">
      <c r="A30" s="158">
        <v>29</v>
      </c>
      <c r="B30" s="51" t="s">
        <v>4421</v>
      </c>
      <c r="C30" s="123">
        <v>312</v>
      </c>
      <c r="D30" s="123" t="s">
        <v>4342</v>
      </c>
      <c r="E30" s="123">
        <v>92</v>
      </c>
      <c r="F30" s="124">
        <v>44287</v>
      </c>
      <c r="G30" s="140" t="s">
        <v>2843</v>
      </c>
    </row>
    <row r="31" spans="1:7" x14ac:dyDescent="0.25">
      <c r="A31" s="158">
        <v>30</v>
      </c>
      <c r="B31" s="51" t="s">
        <v>4435</v>
      </c>
      <c r="C31" s="123">
        <v>121</v>
      </c>
      <c r="D31" s="123" t="s">
        <v>4436</v>
      </c>
      <c r="E31" s="123">
        <v>112</v>
      </c>
      <c r="F31" s="124">
        <v>44330</v>
      </c>
      <c r="G31" s="302" t="s">
        <v>2950</v>
      </c>
    </row>
    <row r="32" spans="1:7" x14ac:dyDescent="0.25">
      <c r="A32" s="158">
        <v>31</v>
      </c>
      <c r="B32" s="51" t="s">
        <v>3899</v>
      </c>
      <c r="C32" s="123">
        <v>531</v>
      </c>
      <c r="D32" s="123" t="s">
        <v>4433</v>
      </c>
      <c r="E32" s="123">
        <v>115</v>
      </c>
      <c r="F32" s="124">
        <v>44335</v>
      </c>
      <c r="G32" s="86" t="s">
        <v>2950</v>
      </c>
    </row>
    <row r="33" spans="1:7" x14ac:dyDescent="0.25">
      <c r="A33" s="158">
        <v>32</v>
      </c>
      <c r="B33" s="65" t="s">
        <v>4442</v>
      </c>
      <c r="C33" s="287" t="s">
        <v>4043</v>
      </c>
      <c r="D33" s="287" t="s">
        <v>4443</v>
      </c>
      <c r="E33" s="287">
        <v>117</v>
      </c>
      <c r="F33" s="288">
        <v>44335</v>
      </c>
      <c r="G33" s="244" t="s">
        <v>2843</v>
      </c>
    </row>
    <row r="34" spans="1:7" x14ac:dyDescent="0.25">
      <c r="A34" s="158">
        <v>33</v>
      </c>
      <c r="B34" s="51" t="s">
        <v>4446</v>
      </c>
      <c r="C34" s="123">
        <v>221</v>
      </c>
      <c r="D34" s="123" t="s">
        <v>4433</v>
      </c>
      <c r="E34" s="123">
        <v>119</v>
      </c>
      <c r="F34" s="124">
        <v>44340</v>
      </c>
      <c r="G34" s="86" t="s">
        <v>2950</v>
      </c>
    </row>
    <row r="35" spans="1:7" x14ac:dyDescent="0.25">
      <c r="A35" s="158">
        <v>34</v>
      </c>
      <c r="B35" s="51" t="s">
        <v>4451</v>
      </c>
      <c r="C35" s="123" t="s">
        <v>3502</v>
      </c>
      <c r="D35" s="123" t="s">
        <v>4433</v>
      </c>
      <c r="E35" s="123">
        <v>126</v>
      </c>
      <c r="F35" s="124">
        <v>44348</v>
      </c>
      <c r="G35" s="86" t="s">
        <v>2950</v>
      </c>
    </row>
    <row r="36" spans="1:7" x14ac:dyDescent="0.25">
      <c r="A36" s="158">
        <v>35</v>
      </c>
      <c r="B36" s="51" t="s">
        <v>4466</v>
      </c>
      <c r="C36" s="123" t="s">
        <v>4368</v>
      </c>
      <c r="D36" s="123" t="s">
        <v>4467</v>
      </c>
      <c r="E36" s="123">
        <v>135</v>
      </c>
      <c r="F36" s="124">
        <v>44362</v>
      </c>
      <c r="G36" s="140" t="s">
        <v>2843</v>
      </c>
    </row>
    <row r="37" spans="1:7" x14ac:dyDescent="0.25">
      <c r="A37" s="158">
        <v>36</v>
      </c>
      <c r="B37" s="51" t="s">
        <v>4472</v>
      </c>
      <c r="C37" s="334" t="s">
        <v>2489</v>
      </c>
      <c r="D37" s="123" t="s">
        <v>4433</v>
      </c>
      <c r="E37" s="123">
        <v>142</v>
      </c>
      <c r="F37" s="124">
        <v>44370</v>
      </c>
      <c r="G37" s="86" t="s">
        <v>2950</v>
      </c>
    </row>
    <row r="38" spans="1:7" x14ac:dyDescent="0.25">
      <c r="A38" s="158">
        <v>37</v>
      </c>
      <c r="B38" s="65" t="s">
        <v>4474</v>
      </c>
      <c r="C38" s="287" t="s">
        <v>4475</v>
      </c>
      <c r="D38" s="287" t="s">
        <v>4476</v>
      </c>
      <c r="E38" s="287">
        <v>139</v>
      </c>
      <c r="F38" s="288">
        <v>44368</v>
      </c>
      <c r="G38" s="181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X327"/>
  <sheetViews>
    <sheetView zoomScaleNormal="100" workbookViewId="0">
      <pane ySplit="1" topLeftCell="A196" activePane="bottomLeft" state="frozen"/>
      <selection pane="bottomLeft" activeCell="M156" sqref="M156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0</v>
      </c>
      <c r="D3" s="5">
        <v>0</v>
      </c>
      <c r="E3" s="3" t="s">
        <v>3296</v>
      </c>
      <c r="F3" s="291">
        <f>C3+C9+C20+C30+C35+C40+C47+C52+C89+C101+C112+C121+C128+C58+C73+C80+C10+C11+C21+C22+C59+C102+C113+C129</f>
        <v>0</v>
      </c>
      <c r="G3" s="24">
        <f>C5+C12+C23+C31+C36+C42+C48+C91+C104+C105+C114+C115+C123+C131+C53+C63+C74+C82+C13+C14+C24+C25+C64+C92+C106+C124+C132</f>
        <v>370</v>
      </c>
      <c r="H3" s="24">
        <f>C6+C15+C26+C32+C37+C44+C49+C54+C93+C107+C108+C116+C125+C133+C117+C75+C84+C67+C68+C94</f>
        <v>329</v>
      </c>
      <c r="I3" s="24">
        <f>C7+C33+C38+C45+C50+C55+C95+C109+C118+C127+C136+C137+C110+C76+C85+C69+C70+C119+C138</f>
        <v>247</v>
      </c>
      <c r="J3" s="170">
        <f>F3+G3+H3+I3</f>
        <v>946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2</v>
      </c>
      <c r="C5" s="24">
        <v>25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4</v>
      </c>
      <c r="C6" s="24">
        <v>23</v>
      </c>
      <c r="D6" s="5">
        <v>1</v>
      </c>
      <c r="E6" s="338" t="s">
        <v>2843</v>
      </c>
      <c r="F6" s="94">
        <f>SUM(B3+B9+B10+B11+B20+B21+B22+B30+B35+B40+B47+B52+B58+B59+B73+B80+B89+B90+B101+B102+B103+B112+B113+B121+B122+B128+B129+B130+B81+B60+B61+B41+B62)</f>
        <v>0</v>
      </c>
      <c r="G6" s="5">
        <f>B5+B12+B13+B14+B23+B24+B25+B31+B36+B42+B48+B53+B91+B104+B105+B106+B114+B123+B131+B132+B115+B63+B74+B82+B64+B92+B124+B65+B66+B83+B43</f>
        <v>291</v>
      </c>
      <c r="H6" s="5">
        <f>B6+B15+B16+B17+B26+B27+B28+B32+B37+B44+B49+B54+B93+B107+B108+B116+B117+B125+B133+B134+B75+B84+B67+B68+B94+B126</f>
        <v>195</v>
      </c>
      <c r="I6" s="5">
        <f>B7+B33+B38+B45+B50+B55+B95+B109+B118+B119+B127+B136+B137+B138+B76+B85+B69+B70+B110</f>
        <v>90</v>
      </c>
      <c r="J6" s="94">
        <f>SUM(F6+G6+H6+I6)</f>
        <v>576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0</v>
      </c>
      <c r="D9" s="5"/>
      <c r="E9" s="5"/>
      <c r="F9" s="94">
        <f>D3+D9+D10+D11+D20+D21+D22+D30+D35+D40+D47+D52+D89+D101+D102+D103+D112+D113+D121+D122+D128+D129+D58+D73+D80+D59+D90+D130</f>
        <v>5</v>
      </c>
      <c r="G9" s="5">
        <f>D5+D12+D13+D14+D23+D24+D31+D36+D42+D48+D53+D91+D104+D105+D106+D114+D115+D123+D131+D132+D63+D74+D82+D25+D64+D92+D124</f>
        <v>11</v>
      </c>
      <c r="H9" s="5">
        <f>D6+D15+D16+D17+D26+D27+D28+D32+D37+D44+D49+D54+D93+D107+D108+D116+D125+D133+D134+D64+D75+D84+D67+D68</f>
        <v>13</v>
      </c>
      <c r="I9" s="5">
        <f>D7+D33+D38+D45+D50+D55+D95+D109+D118+D119+D127+D136+D137+D138+D76+D85+D69+D70+D110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0</v>
      </c>
      <c r="C10" s="5"/>
      <c r="D10" s="5"/>
      <c r="E10" s="5"/>
      <c r="F10" s="5"/>
      <c r="G10" s="5"/>
      <c r="H10" s="5"/>
      <c r="I10" s="5"/>
      <c r="J10" s="94">
        <f>J3+J6+J9</f>
        <v>1555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25</v>
      </c>
      <c r="C13" s="5"/>
      <c r="D13" s="5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5</v>
      </c>
      <c r="G15" s="5">
        <f>SUM(G3+G6+G9)</f>
        <v>672</v>
      </c>
      <c r="H15" s="5">
        <f>SUM(H3+H6+H9)</f>
        <v>537</v>
      </c>
      <c r="I15" s="5">
        <f>SUM(I3+I6+I9)</f>
        <v>341</v>
      </c>
      <c r="J15" s="94">
        <f>SUM(F15+G15+H15+I15)</f>
        <v>1555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0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0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0</v>
      </c>
      <c r="C23" s="5">
        <v>24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29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25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0</v>
      </c>
      <c r="C30" s="5">
        <v>0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1</v>
      </c>
      <c r="C33" s="5">
        <v>21</v>
      </c>
      <c r="D33" s="108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0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25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22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0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0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26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23</v>
      </c>
      <c r="D45" s="108"/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0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0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21</v>
      </c>
      <c r="D49" s="5">
        <v>4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0</v>
      </c>
      <c r="C52" s="5">
        <v>0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0</v>
      </c>
      <c r="C59" s="5"/>
      <c r="D59" s="5">
        <v>2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0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0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27</v>
      </c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29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 t="s">
        <v>3390</v>
      </c>
      <c r="B72" s="5"/>
      <c r="C72" s="5"/>
      <c r="D72" s="5"/>
      <c r="E72" s="24"/>
      <c r="F72" s="5"/>
      <c r="G72" s="5"/>
      <c r="H72" s="5"/>
      <c r="I72" s="5"/>
      <c r="J72" s="5"/>
      <c r="N72" s="220"/>
    </row>
    <row r="73" spans="1:15" x14ac:dyDescent="0.25">
      <c r="A73" s="5" t="s">
        <v>4347</v>
      </c>
      <c r="B73" s="5">
        <v>0</v>
      </c>
      <c r="C73" s="86">
        <v>0</v>
      </c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4348</v>
      </c>
      <c r="B74" s="5">
        <v>7</v>
      </c>
      <c r="C74" s="5">
        <v>24</v>
      </c>
      <c r="D74" s="5">
        <v>1</v>
      </c>
      <c r="E74" s="264" t="s">
        <v>2843</v>
      </c>
      <c r="F74" s="5"/>
      <c r="G74" s="5"/>
      <c r="H74" s="5"/>
      <c r="I74" s="5"/>
      <c r="J74" s="5"/>
    </row>
    <row r="75" spans="1:15" x14ac:dyDescent="0.25">
      <c r="A75" s="5" t="s">
        <v>4349</v>
      </c>
      <c r="B75" s="5">
        <v>21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4350</v>
      </c>
      <c r="B76" s="5"/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3395</v>
      </c>
      <c r="B79" s="5"/>
      <c r="C79" s="5"/>
      <c r="D79" s="5"/>
      <c r="E79" s="24"/>
      <c r="F79" s="5"/>
      <c r="G79" s="5"/>
      <c r="H79" s="5"/>
      <c r="I79" s="5"/>
      <c r="J79" s="5"/>
    </row>
    <row r="80" spans="1:15" x14ac:dyDescent="0.25">
      <c r="A80" s="5" t="s">
        <v>3399</v>
      </c>
      <c r="B80" s="5">
        <v>0</v>
      </c>
      <c r="C80" s="5">
        <v>0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4052</v>
      </c>
      <c r="B81" s="5">
        <v>0</v>
      </c>
      <c r="C81" s="5"/>
      <c r="D81" s="5"/>
      <c r="E81" s="24"/>
      <c r="F81" s="5"/>
      <c r="G81" s="5"/>
      <c r="H81" s="5"/>
      <c r="I81" s="5"/>
      <c r="J81" s="5"/>
    </row>
    <row r="82" spans="1:10" x14ac:dyDescent="0.25">
      <c r="A82" s="5" t="s">
        <v>4130</v>
      </c>
      <c r="B82" s="5">
        <v>0</v>
      </c>
      <c r="C82" s="5">
        <v>25</v>
      </c>
      <c r="D82" s="5">
        <v>2</v>
      </c>
      <c r="E82" s="264" t="s">
        <v>4465</v>
      </c>
      <c r="F82" s="5"/>
      <c r="G82" s="5"/>
      <c r="H82" s="5"/>
      <c r="I82" s="5"/>
      <c r="J82" s="5"/>
    </row>
    <row r="83" spans="1:10" x14ac:dyDescent="0.25">
      <c r="A83" s="5" t="s">
        <v>4490</v>
      </c>
      <c r="B83" s="5">
        <v>23</v>
      </c>
      <c r="C83" s="5"/>
      <c r="D83" s="5"/>
      <c r="E83" s="264"/>
      <c r="F83" s="5"/>
      <c r="G83" s="5"/>
      <c r="H83" s="5"/>
      <c r="I83" s="5"/>
      <c r="J83" s="5"/>
    </row>
    <row r="84" spans="1:10" x14ac:dyDescent="0.25">
      <c r="A84" s="5" t="s">
        <v>4131</v>
      </c>
      <c r="B84" s="5">
        <v>10</v>
      </c>
      <c r="C84" s="5">
        <v>15</v>
      </c>
      <c r="D84" s="5"/>
      <c r="E84" s="24"/>
      <c r="F84" s="5"/>
      <c r="G84" s="5"/>
      <c r="H84" s="5"/>
      <c r="I84" s="5"/>
      <c r="J84" s="5"/>
    </row>
    <row r="85" spans="1:10" x14ac:dyDescent="0.25">
      <c r="A85" s="5" t="s">
        <v>4132</v>
      </c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/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/>
      <c r="B87" s="5"/>
      <c r="C87" s="5"/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2186</v>
      </c>
      <c r="B88" s="5"/>
      <c r="C88" s="5"/>
      <c r="D88" s="5"/>
      <c r="E88" s="97" t="s">
        <v>235</v>
      </c>
      <c r="F88" s="5"/>
      <c r="G88" s="5"/>
      <c r="H88" s="5"/>
      <c r="I88" s="5"/>
      <c r="J88" s="5"/>
    </row>
    <row r="89" spans="1:10" ht="13.9" customHeight="1" x14ac:dyDescent="0.25">
      <c r="A89" s="218" t="s">
        <v>2489</v>
      </c>
      <c r="B89" s="5">
        <v>0</v>
      </c>
      <c r="C89" s="5">
        <v>0</v>
      </c>
      <c r="D89" s="5">
        <v>1</v>
      </c>
      <c r="E89" s="3"/>
      <c r="F89" s="5"/>
      <c r="G89" s="5"/>
      <c r="H89" s="5"/>
      <c r="I89" s="5"/>
      <c r="J89" s="5"/>
    </row>
    <row r="90" spans="1:10" ht="13.9" customHeight="1" x14ac:dyDescent="0.25">
      <c r="A90" s="218" t="s">
        <v>3456</v>
      </c>
      <c r="B90" s="5">
        <v>0</v>
      </c>
      <c r="C90" s="24"/>
      <c r="D90" s="5"/>
      <c r="E90" s="3"/>
      <c r="F90" s="5"/>
      <c r="G90" s="5"/>
      <c r="H90" s="5"/>
      <c r="I90" s="5"/>
      <c r="J90" s="5"/>
    </row>
    <row r="91" spans="1:10" x14ac:dyDescent="0.25">
      <c r="A91" s="218" t="s">
        <v>2490</v>
      </c>
      <c r="B91" s="5">
        <v>0</v>
      </c>
      <c r="C91" s="24">
        <v>24</v>
      </c>
      <c r="D91" s="5">
        <v>1</v>
      </c>
      <c r="E91" s="5"/>
      <c r="F91" s="5"/>
      <c r="G91" s="5"/>
      <c r="H91" s="5"/>
      <c r="I91" s="5"/>
      <c r="J91" s="94"/>
    </row>
    <row r="92" spans="1:10" x14ac:dyDescent="0.25">
      <c r="A92" s="218" t="s">
        <v>3981</v>
      </c>
      <c r="B92" s="5">
        <v>23</v>
      </c>
      <c r="C92" s="24">
        <v>1</v>
      </c>
      <c r="D92" s="5"/>
      <c r="E92" s="5"/>
      <c r="F92" s="5"/>
      <c r="G92" s="5"/>
      <c r="H92" s="5"/>
      <c r="I92" s="5"/>
      <c r="J92" s="94"/>
    </row>
    <row r="93" spans="1:10" x14ac:dyDescent="0.25">
      <c r="A93" s="218" t="s">
        <v>100</v>
      </c>
      <c r="B93" s="5">
        <v>0</v>
      </c>
      <c r="C93" s="5">
        <v>24</v>
      </c>
      <c r="D93" s="5">
        <v>1</v>
      </c>
      <c r="E93" s="135" t="s">
        <v>4493</v>
      </c>
      <c r="F93" s="5"/>
      <c r="G93" s="5"/>
      <c r="H93" s="5"/>
      <c r="I93" s="5"/>
      <c r="J93" s="5"/>
    </row>
    <row r="94" spans="1:10" x14ac:dyDescent="0.25">
      <c r="A94" s="218" t="s">
        <v>4491</v>
      </c>
      <c r="B94" s="5">
        <v>17</v>
      </c>
      <c r="C94" s="5">
        <v>1</v>
      </c>
      <c r="D94" s="5"/>
      <c r="E94" s="5"/>
      <c r="F94" s="5"/>
      <c r="G94" s="5"/>
      <c r="H94" s="5"/>
      <c r="I94" s="5"/>
      <c r="J94" s="5"/>
    </row>
    <row r="95" spans="1:10" x14ac:dyDescent="0.25">
      <c r="A95" s="218" t="s">
        <v>2491</v>
      </c>
      <c r="B95" s="5">
        <v>1</v>
      </c>
      <c r="C95" s="5">
        <v>22</v>
      </c>
      <c r="D95" s="5">
        <v>1</v>
      </c>
      <c r="E95" s="5"/>
      <c r="F95" s="5"/>
      <c r="G95" s="5"/>
      <c r="H95" s="5"/>
      <c r="I95" s="5"/>
      <c r="J95" s="94"/>
    </row>
    <row r="96" spans="1:10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5"/>
      <c r="F97" s="5"/>
      <c r="G97" s="5"/>
      <c r="H97" s="5"/>
      <c r="I97" s="5"/>
      <c r="J97" s="94"/>
    </row>
    <row r="98" spans="1:1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5"/>
      <c r="F99" s="5"/>
      <c r="G99" s="5"/>
      <c r="H99" s="5"/>
      <c r="I99" s="5"/>
      <c r="J99" s="94"/>
    </row>
    <row r="100" spans="1:10" x14ac:dyDescent="0.25">
      <c r="A100" s="5" t="s">
        <v>2187</v>
      </c>
      <c r="B100" s="5"/>
      <c r="C100" s="5"/>
      <c r="D100" s="5"/>
      <c r="E100" s="5"/>
      <c r="F100" s="5"/>
      <c r="G100" s="5"/>
      <c r="H100" s="5"/>
      <c r="I100" s="5"/>
      <c r="J100" s="94"/>
    </row>
    <row r="101" spans="1:10" x14ac:dyDescent="0.25">
      <c r="A101" s="5">
        <v>711</v>
      </c>
      <c r="B101" s="5">
        <v>0</v>
      </c>
      <c r="C101" s="5">
        <v>0</v>
      </c>
      <c r="D101" s="5">
        <v>0</v>
      </c>
      <c r="E101" s="135"/>
      <c r="F101" s="5"/>
      <c r="G101" s="5"/>
      <c r="H101" s="5"/>
      <c r="I101" s="5"/>
      <c r="J101" s="5"/>
    </row>
    <row r="102" spans="1:10" x14ac:dyDescent="0.25">
      <c r="A102" s="5">
        <v>712</v>
      </c>
      <c r="B102" s="5">
        <v>0</v>
      </c>
      <c r="C102" s="5"/>
      <c r="D102" s="5">
        <v>0</v>
      </c>
      <c r="F102" s="5"/>
      <c r="G102" s="5"/>
      <c r="H102" s="5"/>
      <c r="I102" s="5"/>
      <c r="J102" s="5"/>
    </row>
    <row r="103" spans="1:10" x14ac:dyDescent="0.25">
      <c r="A103" s="263" t="s">
        <v>2894</v>
      </c>
      <c r="B103" s="5">
        <v>0</v>
      </c>
      <c r="C103" s="5"/>
      <c r="D103" s="5"/>
      <c r="E103" s="5"/>
      <c r="F103" s="5"/>
      <c r="G103" s="5"/>
      <c r="H103" s="5"/>
      <c r="I103" s="5"/>
      <c r="J103" s="5"/>
    </row>
    <row r="104" spans="1:10" x14ac:dyDescent="0.25">
      <c r="A104" s="5">
        <v>721</v>
      </c>
      <c r="B104" s="5">
        <v>0</v>
      </c>
      <c r="C104" s="5">
        <v>24</v>
      </c>
      <c r="D104" s="5">
        <v>1</v>
      </c>
      <c r="E104" s="254"/>
      <c r="F104" s="5"/>
      <c r="G104" s="5"/>
      <c r="H104" s="5"/>
      <c r="I104" s="5"/>
      <c r="J104" s="94"/>
    </row>
    <row r="105" spans="1:10" x14ac:dyDescent="0.25">
      <c r="A105" s="5">
        <v>722</v>
      </c>
      <c r="B105" s="5">
        <v>0</v>
      </c>
      <c r="C105" s="5">
        <v>0</v>
      </c>
      <c r="D105" s="5">
        <v>0</v>
      </c>
      <c r="F105" s="5"/>
      <c r="G105" s="5"/>
      <c r="H105" s="5"/>
      <c r="I105" s="5"/>
      <c r="J105" s="5"/>
    </row>
    <row r="106" spans="1:10" x14ac:dyDescent="0.25">
      <c r="A106" s="263" t="s">
        <v>2882</v>
      </c>
      <c r="B106" s="5">
        <v>0</v>
      </c>
      <c r="C106" s="5"/>
      <c r="D106" s="5"/>
      <c r="E106" s="254"/>
      <c r="F106" s="5"/>
      <c r="G106" s="5"/>
      <c r="H106" s="5"/>
      <c r="I106" s="5"/>
      <c r="J106" s="5"/>
    </row>
    <row r="107" spans="1:10" x14ac:dyDescent="0.25">
      <c r="A107" s="5">
        <v>731</v>
      </c>
      <c r="B107" s="5">
        <v>2</v>
      </c>
      <c r="C107" s="5">
        <v>25</v>
      </c>
      <c r="D107" s="5">
        <v>0</v>
      </c>
      <c r="E107" s="5"/>
      <c r="F107" s="5"/>
      <c r="G107" s="5"/>
      <c r="H107" s="5"/>
      <c r="I107" s="5"/>
      <c r="J107" s="5"/>
    </row>
    <row r="108" spans="1:10" x14ac:dyDescent="0.25">
      <c r="A108" s="5">
        <v>732</v>
      </c>
      <c r="B108" s="5">
        <v>0</v>
      </c>
      <c r="C108" s="5">
        <v>0</v>
      </c>
      <c r="D108" s="5">
        <v>0</v>
      </c>
      <c r="E108" s="5"/>
      <c r="F108" s="5"/>
      <c r="G108" s="5"/>
      <c r="H108" s="5"/>
      <c r="I108" s="5"/>
      <c r="J108" s="5"/>
    </row>
    <row r="109" spans="1:10" x14ac:dyDescent="0.25">
      <c r="A109" s="5">
        <v>741</v>
      </c>
      <c r="B109" s="5">
        <v>4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</row>
    <row r="110" spans="1:10" x14ac:dyDescent="0.25">
      <c r="A110" s="5">
        <v>742</v>
      </c>
      <c r="B110" s="5"/>
      <c r="C110" s="5">
        <v>0</v>
      </c>
      <c r="D110" s="5"/>
      <c r="E110" s="5"/>
      <c r="F110" s="5"/>
      <c r="G110" s="5"/>
      <c r="H110" s="5"/>
      <c r="I110" s="5"/>
      <c r="J110" s="5"/>
    </row>
    <row r="111" spans="1:10" x14ac:dyDescent="0.25">
      <c r="A111" s="5" t="s">
        <v>2188</v>
      </c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25">
      <c r="A112" s="5">
        <v>811</v>
      </c>
      <c r="B112" s="5">
        <v>0</v>
      </c>
      <c r="C112" s="5">
        <v>0</v>
      </c>
      <c r="D112" s="5">
        <v>0</v>
      </c>
      <c r="E112" s="5"/>
      <c r="F112" s="5"/>
      <c r="G112" s="5"/>
      <c r="H112" s="5"/>
      <c r="I112" s="5"/>
      <c r="J112" s="5"/>
    </row>
    <row r="113" spans="1:10" x14ac:dyDescent="0.25">
      <c r="A113" s="263" t="s">
        <v>2881</v>
      </c>
      <c r="B113" s="5">
        <v>0</v>
      </c>
      <c r="C113" s="5"/>
      <c r="D113" s="5"/>
      <c r="E113" s="5"/>
      <c r="F113" s="5"/>
      <c r="G113" s="5"/>
      <c r="H113" s="5"/>
      <c r="I113" s="5"/>
      <c r="J113" s="5"/>
    </row>
    <row r="114" spans="1:10" x14ac:dyDescent="0.25">
      <c r="A114" s="5">
        <v>821</v>
      </c>
      <c r="B114" s="5">
        <v>2</v>
      </c>
      <c r="C114" s="5">
        <v>26</v>
      </c>
      <c r="D114" s="5">
        <v>1</v>
      </c>
      <c r="E114" s="135" t="s">
        <v>2843</v>
      </c>
      <c r="F114" s="5"/>
      <c r="G114" s="5"/>
      <c r="H114" s="5"/>
      <c r="I114" s="5"/>
      <c r="J114" s="5"/>
    </row>
    <row r="115" spans="1:10" x14ac:dyDescent="0.25">
      <c r="A115" s="5">
        <v>822</v>
      </c>
      <c r="B115" s="5">
        <v>0</v>
      </c>
      <c r="C115" s="5">
        <v>0</v>
      </c>
      <c r="D115" s="5">
        <v>0</v>
      </c>
      <c r="E115" s="135"/>
      <c r="F115" s="5"/>
      <c r="G115" s="5"/>
      <c r="H115" s="5"/>
      <c r="I115" s="5"/>
      <c r="J115" s="5"/>
    </row>
    <row r="116" spans="1:10" x14ac:dyDescent="0.25">
      <c r="A116" s="5">
        <v>831</v>
      </c>
      <c r="B116" s="5">
        <v>2</v>
      </c>
      <c r="C116" s="5">
        <v>24</v>
      </c>
      <c r="D116" s="5">
        <v>0</v>
      </c>
      <c r="E116" s="5"/>
      <c r="F116" s="5"/>
      <c r="G116" s="5"/>
      <c r="H116" s="5"/>
      <c r="I116" s="5"/>
      <c r="J116" s="5"/>
    </row>
    <row r="117" spans="1:10" x14ac:dyDescent="0.25">
      <c r="A117" s="5">
        <v>832</v>
      </c>
      <c r="B117" s="5">
        <v>0</v>
      </c>
      <c r="C117" s="5">
        <v>0</v>
      </c>
      <c r="E117" s="5"/>
      <c r="F117" s="5"/>
      <c r="G117" s="5"/>
      <c r="H117" s="5"/>
      <c r="I117" s="5"/>
      <c r="J117" s="5"/>
    </row>
    <row r="118" spans="1:10" x14ac:dyDescent="0.25">
      <c r="A118" s="5">
        <v>841</v>
      </c>
      <c r="B118" s="5">
        <v>1</v>
      </c>
      <c r="C118" s="5">
        <v>25</v>
      </c>
      <c r="D118" s="5">
        <v>0</v>
      </c>
      <c r="E118" s="135"/>
      <c r="F118" s="5"/>
      <c r="G118" s="5"/>
      <c r="H118" s="5"/>
      <c r="I118" s="5"/>
      <c r="J118" s="5"/>
    </row>
    <row r="119" spans="1:10" x14ac:dyDescent="0.25">
      <c r="A119" s="5">
        <v>842</v>
      </c>
      <c r="B119" s="5">
        <v>24</v>
      </c>
      <c r="C119" s="5">
        <v>0</v>
      </c>
      <c r="D119" s="5">
        <v>1</v>
      </c>
      <c r="E119" s="135"/>
      <c r="F119" s="5"/>
      <c r="G119" s="5"/>
      <c r="H119" s="5"/>
      <c r="I119" s="5"/>
      <c r="J119" s="5"/>
    </row>
    <row r="120" spans="1:10" x14ac:dyDescent="0.25">
      <c r="A120" s="5" t="s">
        <v>2189</v>
      </c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25">
      <c r="A121" s="5">
        <v>911</v>
      </c>
      <c r="B121" s="5">
        <v>0</v>
      </c>
      <c r="C121" s="5">
        <v>0</v>
      </c>
      <c r="D121" s="5"/>
      <c r="E121" s="5"/>
      <c r="F121" s="5"/>
      <c r="G121" s="5"/>
      <c r="H121" s="5"/>
      <c r="I121" s="5"/>
      <c r="J121" s="5"/>
    </row>
    <row r="122" spans="1:10" x14ac:dyDescent="0.25">
      <c r="A122" s="5">
        <v>912</v>
      </c>
      <c r="B122" s="5">
        <v>0</v>
      </c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5">
        <v>921</v>
      </c>
      <c r="B123" s="5">
        <v>0</v>
      </c>
      <c r="C123" s="5">
        <v>25</v>
      </c>
      <c r="D123" s="96">
        <v>0</v>
      </c>
      <c r="E123" s="255"/>
      <c r="F123" s="5"/>
      <c r="G123" s="5"/>
      <c r="H123" s="5"/>
      <c r="I123" s="5"/>
      <c r="J123" s="5"/>
    </row>
    <row r="124" spans="1:10" x14ac:dyDescent="0.25">
      <c r="A124" s="5">
        <v>922</v>
      </c>
      <c r="B124" s="5">
        <v>15</v>
      </c>
      <c r="C124" s="5"/>
      <c r="D124" s="5">
        <v>1</v>
      </c>
      <c r="E124" s="255" t="s">
        <v>2843</v>
      </c>
      <c r="F124" s="5"/>
      <c r="G124" s="5"/>
      <c r="H124" s="5"/>
      <c r="I124" s="5"/>
      <c r="J124" s="5"/>
    </row>
    <row r="125" spans="1:10" x14ac:dyDescent="0.25">
      <c r="A125" s="5">
        <v>931</v>
      </c>
      <c r="B125" s="5">
        <v>2</v>
      </c>
      <c r="C125" s="5">
        <v>25</v>
      </c>
      <c r="D125" s="5">
        <v>2</v>
      </c>
      <c r="E125" s="5"/>
      <c r="F125" s="5"/>
      <c r="G125" s="5"/>
      <c r="H125" s="5"/>
      <c r="I125" s="5"/>
      <c r="J125" s="5"/>
    </row>
    <row r="126" spans="1:10" x14ac:dyDescent="0.25">
      <c r="A126" s="108">
        <v>932</v>
      </c>
      <c r="B126" s="5">
        <v>22</v>
      </c>
      <c r="C126" s="5"/>
      <c r="D126" s="108"/>
      <c r="E126" s="108"/>
      <c r="F126" s="108"/>
      <c r="G126" s="108"/>
      <c r="H126" s="108"/>
      <c r="I126" s="108"/>
      <c r="J126" s="108"/>
    </row>
    <row r="127" spans="1:10" ht="15.75" thickBot="1" x14ac:dyDescent="0.3">
      <c r="A127" s="98">
        <v>941</v>
      </c>
      <c r="B127" s="5">
        <v>3</v>
      </c>
      <c r="C127" s="5">
        <v>22</v>
      </c>
      <c r="D127" s="98"/>
      <c r="E127" s="98"/>
      <c r="F127" s="98"/>
      <c r="G127" s="98"/>
      <c r="H127" s="98"/>
      <c r="I127" s="98"/>
      <c r="J127" s="98"/>
    </row>
    <row r="128" spans="1:10" x14ac:dyDescent="0.25">
      <c r="A128" s="24">
        <v>311</v>
      </c>
      <c r="B128" s="24">
        <v>0</v>
      </c>
      <c r="C128" s="24">
        <v>0</v>
      </c>
      <c r="D128" s="24"/>
      <c r="E128" s="99" t="s">
        <v>346</v>
      </c>
      <c r="F128" s="5"/>
      <c r="G128" s="24"/>
      <c r="H128" s="24"/>
      <c r="I128" s="24"/>
      <c r="J128" s="24"/>
    </row>
    <row r="129" spans="1:15" x14ac:dyDescent="0.25">
      <c r="A129" s="96">
        <v>312</v>
      </c>
      <c r="B129" s="5">
        <v>0</v>
      </c>
      <c r="C129" s="5"/>
      <c r="D129" s="5">
        <v>1</v>
      </c>
      <c r="E129" s="255" t="s">
        <v>2843</v>
      </c>
      <c r="F129" s="5"/>
      <c r="G129" s="5"/>
      <c r="H129" s="5"/>
      <c r="I129" s="5"/>
      <c r="J129" s="94"/>
    </row>
    <row r="130" spans="1:15" x14ac:dyDescent="0.25">
      <c r="A130" s="96">
        <v>313</v>
      </c>
      <c r="B130" s="5">
        <v>0</v>
      </c>
      <c r="C130" s="24"/>
      <c r="D130" s="5"/>
      <c r="E130" s="5"/>
      <c r="F130" s="5"/>
      <c r="G130" s="5"/>
      <c r="H130" s="5"/>
      <c r="I130" s="5"/>
      <c r="J130" s="94"/>
    </row>
    <row r="131" spans="1:15" x14ac:dyDescent="0.25">
      <c r="A131" s="5">
        <v>321</v>
      </c>
      <c r="B131" s="5">
        <v>4</v>
      </c>
      <c r="C131" s="24">
        <v>25</v>
      </c>
      <c r="D131" s="5">
        <v>0</v>
      </c>
      <c r="E131" s="5"/>
      <c r="F131" s="5"/>
      <c r="G131" s="5"/>
      <c r="H131" s="5"/>
      <c r="I131" s="5"/>
      <c r="J131" s="5"/>
    </row>
    <row r="132" spans="1:15" x14ac:dyDescent="0.25">
      <c r="A132" s="5">
        <v>322</v>
      </c>
      <c r="B132" s="5">
        <v>24</v>
      </c>
      <c r="C132" s="5"/>
      <c r="D132" s="5">
        <v>0</v>
      </c>
      <c r="E132" s="135"/>
      <c r="F132" s="5"/>
      <c r="G132" s="5"/>
      <c r="H132" s="5"/>
      <c r="I132" s="5"/>
      <c r="J132" s="94"/>
      <c r="N132" t="s">
        <v>6</v>
      </c>
    </row>
    <row r="133" spans="1:15" x14ac:dyDescent="0.25">
      <c r="A133" s="5">
        <v>331</v>
      </c>
      <c r="B133" s="5">
        <v>4</v>
      </c>
      <c r="C133" s="5">
        <v>25</v>
      </c>
      <c r="D133" s="5">
        <v>0</v>
      </c>
      <c r="E133" s="135"/>
      <c r="F133" s="5"/>
      <c r="G133" s="5"/>
      <c r="H133" s="5"/>
      <c r="I133" s="5"/>
      <c r="J133" s="5"/>
      <c r="M133" s="252"/>
      <c r="N133" s="335"/>
      <c r="O133" s="252"/>
    </row>
    <row r="134" spans="1:15" x14ac:dyDescent="0.25">
      <c r="A134" s="5">
        <v>332</v>
      </c>
      <c r="B134" s="5">
        <v>21</v>
      </c>
      <c r="C134" s="5"/>
      <c r="D134" s="5"/>
      <c r="E134" s="5"/>
      <c r="F134" s="5"/>
      <c r="G134" s="5"/>
      <c r="H134" s="5"/>
      <c r="I134" s="5"/>
      <c r="J134" s="94"/>
    </row>
    <row r="135" spans="1:15" x14ac:dyDescent="0.25">
      <c r="A135" s="96"/>
      <c r="B135" s="5"/>
      <c r="C135" s="5"/>
      <c r="D135" s="96"/>
      <c r="E135" s="96"/>
      <c r="F135" s="5"/>
      <c r="G135" s="5"/>
      <c r="H135" s="5"/>
      <c r="I135" s="5"/>
      <c r="J135" s="5"/>
    </row>
    <row r="136" spans="1:15" x14ac:dyDescent="0.25">
      <c r="A136" s="5">
        <v>341</v>
      </c>
      <c r="B136" s="5">
        <v>6</v>
      </c>
      <c r="C136" s="5">
        <v>25</v>
      </c>
      <c r="D136" s="5">
        <v>0</v>
      </c>
      <c r="E136" s="5"/>
      <c r="F136" s="5"/>
      <c r="G136" s="5"/>
      <c r="H136" s="5"/>
      <c r="I136" s="5"/>
      <c r="J136" s="94"/>
    </row>
    <row r="137" spans="1:15" x14ac:dyDescent="0.25">
      <c r="A137" s="96">
        <v>342</v>
      </c>
      <c r="B137" s="5">
        <v>20</v>
      </c>
      <c r="C137" s="5">
        <v>0</v>
      </c>
      <c r="D137" s="5">
        <v>0</v>
      </c>
      <c r="E137" s="5"/>
      <c r="F137" s="5"/>
      <c r="G137" s="5"/>
      <c r="H137" s="5"/>
      <c r="I137" s="5"/>
      <c r="J137" s="5"/>
    </row>
    <row r="138" spans="1:15" x14ac:dyDescent="0.25">
      <c r="A138" s="96">
        <v>343</v>
      </c>
      <c r="B138" s="96"/>
      <c r="C138" s="96"/>
      <c r="D138" s="96"/>
      <c r="E138" s="175"/>
      <c r="F138" s="96"/>
      <c r="G138" s="96"/>
      <c r="H138" s="96"/>
      <c r="I138" s="96"/>
      <c r="J138" s="96"/>
      <c r="K138" s="174"/>
      <c r="L138" s="166"/>
    </row>
    <row r="139" spans="1:15" ht="15.75" thickBot="1" x14ac:dyDescent="0.3">
      <c r="A139" s="107"/>
      <c r="B139" s="107"/>
      <c r="C139" s="107"/>
      <c r="D139" s="107"/>
      <c r="E139" s="177"/>
      <c r="F139" s="107"/>
      <c r="G139" s="107"/>
      <c r="H139" s="107"/>
      <c r="I139" s="107"/>
      <c r="J139" s="107"/>
      <c r="K139" s="174"/>
      <c r="L139" s="166"/>
    </row>
    <row r="140" spans="1:15" ht="13.9" customHeight="1" x14ac:dyDescent="0.25">
      <c r="A140" s="176" t="s">
        <v>1776</v>
      </c>
      <c r="B140" s="176">
        <f>SUM(B3:B139)</f>
        <v>576</v>
      </c>
      <c r="C140" s="176">
        <f>SUM(C3:C139)</f>
        <v>946</v>
      </c>
      <c r="D140" s="176">
        <f>SUM(D3:D139)</f>
        <v>33</v>
      </c>
      <c r="E140" s="165"/>
      <c r="F140" s="176"/>
      <c r="G140" s="165"/>
      <c r="H140" s="165"/>
      <c r="I140" s="165"/>
      <c r="J140" s="176">
        <f>B140+C140+D140</f>
        <v>1555</v>
      </c>
      <c r="K140" s="174"/>
      <c r="L140" s="166"/>
    </row>
    <row r="141" spans="1:15" x14ac:dyDescent="0.25">
      <c r="A141" s="96"/>
      <c r="B141" s="96"/>
      <c r="C141" s="96"/>
      <c r="D141" s="96"/>
      <c r="E141" s="167" t="s">
        <v>2191</v>
      </c>
      <c r="F141" s="167">
        <v>77</v>
      </c>
      <c r="G141" s="96"/>
      <c r="H141" s="96"/>
      <c r="I141" s="96"/>
      <c r="J141" s="167"/>
      <c r="L141" s="166"/>
    </row>
    <row r="142" spans="1:15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74"/>
      <c r="L142" s="166"/>
    </row>
    <row r="143" spans="1:15" x14ac:dyDescent="0.25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4"/>
      <c r="L143" s="166"/>
    </row>
    <row r="144" spans="1:15" ht="1.9" customHeight="1" thickBot="1" x14ac:dyDescent="0.3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4"/>
      <c r="L144" s="166"/>
    </row>
    <row r="145" spans="1:24" ht="15.75" hidden="1" thickBot="1" x14ac:dyDescent="0.3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4"/>
      <c r="L145" s="166"/>
    </row>
    <row r="146" spans="1:24" ht="15.75" hidden="1" thickBot="1" x14ac:dyDescent="0.3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4"/>
      <c r="L146" s="166"/>
    </row>
    <row r="147" spans="1:24" s="5" customFormat="1" ht="15.75" hidden="1" thickBot="1" x14ac:dyDescent="0.3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166"/>
      <c r="L147" s="166"/>
      <c r="M147"/>
      <c r="N147"/>
      <c r="O147"/>
      <c r="P147"/>
      <c r="Q147"/>
      <c r="R147"/>
      <c r="S147"/>
      <c r="T147"/>
      <c r="U147"/>
      <c r="V147"/>
      <c r="W147"/>
      <c r="X147" s="77"/>
    </row>
    <row r="148" spans="1:24" ht="15.75" hidden="1" thickBot="1" x14ac:dyDescent="0.3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166"/>
      <c r="L148" s="166"/>
    </row>
    <row r="149" spans="1:24" ht="15.75" hidden="1" thickBot="1" x14ac:dyDescent="0.3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166"/>
      <c r="L149" s="166"/>
    </row>
    <row r="150" spans="1:24" ht="15.75" hidden="1" thickBot="1" x14ac:dyDescent="0.3">
      <c r="A150" s="265"/>
      <c r="B150" s="265"/>
      <c r="C150" s="265"/>
      <c r="D150" s="265"/>
      <c r="E150" s="265"/>
      <c r="F150" s="265"/>
      <c r="G150" s="265"/>
      <c r="H150" s="265"/>
      <c r="I150" s="265"/>
      <c r="J150" s="265"/>
      <c r="K150" s="166"/>
      <c r="L150" s="166"/>
    </row>
    <row r="151" spans="1:24" ht="15.75" thickTop="1" x14ac:dyDescent="0.25">
      <c r="A151" s="266"/>
      <c r="B151" s="266"/>
      <c r="C151" s="266"/>
      <c r="D151" s="266"/>
      <c r="E151" s="267" t="s">
        <v>1266</v>
      </c>
      <c r="F151" s="266"/>
      <c r="G151" s="266"/>
      <c r="H151" s="266"/>
      <c r="I151" s="266"/>
      <c r="J151" s="266"/>
      <c r="K151" s="166"/>
      <c r="L151" s="166"/>
    </row>
    <row r="152" spans="1:24" x14ac:dyDescent="0.25">
      <c r="A152" s="96" t="s">
        <v>4019</v>
      </c>
      <c r="B152" s="96"/>
      <c r="C152" s="96">
        <v>15</v>
      </c>
      <c r="D152" s="96"/>
      <c r="E152" s="96"/>
      <c r="F152" s="96"/>
      <c r="G152" s="96"/>
      <c r="H152" s="96"/>
      <c r="I152" s="96"/>
      <c r="J152" s="96"/>
      <c r="K152" s="166"/>
      <c r="L152" s="166"/>
      <c r="N152" s="220"/>
      <c r="O152" s="220"/>
    </row>
    <row r="153" spans="1:24" x14ac:dyDescent="0.25">
      <c r="A153" s="96" t="s">
        <v>4023</v>
      </c>
      <c r="B153" s="96">
        <v>15</v>
      </c>
      <c r="C153" s="96"/>
      <c r="D153" s="96"/>
      <c r="E153" s="96"/>
      <c r="F153" s="165"/>
      <c r="G153" s="96"/>
      <c r="H153" s="96"/>
      <c r="I153" s="96"/>
      <c r="J153" s="96"/>
      <c r="K153" s="166"/>
      <c r="L153" s="166"/>
      <c r="N153" s="220"/>
      <c r="O153" s="220"/>
    </row>
    <row r="154" spans="1:24" x14ac:dyDescent="0.25">
      <c r="A154" s="96" t="s">
        <v>4025</v>
      </c>
      <c r="B154" s="96">
        <v>15</v>
      </c>
      <c r="C154" s="96"/>
      <c r="D154" s="96"/>
      <c r="E154" s="96"/>
      <c r="F154" s="165"/>
      <c r="G154" s="96"/>
      <c r="H154" s="96"/>
      <c r="I154" s="96"/>
      <c r="J154" s="96"/>
      <c r="K154" s="166"/>
      <c r="L154" s="166"/>
      <c r="N154" s="220"/>
      <c r="O154" s="220"/>
    </row>
    <row r="155" spans="1:24" x14ac:dyDescent="0.25">
      <c r="A155" s="96" t="s">
        <v>3446</v>
      </c>
      <c r="B155" s="96">
        <v>11</v>
      </c>
      <c r="C155" s="96">
        <v>15</v>
      </c>
      <c r="D155" s="96">
        <v>0</v>
      </c>
      <c r="E155" s="135"/>
      <c r="F155" s="165"/>
      <c r="G155" s="96"/>
      <c r="H155" s="96"/>
      <c r="I155" s="96"/>
      <c r="J155" s="96"/>
      <c r="K155" s="166"/>
      <c r="L155" s="166"/>
      <c r="N155" s="220"/>
      <c r="O155" s="220"/>
    </row>
    <row r="156" spans="1:24" x14ac:dyDescent="0.25">
      <c r="A156" s="5" t="s">
        <v>3447</v>
      </c>
      <c r="B156" s="5">
        <v>0</v>
      </c>
      <c r="C156" s="5">
        <v>0</v>
      </c>
      <c r="D156" s="5">
        <v>0</v>
      </c>
      <c r="F156" s="165"/>
      <c r="G156" s="96"/>
      <c r="H156" s="96"/>
      <c r="I156" s="96"/>
      <c r="J156" s="96"/>
      <c r="K156" s="166"/>
      <c r="L156" s="166"/>
      <c r="N156" s="220"/>
      <c r="O156" s="220"/>
    </row>
    <row r="157" spans="1:24" x14ac:dyDescent="0.25">
      <c r="A157" s="96" t="s">
        <v>3448</v>
      </c>
      <c r="B157" s="96">
        <v>27</v>
      </c>
      <c r="C157" s="96"/>
      <c r="D157" s="96">
        <v>2</v>
      </c>
      <c r="E157" s="135" t="s">
        <v>2843</v>
      </c>
      <c r="F157" s="165"/>
      <c r="G157" s="96"/>
      <c r="H157" s="96"/>
      <c r="I157" s="96"/>
      <c r="J157" s="96"/>
      <c r="K157" s="166"/>
      <c r="L157" s="166"/>
      <c r="N157" s="220"/>
      <c r="O157" s="220"/>
    </row>
    <row r="158" spans="1:24" x14ac:dyDescent="0.25">
      <c r="A158" s="96" t="s">
        <v>3449</v>
      </c>
      <c r="B158" s="96">
        <v>20</v>
      </c>
      <c r="C158" s="96"/>
      <c r="D158" s="96"/>
      <c r="E158" s="165"/>
      <c r="F158" s="165"/>
      <c r="G158" s="96"/>
      <c r="H158" s="96"/>
      <c r="I158" s="96"/>
      <c r="J158" s="96"/>
      <c r="K158" s="166"/>
      <c r="L158" s="166"/>
      <c r="N158" s="220"/>
      <c r="O158" s="220"/>
    </row>
    <row r="159" spans="1:24" s="5" customFormat="1" x14ac:dyDescent="0.25">
      <c r="A159" s="96" t="s">
        <v>2883</v>
      </c>
      <c r="B159" s="163">
        <v>8</v>
      </c>
      <c r="C159" s="163">
        <v>15</v>
      </c>
      <c r="D159" s="96">
        <v>0</v>
      </c>
      <c r="E159" s="135"/>
      <c r="F159" s="165" t="s">
        <v>1759</v>
      </c>
      <c r="G159" s="96"/>
      <c r="H159" s="96"/>
      <c r="I159" s="96"/>
      <c r="J159" s="96"/>
      <c r="K159" s="166"/>
      <c r="L159" s="166"/>
      <c r="M159"/>
      <c r="N159" s="220"/>
      <c r="O159" s="220"/>
      <c r="P159"/>
      <c r="Q159"/>
      <c r="R159"/>
      <c r="S159"/>
      <c r="T159"/>
      <c r="U159"/>
      <c r="V159"/>
      <c r="W159"/>
    </row>
    <row r="160" spans="1:24" x14ac:dyDescent="0.25">
      <c r="A160" s="24" t="s">
        <v>2885</v>
      </c>
      <c r="B160" s="274">
        <v>0</v>
      </c>
      <c r="C160" s="274"/>
      <c r="D160" s="24">
        <v>0</v>
      </c>
      <c r="E160" s="5"/>
      <c r="F160" s="24">
        <f>SUM(C152+C168+C182+C174)</f>
        <v>61</v>
      </c>
      <c r="G160" s="24">
        <f>SUM(C155+C156+C157+C158+C175+C184+C185)</f>
        <v>43</v>
      </c>
      <c r="H160" s="24">
        <f>SUM(C159+C160+C161+C176+C177+C178+C186+C187)</f>
        <v>15</v>
      </c>
      <c r="I160" s="24">
        <f>SUM(C188+C162+C163)</f>
        <v>0</v>
      </c>
      <c r="J160" s="170">
        <f>F160+G160+H160+I160</f>
        <v>119</v>
      </c>
      <c r="K160" s="301"/>
      <c r="N160" s="220"/>
      <c r="O160" s="220"/>
    </row>
    <row r="161" spans="1:15" x14ac:dyDescent="0.25">
      <c r="A161" s="96" t="s">
        <v>2920</v>
      </c>
      <c r="B161" s="163">
        <v>29</v>
      </c>
      <c r="C161" s="163"/>
      <c r="D161" s="96"/>
      <c r="E161" s="96"/>
      <c r="F161" s="96" t="s">
        <v>1770</v>
      </c>
      <c r="G161" s="96"/>
      <c r="H161" s="96"/>
      <c r="I161" s="96"/>
      <c r="J161" s="96"/>
      <c r="K161" s="174"/>
      <c r="L161" s="166"/>
      <c r="N161" s="220"/>
      <c r="O161" s="220"/>
    </row>
    <row r="162" spans="1:15" ht="15.75" thickBot="1" x14ac:dyDescent="0.3">
      <c r="A162" s="165" t="s">
        <v>2175</v>
      </c>
      <c r="B162" s="278"/>
      <c r="C162" s="278">
        <v>0</v>
      </c>
      <c r="D162" s="165">
        <v>0</v>
      </c>
      <c r="E162" s="178"/>
      <c r="F162" s="165">
        <f>SUM(B153+B183+B154+B174+B182+B168)</f>
        <v>55</v>
      </c>
      <c r="G162" s="165">
        <f>SUM(B155+B156+B157+B158+B175+B184+B185)</f>
        <v>77</v>
      </c>
      <c r="H162" s="165">
        <f>SUM(B159+B160+B161+B176+B177+B178+B186+B187)</f>
        <v>75</v>
      </c>
      <c r="I162" s="165">
        <f>SUM(B162+B163+B188)</f>
        <v>0</v>
      </c>
      <c r="J162" s="176">
        <f>F162+G162+H162+I162</f>
        <v>207</v>
      </c>
      <c r="K162" s="174"/>
      <c r="L162" s="166"/>
    </row>
    <row r="163" spans="1:15" ht="15.75" thickBot="1" x14ac:dyDescent="0.3">
      <c r="A163" s="172" t="s">
        <v>2521</v>
      </c>
      <c r="B163" s="278">
        <v>0</v>
      </c>
      <c r="C163" s="278"/>
      <c r="D163" s="165">
        <v>0</v>
      </c>
      <c r="E163" s="254"/>
      <c r="F163" s="96" t="s">
        <v>1775</v>
      </c>
      <c r="G163" s="165"/>
      <c r="H163" s="165"/>
      <c r="I163" s="165"/>
      <c r="J163" s="165"/>
      <c r="K163" s="174"/>
      <c r="L163" s="166"/>
    </row>
    <row r="164" spans="1:15" x14ac:dyDescent="0.25">
      <c r="A164" s="300"/>
      <c r="B164" s="278"/>
      <c r="C164" s="278">
        <v>0</v>
      </c>
      <c r="D164" s="165"/>
      <c r="E164" s="178"/>
      <c r="F164" s="165">
        <f>SUM(D182+D183)</f>
        <v>1</v>
      </c>
      <c r="G164" s="165">
        <f>SUM(D155+D156+D157+D158+D175+D184+D185)</f>
        <v>2</v>
      </c>
      <c r="H164" s="165">
        <f>SUM(D159+D160+D161+D176+D177+D178+D186+D187)</f>
        <v>0</v>
      </c>
      <c r="I164" s="165">
        <f>D162+D163+D176+D177+D178+D188</f>
        <v>0</v>
      </c>
      <c r="J164" s="176">
        <f>F164+G164+H164+I164</f>
        <v>3</v>
      </c>
      <c r="K164" s="174"/>
      <c r="L164" s="166"/>
    </row>
    <row r="165" spans="1:15" x14ac:dyDescent="0.25">
      <c r="A165" s="254"/>
      <c r="B165" s="163">
        <v>0</v>
      </c>
      <c r="C165" s="163"/>
      <c r="D165" s="96">
        <v>0</v>
      </c>
      <c r="F165" s="96" t="s">
        <v>1776</v>
      </c>
      <c r="G165" s="96"/>
      <c r="H165" s="96"/>
      <c r="I165" s="96"/>
      <c r="J165" s="96"/>
      <c r="K165" s="174"/>
      <c r="L165" s="166"/>
    </row>
    <row r="166" spans="1:15" x14ac:dyDescent="0.25">
      <c r="A166" s="96"/>
      <c r="B166" s="163"/>
      <c r="C166" s="163"/>
      <c r="D166" s="96"/>
      <c r="E166" s="96"/>
      <c r="F166">
        <f>F160+F162+F164</f>
        <v>117</v>
      </c>
      <c r="G166" s="96">
        <f>G160+G162+G164</f>
        <v>122</v>
      </c>
      <c r="H166" s="96">
        <f>H160+H162+H164</f>
        <v>90</v>
      </c>
      <c r="I166" s="96">
        <f>I160+I162+I164</f>
        <v>0</v>
      </c>
      <c r="J166" s="167">
        <f>J160+J162+J164</f>
        <v>329</v>
      </c>
      <c r="K166" s="174"/>
      <c r="L166" s="166"/>
    </row>
    <row r="167" spans="1:15" x14ac:dyDescent="0.25">
      <c r="A167" s="96"/>
      <c r="B167" s="163"/>
      <c r="C167" s="163"/>
      <c r="D167" s="96"/>
      <c r="E167" s="96"/>
      <c r="F167" s="96"/>
      <c r="G167" s="96"/>
      <c r="H167" s="96"/>
      <c r="I167" s="167">
        <f>SUM(F166+G166+H166+I166)</f>
        <v>329</v>
      </c>
      <c r="J167" s="167"/>
      <c r="K167" s="174"/>
      <c r="L167" s="166"/>
    </row>
    <row r="168" spans="1:15" x14ac:dyDescent="0.25">
      <c r="A168" s="96" t="s">
        <v>4020</v>
      </c>
      <c r="B168" s="96">
        <v>3</v>
      </c>
      <c r="C168" s="96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5" x14ac:dyDescent="0.25">
      <c r="A169" s="96"/>
      <c r="B169" s="96"/>
      <c r="C169" s="96"/>
      <c r="D169" s="96"/>
      <c r="E169" s="254"/>
      <c r="F169" s="96"/>
      <c r="G169" s="96"/>
      <c r="H169" s="96"/>
      <c r="I169" s="96"/>
      <c r="J169" s="167"/>
      <c r="K169" s="174"/>
      <c r="L169" s="166"/>
    </row>
    <row r="170" spans="1:15" x14ac:dyDescent="0.25">
      <c r="A170" s="96"/>
      <c r="B170" s="163"/>
      <c r="C170" s="163"/>
      <c r="D170" s="96"/>
      <c r="E170" s="96"/>
      <c r="G170" s="96"/>
      <c r="H170" s="96"/>
      <c r="I170" s="96"/>
      <c r="J170" s="96"/>
      <c r="K170" s="174"/>
      <c r="L170" s="166"/>
    </row>
    <row r="171" spans="1:15" x14ac:dyDescent="0.25">
      <c r="A171" s="96"/>
      <c r="B171" s="163"/>
      <c r="C171" s="163"/>
      <c r="D171" s="96"/>
      <c r="E171" s="96"/>
      <c r="F171" s="96"/>
      <c r="G171" s="96"/>
      <c r="H171" s="96"/>
      <c r="I171" s="96"/>
      <c r="J171" s="167"/>
      <c r="K171" s="174"/>
      <c r="L171" s="166"/>
    </row>
    <row r="172" spans="1:15" x14ac:dyDescent="0.25">
      <c r="A172" s="96"/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5" x14ac:dyDescent="0.25">
      <c r="A173" s="96"/>
      <c r="B173" s="163"/>
      <c r="C173" s="163"/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5" x14ac:dyDescent="0.25">
      <c r="A174" s="96" t="s">
        <v>4021</v>
      </c>
      <c r="B174" s="163">
        <v>4</v>
      </c>
      <c r="C174" s="163">
        <v>15</v>
      </c>
      <c r="D174" s="96">
        <v>1</v>
      </c>
      <c r="E174" s="96"/>
      <c r="F174" s="96"/>
      <c r="G174" s="96"/>
      <c r="H174" s="96"/>
      <c r="I174" s="96"/>
      <c r="J174" s="96"/>
      <c r="K174" s="174"/>
      <c r="L174" s="166"/>
    </row>
    <row r="175" spans="1:15" x14ac:dyDescent="0.25">
      <c r="A175" s="96" t="s">
        <v>3452</v>
      </c>
      <c r="B175" s="163">
        <v>1</v>
      </c>
      <c r="C175" s="163">
        <v>13</v>
      </c>
      <c r="D175" s="96"/>
      <c r="E175" s="96"/>
      <c r="F175" s="96"/>
      <c r="G175" s="96"/>
      <c r="H175" s="96"/>
      <c r="I175" s="96"/>
      <c r="J175" s="96"/>
      <c r="K175" s="174"/>
      <c r="L175" s="166"/>
      <c r="M175" s="252"/>
      <c r="N175" s="252"/>
    </row>
    <row r="176" spans="1:15" x14ac:dyDescent="0.25">
      <c r="A176" s="96" t="s">
        <v>2878</v>
      </c>
      <c r="B176" s="163">
        <v>0</v>
      </c>
      <c r="C176" s="163">
        <v>0</v>
      </c>
      <c r="D176" s="96"/>
      <c r="E176" s="96"/>
      <c r="F176" s="96"/>
      <c r="G176" s="96"/>
      <c r="H176" s="96"/>
      <c r="I176" s="96"/>
      <c r="J176" s="96"/>
      <c r="K176" s="174"/>
      <c r="L176" s="166"/>
    </row>
    <row r="177" spans="1:17" x14ac:dyDescent="0.25">
      <c r="A177" s="96" t="s">
        <v>2879</v>
      </c>
      <c r="B177" s="163"/>
      <c r="C177" s="163"/>
      <c r="D177" s="96"/>
      <c r="E177" s="96"/>
      <c r="F177" s="96"/>
      <c r="G177" s="96"/>
      <c r="H177" s="96"/>
      <c r="I177" s="96"/>
      <c r="J177" s="96"/>
      <c r="K177" s="174"/>
      <c r="L177" s="166"/>
    </row>
    <row r="178" spans="1:17" x14ac:dyDescent="0.25">
      <c r="A178" s="96" t="s">
        <v>2880</v>
      </c>
      <c r="B178" s="163"/>
      <c r="C178" s="163"/>
      <c r="D178" s="96"/>
      <c r="E178" s="96"/>
      <c r="F178" s="96"/>
      <c r="G178" s="96"/>
      <c r="H178" s="96"/>
      <c r="I178" s="96"/>
      <c r="J178" s="96"/>
      <c r="K178" s="174"/>
      <c r="L178" s="166"/>
    </row>
    <row r="179" spans="1:17" x14ac:dyDescent="0.25">
      <c r="A179" s="254"/>
      <c r="B179" s="163">
        <v>0</v>
      </c>
      <c r="C179" s="163">
        <v>0</v>
      </c>
      <c r="D179" s="96"/>
      <c r="E179" s="96"/>
      <c r="F179" s="96"/>
      <c r="G179" s="96"/>
      <c r="H179" s="96"/>
      <c r="I179" s="96"/>
      <c r="J179" s="96"/>
      <c r="K179" s="174"/>
      <c r="L179" s="166"/>
    </row>
    <row r="180" spans="1:17" x14ac:dyDescent="0.25">
      <c r="A180" s="96"/>
      <c r="B180" s="163"/>
      <c r="C180" s="163"/>
      <c r="D180" s="96"/>
      <c r="E180" s="96"/>
      <c r="F180" s="96"/>
      <c r="G180" s="96"/>
      <c r="H180" s="96"/>
      <c r="I180" s="96"/>
      <c r="J180" s="96"/>
      <c r="K180" s="174"/>
      <c r="L180" s="166"/>
    </row>
    <row r="181" spans="1:17" x14ac:dyDescent="0.25">
      <c r="A181" s="96"/>
      <c r="B181" s="163"/>
      <c r="C181" s="163"/>
      <c r="D181" s="96"/>
      <c r="E181" s="96"/>
      <c r="F181" s="96"/>
      <c r="G181" s="96"/>
      <c r="H181" s="96"/>
      <c r="I181" s="96"/>
      <c r="J181" s="96"/>
      <c r="K181" s="174"/>
      <c r="L181" s="166"/>
      <c r="M181" s="166"/>
      <c r="N181" s="166"/>
    </row>
    <row r="182" spans="1:17" x14ac:dyDescent="0.25">
      <c r="A182" s="5" t="s">
        <v>4022</v>
      </c>
      <c r="B182" s="271">
        <v>2</v>
      </c>
      <c r="C182" s="271">
        <v>16</v>
      </c>
      <c r="D182" s="5">
        <v>0</v>
      </c>
      <c r="E182" s="135"/>
      <c r="F182" s="96"/>
      <c r="G182" s="96"/>
      <c r="H182" s="96"/>
      <c r="I182" s="96"/>
      <c r="J182" s="96"/>
      <c r="K182" s="166"/>
      <c r="L182" s="166"/>
      <c r="M182" s="335"/>
      <c r="N182" s="335"/>
      <c r="O182" s="252"/>
      <c r="P182" s="252"/>
      <c r="Q182" s="252"/>
    </row>
    <row r="183" spans="1:17" x14ac:dyDescent="0.25">
      <c r="A183" s="5" t="s">
        <v>4024</v>
      </c>
      <c r="B183" s="271">
        <v>16</v>
      </c>
      <c r="C183" s="271"/>
      <c r="D183" s="5">
        <v>1</v>
      </c>
      <c r="E183" s="135" t="s">
        <v>2843</v>
      </c>
      <c r="F183" s="96"/>
      <c r="G183" s="96"/>
      <c r="H183" s="96"/>
      <c r="I183" s="96"/>
      <c r="J183" s="96"/>
      <c r="K183" s="166"/>
      <c r="L183" s="166"/>
      <c r="M183" s="166"/>
      <c r="N183" s="166"/>
    </row>
    <row r="184" spans="1:17" x14ac:dyDescent="0.25">
      <c r="A184" s="5" t="s">
        <v>3450</v>
      </c>
      <c r="B184" s="271">
        <v>3</v>
      </c>
      <c r="C184" s="271">
        <v>15</v>
      </c>
      <c r="D184" s="5">
        <v>0</v>
      </c>
      <c r="E184" s="5"/>
      <c r="F184" s="96"/>
      <c r="G184" s="96"/>
      <c r="H184" s="96"/>
      <c r="I184" s="96"/>
      <c r="J184" s="96"/>
      <c r="K184" s="166"/>
      <c r="L184" s="166"/>
      <c r="M184" s="166"/>
      <c r="N184" s="166"/>
    </row>
    <row r="185" spans="1:17" x14ac:dyDescent="0.25">
      <c r="A185" s="5" t="s">
        <v>3451</v>
      </c>
      <c r="B185" s="271">
        <v>15</v>
      </c>
      <c r="C185" s="271"/>
      <c r="D185" s="5">
        <v>0</v>
      </c>
      <c r="E185" s="135"/>
      <c r="F185" s="96"/>
      <c r="G185" s="96"/>
      <c r="H185" s="96"/>
      <c r="I185" s="96"/>
      <c r="J185" s="96"/>
      <c r="K185" s="166"/>
      <c r="L185" s="166"/>
      <c r="M185" s="166"/>
      <c r="N185" s="166"/>
    </row>
    <row r="186" spans="1:17" x14ac:dyDescent="0.25">
      <c r="A186" s="5" t="s">
        <v>2886</v>
      </c>
      <c r="B186" s="271">
        <v>10</v>
      </c>
      <c r="C186" s="271"/>
      <c r="D186" s="5"/>
      <c r="E186" s="5"/>
      <c r="F186" s="96"/>
      <c r="G186" s="96"/>
      <c r="H186" s="96"/>
      <c r="I186" s="96"/>
      <c r="J186" s="96"/>
      <c r="K186" s="166"/>
      <c r="L186" s="166"/>
      <c r="M186" s="166"/>
      <c r="N186" s="166"/>
    </row>
    <row r="187" spans="1:17" x14ac:dyDescent="0.25">
      <c r="A187" s="5" t="s">
        <v>2887</v>
      </c>
      <c r="B187" s="271">
        <v>28</v>
      </c>
      <c r="C187" s="271"/>
      <c r="D187" s="5">
        <v>0</v>
      </c>
      <c r="E187" s="135"/>
      <c r="F187" s="96"/>
      <c r="G187" s="96"/>
      <c r="H187" s="96"/>
      <c r="I187" s="96"/>
      <c r="J187" s="96"/>
      <c r="K187" s="166"/>
      <c r="L187" s="166"/>
      <c r="M187" s="166"/>
      <c r="N187" s="166"/>
    </row>
    <row r="188" spans="1:17" x14ac:dyDescent="0.25">
      <c r="A188" s="5" t="s">
        <v>2172</v>
      </c>
      <c r="B188" s="271">
        <v>0</v>
      </c>
      <c r="C188" s="271"/>
      <c r="D188" s="5">
        <v>0</v>
      </c>
      <c r="E188" s="135"/>
      <c r="F188" s="96"/>
      <c r="G188" s="96"/>
      <c r="H188" s="96"/>
      <c r="I188" s="96"/>
      <c r="J188" s="96"/>
      <c r="K188" s="166"/>
      <c r="L188" s="166"/>
    </row>
    <row r="189" spans="1:17" x14ac:dyDescent="0.25">
      <c r="A189" s="254"/>
      <c r="B189" s="271">
        <v>0</v>
      </c>
      <c r="C189" s="271"/>
      <c r="D189" s="5">
        <v>0</v>
      </c>
      <c r="F189" s="5"/>
      <c r="G189" s="5"/>
      <c r="H189" s="5"/>
      <c r="I189" s="5"/>
      <c r="J189" s="5"/>
    </row>
    <row r="190" spans="1:17" x14ac:dyDescent="0.25">
      <c r="A190" s="96"/>
      <c r="B190" s="271"/>
      <c r="C190" s="271"/>
      <c r="D190" s="5"/>
      <c r="E190" s="5"/>
      <c r="F190" s="5"/>
      <c r="G190" s="5"/>
      <c r="H190" s="5"/>
      <c r="I190" s="5"/>
      <c r="J190" s="5"/>
    </row>
    <row r="191" spans="1:17" x14ac:dyDescent="0.25">
      <c r="A191" s="96"/>
      <c r="B191" s="271"/>
      <c r="C191" s="271"/>
      <c r="D191" s="5"/>
      <c r="E191" s="5"/>
      <c r="F191" s="5"/>
      <c r="G191" s="5"/>
      <c r="H191" s="5"/>
      <c r="I191" s="5"/>
      <c r="J191" s="5"/>
    </row>
    <row r="192" spans="1:17" ht="15.75" thickBot="1" x14ac:dyDescent="0.3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L192" t="s">
        <v>2192</v>
      </c>
    </row>
    <row r="193" spans="1:17" ht="15.75" thickBot="1" x14ac:dyDescent="0.3">
      <c r="A193" s="179" t="s">
        <v>1739</v>
      </c>
      <c r="B193" s="179">
        <f>SUM(B151:B192)</f>
        <v>207</v>
      </c>
      <c r="C193" s="179">
        <f>SUM(C151:C192)</f>
        <v>119</v>
      </c>
      <c r="D193" s="179">
        <f>SUM(D151:D192)</f>
        <v>4</v>
      </c>
      <c r="E193" s="292" t="s">
        <v>4409</v>
      </c>
      <c r="F193" s="179"/>
      <c r="G193" s="179"/>
      <c r="H193" s="179"/>
      <c r="I193" s="179"/>
      <c r="J193" s="179">
        <f>B193+C193+D193</f>
        <v>330</v>
      </c>
    </row>
    <row r="194" spans="1:17" ht="15.75" thickTop="1" x14ac:dyDescent="0.25">
      <c r="A194" s="24" t="s">
        <v>1802</v>
      </c>
      <c r="B194" s="24">
        <f>B193+B140</f>
        <v>783</v>
      </c>
      <c r="C194" s="24">
        <f>C140+C193</f>
        <v>1065</v>
      </c>
      <c r="D194" s="24">
        <f>D140+D193</f>
        <v>37</v>
      </c>
      <c r="E194" s="24"/>
      <c r="F194" s="24"/>
      <c r="G194" s="24"/>
      <c r="H194" s="24"/>
      <c r="I194" s="24"/>
      <c r="J194" s="24">
        <f>J193+J140</f>
        <v>1885</v>
      </c>
    </row>
    <row r="197" spans="1:17" x14ac:dyDescent="0.25">
      <c r="A197" s="529" t="s">
        <v>2567</v>
      </c>
      <c r="B197" s="529"/>
      <c r="C197" s="529"/>
      <c r="D197" s="529"/>
      <c r="F197" s="250"/>
      <c r="G197" s="250"/>
      <c r="H197" s="250"/>
      <c r="L197" s="529" t="s">
        <v>2568</v>
      </c>
      <c r="M197" s="529"/>
    </row>
    <row r="198" spans="1:17" x14ac:dyDescent="0.25">
      <c r="A198" s="251" t="s">
        <v>2569</v>
      </c>
      <c r="E198" s="251" t="s">
        <v>2570</v>
      </c>
      <c r="K198" t="s">
        <v>2569</v>
      </c>
      <c r="O198" s="253" t="s">
        <v>2570</v>
      </c>
    </row>
    <row r="199" spans="1:17" x14ac:dyDescent="0.25">
      <c r="A199" s="252" t="s">
        <v>2571</v>
      </c>
      <c r="E199" s="252" t="s">
        <v>2571</v>
      </c>
      <c r="K199" s="252" t="s">
        <v>2571</v>
      </c>
      <c r="O199" s="251" t="s">
        <v>2571</v>
      </c>
    </row>
    <row r="200" spans="1:17" x14ac:dyDescent="0.25">
      <c r="A200" t="s">
        <v>4496</v>
      </c>
      <c r="E200" t="s">
        <v>4495</v>
      </c>
      <c r="O200" s="253"/>
      <c r="P200" s="253"/>
      <c r="Q200" s="253"/>
    </row>
    <row r="201" spans="1:17" x14ac:dyDescent="0.25">
      <c r="A201" s="253" t="s">
        <v>4497</v>
      </c>
      <c r="B201" s="253"/>
      <c r="C201" s="253"/>
      <c r="D201" s="253"/>
      <c r="E201" s="253" t="s">
        <v>4498</v>
      </c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</row>
    <row r="202" spans="1:17" x14ac:dyDescent="0.25">
      <c r="A202" s="253" t="s">
        <v>4499</v>
      </c>
      <c r="B202" s="253"/>
      <c r="C202" s="253"/>
      <c r="D202" s="253"/>
      <c r="E202" s="253" t="s">
        <v>4502</v>
      </c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</row>
    <row r="203" spans="1:17" x14ac:dyDescent="0.25">
      <c r="A203" s="253" t="s">
        <v>4500</v>
      </c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</row>
    <row r="204" spans="1:17" x14ac:dyDescent="0.25">
      <c r="A204" s="253" t="s">
        <v>4501</v>
      </c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</row>
    <row r="205" spans="1:17" x14ac:dyDescent="0.25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</row>
    <row r="206" spans="1:17" x14ac:dyDescent="0.25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</row>
    <row r="207" spans="1:17" x14ac:dyDescent="0.25">
      <c r="A207" s="253"/>
      <c r="E207" s="253"/>
      <c r="P207" s="252"/>
      <c r="Q207" s="252"/>
    </row>
    <row r="208" spans="1:17" x14ac:dyDescent="0.25">
      <c r="A208" s="253"/>
      <c r="E208" s="253"/>
      <c r="O208" s="253"/>
    </row>
    <row r="209" spans="1:15" x14ac:dyDescent="0.25">
      <c r="A209" s="253"/>
      <c r="C209" s="252"/>
      <c r="E209" s="253"/>
      <c r="O209" s="253"/>
    </row>
    <row r="210" spans="1:15" x14ac:dyDescent="0.25">
      <c r="A210" s="253"/>
      <c r="E210" s="253"/>
      <c r="O210" s="253"/>
    </row>
    <row r="211" spans="1:15" ht="16.149999999999999" customHeight="1" x14ac:dyDescent="0.25">
      <c r="A211" s="253"/>
      <c r="E211" s="253"/>
      <c r="O211" s="253"/>
    </row>
    <row r="212" spans="1:15" ht="16.149999999999999" customHeight="1" x14ac:dyDescent="0.25">
      <c r="A212" s="253"/>
      <c r="E212" s="253"/>
      <c r="O212" s="253"/>
    </row>
    <row r="213" spans="1:15" ht="16.149999999999999" customHeight="1" x14ac:dyDescent="0.25">
      <c r="A213" s="253"/>
      <c r="E213" s="253"/>
      <c r="O213" s="253"/>
    </row>
    <row r="214" spans="1:15" x14ac:dyDescent="0.25">
      <c r="E214" s="253"/>
      <c r="O214" s="253"/>
    </row>
    <row r="215" spans="1:15" x14ac:dyDescent="0.25">
      <c r="E215" s="253"/>
      <c r="M215" t="s">
        <v>4326</v>
      </c>
      <c r="O215" s="253"/>
    </row>
    <row r="216" spans="1:15" x14ac:dyDescent="0.25">
      <c r="E216" s="253"/>
      <c r="O216" s="253"/>
    </row>
    <row r="217" spans="1:15" x14ac:dyDescent="0.25">
      <c r="E217" s="253"/>
    </row>
    <row r="218" spans="1:15" x14ac:dyDescent="0.25">
      <c r="A218" s="252"/>
      <c r="E218" s="253"/>
    </row>
    <row r="219" spans="1:15" x14ac:dyDescent="0.25">
      <c r="A219" s="252"/>
    </row>
    <row r="220" spans="1:15" x14ac:dyDescent="0.25">
      <c r="E220" s="253"/>
    </row>
    <row r="221" spans="1:15" x14ac:dyDescent="0.25">
      <c r="E221" s="253"/>
    </row>
    <row r="222" spans="1:15" x14ac:dyDescent="0.25">
      <c r="E222" s="253"/>
    </row>
    <row r="223" spans="1:15" x14ac:dyDescent="0.25">
      <c r="E223" s="253"/>
    </row>
    <row r="224" spans="1:15" x14ac:dyDescent="0.25">
      <c r="E224" s="253"/>
    </row>
    <row r="225" spans="1:21" x14ac:dyDescent="0.25">
      <c r="E225" s="253"/>
    </row>
    <row r="226" spans="1:21" x14ac:dyDescent="0.25">
      <c r="A226" s="251" t="s">
        <v>2572</v>
      </c>
      <c r="E226" s="251" t="s">
        <v>2572</v>
      </c>
      <c r="K226" s="252" t="s">
        <v>2572</v>
      </c>
      <c r="O226" s="252" t="s">
        <v>2572</v>
      </c>
    </row>
    <row r="227" spans="1:21" x14ac:dyDescent="0.25">
      <c r="A227" s="253"/>
      <c r="B227" s="253"/>
      <c r="C227" s="253"/>
      <c r="D227" s="253"/>
      <c r="E227" s="253"/>
      <c r="K227" s="220"/>
      <c r="O227" s="253"/>
    </row>
    <row r="228" spans="1:21" x14ac:dyDescent="0.25">
      <c r="B228" s="253"/>
      <c r="C228" s="253"/>
      <c r="O228" s="253"/>
      <c r="P228" s="253"/>
      <c r="Q228" s="253"/>
    </row>
    <row r="229" spans="1:21" x14ac:dyDescent="0.25">
      <c r="B229" s="253"/>
      <c r="C229" s="253"/>
      <c r="E229" s="253"/>
      <c r="O229" s="253"/>
      <c r="P229" s="253"/>
      <c r="Q229" s="253"/>
    </row>
    <row r="230" spans="1:21" x14ac:dyDescent="0.25">
      <c r="A230" s="253"/>
      <c r="B230" s="253"/>
      <c r="C230" s="253"/>
      <c r="E230" s="253"/>
      <c r="O230" s="253"/>
      <c r="P230" s="253"/>
      <c r="Q230" s="253"/>
      <c r="U230" t="s">
        <v>3158</v>
      </c>
    </row>
    <row r="231" spans="1:21" x14ac:dyDescent="0.25">
      <c r="A231" s="253"/>
      <c r="B231" s="253"/>
      <c r="C231" s="253"/>
      <c r="O231" s="253"/>
      <c r="P231" s="253"/>
      <c r="Q231" s="253"/>
    </row>
    <row r="232" spans="1:21" x14ac:dyDescent="0.25">
      <c r="A232" s="277"/>
      <c r="B232" s="253"/>
      <c r="C232" s="253"/>
      <c r="K232" s="220"/>
      <c r="O232" s="253"/>
    </row>
    <row r="233" spans="1:21" x14ac:dyDescent="0.25">
      <c r="A233" s="277"/>
      <c r="B233" s="253"/>
      <c r="C233" s="253"/>
      <c r="O233" s="253"/>
    </row>
    <row r="234" spans="1:21" x14ac:dyDescent="0.25">
      <c r="A234" s="253"/>
      <c r="B234" s="253"/>
      <c r="C234" s="253"/>
      <c r="O234" s="253"/>
    </row>
    <row r="235" spans="1:21" x14ac:dyDescent="0.25">
      <c r="A235" s="253"/>
      <c r="B235" s="253"/>
      <c r="C235" s="253"/>
      <c r="O235" s="253"/>
    </row>
    <row r="236" spans="1:21" x14ac:dyDescent="0.25">
      <c r="A236" s="253"/>
      <c r="B236" s="253"/>
      <c r="C236" s="253"/>
      <c r="D236" s="253"/>
      <c r="O236" s="253"/>
    </row>
    <row r="237" spans="1:21" x14ac:dyDescent="0.25">
      <c r="A237" s="253"/>
      <c r="B237" s="253"/>
      <c r="C237" s="253"/>
      <c r="D237" s="253"/>
      <c r="O237" s="253"/>
    </row>
    <row r="238" spans="1:21" x14ac:dyDescent="0.25">
      <c r="A238" s="253"/>
      <c r="B238" s="253"/>
      <c r="C238" s="253"/>
      <c r="D238" s="253"/>
      <c r="O238" s="253"/>
    </row>
    <row r="239" spans="1:21" x14ac:dyDescent="0.25">
      <c r="A239" s="253"/>
      <c r="B239" s="253"/>
      <c r="C239" s="253"/>
      <c r="D239" s="253"/>
      <c r="F239" s="252"/>
    </row>
    <row r="240" spans="1:21" x14ac:dyDescent="0.25">
      <c r="A240" s="253"/>
      <c r="B240" s="253"/>
      <c r="C240" s="253"/>
      <c r="D240" s="253"/>
    </row>
    <row r="241" spans="1:17" x14ac:dyDescent="0.25">
      <c r="A241" s="253"/>
      <c r="B241" s="253"/>
      <c r="C241" s="253"/>
      <c r="D241" s="253"/>
    </row>
    <row r="242" spans="1:17" x14ac:dyDescent="0.25">
      <c r="A242" s="253"/>
      <c r="B242" s="253"/>
      <c r="C242" s="253"/>
      <c r="D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</row>
    <row r="245" spans="1:17" x14ac:dyDescent="0.25">
      <c r="A245" s="253"/>
      <c r="B245" s="253"/>
      <c r="C245" s="253"/>
      <c r="D245" s="253"/>
      <c r="E245" s="253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  <c r="O247" s="253"/>
      <c r="P247" s="253"/>
    </row>
    <row r="248" spans="1:17" x14ac:dyDescent="0.25">
      <c r="A248" s="253"/>
      <c r="B248" s="253"/>
      <c r="C248" s="253"/>
      <c r="D248" s="253"/>
      <c r="E248" s="253"/>
      <c r="O248" s="253"/>
      <c r="P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  <c r="O250" s="252"/>
      <c r="P250" s="252"/>
      <c r="Q250" s="252"/>
    </row>
    <row r="251" spans="1:17" x14ac:dyDescent="0.25">
      <c r="A251" s="253"/>
      <c r="B251" s="253"/>
      <c r="C251" s="253"/>
      <c r="D251" s="253"/>
      <c r="E251" s="253"/>
      <c r="O251" s="252"/>
      <c r="P251" s="252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  <c r="E256" s="253"/>
    </row>
    <row r="257" spans="1:5" x14ac:dyDescent="0.25">
      <c r="A257" s="253"/>
      <c r="B257" s="253"/>
      <c r="C257" s="253"/>
      <c r="D257" s="253"/>
      <c r="E257" s="253"/>
    </row>
    <row r="258" spans="1:5" x14ac:dyDescent="0.25">
      <c r="A258" s="253"/>
      <c r="B258" s="253"/>
      <c r="C258" s="253"/>
      <c r="D258" s="253"/>
      <c r="E258" s="253"/>
    </row>
    <row r="259" spans="1:5" x14ac:dyDescent="0.25">
      <c r="A259" s="253"/>
      <c r="B259" s="253"/>
      <c r="C259" s="253"/>
      <c r="D259" s="253"/>
      <c r="E259" s="253"/>
    </row>
    <row r="260" spans="1:5" x14ac:dyDescent="0.25">
      <c r="A260" s="253"/>
      <c r="B260" s="253"/>
      <c r="C260" s="253"/>
      <c r="D260" s="253"/>
      <c r="E260" s="253"/>
    </row>
    <row r="261" spans="1:5" x14ac:dyDescent="0.25">
      <c r="A261" s="253"/>
      <c r="B261" s="253"/>
      <c r="C261" s="253"/>
      <c r="D261" s="253"/>
      <c r="E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</row>
    <row r="269" spans="1:5" x14ac:dyDescent="0.25">
      <c r="A269" s="253"/>
      <c r="B269" s="253"/>
      <c r="C269" s="253"/>
      <c r="D269" s="253"/>
    </row>
    <row r="270" spans="1:5" x14ac:dyDescent="0.25">
      <c r="A270" s="253"/>
      <c r="B270" s="253"/>
      <c r="C270" s="253"/>
      <c r="D270" s="253"/>
    </row>
    <row r="271" spans="1:5" x14ac:dyDescent="0.25">
      <c r="A271" s="253"/>
      <c r="B271" s="253"/>
      <c r="C271" s="253"/>
      <c r="D271" s="253"/>
    </row>
    <row r="272" spans="1:5" x14ac:dyDescent="0.25">
      <c r="A272" s="253"/>
      <c r="B272" s="253"/>
      <c r="C272" s="253"/>
      <c r="D272" s="253"/>
    </row>
    <row r="273" spans="1:17" x14ac:dyDescent="0.25">
      <c r="A273" s="253"/>
      <c r="B273" s="253"/>
      <c r="C273" s="253"/>
      <c r="D273" s="253"/>
    </row>
    <row r="274" spans="1:17" x14ac:dyDescent="0.25">
      <c r="A274" s="253"/>
      <c r="B274" s="253"/>
      <c r="C274" s="253"/>
      <c r="D274" s="253"/>
      <c r="E274" s="296"/>
    </row>
    <row r="275" spans="1:17" x14ac:dyDescent="0.25">
      <c r="A275" s="253"/>
      <c r="B275" s="253"/>
      <c r="C275" s="253"/>
      <c r="D275" s="253"/>
      <c r="E275" s="252"/>
    </row>
    <row r="276" spans="1:17" x14ac:dyDescent="0.25">
      <c r="A276" s="253"/>
      <c r="B276" s="253"/>
      <c r="C276" s="253"/>
      <c r="D276" s="253"/>
      <c r="E276" s="252"/>
    </row>
    <row r="277" spans="1:17" x14ac:dyDescent="0.25">
      <c r="A277" s="253"/>
      <c r="B277" s="253"/>
      <c r="C277" s="253"/>
      <c r="D277" s="253"/>
      <c r="E277" s="252"/>
    </row>
    <row r="278" spans="1:17" x14ac:dyDescent="0.25">
      <c r="A278" s="253"/>
      <c r="B278" s="253"/>
      <c r="C278" s="253"/>
      <c r="D278" s="253"/>
      <c r="E278" s="252"/>
    </row>
    <row r="279" spans="1:17" x14ac:dyDescent="0.25">
      <c r="A279" s="253"/>
      <c r="B279" s="253"/>
      <c r="C279" s="253"/>
      <c r="D279" s="253"/>
      <c r="E279" s="252"/>
    </row>
    <row r="280" spans="1:17" x14ac:dyDescent="0.25">
      <c r="A280" s="253"/>
      <c r="B280" s="253"/>
      <c r="C280" s="253"/>
      <c r="D280" s="253"/>
      <c r="E280" s="252"/>
    </row>
    <row r="281" spans="1:17" x14ac:dyDescent="0.25">
      <c r="A281" s="253"/>
      <c r="B281" s="253"/>
      <c r="C281" s="253"/>
      <c r="D281" s="253"/>
      <c r="E281" s="296"/>
    </row>
    <row r="282" spans="1:17" x14ac:dyDescent="0.25">
      <c r="A282" s="253"/>
      <c r="B282" s="253"/>
      <c r="C282" s="253"/>
      <c r="D282" s="253"/>
      <c r="E282" s="253"/>
    </row>
    <row r="284" spans="1:17" x14ac:dyDescent="0.25">
      <c r="A284" s="252" t="s">
        <v>2573</v>
      </c>
      <c r="E284" s="252" t="s">
        <v>2573</v>
      </c>
      <c r="K284" s="252" t="s">
        <v>2573</v>
      </c>
      <c r="O284" s="252" t="s">
        <v>2573</v>
      </c>
    </row>
    <row r="285" spans="1:17" x14ac:dyDescent="0.25">
      <c r="B285" s="166"/>
      <c r="E285" s="253"/>
    </row>
    <row r="286" spans="1:17" x14ac:dyDescent="0.25">
      <c r="O286" s="253"/>
      <c r="P286" s="253"/>
      <c r="Q286" s="253"/>
    </row>
    <row r="298" spans="1:15" x14ac:dyDescent="0.25">
      <c r="A298" s="252" t="s">
        <v>2574</v>
      </c>
      <c r="E298" s="252" t="s">
        <v>2574</v>
      </c>
      <c r="K298" s="252" t="s">
        <v>2574</v>
      </c>
      <c r="O298" s="252" t="s">
        <v>2574</v>
      </c>
    </row>
    <row r="299" spans="1:15" x14ac:dyDescent="0.25">
      <c r="A299" s="253" t="s">
        <v>4503</v>
      </c>
      <c r="B299" s="253"/>
      <c r="C299" s="253"/>
      <c r="D299" s="253"/>
      <c r="E299" s="253" t="s">
        <v>4503</v>
      </c>
      <c r="F299" s="253"/>
      <c r="G299" s="253"/>
      <c r="K299" t="s">
        <v>4518</v>
      </c>
      <c r="O299" t="s">
        <v>4518</v>
      </c>
    </row>
    <row r="300" spans="1:15" x14ac:dyDescent="0.25">
      <c r="A300" s="253" t="s">
        <v>4504</v>
      </c>
      <c r="B300" s="253"/>
      <c r="C300" s="253"/>
      <c r="D300" s="253"/>
      <c r="E300" s="253" t="s">
        <v>4504</v>
      </c>
      <c r="F300" s="253"/>
      <c r="G300" s="253"/>
    </row>
    <row r="301" spans="1:15" x14ac:dyDescent="0.25">
      <c r="A301" s="253" t="s">
        <v>4505</v>
      </c>
      <c r="B301" s="253"/>
      <c r="C301" s="253"/>
      <c r="D301" s="253"/>
      <c r="E301" s="253" t="s">
        <v>4505</v>
      </c>
      <c r="F301" s="253"/>
      <c r="G301" s="253"/>
    </row>
    <row r="302" spans="1:15" x14ac:dyDescent="0.25">
      <c r="A302" s="253" t="s">
        <v>4506</v>
      </c>
      <c r="B302" s="253"/>
      <c r="C302" s="253"/>
      <c r="D302" s="253"/>
      <c r="E302" s="253" t="s">
        <v>4506</v>
      </c>
      <c r="F302" s="253"/>
      <c r="G302" s="253"/>
    </row>
    <row r="303" spans="1:15" x14ac:dyDescent="0.25">
      <c r="A303" s="253" t="s">
        <v>4507</v>
      </c>
      <c r="C303" s="253"/>
      <c r="D303" s="253"/>
      <c r="E303" s="253" t="s">
        <v>4507</v>
      </c>
    </row>
    <row r="304" spans="1:15" x14ac:dyDescent="0.25">
      <c r="A304" s="253" t="s">
        <v>4508</v>
      </c>
      <c r="C304" s="253"/>
      <c r="D304" s="253"/>
      <c r="E304" s="253" t="s">
        <v>4508</v>
      </c>
    </row>
    <row r="305" spans="1:15" x14ac:dyDescent="0.25">
      <c r="A305" s="253" t="s">
        <v>4509</v>
      </c>
      <c r="C305" s="253"/>
      <c r="D305" s="253"/>
      <c r="E305" s="253" t="s">
        <v>4509</v>
      </c>
    </row>
    <row r="306" spans="1:15" x14ac:dyDescent="0.25">
      <c r="A306" s="253" t="s">
        <v>4510</v>
      </c>
      <c r="C306" s="253"/>
      <c r="D306" s="253"/>
      <c r="E306" s="253" t="s">
        <v>4510</v>
      </c>
    </row>
    <row r="307" spans="1:15" x14ac:dyDescent="0.25">
      <c r="A307" s="253" t="s">
        <v>4511</v>
      </c>
      <c r="C307" s="253"/>
      <c r="D307" s="253"/>
      <c r="E307" s="253" t="s">
        <v>4511</v>
      </c>
    </row>
    <row r="308" spans="1:15" x14ac:dyDescent="0.25">
      <c r="A308" s="253" t="s">
        <v>4512</v>
      </c>
      <c r="C308" s="253"/>
      <c r="D308" s="253"/>
      <c r="E308" s="253" t="s">
        <v>4512</v>
      </c>
    </row>
    <row r="309" spans="1:15" x14ac:dyDescent="0.25">
      <c r="A309" s="253" t="s">
        <v>4513</v>
      </c>
      <c r="E309" s="253" t="s">
        <v>4513</v>
      </c>
    </row>
    <row r="310" spans="1:15" x14ac:dyDescent="0.25">
      <c r="A310" s="253" t="s">
        <v>4514</v>
      </c>
      <c r="E310" s="253" t="s">
        <v>4514</v>
      </c>
    </row>
    <row r="311" spans="1:15" x14ac:dyDescent="0.25">
      <c r="A311" t="s">
        <v>4515</v>
      </c>
      <c r="E311" t="s">
        <v>4515</v>
      </c>
    </row>
    <row r="312" spans="1:15" x14ac:dyDescent="0.25">
      <c r="A312" s="253" t="s">
        <v>4516</v>
      </c>
      <c r="E312" s="253" t="s">
        <v>4516</v>
      </c>
    </row>
    <row r="313" spans="1:15" x14ac:dyDescent="0.25">
      <c r="A313" s="253" t="s">
        <v>4517</v>
      </c>
      <c r="E313" s="253" t="s">
        <v>4517</v>
      </c>
    </row>
    <row r="314" spans="1:15" x14ac:dyDescent="0.25">
      <c r="A314" s="253"/>
      <c r="E314" s="253"/>
    </row>
    <row r="315" spans="1:15" x14ac:dyDescent="0.25">
      <c r="A315" s="253"/>
    </row>
    <row r="316" spans="1:15" x14ac:dyDescent="0.25">
      <c r="E316" s="253"/>
    </row>
    <row r="317" spans="1:15" x14ac:dyDescent="0.25">
      <c r="A317" s="252" t="s">
        <v>2587</v>
      </c>
      <c r="E317" s="252" t="s">
        <v>2587</v>
      </c>
      <c r="K317" s="252" t="s">
        <v>2587</v>
      </c>
      <c r="O317" s="252" t="s">
        <v>2587</v>
      </c>
    </row>
    <row r="318" spans="1:15" x14ac:dyDescent="0.25">
      <c r="C318" s="253"/>
      <c r="D318" s="253"/>
      <c r="E318" s="253"/>
    </row>
    <row r="319" spans="1:15" x14ac:dyDescent="0.25">
      <c r="A319" s="253"/>
      <c r="B319" s="253"/>
      <c r="C319" s="253"/>
      <c r="D319" s="253"/>
    </row>
    <row r="320" spans="1:15" x14ac:dyDescent="0.25">
      <c r="B320" s="253"/>
      <c r="C320" s="253"/>
      <c r="D320" s="253"/>
      <c r="E320" s="253"/>
    </row>
    <row r="321" spans="1:5" x14ac:dyDescent="0.25">
      <c r="B321" s="253"/>
      <c r="C321" s="253"/>
      <c r="D321" s="253"/>
      <c r="E321" s="253"/>
    </row>
    <row r="322" spans="1:5" x14ac:dyDescent="0.25">
      <c r="B322" s="253"/>
      <c r="C322" s="253"/>
      <c r="D322" s="253"/>
      <c r="E322" s="253"/>
    </row>
    <row r="323" spans="1:5" x14ac:dyDescent="0.25">
      <c r="A323" s="253"/>
      <c r="B323" s="253"/>
      <c r="C323" s="253"/>
      <c r="D323" s="253"/>
      <c r="E323" s="253"/>
    </row>
    <row r="324" spans="1:5" x14ac:dyDescent="0.25">
      <c r="A324" s="253"/>
      <c r="B324" s="253"/>
      <c r="C324" s="253"/>
      <c r="D324" s="253"/>
      <c r="E324" s="253"/>
    </row>
    <row r="325" spans="1:5" x14ac:dyDescent="0.25">
      <c r="A325" s="253"/>
      <c r="B325" s="253"/>
      <c r="C325" s="253"/>
      <c r="D325" s="253"/>
      <c r="E325" s="253"/>
    </row>
    <row r="326" spans="1:5" x14ac:dyDescent="0.25">
      <c r="A326" s="253"/>
      <c r="B326" s="253"/>
    </row>
    <row r="327" spans="1:5" x14ac:dyDescent="0.25">
      <c r="A327" s="253"/>
    </row>
  </sheetData>
  <mergeCells count="2">
    <mergeCell ref="A197:D197"/>
    <mergeCell ref="L197:M197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N38"/>
  <sheetViews>
    <sheetView topLeftCell="A4" workbookViewId="0">
      <selection activeCell="K18" sqref="K18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4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4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4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4" x14ac:dyDescent="0.25">
      <c r="A4" s="158">
        <v>3</v>
      </c>
      <c r="B4" s="6" t="s">
        <v>3795</v>
      </c>
      <c r="C4" s="86" t="s">
        <v>3502</v>
      </c>
      <c r="D4" s="123" t="s">
        <v>3499</v>
      </c>
      <c r="E4" s="86">
        <v>427</v>
      </c>
      <c r="F4" s="87">
        <v>43819</v>
      </c>
      <c r="G4" s="86" t="s">
        <v>2950</v>
      </c>
      <c r="H4" s="333"/>
      <c r="I4" s="252" t="s">
        <v>4114</v>
      </c>
      <c r="J4" s="252"/>
      <c r="K4" s="252"/>
      <c r="L4" s="252"/>
      <c r="M4" s="252"/>
      <c r="N4" s="252"/>
    </row>
    <row r="5" spans="1:14" x14ac:dyDescent="0.25">
      <c r="A5" s="158">
        <v>4</v>
      </c>
      <c r="B5" s="6" t="s">
        <v>3141</v>
      </c>
      <c r="C5" s="86">
        <v>21</v>
      </c>
      <c r="D5" s="86" t="s">
        <v>3835</v>
      </c>
      <c r="E5" s="86">
        <v>27</v>
      </c>
      <c r="F5" s="87">
        <v>43847</v>
      </c>
      <c r="G5" s="86" t="s">
        <v>2950</v>
      </c>
      <c r="H5" t="s">
        <v>4345</v>
      </c>
    </row>
    <row r="6" spans="1:14" x14ac:dyDescent="0.25">
      <c r="A6" s="158">
        <v>5</v>
      </c>
      <c r="B6" s="6" t="s">
        <v>3860</v>
      </c>
      <c r="C6" s="86" t="s">
        <v>3861</v>
      </c>
      <c r="D6" s="86" t="s">
        <v>3862</v>
      </c>
      <c r="E6" s="86">
        <v>49</v>
      </c>
      <c r="F6" s="87">
        <v>43866</v>
      </c>
      <c r="G6" s="140" t="s">
        <v>2843</v>
      </c>
      <c r="H6" s="333"/>
      <c r="I6" t="s">
        <v>4377</v>
      </c>
    </row>
    <row r="7" spans="1:14" x14ac:dyDescent="0.25">
      <c r="A7" s="158">
        <v>6</v>
      </c>
      <c r="B7" s="6" t="s">
        <v>3886</v>
      </c>
      <c r="C7" s="123">
        <v>822</v>
      </c>
      <c r="D7" s="123" t="s">
        <v>3887</v>
      </c>
      <c r="E7" s="123">
        <v>67</v>
      </c>
      <c r="F7" s="124">
        <v>43893</v>
      </c>
      <c r="G7" s="140" t="s">
        <v>2843</v>
      </c>
      <c r="H7" t="s">
        <v>4401</v>
      </c>
    </row>
    <row r="8" spans="1:14" x14ac:dyDescent="0.25">
      <c r="A8" s="158">
        <v>7</v>
      </c>
      <c r="B8" s="51" t="s">
        <v>3973</v>
      </c>
      <c r="C8" s="123">
        <v>842</v>
      </c>
      <c r="D8" s="123" t="s">
        <v>3974</v>
      </c>
      <c r="E8" s="123">
        <v>124</v>
      </c>
      <c r="F8" s="124">
        <v>44019</v>
      </c>
      <c r="G8" s="123" t="s">
        <v>2950</v>
      </c>
      <c r="H8" t="s">
        <v>4494</v>
      </c>
    </row>
    <row r="9" spans="1:14" x14ac:dyDescent="0.25">
      <c r="A9" s="158">
        <v>8</v>
      </c>
      <c r="B9" s="51" t="s">
        <v>4124</v>
      </c>
      <c r="C9" s="123">
        <v>131</v>
      </c>
      <c r="D9" s="123" t="s">
        <v>4125</v>
      </c>
      <c r="E9" s="123">
        <v>186</v>
      </c>
      <c r="F9" s="124">
        <v>44078</v>
      </c>
      <c r="G9" s="140" t="s">
        <v>2843</v>
      </c>
    </row>
    <row r="10" spans="1:14" x14ac:dyDescent="0.25">
      <c r="A10" s="158">
        <v>9</v>
      </c>
      <c r="B10" s="65" t="s">
        <v>4136</v>
      </c>
      <c r="C10" s="287" t="s">
        <v>4137</v>
      </c>
      <c r="D10" s="287" t="s">
        <v>4138</v>
      </c>
      <c r="E10" s="287">
        <v>204</v>
      </c>
      <c r="F10" s="288">
        <v>44084</v>
      </c>
      <c r="G10" s="244" t="s">
        <v>2843</v>
      </c>
    </row>
    <row r="11" spans="1:14" x14ac:dyDescent="0.25">
      <c r="A11" s="158">
        <v>10</v>
      </c>
      <c r="B11" s="65" t="s">
        <v>4141</v>
      </c>
      <c r="C11" s="287" t="s">
        <v>4137</v>
      </c>
      <c r="D11" s="287" t="s">
        <v>4142</v>
      </c>
      <c r="E11" s="287">
        <v>209</v>
      </c>
      <c r="F11" s="288">
        <v>44085</v>
      </c>
      <c r="G11" s="244" t="s">
        <v>2843</v>
      </c>
    </row>
    <row r="12" spans="1:14" x14ac:dyDescent="0.25">
      <c r="A12" s="158">
        <v>11</v>
      </c>
      <c r="B12" s="51" t="s">
        <v>4178</v>
      </c>
      <c r="C12" s="334" t="s">
        <v>2491</v>
      </c>
      <c r="D12" s="123" t="s">
        <v>4179</v>
      </c>
      <c r="E12" s="123">
        <v>252</v>
      </c>
      <c r="F12" s="124">
        <v>44106</v>
      </c>
      <c r="G12" s="86" t="s">
        <v>2950</v>
      </c>
    </row>
    <row r="13" spans="1:14" x14ac:dyDescent="0.25">
      <c r="A13" s="158">
        <v>12</v>
      </c>
      <c r="B13" s="51" t="s">
        <v>4187</v>
      </c>
      <c r="C13" s="123">
        <v>931</v>
      </c>
      <c r="D13" s="123" t="s">
        <v>4125</v>
      </c>
      <c r="E13" s="123">
        <v>259</v>
      </c>
      <c r="F13" s="124">
        <v>44113</v>
      </c>
      <c r="G13" s="86" t="s">
        <v>2950</v>
      </c>
    </row>
    <row r="14" spans="1:14" x14ac:dyDescent="0.25">
      <c r="A14" s="158">
        <v>13</v>
      </c>
      <c r="B14" s="51" t="s">
        <v>4201</v>
      </c>
      <c r="C14" s="123" t="s">
        <v>4202</v>
      </c>
      <c r="D14" s="123" t="s">
        <v>4125</v>
      </c>
      <c r="E14" s="123">
        <v>266</v>
      </c>
      <c r="F14" s="124">
        <v>44118</v>
      </c>
      <c r="G14" s="140" t="s">
        <v>2843</v>
      </c>
    </row>
    <row r="15" spans="1:14" x14ac:dyDescent="0.25">
      <c r="A15" s="158">
        <v>14</v>
      </c>
      <c r="B15" s="51" t="s">
        <v>4260</v>
      </c>
      <c r="C15" s="123">
        <v>931</v>
      </c>
      <c r="D15" s="123" t="s">
        <v>4125</v>
      </c>
      <c r="E15" s="123">
        <v>326</v>
      </c>
      <c r="F15" s="124">
        <v>44154</v>
      </c>
      <c r="G15" s="86" t="s">
        <v>2950</v>
      </c>
    </row>
    <row r="16" spans="1:14" x14ac:dyDescent="0.25">
      <c r="A16" s="158">
        <v>15</v>
      </c>
      <c r="B16" s="51" t="s">
        <v>4294</v>
      </c>
      <c r="C16" s="123">
        <v>922</v>
      </c>
      <c r="D16" s="123" t="s">
        <v>4125</v>
      </c>
      <c r="E16" s="123">
        <v>357</v>
      </c>
      <c r="F16" s="124">
        <v>44137</v>
      </c>
      <c r="G16" s="140" t="s">
        <v>2843</v>
      </c>
    </row>
    <row r="17" spans="1:7" x14ac:dyDescent="0.25">
      <c r="A17" s="158">
        <v>16</v>
      </c>
      <c r="B17" s="51" t="s">
        <v>4400</v>
      </c>
      <c r="C17" s="123" t="s">
        <v>3502</v>
      </c>
      <c r="D17" s="123" t="s">
        <v>4125</v>
      </c>
      <c r="E17" s="123">
        <v>364</v>
      </c>
      <c r="F17" s="124">
        <v>44173</v>
      </c>
      <c r="G17" s="86" t="s">
        <v>2950</v>
      </c>
    </row>
    <row r="18" spans="1:7" x14ac:dyDescent="0.25">
      <c r="A18" s="158">
        <v>17</v>
      </c>
      <c r="B18" s="51" t="s">
        <v>4306</v>
      </c>
      <c r="C18" s="334" t="s">
        <v>100</v>
      </c>
      <c r="D18" s="123" t="s">
        <v>4125</v>
      </c>
      <c r="E18" s="123">
        <v>375</v>
      </c>
      <c r="F18" s="124">
        <v>44180</v>
      </c>
      <c r="G18" s="140" t="s">
        <v>2843</v>
      </c>
    </row>
    <row r="19" spans="1:7" x14ac:dyDescent="0.25">
      <c r="A19" s="158">
        <v>18</v>
      </c>
      <c r="B19" s="51" t="s">
        <v>4307</v>
      </c>
      <c r="C19" s="123">
        <v>531</v>
      </c>
      <c r="D19" s="123" t="s">
        <v>4125</v>
      </c>
      <c r="E19" s="123">
        <v>377</v>
      </c>
      <c r="F19" s="124">
        <v>44182</v>
      </c>
      <c r="G19" s="86" t="s">
        <v>2950</v>
      </c>
    </row>
    <row r="20" spans="1:7" x14ac:dyDescent="0.25">
      <c r="A20" s="158">
        <v>19</v>
      </c>
      <c r="B20" s="51" t="s">
        <v>4341</v>
      </c>
      <c r="C20" s="123">
        <v>432</v>
      </c>
      <c r="D20" s="123" t="s">
        <v>4342</v>
      </c>
      <c r="E20" s="123">
        <v>24</v>
      </c>
      <c r="F20" s="124">
        <v>44214</v>
      </c>
      <c r="G20" s="140" t="s">
        <v>2843</v>
      </c>
    </row>
    <row r="21" spans="1:7" x14ac:dyDescent="0.25">
      <c r="A21" s="158">
        <v>20</v>
      </c>
      <c r="B21" s="51" t="s">
        <v>4355</v>
      </c>
      <c r="C21" s="123">
        <v>521</v>
      </c>
      <c r="D21" s="123" t="s">
        <v>4356</v>
      </c>
      <c r="E21" s="123">
        <v>29</v>
      </c>
      <c r="F21" s="124">
        <v>44216</v>
      </c>
      <c r="G21" s="86" t="s">
        <v>2950</v>
      </c>
    </row>
    <row r="22" spans="1:7" x14ac:dyDescent="0.25">
      <c r="A22" s="158">
        <v>21</v>
      </c>
      <c r="B22" s="51" t="s">
        <v>4363</v>
      </c>
      <c r="C22" s="123">
        <v>432</v>
      </c>
      <c r="D22" s="123" t="s">
        <v>4342</v>
      </c>
      <c r="E22" s="123">
        <v>37</v>
      </c>
      <c r="F22" s="124">
        <v>44225</v>
      </c>
      <c r="G22" s="140" t="s">
        <v>2843</v>
      </c>
    </row>
    <row r="23" spans="1:7" x14ac:dyDescent="0.25">
      <c r="A23" s="158">
        <v>22</v>
      </c>
      <c r="B23" s="51" t="s">
        <v>4367</v>
      </c>
      <c r="C23" s="123" t="s">
        <v>4368</v>
      </c>
      <c r="D23" s="123" t="s">
        <v>4125</v>
      </c>
      <c r="E23" s="123">
        <v>44</v>
      </c>
      <c r="F23" s="124">
        <v>44230</v>
      </c>
      <c r="G23" s="86" t="s">
        <v>2950</v>
      </c>
    </row>
    <row r="24" spans="1:7" x14ac:dyDescent="0.25">
      <c r="A24" s="158">
        <v>23</v>
      </c>
      <c r="B24" s="51" t="s">
        <v>4384</v>
      </c>
      <c r="C24" s="123" t="s">
        <v>3861</v>
      </c>
      <c r="D24" s="123" t="s">
        <v>4342</v>
      </c>
      <c r="E24" s="123">
        <v>57</v>
      </c>
      <c r="F24" s="124">
        <v>44235</v>
      </c>
      <c r="G24" s="140" t="s">
        <v>2843</v>
      </c>
    </row>
    <row r="25" spans="1:7" x14ac:dyDescent="0.25">
      <c r="A25" s="158">
        <v>24</v>
      </c>
      <c r="B25" s="51" t="s">
        <v>4386</v>
      </c>
      <c r="C25" s="123" t="s">
        <v>4387</v>
      </c>
      <c r="D25" s="123" t="s">
        <v>4342</v>
      </c>
      <c r="E25" s="123">
        <v>60</v>
      </c>
      <c r="F25" s="124">
        <v>44239</v>
      </c>
      <c r="G25" s="302" t="s">
        <v>2950</v>
      </c>
    </row>
    <row r="26" spans="1:7" x14ac:dyDescent="0.25">
      <c r="A26" s="158">
        <v>25</v>
      </c>
      <c r="B26" s="51" t="s">
        <v>4390</v>
      </c>
      <c r="C26" s="123" t="s">
        <v>4387</v>
      </c>
      <c r="D26" s="123" t="s">
        <v>4342</v>
      </c>
      <c r="E26" s="123">
        <v>62</v>
      </c>
      <c r="F26" s="124">
        <v>44242</v>
      </c>
      <c r="G26" s="302" t="s">
        <v>2950</v>
      </c>
    </row>
    <row r="27" spans="1:7" x14ac:dyDescent="0.25">
      <c r="A27" s="158">
        <v>26</v>
      </c>
      <c r="B27" s="51" t="s">
        <v>4399</v>
      </c>
      <c r="C27" s="123" t="s">
        <v>3502</v>
      </c>
      <c r="D27" s="123" t="s">
        <v>4342</v>
      </c>
      <c r="E27" s="123">
        <v>70</v>
      </c>
      <c r="F27" s="124">
        <v>44253</v>
      </c>
      <c r="G27" s="302" t="s">
        <v>2950</v>
      </c>
    </row>
    <row r="28" spans="1:7" x14ac:dyDescent="0.25">
      <c r="A28" s="158">
        <v>27</v>
      </c>
      <c r="B28" s="51" t="s">
        <v>4411</v>
      </c>
      <c r="C28" s="123" t="s">
        <v>4412</v>
      </c>
      <c r="D28" s="123" t="s">
        <v>4342</v>
      </c>
      <c r="E28" s="123">
        <v>85</v>
      </c>
      <c r="F28" s="124">
        <v>44279</v>
      </c>
      <c r="G28" s="140" t="s">
        <v>2843</v>
      </c>
    </row>
    <row r="29" spans="1:7" x14ac:dyDescent="0.25">
      <c r="A29" s="158">
        <v>28</v>
      </c>
      <c r="B29" s="51" t="s">
        <v>4418</v>
      </c>
      <c r="C29" s="123">
        <v>531</v>
      </c>
      <c r="D29" s="123" t="s">
        <v>4342</v>
      </c>
      <c r="E29" s="123">
        <v>88</v>
      </c>
      <c r="F29" s="124">
        <v>44286</v>
      </c>
      <c r="G29" s="86" t="s">
        <v>2950</v>
      </c>
    </row>
    <row r="30" spans="1:7" x14ac:dyDescent="0.25">
      <c r="A30" s="158">
        <v>29</v>
      </c>
      <c r="B30" s="51" t="s">
        <v>4421</v>
      </c>
      <c r="C30" s="123">
        <v>312</v>
      </c>
      <c r="D30" s="123" t="s">
        <v>4342</v>
      </c>
      <c r="E30" s="123">
        <v>92</v>
      </c>
      <c r="F30" s="124">
        <v>44287</v>
      </c>
      <c r="G30" s="140" t="s">
        <v>2843</v>
      </c>
    </row>
    <row r="31" spans="1:7" x14ac:dyDescent="0.25">
      <c r="A31" s="158">
        <v>30</v>
      </c>
      <c r="B31" s="51" t="s">
        <v>4435</v>
      </c>
      <c r="C31" s="123">
        <v>121</v>
      </c>
      <c r="D31" s="123" t="s">
        <v>4436</v>
      </c>
      <c r="E31" s="123">
        <v>112</v>
      </c>
      <c r="F31" s="124">
        <v>44330</v>
      </c>
      <c r="G31" s="302" t="s">
        <v>2950</v>
      </c>
    </row>
    <row r="32" spans="1:7" x14ac:dyDescent="0.25">
      <c r="A32" s="158">
        <v>31</v>
      </c>
      <c r="B32" s="51" t="s">
        <v>3899</v>
      </c>
      <c r="C32" s="123">
        <v>531</v>
      </c>
      <c r="D32" s="123" t="s">
        <v>4433</v>
      </c>
      <c r="E32" s="123">
        <v>115</v>
      </c>
      <c r="F32" s="124">
        <v>44335</v>
      </c>
      <c r="G32" s="86" t="s">
        <v>2950</v>
      </c>
    </row>
    <row r="33" spans="1:7" x14ac:dyDescent="0.25">
      <c r="A33" s="158">
        <v>32</v>
      </c>
      <c r="B33" s="65" t="s">
        <v>4442</v>
      </c>
      <c r="C33" s="287" t="s">
        <v>4043</v>
      </c>
      <c r="D33" s="287" t="s">
        <v>4443</v>
      </c>
      <c r="E33" s="287">
        <v>117</v>
      </c>
      <c r="F33" s="288">
        <v>44335</v>
      </c>
      <c r="G33" s="244" t="s">
        <v>2843</v>
      </c>
    </row>
    <row r="34" spans="1:7" x14ac:dyDescent="0.25">
      <c r="A34" s="158">
        <v>33</v>
      </c>
      <c r="B34" s="51" t="s">
        <v>4446</v>
      </c>
      <c r="C34" s="123">
        <v>221</v>
      </c>
      <c r="D34" s="123" t="s">
        <v>4433</v>
      </c>
      <c r="E34" s="123">
        <v>119</v>
      </c>
      <c r="F34" s="124">
        <v>44340</v>
      </c>
      <c r="G34" s="86" t="s">
        <v>2950</v>
      </c>
    </row>
    <row r="35" spans="1:7" x14ac:dyDescent="0.25">
      <c r="A35" s="158">
        <v>34</v>
      </c>
      <c r="B35" s="51" t="s">
        <v>4451</v>
      </c>
      <c r="C35" s="123" t="s">
        <v>3502</v>
      </c>
      <c r="D35" s="123" t="s">
        <v>4433</v>
      </c>
      <c r="E35" s="123">
        <v>126</v>
      </c>
      <c r="F35" s="124">
        <v>44348</v>
      </c>
      <c r="G35" s="86" t="s">
        <v>2950</v>
      </c>
    </row>
    <row r="36" spans="1:7" x14ac:dyDescent="0.25">
      <c r="A36" s="158">
        <v>35</v>
      </c>
      <c r="B36" s="51" t="s">
        <v>4466</v>
      </c>
      <c r="C36" s="123" t="s">
        <v>4368</v>
      </c>
      <c r="D36" s="123" t="s">
        <v>4467</v>
      </c>
      <c r="E36" s="123">
        <v>135</v>
      </c>
      <c r="F36" s="124">
        <v>44362</v>
      </c>
      <c r="G36" s="140" t="s">
        <v>2843</v>
      </c>
    </row>
    <row r="37" spans="1:7" x14ac:dyDescent="0.25">
      <c r="A37" s="158">
        <v>36</v>
      </c>
      <c r="B37" s="51" t="s">
        <v>4472</v>
      </c>
      <c r="C37" s="334" t="s">
        <v>2489</v>
      </c>
      <c r="D37" s="123" t="s">
        <v>4433</v>
      </c>
      <c r="E37" s="123">
        <v>142</v>
      </c>
      <c r="F37" s="124">
        <v>44370</v>
      </c>
      <c r="G37" s="86" t="s">
        <v>2950</v>
      </c>
    </row>
    <row r="38" spans="1:7" x14ac:dyDescent="0.25">
      <c r="A38" s="158">
        <v>37</v>
      </c>
      <c r="B38" s="65" t="s">
        <v>4474</v>
      </c>
      <c r="C38" s="287" t="s">
        <v>4475</v>
      </c>
      <c r="D38" s="287" t="s">
        <v>4476</v>
      </c>
      <c r="E38" s="287">
        <v>139</v>
      </c>
      <c r="F38" s="288">
        <v>44368</v>
      </c>
      <c r="G38" s="181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X342"/>
  <sheetViews>
    <sheetView zoomScaleNormal="100" workbookViewId="0">
      <pane ySplit="1" topLeftCell="A199" activePane="bottomLeft" state="frozen"/>
      <selection pane="bottomLeft" activeCell="N182" sqref="N182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1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</f>
        <v>373</v>
      </c>
      <c r="G3" s="24">
        <f>C5+C12+C23+C31+C36+C42+C48+C103+C116+C117+C126+C127+C135+C143+C53+C63+C81+C89+C13+C14+C24+C25+C64+C104+C118+C136+C144</f>
        <v>366</v>
      </c>
      <c r="H3" s="24">
        <f>C6+C15+C26+C32+C37+C44+C49+C54+C105+C119+C120+C128+C137+C145+C129+C82+C91+C67+C68+C106</f>
        <v>329</v>
      </c>
      <c r="I3" s="24">
        <f>C7+C33+C38+C45+C50+C55+C107+C121+C130+C139+C148+C149+C122+C83+C92+C69+C70+C131+C150</f>
        <v>247</v>
      </c>
      <c r="J3" s="170">
        <f>F3+G3+H3+I3</f>
        <v>1315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2</v>
      </c>
      <c r="C5" s="24">
        <v>25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4</v>
      </c>
      <c r="C6" s="24">
        <v>22</v>
      </c>
      <c r="D6" s="5">
        <v>1</v>
      </c>
      <c r="E6" s="338" t="s">
        <v>2843</v>
      </c>
      <c r="F6" s="94">
        <f>SUM(B3+B9+B10+B11+B20+B21+B22+B30+B35+B40+B47+B52+B58+B59+B80+B87+B101+B102+B113+B114+B115+B124+B125+B133+B134+B140+B141+B142+B88+B60+B61+B41+B62+B75+B76+B96)</f>
        <v>254</v>
      </c>
      <c r="G6" s="5">
        <f>B5+B12+B13+B14+B23+B24+B25+B31+B36+B42+B48+B53+B103+B116+B117+B118+B126+B135+B143+B144+B127+B63+B81+B89+B64+B104+B136+B65+B66+B90+B43</f>
        <v>284</v>
      </c>
      <c r="H6" s="5">
        <f>B6+B15+B16+B17+B26+B27+B28+B32+B37+B44+B49+B54+B105+B119+B120+B128+B129+B137+B145+B146+B82+B91+B67+B68+B106+B138+B69</f>
        <v>224</v>
      </c>
      <c r="I6" s="5">
        <f>B7+B33+B38+B45+B50+B55+B107+B121+B130+B131+B139+B148+B149+B150+B83+B92+B70+B122</f>
        <v>61</v>
      </c>
      <c r="J6" s="94">
        <f>SUM(F6+G6+H6+I6)</f>
        <v>823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5</v>
      </c>
      <c r="G9" s="5">
        <f>D5+D12+D13+D14+D23+D24+D31+D36+D42+D48+D53+D103+D116+D117+D118+D126+D127+D135+D143+D144+D63+D81+D89+D25+D64+D104+D136</f>
        <v>12</v>
      </c>
      <c r="H9" s="5">
        <f>D6+D15+D16+D17+D26+D27+D28+D32+D37+D44+D49+D54+D105+D119+D120+D128+D137+D145+D146+D64+D82+D91+D67+D68</f>
        <v>12</v>
      </c>
      <c r="I9" s="5">
        <f>D7+D33+D38+D45+D50+D55+D107+D121+D130+D131+D139+D148+D149+D150+D83+D92+D69+D70+D122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13</v>
      </c>
      <c r="C10" s="5"/>
      <c r="D10" s="5"/>
      <c r="E10" s="5"/>
      <c r="F10" s="5"/>
      <c r="G10" s="5"/>
      <c r="H10" s="5"/>
      <c r="I10" s="5"/>
      <c r="J10" s="94">
        <f>J3+J6+J9</f>
        <v>2171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632</v>
      </c>
      <c r="G15" s="5">
        <f>SUM(G3+G6+G9)</f>
        <v>662</v>
      </c>
      <c r="H15" s="5">
        <f>SUM(H3+H6+H9)</f>
        <v>565</v>
      </c>
      <c r="I15" s="5">
        <f>SUM(I3+I6+I9)</f>
        <v>312</v>
      </c>
      <c r="J15" s="94">
        <f>SUM(F15+G15+H15+I15)</f>
        <v>2171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13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0</v>
      </c>
      <c r="C23" s="5">
        <v>23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25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1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1</v>
      </c>
      <c r="C33" s="5">
        <v>21</v>
      </c>
      <c r="D33" s="108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24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22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16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26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23</v>
      </c>
      <c r="D45" s="108"/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1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0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22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0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26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2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26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17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25</v>
      </c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29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23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23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4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7</v>
      </c>
      <c r="C81" s="5">
        <v>23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17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22</v>
      </c>
      <c r="C90" s="5"/>
      <c r="D90" s="5"/>
      <c r="E90" s="264"/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/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9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1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23</v>
      </c>
      <c r="C104" s="24">
        <v>1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1</v>
      </c>
      <c r="E105" s="135" t="s">
        <v>4493</v>
      </c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17</v>
      </c>
      <c r="C106" s="5">
        <v>1</v>
      </c>
      <c r="D106" s="5"/>
      <c r="E106" s="5"/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1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2</v>
      </c>
      <c r="C119" s="5">
        <v>25</v>
      </c>
      <c r="D119" s="5">
        <v>0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4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2</v>
      </c>
      <c r="C126" s="5">
        <v>26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2</v>
      </c>
      <c r="C128" s="5">
        <v>24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0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24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16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0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15</v>
      </c>
      <c r="C136" s="5"/>
      <c r="D136" s="5">
        <v>1</v>
      </c>
      <c r="E136" s="255" t="s">
        <v>2843</v>
      </c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22</v>
      </c>
      <c r="C138" s="5"/>
      <c r="D138" s="108"/>
      <c r="E138" s="108"/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22</v>
      </c>
      <c r="D139" s="98"/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23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20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24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4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21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823</v>
      </c>
      <c r="C152" s="176">
        <f>SUM(C3:C151)</f>
        <v>1315</v>
      </c>
      <c r="D152" s="176">
        <f>SUM(D3:D151)</f>
        <v>33</v>
      </c>
      <c r="E152" s="165"/>
      <c r="F152" s="176"/>
      <c r="G152" s="165"/>
      <c r="H152" s="165"/>
      <c r="I152" s="165"/>
      <c r="J152" s="176">
        <f>B152+C152+D152</f>
        <v>2171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77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3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10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/>
      <c r="C167" s="96">
        <v>15</v>
      </c>
      <c r="D167" s="96"/>
      <c r="E167" s="96"/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15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15</v>
      </c>
      <c r="C169" s="96"/>
      <c r="D169" s="96">
        <v>2</v>
      </c>
      <c r="E169" s="135" t="s">
        <v>2843</v>
      </c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27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46</v>
      </c>
      <c r="G175" s="24">
        <f>SUM(C167+C183+C189+C197)</f>
        <v>61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165</v>
      </c>
      <c r="K175" s="301"/>
      <c r="N175" s="220" t="s">
        <v>4531</v>
      </c>
      <c r="O175" s="220"/>
      <c r="R175" s="220" t="s">
        <v>4562</v>
      </c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 t="s">
        <v>4533</v>
      </c>
      <c r="O176" s="220"/>
      <c r="R176" s="220" t="s">
        <v>4577</v>
      </c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UPPER(B164+B182+B188+B195+B196+B165+B166)</f>
        <v>21</v>
      </c>
      <c r="G177" s="165">
        <f>SUM(B168+B169+B183+B189+B197+B198)</f>
        <v>55</v>
      </c>
      <c r="H177" s="165">
        <f>SUM(B170+B171+B172+B173+B190+B199+B200)</f>
        <v>77</v>
      </c>
      <c r="I177" s="165">
        <f>SUM(B174+B175+B176+B201+B202)</f>
        <v>75</v>
      </c>
      <c r="J177" s="176">
        <f>F177+G177+H177+I177</f>
        <v>228</v>
      </c>
      <c r="K177" s="174"/>
      <c r="L177" s="166"/>
      <c r="N177" t="s">
        <v>4532</v>
      </c>
      <c r="R177" s="220" t="s">
        <v>4578</v>
      </c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N178" t="s">
        <v>4534</v>
      </c>
      <c r="R178" s="220" t="s">
        <v>4563</v>
      </c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2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4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69</v>
      </c>
      <c r="G181" s="96">
        <f>G175+G177+G179</f>
        <v>118</v>
      </c>
      <c r="H181" s="96">
        <f>H175+H177+H179</f>
        <v>120</v>
      </c>
      <c r="I181" s="96">
        <f>I175+I177+I179</f>
        <v>90</v>
      </c>
      <c r="J181" s="167">
        <f>J175+J177+J179</f>
        <v>397</v>
      </c>
      <c r="K181" s="174"/>
      <c r="L181" s="166"/>
      <c r="N181" s="220" t="s">
        <v>4536</v>
      </c>
      <c r="O181" s="220"/>
    </row>
    <row r="182" spans="1:19" x14ac:dyDescent="0.25">
      <c r="A182" s="96" t="s">
        <v>4566</v>
      </c>
      <c r="B182" s="163"/>
      <c r="C182" s="163">
        <v>11</v>
      </c>
      <c r="D182" s="96"/>
      <c r="E182" s="96"/>
      <c r="F182" s="96"/>
      <c r="G182" s="96"/>
      <c r="H182" s="96"/>
      <c r="I182" s="167">
        <f>SUM(F181+G181+H181+I181)</f>
        <v>397</v>
      </c>
      <c r="J182" s="167"/>
      <c r="K182" s="174"/>
      <c r="L182" s="166"/>
      <c r="N182" s="220" t="s">
        <v>4537</v>
      </c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  <c r="N183" t="s">
        <v>4538</v>
      </c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 t="s">
        <v>4539</v>
      </c>
    </row>
    <row r="188" spans="1:19" x14ac:dyDescent="0.25">
      <c r="A188" s="96" t="s">
        <v>4527</v>
      </c>
      <c r="B188" s="163">
        <v>0</v>
      </c>
      <c r="C188" s="163">
        <v>11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 t="s">
        <v>4540</v>
      </c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  <c r="N189" t="s">
        <v>4541</v>
      </c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  <c r="N190" t="s">
        <v>4542</v>
      </c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 t="s">
        <v>4543</v>
      </c>
    </row>
    <row r="195" spans="1:17" x14ac:dyDescent="0.25">
      <c r="A195" s="96" t="s">
        <v>4529</v>
      </c>
      <c r="B195" s="163">
        <v>1</v>
      </c>
      <c r="C195" s="163">
        <v>9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 t="s">
        <v>4544</v>
      </c>
    </row>
    <row r="196" spans="1:17" x14ac:dyDescent="0.25">
      <c r="A196" s="96" t="s">
        <v>4530</v>
      </c>
      <c r="B196" s="163">
        <v>7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 t="s">
        <v>4545</v>
      </c>
    </row>
    <row r="197" spans="1:17" x14ac:dyDescent="0.25">
      <c r="A197" s="5" t="s">
        <v>4022</v>
      </c>
      <c r="B197" s="271">
        <v>2</v>
      </c>
      <c r="C197" s="271">
        <v>16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16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 t="s">
        <v>4546</v>
      </c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 t="s">
        <v>4552</v>
      </c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 t="s">
        <v>4551</v>
      </c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228</v>
      </c>
      <c r="C208" s="179">
        <f>SUM(C163:C207)</f>
        <v>165</v>
      </c>
      <c r="D208" s="179">
        <f>SUM(D163:D207)</f>
        <v>4</v>
      </c>
      <c r="E208" s="292" t="s">
        <v>4409</v>
      </c>
      <c r="F208" s="179"/>
      <c r="G208" s="179"/>
      <c r="H208" s="179"/>
      <c r="I208" s="179"/>
      <c r="J208" s="179">
        <f>B208+C208+D208</f>
        <v>397</v>
      </c>
    </row>
    <row r="209" spans="1:17" ht="15.75" thickTop="1" x14ac:dyDescent="0.25">
      <c r="A209" s="24" t="s">
        <v>1802</v>
      </c>
      <c r="B209" s="24">
        <f>B208+B152</f>
        <v>1051</v>
      </c>
      <c r="C209" s="24">
        <f>C152+C208</f>
        <v>1480</v>
      </c>
      <c r="D209" s="24">
        <f>D152+D208</f>
        <v>37</v>
      </c>
      <c r="E209" s="24"/>
      <c r="F209" s="24"/>
      <c r="G209" s="24"/>
      <c r="H209" s="24"/>
      <c r="I209" s="24"/>
      <c r="J209" s="24">
        <f>J208+J152</f>
        <v>2568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4523</v>
      </c>
      <c r="E215" t="s">
        <v>4519</v>
      </c>
      <c r="O215" s="253"/>
      <c r="P215" s="253"/>
      <c r="Q215" s="253"/>
    </row>
    <row r="216" spans="1:17" x14ac:dyDescent="0.25">
      <c r="A216" s="253" t="s">
        <v>4535</v>
      </c>
      <c r="B216" s="253"/>
      <c r="C216" s="253"/>
      <c r="D216" s="253"/>
      <c r="E216" s="253" t="s">
        <v>4520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4553</v>
      </c>
      <c r="B217" s="253"/>
      <c r="C217" s="253"/>
      <c r="D217" s="253"/>
      <c r="E217" s="253" t="s">
        <v>4521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4558</v>
      </c>
      <c r="B218" s="253"/>
      <c r="C218" s="253"/>
      <c r="D218" s="253"/>
      <c r="E218" s="253" t="s">
        <v>4522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4559</v>
      </c>
      <c r="B219" s="253"/>
      <c r="C219" s="253"/>
      <c r="D219" s="253"/>
      <c r="E219" s="253" t="s">
        <v>4549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4561</v>
      </c>
      <c r="B220" s="253"/>
      <c r="C220" s="253"/>
      <c r="D220" s="253"/>
      <c r="E220" s="253" t="s">
        <v>4550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t="s">
        <v>4581</v>
      </c>
      <c r="C221" s="253"/>
      <c r="D221" s="253"/>
      <c r="E221" s="253" t="s">
        <v>4560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 t="s">
        <v>4564</v>
      </c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E229" s="253"/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/>
      <c r="B242" s="253"/>
      <c r="C242" s="253"/>
      <c r="D242" s="253"/>
      <c r="E242" s="253" t="s">
        <v>4568</v>
      </c>
      <c r="K242" s="220"/>
      <c r="O242" s="253" t="s">
        <v>4579</v>
      </c>
    </row>
    <row r="243" spans="1:21" x14ac:dyDescent="0.25">
      <c r="B243" s="253"/>
      <c r="C243" s="253"/>
      <c r="E243" t="s">
        <v>4569</v>
      </c>
      <c r="O243" s="253"/>
      <c r="P243" s="253"/>
      <c r="Q243" s="253"/>
    </row>
    <row r="244" spans="1:21" x14ac:dyDescent="0.25">
      <c r="B244" s="253"/>
      <c r="C244" s="253"/>
      <c r="E244" s="253" t="s">
        <v>4570</v>
      </c>
      <c r="O244" s="253"/>
      <c r="P244" s="253"/>
      <c r="Q244" s="253"/>
    </row>
    <row r="245" spans="1:21" x14ac:dyDescent="0.25">
      <c r="A245" s="253"/>
      <c r="B245" s="253"/>
      <c r="C245" s="253"/>
      <c r="E245" s="253" t="s">
        <v>4571</v>
      </c>
      <c r="O245" s="253"/>
      <c r="P245" s="253"/>
      <c r="Q245" s="253"/>
      <c r="U245" t="s">
        <v>3158</v>
      </c>
    </row>
    <row r="246" spans="1:21" x14ac:dyDescent="0.25">
      <c r="A246" s="253"/>
      <c r="B246" s="253"/>
      <c r="C246" s="253"/>
      <c r="E246" s="253" t="s">
        <v>4572</v>
      </c>
      <c r="O246" s="253"/>
      <c r="P246" s="253"/>
      <c r="Q246" s="253"/>
    </row>
    <row r="247" spans="1:21" x14ac:dyDescent="0.25">
      <c r="A247" s="277"/>
      <c r="B247" s="253"/>
      <c r="C247" s="253"/>
      <c r="E247" s="253" t="s">
        <v>4573</v>
      </c>
      <c r="K247" s="220"/>
      <c r="O247" s="253"/>
    </row>
    <row r="248" spans="1:21" x14ac:dyDescent="0.25">
      <c r="A248" s="277"/>
      <c r="B248" s="253"/>
      <c r="C248" s="253"/>
      <c r="E248" s="253" t="s">
        <v>4574</v>
      </c>
      <c r="O248" s="253"/>
    </row>
    <row r="249" spans="1:21" x14ac:dyDescent="0.25">
      <c r="A249" s="253"/>
      <c r="B249" s="253"/>
      <c r="C249" s="253"/>
      <c r="E249" s="253" t="s">
        <v>4575</v>
      </c>
      <c r="O249" s="253"/>
    </row>
    <row r="250" spans="1:21" x14ac:dyDescent="0.25">
      <c r="A250" s="253"/>
      <c r="B250" s="253"/>
      <c r="C250" s="253"/>
      <c r="E250" s="253" t="s">
        <v>4576</v>
      </c>
      <c r="O250" s="253"/>
    </row>
    <row r="251" spans="1:21" x14ac:dyDescent="0.25">
      <c r="A251" s="253"/>
      <c r="B251" s="253"/>
      <c r="C251" s="253"/>
      <c r="D251" s="253"/>
      <c r="O251" s="253"/>
    </row>
    <row r="252" spans="1:21" x14ac:dyDescent="0.25">
      <c r="A252" s="253"/>
      <c r="B252" s="253"/>
      <c r="C252" s="253"/>
      <c r="D252" s="253"/>
      <c r="O252" s="253"/>
    </row>
    <row r="253" spans="1:21" x14ac:dyDescent="0.25">
      <c r="A253" s="253"/>
      <c r="B253" s="253"/>
      <c r="C253" s="253"/>
      <c r="D253" s="253"/>
      <c r="O253" s="253"/>
    </row>
    <row r="254" spans="1:21" x14ac:dyDescent="0.25">
      <c r="A254" s="253"/>
      <c r="B254" s="253"/>
      <c r="C254" s="253"/>
      <c r="D254" s="253"/>
      <c r="F254" s="252"/>
    </row>
    <row r="255" spans="1:21" x14ac:dyDescent="0.25">
      <c r="A255" s="253"/>
      <c r="B255" s="253"/>
      <c r="C255" s="253"/>
      <c r="D255" s="253"/>
    </row>
    <row r="256" spans="1:21" x14ac:dyDescent="0.25">
      <c r="A256" s="253"/>
      <c r="B256" s="253"/>
      <c r="C256" s="253"/>
      <c r="D256" s="253"/>
    </row>
    <row r="257" spans="1:17" x14ac:dyDescent="0.25">
      <c r="A257" s="253"/>
      <c r="B257" s="253"/>
      <c r="C257" s="253"/>
      <c r="D257" s="253"/>
    </row>
    <row r="258" spans="1:17" x14ac:dyDescent="0.25">
      <c r="A258" s="253"/>
      <c r="B258" s="253"/>
      <c r="C258" s="253"/>
      <c r="D258" s="253"/>
      <c r="E258" s="253"/>
    </row>
    <row r="259" spans="1:17" x14ac:dyDescent="0.25">
      <c r="A259" s="253"/>
      <c r="B259" s="253"/>
      <c r="C259" s="253"/>
      <c r="D259" s="253"/>
      <c r="E259" s="253"/>
    </row>
    <row r="260" spans="1:17" x14ac:dyDescent="0.25">
      <c r="A260" s="253"/>
      <c r="B260" s="253"/>
      <c r="C260" s="253"/>
      <c r="D260" s="253"/>
      <c r="E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</row>
    <row r="278" spans="1:5" x14ac:dyDescent="0.25">
      <c r="A278" s="253"/>
      <c r="B278" s="253"/>
      <c r="C278" s="253"/>
      <c r="D278" s="253"/>
    </row>
    <row r="279" spans="1:5" x14ac:dyDescent="0.25">
      <c r="A279" s="253"/>
      <c r="B279" s="253"/>
      <c r="C279" s="253"/>
      <c r="D279" s="253"/>
    </row>
    <row r="280" spans="1:5" x14ac:dyDescent="0.25">
      <c r="A280" s="253"/>
      <c r="B280" s="253"/>
      <c r="C280" s="253"/>
      <c r="D280" s="253"/>
    </row>
    <row r="281" spans="1:5" x14ac:dyDescent="0.25">
      <c r="A281" s="253"/>
      <c r="B281" s="253"/>
      <c r="C281" s="253"/>
      <c r="D281" s="253"/>
    </row>
    <row r="282" spans="1:5" x14ac:dyDescent="0.25">
      <c r="A282" s="253"/>
      <c r="B282" s="253"/>
      <c r="C282" s="253"/>
      <c r="D282" s="253"/>
    </row>
    <row r="283" spans="1:5" x14ac:dyDescent="0.25">
      <c r="A283" s="253"/>
      <c r="B283" s="253"/>
      <c r="C283" s="253"/>
      <c r="D283" s="253"/>
    </row>
    <row r="284" spans="1:5" x14ac:dyDescent="0.25">
      <c r="A284" s="253"/>
      <c r="B284" s="253"/>
      <c r="C284" s="253"/>
      <c r="D284" s="253"/>
    </row>
    <row r="285" spans="1:5" x14ac:dyDescent="0.25">
      <c r="A285" s="253"/>
      <c r="B285" s="253"/>
      <c r="C285" s="253"/>
      <c r="D285" s="253"/>
    </row>
    <row r="286" spans="1:5" x14ac:dyDescent="0.25">
      <c r="A286" s="253"/>
      <c r="B286" s="253"/>
      <c r="C286" s="253"/>
      <c r="D286" s="253"/>
    </row>
    <row r="287" spans="1:5" x14ac:dyDescent="0.25">
      <c r="A287" s="253"/>
      <c r="B287" s="253"/>
      <c r="C287" s="253"/>
      <c r="D287" s="253"/>
    </row>
    <row r="288" spans="1:5" x14ac:dyDescent="0.25">
      <c r="A288" s="253"/>
      <c r="B288" s="253"/>
      <c r="C288" s="253"/>
      <c r="D288" s="253"/>
    </row>
    <row r="289" spans="1:17" x14ac:dyDescent="0.25">
      <c r="A289" s="253"/>
      <c r="B289" s="253"/>
      <c r="C289" s="253"/>
      <c r="D289" s="253"/>
      <c r="E289" s="296"/>
    </row>
    <row r="290" spans="1:17" x14ac:dyDescent="0.25">
      <c r="A290" s="253"/>
      <c r="B290" s="253"/>
      <c r="C290" s="253"/>
      <c r="D290" s="253"/>
      <c r="E290" s="252"/>
    </row>
    <row r="291" spans="1:17" x14ac:dyDescent="0.25">
      <c r="A291" s="253"/>
      <c r="B291" s="253"/>
      <c r="C291" s="253"/>
      <c r="D291" s="253"/>
      <c r="E291" s="252"/>
    </row>
    <row r="292" spans="1:17" x14ac:dyDescent="0.25">
      <c r="A292" s="253"/>
      <c r="B292" s="253"/>
      <c r="C292" s="253"/>
      <c r="D292" s="253"/>
      <c r="E292" s="252"/>
    </row>
    <row r="293" spans="1:17" x14ac:dyDescent="0.25">
      <c r="A293" s="253"/>
      <c r="B293" s="253"/>
      <c r="C293" s="253"/>
      <c r="D293" s="253"/>
      <c r="E293" s="252"/>
    </row>
    <row r="294" spans="1:17" x14ac:dyDescent="0.25">
      <c r="A294" s="253"/>
      <c r="B294" s="253"/>
      <c r="C294" s="253"/>
      <c r="D294" s="253"/>
      <c r="E294" s="252"/>
    </row>
    <row r="295" spans="1:17" x14ac:dyDescent="0.25">
      <c r="A295" s="253"/>
      <c r="B295" s="253"/>
      <c r="C295" s="253"/>
      <c r="D295" s="253"/>
      <c r="E295" s="252"/>
    </row>
    <row r="296" spans="1:17" x14ac:dyDescent="0.25">
      <c r="A296" s="253"/>
      <c r="B296" s="253"/>
      <c r="C296" s="253"/>
      <c r="D296" s="253"/>
      <c r="E296" s="296"/>
    </row>
    <row r="297" spans="1:17" x14ac:dyDescent="0.25">
      <c r="A297" s="253"/>
      <c r="B297" s="253"/>
      <c r="C297" s="253"/>
      <c r="D297" s="253"/>
      <c r="E297" s="253"/>
    </row>
    <row r="299" spans="1:17" x14ac:dyDescent="0.25">
      <c r="A299" s="252" t="s">
        <v>2573</v>
      </c>
      <c r="E299" s="252" t="s">
        <v>2573</v>
      </c>
      <c r="K299" s="252" t="s">
        <v>2573</v>
      </c>
      <c r="O299" s="252" t="s">
        <v>2573</v>
      </c>
    </row>
    <row r="300" spans="1:17" x14ac:dyDescent="0.25">
      <c r="B300" s="166"/>
      <c r="E300" s="253" t="s">
        <v>4554</v>
      </c>
    </row>
    <row r="301" spans="1:17" x14ac:dyDescent="0.25">
      <c r="O301" s="253"/>
      <c r="P301" s="253"/>
      <c r="Q301" s="253"/>
    </row>
    <row r="313" spans="1:15" x14ac:dyDescent="0.25">
      <c r="A313" s="252" t="s">
        <v>2574</v>
      </c>
      <c r="E313" s="252" t="s">
        <v>2574</v>
      </c>
      <c r="K313" s="252" t="s">
        <v>2574</v>
      </c>
      <c r="O313" s="252" t="s">
        <v>2574</v>
      </c>
    </row>
    <row r="314" spans="1:15" x14ac:dyDescent="0.25">
      <c r="A314" s="253"/>
      <c r="B314" s="253"/>
      <c r="C314" s="253"/>
      <c r="D314" s="253"/>
      <c r="E314" s="253"/>
      <c r="F314" s="253"/>
      <c r="G314" s="253"/>
    </row>
    <row r="315" spans="1:15" x14ac:dyDescent="0.25">
      <c r="A315" s="253"/>
      <c r="B315" s="253"/>
      <c r="C315" s="253"/>
      <c r="D315" s="253"/>
      <c r="E315" s="253"/>
      <c r="F315" s="253"/>
      <c r="G315" s="253"/>
    </row>
    <row r="316" spans="1:15" x14ac:dyDescent="0.25">
      <c r="A316" s="253"/>
      <c r="B316" s="253"/>
      <c r="C316" s="253"/>
      <c r="D316" s="253"/>
      <c r="E316" s="253"/>
      <c r="F316" s="253"/>
      <c r="G316" s="253"/>
    </row>
    <row r="317" spans="1:15" x14ac:dyDescent="0.25">
      <c r="A317" s="253"/>
      <c r="B317" s="253"/>
      <c r="C317" s="253"/>
      <c r="D317" s="253"/>
      <c r="E317" s="253"/>
      <c r="F317" s="253"/>
      <c r="G317" s="253"/>
    </row>
    <row r="318" spans="1:15" x14ac:dyDescent="0.25">
      <c r="A318" s="253"/>
      <c r="C318" s="253"/>
      <c r="D318" s="253"/>
      <c r="E318" s="253"/>
    </row>
    <row r="319" spans="1:15" x14ac:dyDescent="0.25">
      <c r="A319" s="253"/>
      <c r="C319" s="253"/>
      <c r="D319" s="253"/>
      <c r="E319" s="253"/>
    </row>
    <row r="320" spans="1:15" x14ac:dyDescent="0.25">
      <c r="A320" s="253"/>
      <c r="C320" s="253"/>
      <c r="D320" s="253"/>
      <c r="E320" s="253"/>
    </row>
    <row r="321" spans="1:15" x14ac:dyDescent="0.25">
      <c r="A321" s="253"/>
      <c r="C321" s="253"/>
      <c r="D321" s="253"/>
      <c r="E321" s="253"/>
    </row>
    <row r="322" spans="1:15" x14ac:dyDescent="0.25">
      <c r="A322" s="253"/>
      <c r="C322" s="253"/>
      <c r="D322" s="253"/>
      <c r="E322" s="253"/>
    </row>
    <row r="323" spans="1:15" x14ac:dyDescent="0.25">
      <c r="A323" s="253"/>
      <c r="C323" s="253"/>
      <c r="D323" s="253"/>
      <c r="E323" s="253"/>
    </row>
    <row r="324" spans="1:15" x14ac:dyDescent="0.25">
      <c r="A324" s="253"/>
      <c r="E324" s="253"/>
    </row>
    <row r="325" spans="1:15" x14ac:dyDescent="0.25">
      <c r="A325" s="253"/>
      <c r="E325" s="253"/>
    </row>
    <row r="327" spans="1:15" x14ac:dyDescent="0.25">
      <c r="A327" s="253"/>
      <c r="E327" s="253"/>
    </row>
    <row r="328" spans="1:15" x14ac:dyDescent="0.25">
      <c r="A328" s="253"/>
      <c r="E328" s="253"/>
    </row>
    <row r="329" spans="1:15" x14ac:dyDescent="0.25">
      <c r="A329" s="253"/>
      <c r="E329" s="253"/>
    </row>
    <row r="330" spans="1:15" x14ac:dyDescent="0.25">
      <c r="A330" s="253"/>
    </row>
    <row r="331" spans="1:15" x14ac:dyDescent="0.25">
      <c r="E331" s="253"/>
    </row>
    <row r="332" spans="1:15" x14ac:dyDescent="0.25">
      <c r="A332" s="252" t="s">
        <v>2587</v>
      </c>
      <c r="E332" s="252" t="s">
        <v>2587</v>
      </c>
      <c r="K332" s="252" t="s">
        <v>2587</v>
      </c>
      <c r="O332" s="252" t="s">
        <v>2587</v>
      </c>
    </row>
    <row r="333" spans="1:15" x14ac:dyDescent="0.25">
      <c r="A333" t="s">
        <v>3794</v>
      </c>
      <c r="C333" s="253"/>
      <c r="D333" s="253"/>
      <c r="E333" s="253"/>
    </row>
    <row r="334" spans="1:15" x14ac:dyDescent="0.25">
      <c r="A334" s="253"/>
      <c r="B334" s="253"/>
      <c r="C334" s="253"/>
      <c r="D334" s="253"/>
    </row>
    <row r="335" spans="1:15" x14ac:dyDescent="0.25">
      <c r="B335" s="253"/>
      <c r="C335" s="253"/>
      <c r="D335" s="253"/>
      <c r="E335" s="253"/>
    </row>
    <row r="336" spans="1:15" x14ac:dyDescent="0.25">
      <c r="B336" s="253"/>
      <c r="C336" s="253"/>
      <c r="D336" s="253"/>
      <c r="E336" s="253"/>
    </row>
    <row r="337" spans="1:5" x14ac:dyDescent="0.25">
      <c r="B337" s="253"/>
      <c r="C337" s="253"/>
      <c r="D337" s="253"/>
      <c r="E337" s="253"/>
    </row>
    <row r="338" spans="1:5" x14ac:dyDescent="0.25">
      <c r="A338" s="253"/>
      <c r="B338" s="253"/>
      <c r="C338" s="253"/>
      <c r="D338" s="253"/>
      <c r="E338" s="253"/>
    </row>
    <row r="339" spans="1:5" x14ac:dyDescent="0.25">
      <c r="A339" s="253"/>
      <c r="B339" s="253"/>
      <c r="C339" s="253"/>
      <c r="D339" s="253"/>
      <c r="E339" s="253"/>
    </row>
    <row r="340" spans="1:5" x14ac:dyDescent="0.25">
      <c r="A340" s="253"/>
      <c r="B340" s="253"/>
      <c r="C340" s="253"/>
      <c r="D340" s="253"/>
      <c r="E340" s="253"/>
    </row>
    <row r="341" spans="1:5" x14ac:dyDescent="0.25">
      <c r="A341" s="253"/>
      <c r="B341" s="253"/>
    </row>
    <row r="342" spans="1:5" x14ac:dyDescent="0.25">
      <c r="A342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K38"/>
  <sheetViews>
    <sheetView topLeftCell="A12" workbookViewId="0">
      <selection activeCell="B39" sqref="B39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1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1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1" x14ac:dyDescent="0.25">
      <c r="A3" s="158">
        <v>2</v>
      </c>
      <c r="B3" s="51" t="s">
        <v>3498</v>
      </c>
      <c r="C3" s="123">
        <v>721</v>
      </c>
      <c r="D3" s="123" t="s">
        <v>3499</v>
      </c>
      <c r="E3" s="123">
        <v>201</v>
      </c>
      <c r="F3" s="124">
        <v>43710</v>
      </c>
      <c r="G3" s="123" t="s">
        <v>2950</v>
      </c>
      <c r="H3" s="252" t="s">
        <v>4018</v>
      </c>
    </row>
    <row r="4" spans="1:11" x14ac:dyDescent="0.25">
      <c r="A4" s="158">
        <v>3</v>
      </c>
      <c r="B4" s="6" t="s">
        <v>3141</v>
      </c>
      <c r="C4" s="86">
        <v>21</v>
      </c>
      <c r="D4" s="86" t="s">
        <v>3835</v>
      </c>
      <c r="E4" s="86">
        <v>27</v>
      </c>
      <c r="F4" s="87">
        <v>43847</v>
      </c>
      <c r="G4" s="86" t="s">
        <v>2950</v>
      </c>
      <c r="H4" t="s">
        <v>4345</v>
      </c>
    </row>
    <row r="5" spans="1:11" x14ac:dyDescent="0.25">
      <c r="A5" s="158">
        <v>4</v>
      </c>
      <c r="B5" s="6" t="s">
        <v>3860</v>
      </c>
      <c r="C5" s="86" t="s">
        <v>3861</v>
      </c>
      <c r="D5" s="86" t="s">
        <v>3862</v>
      </c>
      <c r="E5" s="86">
        <v>49</v>
      </c>
      <c r="F5" s="87">
        <v>43866</v>
      </c>
      <c r="G5" s="140" t="s">
        <v>2843</v>
      </c>
      <c r="H5" s="333"/>
      <c r="I5" t="s">
        <v>4377</v>
      </c>
    </row>
    <row r="6" spans="1:11" x14ac:dyDescent="0.25">
      <c r="A6" s="158">
        <v>5</v>
      </c>
      <c r="B6" s="6" t="s">
        <v>3886</v>
      </c>
      <c r="C6" s="123">
        <v>822</v>
      </c>
      <c r="D6" s="123" t="s">
        <v>3887</v>
      </c>
      <c r="E6" s="123">
        <v>67</v>
      </c>
      <c r="F6" s="124">
        <v>43893</v>
      </c>
      <c r="G6" s="140" t="s">
        <v>2843</v>
      </c>
      <c r="H6" t="s">
        <v>4401</v>
      </c>
    </row>
    <row r="7" spans="1:11" x14ac:dyDescent="0.25">
      <c r="A7" s="158">
        <v>6</v>
      </c>
      <c r="B7" s="51" t="s">
        <v>3973</v>
      </c>
      <c r="C7" s="123">
        <v>842</v>
      </c>
      <c r="D7" s="123" t="s">
        <v>3974</v>
      </c>
      <c r="E7" s="123">
        <v>124</v>
      </c>
      <c r="F7" s="124">
        <v>44019</v>
      </c>
      <c r="G7" s="123" t="s">
        <v>2950</v>
      </c>
      <c r="H7" t="s">
        <v>4494</v>
      </c>
    </row>
    <row r="8" spans="1:11" x14ac:dyDescent="0.25">
      <c r="A8" s="158">
        <v>7</v>
      </c>
      <c r="B8" s="51" t="s">
        <v>4124</v>
      </c>
      <c r="C8" s="123">
        <v>131</v>
      </c>
      <c r="D8" s="123" t="s">
        <v>4125</v>
      </c>
      <c r="E8" s="123">
        <v>186</v>
      </c>
      <c r="F8" s="124">
        <v>44078</v>
      </c>
      <c r="G8" s="140" t="s">
        <v>2843</v>
      </c>
    </row>
    <row r="9" spans="1:11" x14ac:dyDescent="0.25">
      <c r="A9" s="158">
        <v>8</v>
      </c>
      <c r="B9" s="65" t="s">
        <v>4136</v>
      </c>
      <c r="C9" s="287" t="s">
        <v>4137</v>
      </c>
      <c r="D9" s="287" t="s">
        <v>4138</v>
      </c>
      <c r="E9" s="287">
        <v>204</v>
      </c>
      <c r="F9" s="288">
        <v>44084</v>
      </c>
      <c r="G9" s="244" t="s">
        <v>2843</v>
      </c>
    </row>
    <row r="10" spans="1:11" x14ac:dyDescent="0.25">
      <c r="A10" s="158">
        <v>9</v>
      </c>
      <c r="B10" s="65" t="s">
        <v>4141</v>
      </c>
      <c r="C10" s="287" t="s">
        <v>4137</v>
      </c>
      <c r="D10" s="287" t="s">
        <v>4142</v>
      </c>
      <c r="E10" s="287">
        <v>209</v>
      </c>
      <c r="F10" s="288">
        <v>44085</v>
      </c>
      <c r="G10" s="244" t="s">
        <v>2843</v>
      </c>
    </row>
    <row r="11" spans="1:11" x14ac:dyDescent="0.25">
      <c r="A11" s="158">
        <v>10</v>
      </c>
      <c r="B11" s="51" t="s">
        <v>4178</v>
      </c>
      <c r="C11" s="334" t="s">
        <v>2491</v>
      </c>
      <c r="D11" s="123" t="s">
        <v>4179</v>
      </c>
      <c r="E11" s="123">
        <v>252</v>
      </c>
      <c r="F11" s="124">
        <v>44106</v>
      </c>
      <c r="G11" s="86" t="s">
        <v>2950</v>
      </c>
    </row>
    <row r="12" spans="1:11" x14ac:dyDescent="0.25">
      <c r="A12" s="158">
        <v>11</v>
      </c>
      <c r="B12" s="51" t="s">
        <v>4187</v>
      </c>
      <c r="C12" s="123">
        <v>931</v>
      </c>
      <c r="D12" s="123" t="s">
        <v>4125</v>
      </c>
      <c r="E12" s="123">
        <v>259</v>
      </c>
      <c r="F12" s="124">
        <v>44113</v>
      </c>
      <c r="G12" s="86" t="s">
        <v>2950</v>
      </c>
    </row>
    <row r="13" spans="1:11" x14ac:dyDescent="0.25">
      <c r="A13" s="158">
        <v>12</v>
      </c>
      <c r="B13" s="51" t="s">
        <v>4201</v>
      </c>
      <c r="C13" s="123" t="s">
        <v>4202</v>
      </c>
      <c r="D13" s="123" t="s">
        <v>4125</v>
      </c>
      <c r="E13" s="123">
        <v>266</v>
      </c>
      <c r="F13" s="124">
        <v>44118</v>
      </c>
      <c r="G13" s="140" t="s">
        <v>2843</v>
      </c>
    </row>
    <row r="14" spans="1:11" x14ac:dyDescent="0.25">
      <c r="A14" s="158">
        <v>13</v>
      </c>
      <c r="B14" s="51" t="s">
        <v>4260</v>
      </c>
      <c r="C14" s="123">
        <v>931</v>
      </c>
      <c r="D14" s="123" t="s">
        <v>4125</v>
      </c>
      <c r="E14" s="123">
        <v>326</v>
      </c>
      <c r="F14" s="124">
        <v>44154</v>
      </c>
      <c r="G14" s="86" t="s">
        <v>2950</v>
      </c>
    </row>
    <row r="15" spans="1:11" x14ac:dyDescent="0.25">
      <c r="A15" s="158">
        <v>14</v>
      </c>
      <c r="B15" s="51" t="s">
        <v>4294</v>
      </c>
      <c r="C15" s="123">
        <v>922</v>
      </c>
      <c r="D15" s="123" t="s">
        <v>4125</v>
      </c>
      <c r="E15" s="123">
        <v>357</v>
      </c>
      <c r="F15" s="124">
        <v>44137</v>
      </c>
      <c r="G15" s="140" t="s">
        <v>2843</v>
      </c>
    </row>
    <row r="16" spans="1:11" x14ac:dyDescent="0.25">
      <c r="A16" s="158">
        <v>15</v>
      </c>
      <c r="B16" s="51" t="s">
        <v>4400</v>
      </c>
      <c r="C16" s="123" t="s">
        <v>3502</v>
      </c>
      <c r="D16" s="123" t="s">
        <v>4125</v>
      </c>
      <c r="E16" s="123">
        <v>364</v>
      </c>
      <c r="F16" s="124">
        <v>44173</v>
      </c>
      <c r="G16" s="86" t="s">
        <v>2950</v>
      </c>
    </row>
    <row r="17" spans="1:9" x14ac:dyDescent="0.25">
      <c r="A17" s="158">
        <v>16</v>
      </c>
      <c r="B17" s="51" t="s">
        <v>4306</v>
      </c>
      <c r="C17" s="334" t="s">
        <v>100</v>
      </c>
      <c r="D17" s="123" t="s">
        <v>4125</v>
      </c>
      <c r="E17" s="123">
        <v>375</v>
      </c>
      <c r="F17" s="124">
        <v>44180</v>
      </c>
      <c r="G17" s="140" t="s">
        <v>2843</v>
      </c>
    </row>
    <row r="18" spans="1:9" x14ac:dyDescent="0.25">
      <c r="A18" s="158">
        <v>17</v>
      </c>
      <c r="B18" s="51" t="s">
        <v>4307</v>
      </c>
      <c r="C18" s="123">
        <v>531</v>
      </c>
      <c r="D18" s="123" t="s">
        <v>4125</v>
      </c>
      <c r="E18" s="123">
        <v>377</v>
      </c>
      <c r="F18" s="124">
        <v>44182</v>
      </c>
      <c r="G18" s="86" t="s">
        <v>2950</v>
      </c>
    </row>
    <row r="19" spans="1:9" x14ac:dyDescent="0.25">
      <c r="A19" s="158">
        <v>18</v>
      </c>
      <c r="B19" s="51" t="s">
        <v>4341</v>
      </c>
      <c r="C19" s="123">
        <v>432</v>
      </c>
      <c r="D19" s="123" t="s">
        <v>4342</v>
      </c>
      <c r="E19" s="123">
        <v>24</v>
      </c>
      <c r="F19" s="124">
        <v>44214</v>
      </c>
      <c r="G19" s="140" t="s">
        <v>2843</v>
      </c>
    </row>
    <row r="20" spans="1:9" x14ac:dyDescent="0.25">
      <c r="A20" s="158">
        <v>19</v>
      </c>
      <c r="B20" s="51" t="s">
        <v>4355</v>
      </c>
      <c r="C20" s="123">
        <v>521</v>
      </c>
      <c r="D20" s="123" t="s">
        <v>4356</v>
      </c>
      <c r="E20" s="123">
        <v>29</v>
      </c>
      <c r="F20" s="124">
        <v>44216</v>
      </c>
      <c r="G20" s="86" t="s">
        <v>2950</v>
      </c>
    </row>
    <row r="21" spans="1:9" x14ac:dyDescent="0.25">
      <c r="A21" s="158">
        <v>20</v>
      </c>
      <c r="B21" s="51" t="s">
        <v>4363</v>
      </c>
      <c r="C21" s="123">
        <v>432</v>
      </c>
      <c r="D21" s="123" t="s">
        <v>4342</v>
      </c>
      <c r="E21" s="123">
        <v>37</v>
      </c>
      <c r="F21" s="124">
        <v>44225</v>
      </c>
      <c r="G21" s="140" t="s">
        <v>2843</v>
      </c>
    </row>
    <row r="22" spans="1:9" x14ac:dyDescent="0.25">
      <c r="A22" s="158">
        <v>21</v>
      </c>
      <c r="B22" s="51" t="s">
        <v>4367</v>
      </c>
      <c r="C22" s="123" t="s">
        <v>4368</v>
      </c>
      <c r="D22" s="123" t="s">
        <v>4125</v>
      </c>
      <c r="E22" s="123">
        <v>44</v>
      </c>
      <c r="F22" s="124">
        <v>44230</v>
      </c>
      <c r="G22" s="86" t="s">
        <v>2950</v>
      </c>
      <c r="H22" s="343"/>
      <c r="I22" t="s">
        <v>4557</v>
      </c>
    </row>
    <row r="23" spans="1:9" x14ac:dyDescent="0.25">
      <c r="A23" s="158">
        <v>22</v>
      </c>
      <c r="B23" s="51" t="s">
        <v>4384</v>
      </c>
      <c r="C23" s="123" t="s">
        <v>3861</v>
      </c>
      <c r="D23" s="123" t="s">
        <v>4342</v>
      </c>
      <c r="E23" s="123">
        <v>57</v>
      </c>
      <c r="F23" s="124">
        <v>44235</v>
      </c>
      <c r="G23" s="140" t="s">
        <v>2843</v>
      </c>
    </row>
    <row r="24" spans="1:9" x14ac:dyDescent="0.25">
      <c r="A24" s="158">
        <v>23</v>
      </c>
      <c r="B24" s="51" t="s">
        <v>4386</v>
      </c>
      <c r="C24" s="123" t="s">
        <v>4387</v>
      </c>
      <c r="D24" s="123" t="s">
        <v>4342</v>
      </c>
      <c r="E24" s="123">
        <v>60</v>
      </c>
      <c r="F24" s="124">
        <v>44239</v>
      </c>
      <c r="G24" s="302" t="s">
        <v>2950</v>
      </c>
    </row>
    <row r="25" spans="1:9" x14ac:dyDescent="0.25">
      <c r="A25" s="158">
        <v>24</v>
      </c>
      <c r="B25" s="51" t="s">
        <v>4390</v>
      </c>
      <c r="C25" s="123" t="s">
        <v>4387</v>
      </c>
      <c r="D25" s="123" t="s">
        <v>4342</v>
      </c>
      <c r="E25" s="123">
        <v>62</v>
      </c>
      <c r="F25" s="124">
        <v>44242</v>
      </c>
      <c r="G25" s="302" t="s">
        <v>2950</v>
      </c>
    </row>
    <row r="26" spans="1:9" x14ac:dyDescent="0.25">
      <c r="A26" s="158">
        <v>25</v>
      </c>
      <c r="B26" s="51" t="s">
        <v>4399</v>
      </c>
      <c r="C26" s="123" t="s">
        <v>3502</v>
      </c>
      <c r="D26" s="123" t="s">
        <v>4342</v>
      </c>
      <c r="E26" s="123">
        <v>70</v>
      </c>
      <c r="F26" s="124">
        <v>44253</v>
      </c>
      <c r="G26" s="302" t="s">
        <v>2950</v>
      </c>
    </row>
    <row r="27" spans="1:9" x14ac:dyDescent="0.25">
      <c r="A27" s="158">
        <v>26</v>
      </c>
      <c r="B27" s="51" t="s">
        <v>4411</v>
      </c>
      <c r="C27" s="123" t="s">
        <v>4412</v>
      </c>
      <c r="D27" s="123" t="s">
        <v>4342</v>
      </c>
      <c r="E27" s="123">
        <v>85</v>
      </c>
      <c r="F27" s="124">
        <v>44279</v>
      </c>
      <c r="G27" s="140" t="s">
        <v>2843</v>
      </c>
    </row>
    <row r="28" spans="1:9" x14ac:dyDescent="0.25">
      <c r="A28" s="158">
        <v>27</v>
      </c>
      <c r="B28" s="51" t="s">
        <v>4418</v>
      </c>
      <c r="C28" s="123">
        <v>531</v>
      </c>
      <c r="D28" s="123" t="s">
        <v>4342</v>
      </c>
      <c r="E28" s="123">
        <v>88</v>
      </c>
      <c r="F28" s="124">
        <v>44286</v>
      </c>
      <c r="G28" s="86" t="s">
        <v>2950</v>
      </c>
    </row>
    <row r="29" spans="1:9" x14ac:dyDescent="0.25">
      <c r="A29" s="158">
        <v>28</v>
      </c>
      <c r="B29" s="51" t="s">
        <v>4421</v>
      </c>
      <c r="C29" s="123">
        <v>312</v>
      </c>
      <c r="D29" s="123" t="s">
        <v>4342</v>
      </c>
      <c r="E29" s="123">
        <v>92</v>
      </c>
      <c r="F29" s="124">
        <v>44287</v>
      </c>
      <c r="G29" s="140" t="s">
        <v>2843</v>
      </c>
    </row>
    <row r="30" spans="1:9" x14ac:dyDescent="0.25">
      <c r="A30" s="158">
        <v>29</v>
      </c>
      <c r="B30" s="51" t="s">
        <v>4435</v>
      </c>
      <c r="C30" s="123">
        <v>121</v>
      </c>
      <c r="D30" s="123" t="s">
        <v>4436</v>
      </c>
      <c r="E30" s="123">
        <v>112</v>
      </c>
      <c r="F30" s="124">
        <v>44330</v>
      </c>
      <c r="G30" s="302" t="s">
        <v>2950</v>
      </c>
    </row>
    <row r="31" spans="1:9" x14ac:dyDescent="0.25">
      <c r="A31" s="158">
        <v>30</v>
      </c>
      <c r="B31" s="51" t="s">
        <v>3899</v>
      </c>
      <c r="C31" s="123">
        <v>531</v>
      </c>
      <c r="D31" s="123" t="s">
        <v>4433</v>
      </c>
      <c r="E31" s="123">
        <v>115</v>
      </c>
      <c r="F31" s="124">
        <v>44335</v>
      </c>
      <c r="G31" s="86" t="s">
        <v>2950</v>
      </c>
    </row>
    <row r="32" spans="1:9" x14ac:dyDescent="0.25">
      <c r="A32" s="158">
        <v>31</v>
      </c>
      <c r="B32" s="65" t="s">
        <v>4442</v>
      </c>
      <c r="C32" s="287" t="s">
        <v>4043</v>
      </c>
      <c r="D32" s="287" t="s">
        <v>4443</v>
      </c>
      <c r="E32" s="287">
        <v>117</v>
      </c>
      <c r="F32" s="288">
        <v>44335</v>
      </c>
      <c r="G32" s="244" t="s">
        <v>2843</v>
      </c>
    </row>
    <row r="33" spans="1:7" x14ac:dyDescent="0.25">
      <c r="A33" s="158">
        <v>32</v>
      </c>
      <c r="B33" s="51" t="s">
        <v>4446</v>
      </c>
      <c r="C33" s="123">
        <v>221</v>
      </c>
      <c r="D33" s="123" t="s">
        <v>4433</v>
      </c>
      <c r="E33" s="123">
        <v>119</v>
      </c>
      <c r="F33" s="124">
        <v>44340</v>
      </c>
      <c r="G33" s="86" t="s">
        <v>2950</v>
      </c>
    </row>
    <row r="34" spans="1:7" x14ac:dyDescent="0.25">
      <c r="A34" s="158">
        <v>33</v>
      </c>
      <c r="B34" s="51" t="s">
        <v>4451</v>
      </c>
      <c r="C34" s="123" t="s">
        <v>3502</v>
      </c>
      <c r="D34" s="123" t="s">
        <v>4433</v>
      </c>
      <c r="E34" s="123">
        <v>126</v>
      </c>
      <c r="F34" s="124">
        <v>44348</v>
      </c>
      <c r="G34" s="86" t="s">
        <v>2950</v>
      </c>
    </row>
    <row r="35" spans="1:7" x14ac:dyDescent="0.25">
      <c r="A35" s="158">
        <v>34</v>
      </c>
      <c r="B35" s="51" t="s">
        <v>4466</v>
      </c>
      <c r="C35" s="123" t="s">
        <v>4368</v>
      </c>
      <c r="D35" s="123" t="s">
        <v>4467</v>
      </c>
      <c r="E35" s="123">
        <v>135</v>
      </c>
      <c r="F35" s="124">
        <v>44362</v>
      </c>
      <c r="G35" s="140" t="s">
        <v>2843</v>
      </c>
    </row>
    <row r="36" spans="1:7" x14ac:dyDescent="0.25">
      <c r="A36" s="158">
        <v>35</v>
      </c>
      <c r="B36" s="51" t="s">
        <v>4472</v>
      </c>
      <c r="C36" s="334" t="s">
        <v>2489</v>
      </c>
      <c r="D36" s="123" t="s">
        <v>4433</v>
      </c>
      <c r="E36" s="123">
        <v>142</v>
      </c>
      <c r="F36" s="124">
        <v>44370</v>
      </c>
      <c r="G36" s="86" t="s">
        <v>2950</v>
      </c>
    </row>
    <row r="37" spans="1:7" x14ac:dyDescent="0.25">
      <c r="A37" s="158">
        <v>36</v>
      </c>
      <c r="B37" s="65" t="s">
        <v>4474</v>
      </c>
      <c r="C37" s="287" t="s">
        <v>4475</v>
      </c>
      <c r="D37" s="287" t="s">
        <v>4476</v>
      </c>
      <c r="E37" s="287">
        <v>139</v>
      </c>
      <c r="F37" s="288">
        <v>44368</v>
      </c>
      <c r="G37" s="181" t="s">
        <v>2950</v>
      </c>
    </row>
    <row r="38" spans="1:7" x14ac:dyDescent="0.25">
      <c r="A38" s="158">
        <v>37</v>
      </c>
      <c r="B38" s="51" t="s">
        <v>4555</v>
      </c>
      <c r="C38" s="123">
        <v>222</v>
      </c>
      <c r="D38" s="123" t="s">
        <v>4556</v>
      </c>
      <c r="E38" s="123">
        <v>185</v>
      </c>
      <c r="F38" s="124">
        <v>44438</v>
      </c>
      <c r="G38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X327"/>
  <sheetViews>
    <sheetView zoomScaleNormal="100" workbookViewId="0">
      <pane ySplit="1" topLeftCell="A2" activePane="bottomLeft" state="frozen"/>
      <selection pane="bottomLeft" activeCell="G208" sqref="G208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0</v>
      </c>
      <c r="D3" s="5">
        <v>0</v>
      </c>
      <c r="E3" s="3" t="s">
        <v>3296</v>
      </c>
      <c r="F3" s="291">
        <f>C3+C9+C20+C30+C35+C40+C47+C52+C89+C101+C112+C121+C128+C58+C73+C80+C10+C11+C21+C22+C59+C102+C113+C129</f>
        <v>0</v>
      </c>
      <c r="G3" s="24">
        <f>C5+C12+C23+C31+C36+C42+C48+C91+C104+C105+C114+C115+C123+C131+C53+C63+C74+C82+C13+C14+C24+C25+C64+C92+C106+C124+C132</f>
        <v>369</v>
      </c>
      <c r="H3" s="24">
        <f>C6+C15+C26+C32+C37+C44+C49+C54+C93+C107+C108+C116+C125+C133+C117+C75+C84+C67+C68+C94</f>
        <v>329</v>
      </c>
      <c r="I3" s="24">
        <f>C7+C33+C38+C45+C50+C55+C95+C109+C118+C127+C136+C137+C110+C76+C85+C69+C70+C119+C138</f>
        <v>247</v>
      </c>
      <c r="J3" s="170">
        <f>F3+G3+H3+I3</f>
        <v>945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2</v>
      </c>
      <c r="C5" s="24">
        <v>25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4</v>
      </c>
      <c r="C6" s="24">
        <v>23</v>
      </c>
      <c r="D6" s="5">
        <v>1</v>
      </c>
      <c r="E6" s="338" t="s">
        <v>2843</v>
      </c>
      <c r="F6" s="94">
        <f>SUM(B3+B9+B10+B11+B20+B21+B22+B30+B35+B40+B47+B52+B58+B59+B73+B80+B89+B90+B101+B102+B103+B112+B113+B121+B122+B128+B129+B130+B81+B60+B61+B41+B62)</f>
        <v>0</v>
      </c>
      <c r="G6" s="5">
        <f>B5+B12+B13+B14+B23+B24+B25+B31+B36+B42+B48+B53+B91+B104+B105+B106+B114+B123+B131+B132+B115+B63+B74+B82+B64+B92+B124+B65+B66+B83+B43</f>
        <v>287</v>
      </c>
      <c r="H6" s="5">
        <f>B6+B15+B16+B17+B26+B27+B28+B32+B37+B44+B49+B54+B93+B107+B108+B116+B117+B125+B133+B134+B75+B84+B67+B68+B94+B126+B69</f>
        <v>224</v>
      </c>
      <c r="I6" s="5">
        <f>B7+B33+B38+B45+B50+B55+B95+B109+B118+B119+B127+B136+B137+B138+B76+B85+B70+B110</f>
        <v>61</v>
      </c>
      <c r="J6" s="94">
        <f>SUM(F6+G6+H6+I6)</f>
        <v>572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0</v>
      </c>
      <c r="D9" s="5"/>
      <c r="E9" s="5"/>
      <c r="F9" s="94">
        <f>D3+D9+D10+D11+D20+D21+D22+D30+D35+D40+D47+D52+D89+D101+D102+D103+D112+D113+D121+D122+D128+D129+D58+D73+D80+D59+D90+D130</f>
        <v>5</v>
      </c>
      <c r="G9" s="5">
        <f>D5+D12+D13+D14+D23+D24+D31+D36+D42+D48+D53+D91+D104+D105+D106+D114+D115+D123+D131+D132+D63+D74+D82+D25+D64+D92+D124</f>
        <v>11</v>
      </c>
      <c r="H9" s="5">
        <f>D6+D15+D16+D17+D26+D27+D28+D32+D37+D44+D49+D54+D93+D107+D108+D116+D125+D133+D134+D64+D75+D84+D67+D68</f>
        <v>13</v>
      </c>
      <c r="I9" s="5">
        <f>D7+D33+D38+D45+D50+D55+D95+D109+D118+D119+D127+D136+D137+D138+D76+D85+D69+D70+D110</f>
        <v>4</v>
      </c>
      <c r="J9" s="94">
        <f>SUM(F9+G9+H9+I9)</f>
        <v>33</v>
      </c>
    </row>
    <row r="10" spans="1:15" x14ac:dyDescent="0.25">
      <c r="A10" s="263" t="s">
        <v>2874</v>
      </c>
      <c r="B10" s="5">
        <v>0</v>
      </c>
      <c r="C10" s="5"/>
      <c r="D10" s="5"/>
      <c r="E10" s="5"/>
      <c r="F10" s="5"/>
      <c r="G10" s="5"/>
      <c r="H10" s="5"/>
      <c r="I10" s="5"/>
      <c r="J10" s="94">
        <f>J3+J6+J9</f>
        <v>1550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25</v>
      </c>
      <c r="C13" s="5"/>
      <c r="D13" s="5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5</v>
      </c>
      <c r="G15" s="5">
        <f>SUM(G3+G6+G9)</f>
        <v>667</v>
      </c>
      <c r="H15" s="5">
        <f>SUM(H3+H6+H9)</f>
        <v>566</v>
      </c>
      <c r="I15" s="5">
        <f>SUM(I3+I6+I9)</f>
        <v>312</v>
      </c>
      <c r="J15" s="94">
        <f>SUM(F15+G15+H15+I15)</f>
        <v>1550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0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0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0</v>
      </c>
      <c r="C23" s="5">
        <v>23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28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25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0</v>
      </c>
      <c r="C30" s="5">
        <v>0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1</v>
      </c>
      <c r="C33" s="5">
        <v>21</v>
      </c>
      <c r="D33" s="108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0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25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22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0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0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26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23</v>
      </c>
      <c r="D45" s="108"/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0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0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21</v>
      </c>
      <c r="D49" s="5">
        <v>4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0</v>
      </c>
      <c r="C52" s="5">
        <v>0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0</v>
      </c>
      <c r="C59" s="5"/>
      <c r="D59" s="5">
        <v>2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0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0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25</v>
      </c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29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 t="s">
        <v>3390</v>
      </c>
      <c r="B72" s="5"/>
      <c r="C72" s="5"/>
      <c r="D72" s="5"/>
      <c r="E72" s="24"/>
      <c r="F72" s="5"/>
      <c r="G72" s="5"/>
      <c r="H72" s="5"/>
      <c r="I72" s="5"/>
      <c r="J72" s="5"/>
      <c r="N72" s="220"/>
    </row>
    <row r="73" spans="1:15" x14ac:dyDescent="0.25">
      <c r="A73" s="5" t="s">
        <v>4347</v>
      </c>
      <c r="B73" s="5">
        <v>0</v>
      </c>
      <c r="C73" s="86">
        <v>0</v>
      </c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4348</v>
      </c>
      <c r="B74" s="5">
        <v>7</v>
      </c>
      <c r="C74" s="5">
        <v>24</v>
      </c>
      <c r="D74" s="5">
        <v>1</v>
      </c>
      <c r="E74" s="264" t="s">
        <v>2843</v>
      </c>
      <c r="F74" s="5"/>
      <c r="G74" s="5"/>
      <c r="H74" s="5"/>
      <c r="I74" s="5"/>
      <c r="J74" s="5"/>
    </row>
    <row r="75" spans="1:15" x14ac:dyDescent="0.25">
      <c r="A75" s="5" t="s">
        <v>4349</v>
      </c>
      <c r="B75" s="5">
        <v>21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4350</v>
      </c>
      <c r="B76" s="5"/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3395</v>
      </c>
      <c r="B79" s="5"/>
      <c r="C79" s="5"/>
      <c r="D79" s="5"/>
      <c r="E79" s="24"/>
      <c r="F79" s="5"/>
      <c r="G79" s="5"/>
      <c r="H79" s="5"/>
      <c r="I79" s="5"/>
      <c r="J79" s="5"/>
    </row>
    <row r="80" spans="1:15" x14ac:dyDescent="0.25">
      <c r="A80" s="5" t="s">
        <v>3399</v>
      </c>
      <c r="B80" s="5">
        <v>0</v>
      </c>
      <c r="C80" s="5">
        <v>0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4052</v>
      </c>
      <c r="B81" s="5">
        <v>0</v>
      </c>
      <c r="C81" s="5"/>
      <c r="D81" s="5"/>
      <c r="E81" s="24"/>
      <c r="F81" s="5"/>
      <c r="G81" s="5"/>
      <c r="H81" s="5"/>
      <c r="I81" s="5"/>
      <c r="J81" s="5"/>
    </row>
    <row r="82" spans="1:10" x14ac:dyDescent="0.25">
      <c r="A82" s="5" t="s">
        <v>4130</v>
      </c>
      <c r="B82" s="5">
        <v>0</v>
      </c>
      <c r="C82" s="5">
        <v>25</v>
      </c>
      <c r="D82" s="5">
        <v>2</v>
      </c>
      <c r="E82" s="264" t="s">
        <v>4465</v>
      </c>
      <c r="F82" s="5"/>
      <c r="G82" s="5"/>
      <c r="H82" s="5"/>
      <c r="I82" s="5"/>
      <c r="J82" s="5"/>
    </row>
    <row r="83" spans="1:10" x14ac:dyDescent="0.25">
      <c r="A83" s="5" t="s">
        <v>4490</v>
      </c>
      <c r="B83" s="5">
        <v>23</v>
      </c>
      <c r="C83" s="5"/>
      <c r="D83" s="5"/>
      <c r="E83" s="264"/>
      <c r="F83" s="5"/>
      <c r="G83" s="5"/>
      <c r="H83" s="5"/>
      <c r="I83" s="5"/>
      <c r="J83" s="5"/>
    </row>
    <row r="84" spans="1:10" x14ac:dyDescent="0.25">
      <c r="A84" s="5" t="s">
        <v>4131</v>
      </c>
      <c r="B84" s="5">
        <v>10</v>
      </c>
      <c r="C84" s="5">
        <v>15</v>
      </c>
      <c r="D84" s="5"/>
      <c r="E84" s="24"/>
      <c r="F84" s="5"/>
      <c r="G84" s="5"/>
      <c r="H84" s="5"/>
      <c r="I84" s="5"/>
      <c r="J84" s="5"/>
    </row>
    <row r="85" spans="1:10" x14ac:dyDescent="0.25">
      <c r="A85" s="5" t="s">
        <v>4132</v>
      </c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/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/>
      <c r="B87" s="5"/>
      <c r="C87" s="5"/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2186</v>
      </c>
      <c r="B88" s="5"/>
      <c r="C88" s="5"/>
      <c r="D88" s="5"/>
      <c r="E88" s="97" t="s">
        <v>235</v>
      </c>
      <c r="F88" s="5"/>
      <c r="G88" s="5"/>
      <c r="H88" s="5"/>
      <c r="I88" s="5"/>
      <c r="J88" s="5"/>
    </row>
    <row r="89" spans="1:10" ht="13.9" customHeight="1" x14ac:dyDescent="0.25">
      <c r="A89" s="218" t="s">
        <v>2489</v>
      </c>
      <c r="B89" s="5">
        <v>0</v>
      </c>
      <c r="C89" s="5">
        <v>0</v>
      </c>
      <c r="D89" s="5">
        <v>1</v>
      </c>
      <c r="E89" s="3"/>
      <c r="F89" s="5"/>
      <c r="G89" s="5"/>
      <c r="H89" s="5"/>
      <c r="I89" s="5"/>
      <c r="J89" s="5"/>
    </row>
    <row r="90" spans="1:10" ht="13.9" customHeight="1" x14ac:dyDescent="0.25">
      <c r="A90" s="218" t="s">
        <v>3456</v>
      </c>
      <c r="B90" s="5">
        <v>0</v>
      </c>
      <c r="C90" s="24"/>
      <c r="D90" s="5"/>
      <c r="E90" s="3"/>
      <c r="F90" s="5"/>
      <c r="G90" s="5"/>
      <c r="H90" s="5"/>
      <c r="I90" s="5"/>
      <c r="J90" s="5"/>
    </row>
    <row r="91" spans="1:10" x14ac:dyDescent="0.25">
      <c r="A91" s="218" t="s">
        <v>2490</v>
      </c>
      <c r="B91" s="5">
        <v>0</v>
      </c>
      <c r="C91" s="24">
        <v>24</v>
      </c>
      <c r="D91" s="5">
        <v>1</v>
      </c>
      <c r="E91" s="5"/>
      <c r="F91" s="5"/>
      <c r="G91" s="5"/>
      <c r="H91" s="5"/>
      <c r="I91" s="5"/>
      <c r="J91" s="94"/>
    </row>
    <row r="92" spans="1:10" x14ac:dyDescent="0.25">
      <c r="A92" s="218" t="s">
        <v>3981</v>
      </c>
      <c r="B92" s="5">
        <v>23</v>
      </c>
      <c r="C92" s="24">
        <v>1</v>
      </c>
      <c r="D92" s="5"/>
      <c r="E92" s="5"/>
      <c r="F92" s="5"/>
      <c r="G92" s="5"/>
      <c r="H92" s="5"/>
      <c r="I92" s="5"/>
      <c r="J92" s="94"/>
    </row>
    <row r="93" spans="1:10" x14ac:dyDescent="0.25">
      <c r="A93" s="218" t="s">
        <v>100</v>
      </c>
      <c r="B93" s="5">
        <v>0</v>
      </c>
      <c r="C93" s="5">
        <v>24</v>
      </c>
      <c r="D93" s="5">
        <v>1</v>
      </c>
      <c r="E93" s="135" t="s">
        <v>4493</v>
      </c>
      <c r="F93" s="5"/>
      <c r="G93" s="5"/>
      <c r="H93" s="5"/>
      <c r="I93" s="5"/>
      <c r="J93" s="5"/>
    </row>
    <row r="94" spans="1:10" x14ac:dyDescent="0.25">
      <c r="A94" s="218" t="s">
        <v>4491</v>
      </c>
      <c r="B94" s="5">
        <v>17</v>
      </c>
      <c r="C94" s="5">
        <v>1</v>
      </c>
      <c r="D94" s="5"/>
      <c r="E94" s="5"/>
      <c r="F94" s="5"/>
      <c r="G94" s="5"/>
      <c r="H94" s="5"/>
      <c r="I94" s="5"/>
      <c r="J94" s="5"/>
    </row>
    <row r="95" spans="1:10" x14ac:dyDescent="0.25">
      <c r="A95" s="218" t="s">
        <v>2491</v>
      </c>
      <c r="B95" s="5">
        <v>1</v>
      </c>
      <c r="C95" s="5">
        <v>22</v>
      </c>
      <c r="D95" s="5">
        <v>1</v>
      </c>
      <c r="E95" s="5"/>
      <c r="F95" s="5"/>
      <c r="G95" s="5"/>
      <c r="H95" s="5"/>
      <c r="I95" s="5"/>
      <c r="J95" s="94"/>
    </row>
    <row r="96" spans="1:10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5"/>
      <c r="F97" s="5"/>
      <c r="G97" s="5"/>
      <c r="H97" s="5"/>
      <c r="I97" s="5"/>
      <c r="J97" s="94"/>
    </row>
    <row r="98" spans="1:1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5"/>
      <c r="F99" s="5"/>
      <c r="G99" s="5"/>
      <c r="H99" s="5"/>
      <c r="I99" s="5"/>
      <c r="J99" s="94"/>
    </row>
    <row r="100" spans="1:10" x14ac:dyDescent="0.25">
      <c r="A100" s="5" t="s">
        <v>2187</v>
      </c>
      <c r="B100" s="5"/>
      <c r="C100" s="5"/>
      <c r="D100" s="5"/>
      <c r="E100" s="5"/>
      <c r="F100" s="5"/>
      <c r="G100" s="5"/>
      <c r="H100" s="5"/>
      <c r="I100" s="5"/>
      <c r="J100" s="94"/>
    </row>
    <row r="101" spans="1:10" x14ac:dyDescent="0.25">
      <c r="A101" s="5">
        <v>711</v>
      </c>
      <c r="B101" s="5">
        <v>0</v>
      </c>
      <c r="C101" s="5">
        <v>0</v>
      </c>
      <c r="D101" s="5">
        <v>0</v>
      </c>
      <c r="E101" s="135"/>
      <c r="F101" s="5"/>
      <c r="G101" s="5"/>
      <c r="H101" s="5"/>
      <c r="I101" s="5"/>
      <c r="J101" s="5"/>
    </row>
    <row r="102" spans="1:10" x14ac:dyDescent="0.25">
      <c r="A102" s="5">
        <v>712</v>
      </c>
      <c r="B102" s="5">
        <v>0</v>
      </c>
      <c r="C102" s="5"/>
      <c r="D102" s="5">
        <v>0</v>
      </c>
      <c r="F102" s="5"/>
      <c r="G102" s="5"/>
      <c r="H102" s="5"/>
      <c r="I102" s="5"/>
      <c r="J102" s="5"/>
    </row>
    <row r="103" spans="1:10" x14ac:dyDescent="0.25">
      <c r="A103" s="263" t="s">
        <v>2894</v>
      </c>
      <c r="B103" s="5">
        <v>0</v>
      </c>
      <c r="C103" s="5"/>
      <c r="D103" s="5"/>
      <c r="E103" s="5"/>
      <c r="F103" s="5"/>
      <c r="G103" s="5"/>
      <c r="H103" s="5"/>
      <c r="I103" s="5"/>
      <c r="J103" s="5"/>
    </row>
    <row r="104" spans="1:10" x14ac:dyDescent="0.25">
      <c r="A104" s="5">
        <v>721</v>
      </c>
      <c r="B104" s="5">
        <v>0</v>
      </c>
      <c r="C104" s="5">
        <v>24</v>
      </c>
      <c r="D104" s="5">
        <v>1</v>
      </c>
      <c r="E104" s="254"/>
      <c r="F104" s="5"/>
      <c r="G104" s="5"/>
      <c r="H104" s="5"/>
      <c r="I104" s="5"/>
      <c r="J104" s="94"/>
    </row>
    <row r="105" spans="1:10" x14ac:dyDescent="0.25">
      <c r="A105" s="5">
        <v>722</v>
      </c>
      <c r="B105" s="5">
        <v>0</v>
      </c>
      <c r="C105" s="5">
        <v>0</v>
      </c>
      <c r="D105" s="5">
        <v>0</v>
      </c>
      <c r="F105" s="5"/>
      <c r="G105" s="5"/>
      <c r="H105" s="5"/>
      <c r="I105" s="5"/>
      <c r="J105" s="5"/>
    </row>
    <row r="106" spans="1:10" x14ac:dyDescent="0.25">
      <c r="A106" s="263" t="s">
        <v>2882</v>
      </c>
      <c r="B106" s="5">
        <v>0</v>
      </c>
      <c r="C106" s="5"/>
      <c r="D106" s="5"/>
      <c r="E106" s="254"/>
      <c r="F106" s="5"/>
      <c r="G106" s="5"/>
      <c r="H106" s="5"/>
      <c r="I106" s="5"/>
      <c r="J106" s="5"/>
    </row>
    <row r="107" spans="1:10" x14ac:dyDescent="0.25">
      <c r="A107" s="5">
        <v>731</v>
      </c>
      <c r="B107" s="5">
        <v>2</v>
      </c>
      <c r="C107" s="5">
        <v>25</v>
      </c>
      <c r="D107" s="5">
        <v>0</v>
      </c>
      <c r="E107" s="5"/>
      <c r="F107" s="5"/>
      <c r="G107" s="5"/>
      <c r="H107" s="5"/>
      <c r="I107" s="5"/>
      <c r="J107" s="5"/>
    </row>
    <row r="108" spans="1:10" x14ac:dyDescent="0.25">
      <c r="A108" s="5">
        <v>732</v>
      </c>
      <c r="B108" s="5">
        <v>0</v>
      </c>
      <c r="C108" s="5">
        <v>0</v>
      </c>
      <c r="D108" s="5">
        <v>0</v>
      </c>
      <c r="E108" s="5"/>
      <c r="F108" s="5"/>
      <c r="G108" s="5"/>
      <c r="H108" s="5"/>
      <c r="I108" s="5"/>
      <c r="J108" s="5"/>
    </row>
    <row r="109" spans="1:10" x14ac:dyDescent="0.25">
      <c r="A109" s="5">
        <v>741</v>
      </c>
      <c r="B109" s="5">
        <v>4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</row>
    <row r="110" spans="1:10" x14ac:dyDescent="0.25">
      <c r="A110" s="5">
        <v>742</v>
      </c>
      <c r="B110" s="5"/>
      <c r="C110" s="5">
        <v>0</v>
      </c>
      <c r="D110" s="5"/>
      <c r="E110" s="5"/>
      <c r="F110" s="5"/>
      <c r="G110" s="5"/>
      <c r="H110" s="5"/>
      <c r="I110" s="5"/>
      <c r="J110" s="5"/>
    </row>
    <row r="111" spans="1:10" x14ac:dyDescent="0.25">
      <c r="A111" s="5" t="s">
        <v>2188</v>
      </c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25">
      <c r="A112" s="5">
        <v>811</v>
      </c>
      <c r="B112" s="5">
        <v>0</v>
      </c>
      <c r="C112" s="5">
        <v>0</v>
      </c>
      <c r="D112" s="5">
        <v>0</v>
      </c>
      <c r="E112" s="5"/>
      <c r="F112" s="5"/>
      <c r="G112" s="5"/>
      <c r="H112" s="5"/>
      <c r="I112" s="5"/>
      <c r="J112" s="5"/>
    </row>
    <row r="113" spans="1:10" x14ac:dyDescent="0.25">
      <c r="A113" s="263" t="s">
        <v>2881</v>
      </c>
      <c r="B113" s="5">
        <v>0</v>
      </c>
      <c r="C113" s="5"/>
      <c r="D113" s="5"/>
      <c r="E113" s="5"/>
      <c r="F113" s="5"/>
      <c r="G113" s="5"/>
      <c r="H113" s="5"/>
      <c r="I113" s="5"/>
      <c r="J113" s="5"/>
    </row>
    <row r="114" spans="1:10" x14ac:dyDescent="0.25">
      <c r="A114" s="5">
        <v>821</v>
      </c>
      <c r="B114" s="5">
        <v>2</v>
      </c>
      <c r="C114" s="5">
        <v>26</v>
      </c>
      <c r="D114" s="5">
        <v>1</v>
      </c>
      <c r="E114" s="135" t="s">
        <v>2843</v>
      </c>
      <c r="F114" s="5"/>
      <c r="G114" s="5"/>
      <c r="H114" s="5"/>
      <c r="I114" s="5"/>
      <c r="J114" s="5"/>
    </row>
    <row r="115" spans="1:10" x14ac:dyDescent="0.25">
      <c r="A115" s="5">
        <v>822</v>
      </c>
      <c r="B115" s="5">
        <v>0</v>
      </c>
      <c r="C115" s="5">
        <v>0</v>
      </c>
      <c r="D115" s="5">
        <v>0</v>
      </c>
      <c r="E115" s="135"/>
      <c r="F115" s="5"/>
      <c r="G115" s="5"/>
      <c r="H115" s="5"/>
      <c r="I115" s="5"/>
      <c r="J115" s="5"/>
    </row>
    <row r="116" spans="1:10" x14ac:dyDescent="0.25">
      <c r="A116" s="5">
        <v>831</v>
      </c>
      <c r="B116" s="5">
        <v>2</v>
      </c>
      <c r="C116" s="5">
        <v>24</v>
      </c>
      <c r="D116" s="5">
        <v>0</v>
      </c>
      <c r="E116" s="5"/>
      <c r="F116" s="5"/>
      <c r="G116" s="5"/>
      <c r="H116" s="5"/>
      <c r="I116" s="5"/>
      <c r="J116" s="5"/>
    </row>
    <row r="117" spans="1:10" x14ac:dyDescent="0.25">
      <c r="A117" s="5">
        <v>832</v>
      </c>
      <c r="B117" s="5">
        <v>0</v>
      </c>
      <c r="C117" s="5">
        <v>0</v>
      </c>
      <c r="E117" s="5"/>
      <c r="F117" s="5"/>
      <c r="G117" s="5"/>
      <c r="H117" s="5"/>
      <c r="I117" s="5"/>
      <c r="J117" s="5"/>
    </row>
    <row r="118" spans="1:10" x14ac:dyDescent="0.25">
      <c r="A118" s="5">
        <v>841</v>
      </c>
      <c r="B118" s="5">
        <v>1</v>
      </c>
      <c r="C118" s="5">
        <v>25</v>
      </c>
      <c r="D118" s="5">
        <v>0</v>
      </c>
      <c r="E118" s="135"/>
      <c r="F118" s="5"/>
      <c r="G118" s="5"/>
      <c r="H118" s="5"/>
      <c r="I118" s="5"/>
      <c r="J118" s="5"/>
    </row>
    <row r="119" spans="1:10" x14ac:dyDescent="0.25">
      <c r="A119" s="5">
        <v>842</v>
      </c>
      <c r="B119" s="5">
        <v>24</v>
      </c>
      <c r="C119" s="5">
        <v>0</v>
      </c>
      <c r="D119" s="5">
        <v>1</v>
      </c>
      <c r="E119" s="135"/>
      <c r="F119" s="5"/>
      <c r="G119" s="5"/>
      <c r="H119" s="5"/>
      <c r="I119" s="5"/>
      <c r="J119" s="5"/>
    </row>
    <row r="120" spans="1:10" x14ac:dyDescent="0.25">
      <c r="A120" s="5" t="s">
        <v>2189</v>
      </c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25">
      <c r="A121" s="5">
        <v>911</v>
      </c>
      <c r="B121" s="5">
        <v>0</v>
      </c>
      <c r="C121" s="5">
        <v>0</v>
      </c>
      <c r="D121" s="5"/>
      <c r="E121" s="5"/>
      <c r="F121" s="5"/>
      <c r="G121" s="5"/>
      <c r="H121" s="5"/>
      <c r="I121" s="5"/>
      <c r="J121" s="5"/>
    </row>
    <row r="122" spans="1:10" x14ac:dyDescent="0.25">
      <c r="A122" s="5">
        <v>912</v>
      </c>
      <c r="B122" s="5">
        <v>0</v>
      </c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5">
        <v>921</v>
      </c>
      <c r="B123" s="5">
        <v>0</v>
      </c>
      <c r="C123" s="5">
        <v>25</v>
      </c>
      <c r="D123" s="96">
        <v>0</v>
      </c>
      <c r="E123" s="255"/>
      <c r="F123" s="5"/>
      <c r="G123" s="5"/>
      <c r="H123" s="5"/>
      <c r="I123" s="5"/>
      <c r="J123" s="5"/>
    </row>
    <row r="124" spans="1:10" x14ac:dyDescent="0.25">
      <c r="A124" s="5">
        <v>922</v>
      </c>
      <c r="B124" s="5">
        <v>15</v>
      </c>
      <c r="C124" s="5"/>
      <c r="D124" s="5">
        <v>1</v>
      </c>
      <c r="E124" s="255" t="s">
        <v>2843</v>
      </c>
      <c r="F124" s="5"/>
      <c r="G124" s="5"/>
      <c r="H124" s="5"/>
      <c r="I124" s="5"/>
      <c r="J124" s="5"/>
    </row>
    <row r="125" spans="1:10" x14ac:dyDescent="0.25">
      <c r="A125" s="5">
        <v>931</v>
      </c>
      <c r="B125" s="5">
        <v>2</v>
      </c>
      <c r="C125" s="5">
        <v>25</v>
      </c>
      <c r="D125" s="5">
        <v>2</v>
      </c>
      <c r="E125" s="5"/>
      <c r="F125" s="5"/>
      <c r="G125" s="5"/>
      <c r="H125" s="5"/>
      <c r="I125" s="5"/>
      <c r="J125" s="5"/>
    </row>
    <row r="126" spans="1:10" x14ac:dyDescent="0.25">
      <c r="A126" s="108">
        <v>932</v>
      </c>
      <c r="B126" s="5">
        <v>22</v>
      </c>
      <c r="C126" s="5"/>
      <c r="D126" s="108"/>
      <c r="E126" s="108"/>
      <c r="F126" s="108"/>
      <c r="G126" s="108"/>
      <c r="H126" s="108"/>
      <c r="I126" s="108"/>
      <c r="J126" s="108"/>
    </row>
    <row r="127" spans="1:10" ht="15.75" thickBot="1" x14ac:dyDescent="0.3">
      <c r="A127" s="98">
        <v>941</v>
      </c>
      <c r="B127" s="5">
        <v>3</v>
      </c>
      <c r="C127" s="5">
        <v>22</v>
      </c>
      <c r="D127" s="98"/>
      <c r="E127" s="98"/>
      <c r="F127" s="98"/>
      <c r="G127" s="98"/>
      <c r="H127" s="98"/>
      <c r="I127" s="98"/>
      <c r="J127" s="98"/>
    </row>
    <row r="128" spans="1:10" x14ac:dyDescent="0.25">
      <c r="A128" s="24">
        <v>311</v>
      </c>
      <c r="B128" s="24">
        <v>0</v>
      </c>
      <c r="C128" s="24">
        <v>0</v>
      </c>
      <c r="D128" s="24"/>
      <c r="E128" s="99" t="s">
        <v>346</v>
      </c>
      <c r="F128" s="5"/>
      <c r="G128" s="24"/>
      <c r="H128" s="24"/>
      <c r="I128" s="24"/>
      <c r="J128" s="24"/>
    </row>
    <row r="129" spans="1:15" x14ac:dyDescent="0.25">
      <c r="A129" s="96">
        <v>312</v>
      </c>
      <c r="B129" s="5">
        <v>0</v>
      </c>
      <c r="C129" s="5"/>
      <c r="D129" s="5">
        <v>1</v>
      </c>
      <c r="E129" s="255" t="s">
        <v>2843</v>
      </c>
      <c r="F129" s="5"/>
      <c r="G129" s="5"/>
      <c r="H129" s="5"/>
      <c r="I129" s="5"/>
      <c r="J129" s="94"/>
    </row>
    <row r="130" spans="1:15" x14ac:dyDescent="0.25">
      <c r="A130" s="96">
        <v>313</v>
      </c>
      <c r="B130" s="5">
        <v>0</v>
      </c>
      <c r="C130" s="24"/>
      <c r="D130" s="5"/>
      <c r="E130" s="5"/>
      <c r="F130" s="5"/>
      <c r="G130" s="5"/>
      <c r="H130" s="5"/>
      <c r="I130" s="5"/>
      <c r="J130" s="94"/>
    </row>
    <row r="131" spans="1:15" x14ac:dyDescent="0.25">
      <c r="A131" s="5">
        <v>321</v>
      </c>
      <c r="B131" s="5">
        <v>4</v>
      </c>
      <c r="C131" s="24">
        <v>25</v>
      </c>
      <c r="D131" s="5">
        <v>0</v>
      </c>
      <c r="E131" s="5"/>
      <c r="F131" s="5"/>
      <c r="G131" s="5"/>
      <c r="H131" s="5"/>
      <c r="I131" s="5"/>
      <c r="J131" s="5"/>
    </row>
    <row r="132" spans="1:15" x14ac:dyDescent="0.25">
      <c r="A132" s="5">
        <v>322</v>
      </c>
      <c r="B132" s="5">
        <v>24</v>
      </c>
      <c r="C132" s="5"/>
      <c r="D132" s="5">
        <v>0</v>
      </c>
      <c r="E132" s="135"/>
      <c r="F132" s="5"/>
      <c r="G132" s="5"/>
      <c r="H132" s="5"/>
      <c r="I132" s="5"/>
      <c r="J132" s="94"/>
      <c r="N132" t="s">
        <v>6</v>
      </c>
    </row>
    <row r="133" spans="1:15" x14ac:dyDescent="0.25">
      <c r="A133" s="5">
        <v>331</v>
      </c>
      <c r="B133" s="5">
        <v>4</v>
      </c>
      <c r="C133" s="5">
        <v>25</v>
      </c>
      <c r="D133" s="5">
        <v>0</v>
      </c>
      <c r="E133" s="135"/>
      <c r="F133" s="5"/>
      <c r="G133" s="5"/>
      <c r="H133" s="5"/>
      <c r="I133" s="5"/>
      <c r="J133" s="5"/>
      <c r="M133" s="252"/>
      <c r="N133" s="335"/>
      <c r="O133" s="252"/>
    </row>
    <row r="134" spans="1:15" x14ac:dyDescent="0.25">
      <c r="A134" s="5">
        <v>332</v>
      </c>
      <c r="B134" s="5">
        <v>21</v>
      </c>
      <c r="C134" s="5"/>
      <c r="D134" s="5"/>
      <c r="E134" s="5"/>
      <c r="F134" s="5"/>
      <c r="G134" s="5"/>
      <c r="H134" s="5"/>
      <c r="I134" s="5"/>
      <c r="J134" s="94"/>
    </row>
    <row r="135" spans="1:15" x14ac:dyDescent="0.25">
      <c r="A135" s="96"/>
      <c r="B135" s="5"/>
      <c r="C135" s="5"/>
      <c r="D135" s="96"/>
      <c r="E135" s="96"/>
      <c r="F135" s="5"/>
      <c r="G135" s="5"/>
      <c r="H135" s="5"/>
      <c r="I135" s="5"/>
      <c r="J135" s="5"/>
    </row>
    <row r="136" spans="1:15" x14ac:dyDescent="0.25">
      <c r="A136" s="5">
        <v>341</v>
      </c>
      <c r="B136" s="5">
        <v>6</v>
      </c>
      <c r="C136" s="5">
        <v>25</v>
      </c>
      <c r="D136" s="5">
        <v>0</v>
      </c>
      <c r="E136" s="5"/>
      <c r="F136" s="5"/>
      <c r="G136" s="5"/>
      <c r="H136" s="5"/>
      <c r="I136" s="5"/>
      <c r="J136" s="94"/>
    </row>
    <row r="137" spans="1:15" x14ac:dyDescent="0.25">
      <c r="A137" s="96">
        <v>342</v>
      </c>
      <c r="B137" s="5">
        <v>20</v>
      </c>
      <c r="C137" s="5">
        <v>0</v>
      </c>
      <c r="D137" s="5">
        <v>0</v>
      </c>
      <c r="E137" s="5"/>
      <c r="F137" s="5"/>
      <c r="G137" s="5"/>
      <c r="H137" s="5"/>
      <c r="I137" s="5"/>
      <c r="J137" s="5"/>
    </row>
    <row r="138" spans="1:15" x14ac:dyDescent="0.25">
      <c r="A138" s="96">
        <v>343</v>
      </c>
      <c r="B138" s="96"/>
      <c r="C138" s="96"/>
      <c r="D138" s="96"/>
      <c r="E138" s="175"/>
      <c r="F138" s="96"/>
      <c r="G138" s="96"/>
      <c r="H138" s="96"/>
      <c r="I138" s="96"/>
      <c r="J138" s="96"/>
      <c r="K138" s="174"/>
      <c r="L138" s="166"/>
    </row>
    <row r="139" spans="1:15" ht="15.75" thickBot="1" x14ac:dyDescent="0.3">
      <c r="A139" s="107"/>
      <c r="B139" s="107"/>
      <c r="C139" s="107"/>
      <c r="D139" s="107"/>
      <c r="E139" s="177"/>
      <c r="F139" s="107"/>
      <c r="G139" s="107"/>
      <c r="H139" s="107"/>
      <c r="I139" s="107"/>
      <c r="J139" s="107"/>
      <c r="K139" s="174"/>
      <c r="L139" s="166"/>
    </row>
    <row r="140" spans="1:15" ht="13.9" customHeight="1" x14ac:dyDescent="0.25">
      <c r="A140" s="176" t="s">
        <v>1776</v>
      </c>
      <c r="B140" s="176">
        <f>SUM(B3:B139)</f>
        <v>572</v>
      </c>
      <c r="C140" s="176">
        <f>SUM(C3:C139)</f>
        <v>945</v>
      </c>
      <c r="D140" s="176">
        <f>SUM(D3:D139)</f>
        <v>33</v>
      </c>
      <c r="E140" s="165"/>
      <c r="F140" s="176"/>
      <c r="G140" s="165"/>
      <c r="H140" s="165"/>
      <c r="I140" s="165"/>
      <c r="J140" s="176">
        <f>B140+C140+D140</f>
        <v>1550</v>
      </c>
      <c r="K140" s="174"/>
      <c r="L140" s="166"/>
    </row>
    <row r="141" spans="1:15" x14ac:dyDescent="0.25">
      <c r="A141" s="96"/>
      <c r="B141" s="96"/>
      <c r="C141" s="96"/>
      <c r="D141" s="96"/>
      <c r="E141" s="167" t="s">
        <v>2191</v>
      </c>
      <c r="F141" s="167">
        <v>77</v>
      </c>
      <c r="G141" s="96"/>
      <c r="H141" s="96"/>
      <c r="I141" s="96"/>
      <c r="J141" s="167"/>
      <c r="L141" s="166"/>
    </row>
    <row r="142" spans="1:15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74"/>
      <c r="L142" s="166"/>
    </row>
    <row r="143" spans="1:15" x14ac:dyDescent="0.25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4"/>
      <c r="L143" s="166"/>
    </row>
    <row r="144" spans="1:15" ht="1.9" customHeight="1" thickBot="1" x14ac:dyDescent="0.3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4"/>
      <c r="L144" s="166"/>
    </row>
    <row r="145" spans="1:24" ht="15.75" hidden="1" thickBot="1" x14ac:dyDescent="0.3">
      <c r="A145" s="171"/>
      <c r="B145" s="171"/>
      <c r="C145" s="171"/>
      <c r="D145" s="171"/>
      <c r="E145" s="171"/>
      <c r="F145" s="171"/>
      <c r="G145" s="171"/>
      <c r="H145" s="171"/>
      <c r="I145" s="171"/>
      <c r="J145" s="171"/>
      <c r="K145" s="174"/>
      <c r="L145" s="166"/>
    </row>
    <row r="146" spans="1:24" ht="15.75" hidden="1" thickBot="1" x14ac:dyDescent="0.3">
      <c r="A146" s="171"/>
      <c r="B146" s="171"/>
      <c r="C146" s="171"/>
      <c r="D146" s="171"/>
      <c r="E146" s="171"/>
      <c r="F146" s="171"/>
      <c r="G146" s="171"/>
      <c r="H146" s="171"/>
      <c r="I146" s="171"/>
      <c r="J146" s="171"/>
      <c r="K146" s="174"/>
      <c r="L146" s="166"/>
    </row>
    <row r="147" spans="1:24" s="5" customFormat="1" ht="15.75" hidden="1" thickBot="1" x14ac:dyDescent="0.3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166"/>
      <c r="L147" s="166"/>
      <c r="M147"/>
      <c r="N147"/>
      <c r="O147"/>
      <c r="P147"/>
      <c r="Q147"/>
      <c r="R147"/>
      <c r="S147"/>
      <c r="T147"/>
      <c r="U147"/>
      <c r="V147"/>
      <c r="W147"/>
      <c r="X147" s="77"/>
    </row>
    <row r="148" spans="1:24" ht="15.75" hidden="1" thickBot="1" x14ac:dyDescent="0.3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166"/>
      <c r="L148" s="166"/>
    </row>
    <row r="149" spans="1:24" ht="15.75" hidden="1" thickBot="1" x14ac:dyDescent="0.3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166"/>
      <c r="L149" s="166"/>
    </row>
    <row r="150" spans="1:24" ht="15.75" hidden="1" thickBot="1" x14ac:dyDescent="0.3">
      <c r="A150" s="265"/>
      <c r="B150" s="265"/>
      <c r="C150" s="265"/>
      <c r="D150" s="265"/>
      <c r="E150" s="265"/>
      <c r="F150" s="265"/>
      <c r="G150" s="265"/>
      <c r="H150" s="265"/>
      <c r="I150" s="265"/>
      <c r="J150" s="265"/>
      <c r="K150" s="166"/>
      <c r="L150" s="166"/>
    </row>
    <row r="151" spans="1:24" ht="15.75" thickTop="1" x14ac:dyDescent="0.25">
      <c r="A151" s="266"/>
      <c r="B151" s="266"/>
      <c r="C151" s="266"/>
      <c r="D151" s="266"/>
      <c r="E151" s="267" t="s">
        <v>1266</v>
      </c>
      <c r="F151" s="266"/>
      <c r="G151" s="266"/>
      <c r="H151" s="266"/>
      <c r="I151" s="266"/>
      <c r="J151" s="266"/>
      <c r="K151" s="166"/>
      <c r="L151" s="166"/>
    </row>
    <row r="152" spans="1:24" x14ac:dyDescent="0.25">
      <c r="A152" s="96" t="s">
        <v>4019</v>
      </c>
      <c r="B152" s="96"/>
      <c r="C152" s="96">
        <v>15</v>
      </c>
      <c r="D152" s="96"/>
      <c r="E152" s="96"/>
      <c r="F152" s="96"/>
      <c r="G152" s="96"/>
      <c r="H152" s="96"/>
      <c r="I152" s="96"/>
      <c r="J152" s="96"/>
      <c r="K152" s="166"/>
      <c r="L152" s="166"/>
      <c r="N152" s="220"/>
      <c r="O152" s="220"/>
    </row>
    <row r="153" spans="1:24" x14ac:dyDescent="0.25">
      <c r="A153" s="96" t="s">
        <v>4023</v>
      </c>
      <c r="B153" s="96">
        <v>15</v>
      </c>
      <c r="C153" s="96"/>
      <c r="D153" s="96"/>
      <c r="E153" s="96"/>
      <c r="F153" s="165"/>
      <c r="G153" s="96"/>
      <c r="H153" s="96"/>
      <c r="I153" s="96"/>
      <c r="J153" s="96"/>
      <c r="K153" s="166"/>
      <c r="L153" s="166"/>
      <c r="N153" s="220"/>
      <c r="O153" s="220"/>
    </row>
    <row r="154" spans="1:24" x14ac:dyDescent="0.25">
      <c r="A154" s="96" t="s">
        <v>4025</v>
      </c>
      <c r="B154" s="96">
        <v>15</v>
      </c>
      <c r="C154" s="96"/>
      <c r="D154" s="96"/>
      <c r="E154" s="96"/>
      <c r="F154" s="165"/>
      <c r="G154" s="96"/>
      <c r="H154" s="96"/>
      <c r="I154" s="96"/>
      <c r="J154" s="96"/>
      <c r="K154" s="166"/>
      <c r="L154" s="166"/>
      <c r="N154" s="220"/>
      <c r="O154" s="220"/>
    </row>
    <row r="155" spans="1:24" x14ac:dyDescent="0.25">
      <c r="A155" s="96" t="s">
        <v>3446</v>
      </c>
      <c r="B155" s="96">
        <v>11</v>
      </c>
      <c r="C155" s="96">
        <v>15</v>
      </c>
      <c r="D155" s="96">
        <v>0</v>
      </c>
      <c r="E155" s="135"/>
      <c r="F155" s="165"/>
      <c r="G155" s="96"/>
      <c r="H155" s="96"/>
      <c r="I155" s="96"/>
      <c r="J155" s="96"/>
      <c r="K155" s="166"/>
      <c r="L155" s="166"/>
      <c r="N155" s="220"/>
      <c r="O155" s="220"/>
    </row>
    <row r="156" spans="1:24" x14ac:dyDescent="0.25">
      <c r="A156" s="5" t="s">
        <v>3447</v>
      </c>
      <c r="B156" s="5">
        <v>0</v>
      </c>
      <c r="C156" s="5">
        <v>0</v>
      </c>
      <c r="D156" s="5">
        <v>0</v>
      </c>
      <c r="F156" s="165"/>
      <c r="G156" s="96"/>
      <c r="H156" s="96"/>
      <c r="I156" s="96"/>
      <c r="J156" s="96"/>
      <c r="K156" s="166"/>
      <c r="L156" s="166"/>
      <c r="N156" s="220"/>
      <c r="O156" s="220"/>
    </row>
    <row r="157" spans="1:24" x14ac:dyDescent="0.25">
      <c r="A157" s="96" t="s">
        <v>3448</v>
      </c>
      <c r="B157" s="96">
        <v>27</v>
      </c>
      <c r="C157" s="96"/>
      <c r="D157" s="96">
        <v>2</v>
      </c>
      <c r="E157" s="135" t="s">
        <v>2843</v>
      </c>
      <c r="F157" s="165"/>
      <c r="G157" s="96"/>
      <c r="H157" s="96"/>
      <c r="I157" s="96"/>
      <c r="J157" s="96"/>
      <c r="K157" s="166"/>
      <c r="L157" s="166"/>
      <c r="N157" s="220"/>
      <c r="O157" s="220"/>
    </row>
    <row r="158" spans="1:24" x14ac:dyDescent="0.25">
      <c r="A158" s="96" t="s">
        <v>3449</v>
      </c>
      <c r="B158" s="96">
        <v>20</v>
      </c>
      <c r="C158" s="96"/>
      <c r="D158" s="96"/>
      <c r="E158" s="165"/>
      <c r="F158" s="165"/>
      <c r="G158" s="96"/>
      <c r="H158" s="96"/>
      <c r="I158" s="96"/>
      <c r="J158" s="96"/>
      <c r="K158" s="166"/>
      <c r="L158" s="166"/>
      <c r="N158" s="220"/>
      <c r="O158" s="220"/>
    </row>
    <row r="159" spans="1:24" s="5" customFormat="1" x14ac:dyDescent="0.25">
      <c r="A159" s="96" t="s">
        <v>2883</v>
      </c>
      <c r="B159" s="163">
        <v>8</v>
      </c>
      <c r="C159" s="163">
        <v>15</v>
      </c>
      <c r="D159" s="96">
        <v>0</v>
      </c>
      <c r="E159" s="135"/>
      <c r="F159" s="165" t="s">
        <v>1759</v>
      </c>
      <c r="G159" s="96"/>
      <c r="H159" s="96"/>
      <c r="I159" s="96"/>
      <c r="J159" s="96"/>
      <c r="K159" s="166"/>
      <c r="L159" s="166"/>
      <c r="M159"/>
      <c r="N159" s="220"/>
      <c r="O159" s="220"/>
      <c r="P159"/>
      <c r="Q159"/>
      <c r="R159"/>
      <c r="S159"/>
      <c r="T159"/>
      <c r="U159"/>
      <c r="V159"/>
      <c r="W159"/>
    </row>
    <row r="160" spans="1:24" x14ac:dyDescent="0.25">
      <c r="A160" s="24" t="s">
        <v>2885</v>
      </c>
      <c r="B160" s="274">
        <v>0</v>
      </c>
      <c r="C160" s="274"/>
      <c r="D160" s="24">
        <v>0</v>
      </c>
      <c r="E160" s="5"/>
      <c r="F160" s="24">
        <f>SUM(C152+C168+C182+C174)</f>
        <v>61</v>
      </c>
      <c r="G160" s="24">
        <f>SUM(C155+C156+C157+C158+C175+C184+C185)</f>
        <v>43</v>
      </c>
      <c r="H160" s="24">
        <f>SUM(C159+C160+C161+C176+C177+C178+C186+C187)</f>
        <v>15</v>
      </c>
      <c r="I160" s="24">
        <f>SUM(C188+C162+C163)</f>
        <v>0</v>
      </c>
      <c r="J160" s="170">
        <f>F160+G160+H160+I160</f>
        <v>119</v>
      </c>
      <c r="K160" s="301"/>
      <c r="N160" s="220"/>
      <c r="O160" s="220"/>
    </row>
    <row r="161" spans="1:15" x14ac:dyDescent="0.25">
      <c r="A161" s="96" t="s">
        <v>2920</v>
      </c>
      <c r="B161" s="163">
        <v>29</v>
      </c>
      <c r="C161" s="163"/>
      <c r="D161" s="96"/>
      <c r="E161" s="96"/>
      <c r="F161" s="96" t="s">
        <v>1770</v>
      </c>
      <c r="G161" s="96"/>
      <c r="H161" s="96"/>
      <c r="I161" s="96"/>
      <c r="J161" s="96"/>
      <c r="K161" s="174"/>
      <c r="L161" s="166"/>
      <c r="N161" s="220"/>
      <c r="O161" s="220"/>
    </row>
    <row r="162" spans="1:15" ht="15.75" thickBot="1" x14ac:dyDescent="0.3">
      <c r="A162" s="165" t="s">
        <v>2175</v>
      </c>
      <c r="B162" s="278"/>
      <c r="C162" s="278">
        <v>0</v>
      </c>
      <c r="D162" s="165">
        <v>0</v>
      </c>
      <c r="E162" s="178"/>
      <c r="F162" s="165">
        <f>SUM(B153+B183+B154+B174+B182+B168)</f>
        <v>55</v>
      </c>
      <c r="G162" s="165">
        <f>SUM(B155+B156+B157+B158+B175+B184+B185)</f>
        <v>77</v>
      </c>
      <c r="H162" s="165">
        <f>SUM(B159+B160+B161+B176+B177+B178+B186+B187)</f>
        <v>75</v>
      </c>
      <c r="I162" s="165">
        <f>SUM(B162+B163+B188)</f>
        <v>0</v>
      </c>
      <c r="J162" s="176">
        <f>F162+G162+H162+I162</f>
        <v>207</v>
      </c>
      <c r="K162" s="174"/>
      <c r="L162" s="166"/>
    </row>
    <row r="163" spans="1:15" ht="15.75" thickBot="1" x14ac:dyDescent="0.3">
      <c r="A163" s="172" t="s">
        <v>2521</v>
      </c>
      <c r="B163" s="278">
        <v>0</v>
      </c>
      <c r="C163" s="278"/>
      <c r="D163" s="165">
        <v>0</v>
      </c>
      <c r="E163" s="254"/>
      <c r="F163" s="96" t="s">
        <v>1775</v>
      </c>
      <c r="G163" s="165"/>
      <c r="H163" s="165"/>
      <c r="I163" s="165"/>
      <c r="J163" s="165"/>
      <c r="K163" s="174"/>
      <c r="L163" s="166"/>
    </row>
    <row r="164" spans="1:15" x14ac:dyDescent="0.25">
      <c r="A164" s="300"/>
      <c r="B164" s="278"/>
      <c r="C164" s="278">
        <v>0</v>
      </c>
      <c r="D164" s="165"/>
      <c r="E164" s="178"/>
      <c r="F164" s="165">
        <f>SUM(D152+D153+D154+D168+D174+D182+D183)</f>
        <v>2</v>
      </c>
      <c r="G164" s="165">
        <f>SUM(D155+D156+D157+D158+D175+D184+D185)</f>
        <v>2</v>
      </c>
      <c r="H164" s="165">
        <f>SUM(D159+D160+D161+D176+D177+D178+D186+D187)</f>
        <v>0</v>
      </c>
      <c r="I164" s="165">
        <f>D162+D163+D176+D177+D178+D188</f>
        <v>0</v>
      </c>
      <c r="J164" s="176">
        <f>F164+G164+H164+I164</f>
        <v>4</v>
      </c>
      <c r="K164" s="174"/>
      <c r="L164" s="166"/>
    </row>
    <row r="165" spans="1:15" x14ac:dyDescent="0.25">
      <c r="A165" s="254"/>
      <c r="B165" s="163">
        <v>0</v>
      </c>
      <c r="C165" s="163"/>
      <c r="D165" s="96">
        <v>0</v>
      </c>
      <c r="F165" s="96" t="s">
        <v>1776</v>
      </c>
      <c r="G165" s="96"/>
      <c r="H165" s="96"/>
      <c r="I165" s="96"/>
      <c r="J165" s="96"/>
      <c r="K165" s="174"/>
      <c r="L165" s="166"/>
    </row>
    <row r="166" spans="1:15" x14ac:dyDescent="0.25">
      <c r="A166" s="96"/>
      <c r="B166" s="163"/>
      <c r="C166" s="163"/>
      <c r="D166" s="96"/>
      <c r="E166" s="96"/>
      <c r="F166">
        <f>F160+F162+F164</f>
        <v>118</v>
      </c>
      <c r="G166" s="96">
        <f>G160+G162+G164</f>
        <v>122</v>
      </c>
      <c r="H166" s="96">
        <f>H160+H162+H164</f>
        <v>90</v>
      </c>
      <c r="I166" s="96">
        <f>I160+I162+I164</f>
        <v>0</v>
      </c>
      <c r="J166" s="167">
        <f>J160+J162+J164</f>
        <v>330</v>
      </c>
      <c r="K166" s="174"/>
      <c r="L166" s="166"/>
    </row>
    <row r="167" spans="1:15" x14ac:dyDescent="0.25">
      <c r="A167" s="96"/>
      <c r="B167" s="163"/>
      <c r="C167" s="163"/>
      <c r="D167" s="96"/>
      <c r="E167" s="96"/>
      <c r="F167" s="96"/>
      <c r="G167" s="96"/>
      <c r="H167" s="96"/>
      <c r="I167" s="167">
        <f>SUM(F166+G166+H166+I166)</f>
        <v>330</v>
      </c>
      <c r="J167" s="167"/>
      <c r="K167" s="174"/>
      <c r="L167" s="166"/>
    </row>
    <row r="168" spans="1:15" x14ac:dyDescent="0.25">
      <c r="A168" s="96" t="s">
        <v>4020</v>
      </c>
      <c r="B168" s="96">
        <v>3</v>
      </c>
      <c r="C168" s="96">
        <v>15</v>
      </c>
      <c r="D168" s="96"/>
      <c r="E168" s="96"/>
      <c r="F168" s="96"/>
      <c r="G168" s="96"/>
      <c r="H168" s="96"/>
      <c r="I168" s="96"/>
      <c r="J168" s="96"/>
      <c r="K168" s="174"/>
      <c r="L168" s="166"/>
    </row>
    <row r="169" spans="1:15" x14ac:dyDescent="0.25">
      <c r="A169" s="96"/>
      <c r="B169" s="96"/>
      <c r="C169" s="96"/>
      <c r="D169" s="96"/>
      <c r="E169" s="254"/>
      <c r="F169" s="96"/>
      <c r="G169" s="96"/>
      <c r="H169" s="96"/>
      <c r="I169" s="96"/>
      <c r="J169" s="167"/>
      <c r="K169" s="174"/>
      <c r="L169" s="166"/>
    </row>
    <row r="170" spans="1:15" x14ac:dyDescent="0.25">
      <c r="A170" s="96"/>
      <c r="B170" s="163"/>
      <c r="C170" s="163"/>
      <c r="D170" s="96"/>
      <c r="E170" s="96"/>
      <c r="G170" s="96"/>
      <c r="H170" s="96"/>
      <c r="I170" s="96"/>
      <c r="J170" s="96"/>
      <c r="K170" s="174"/>
      <c r="L170" s="166"/>
    </row>
    <row r="171" spans="1:15" x14ac:dyDescent="0.25">
      <c r="A171" s="96"/>
      <c r="B171" s="163"/>
      <c r="C171" s="163"/>
      <c r="D171" s="96"/>
      <c r="E171" s="96"/>
      <c r="F171" s="96"/>
      <c r="G171" s="96"/>
      <c r="H171" s="96"/>
      <c r="I171" s="96"/>
      <c r="J171" s="167"/>
      <c r="K171" s="174"/>
      <c r="L171" s="166"/>
    </row>
    <row r="172" spans="1:15" x14ac:dyDescent="0.25">
      <c r="A172" s="96"/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</row>
    <row r="173" spans="1:15" x14ac:dyDescent="0.25">
      <c r="A173" s="96"/>
      <c r="B173" s="163"/>
      <c r="C173" s="163"/>
      <c r="D173" s="96"/>
      <c r="E173" s="96"/>
      <c r="F173" s="96"/>
      <c r="G173" s="96"/>
      <c r="H173" s="96"/>
      <c r="I173" s="96"/>
      <c r="J173" s="96"/>
      <c r="K173" s="174"/>
      <c r="L173" s="166"/>
    </row>
    <row r="174" spans="1:15" x14ac:dyDescent="0.25">
      <c r="A174" s="96" t="s">
        <v>4021</v>
      </c>
      <c r="B174" s="163">
        <v>4</v>
      </c>
      <c r="C174" s="163">
        <v>15</v>
      </c>
      <c r="D174" s="96">
        <v>1</v>
      </c>
      <c r="E174" s="96"/>
      <c r="F174" s="96"/>
      <c r="G174" s="96"/>
      <c r="H174" s="96"/>
      <c r="I174" s="96"/>
      <c r="J174" s="96"/>
      <c r="K174" s="174"/>
      <c r="L174" s="166"/>
    </row>
    <row r="175" spans="1:15" x14ac:dyDescent="0.25">
      <c r="A175" s="96" t="s">
        <v>3452</v>
      </c>
      <c r="B175" s="163">
        <v>1</v>
      </c>
      <c r="C175" s="163">
        <v>13</v>
      </c>
      <c r="D175" s="96"/>
      <c r="E175" s="96"/>
      <c r="F175" s="96"/>
      <c r="G175" s="96"/>
      <c r="H175" s="96"/>
      <c r="I175" s="96"/>
      <c r="J175" s="96"/>
      <c r="K175" s="174"/>
      <c r="L175" s="166"/>
      <c r="M175" s="252"/>
      <c r="N175" s="252"/>
    </row>
    <row r="176" spans="1:15" x14ac:dyDescent="0.25">
      <c r="A176" s="96" t="s">
        <v>2878</v>
      </c>
      <c r="B176" s="163">
        <v>0</v>
      </c>
      <c r="C176" s="163">
        <v>0</v>
      </c>
      <c r="D176" s="96"/>
      <c r="E176" s="96"/>
      <c r="F176" s="96"/>
      <c r="G176" s="96"/>
      <c r="H176" s="96"/>
      <c r="I176" s="96"/>
      <c r="J176" s="96"/>
      <c r="K176" s="174"/>
      <c r="L176" s="166"/>
    </row>
    <row r="177" spans="1:17" x14ac:dyDescent="0.25">
      <c r="A177" s="96" t="s">
        <v>2879</v>
      </c>
      <c r="B177" s="163"/>
      <c r="C177" s="163"/>
      <c r="D177" s="96"/>
      <c r="E177" s="96"/>
      <c r="F177" s="96"/>
      <c r="G177" s="96"/>
      <c r="H177" s="96"/>
      <c r="I177" s="96"/>
      <c r="J177" s="96"/>
      <c r="K177" s="174"/>
      <c r="L177" s="166"/>
    </row>
    <row r="178" spans="1:17" x14ac:dyDescent="0.25">
      <c r="A178" s="96" t="s">
        <v>2880</v>
      </c>
      <c r="B178" s="163"/>
      <c r="C178" s="163"/>
      <c r="D178" s="96"/>
      <c r="E178" s="96"/>
      <c r="F178" s="96"/>
      <c r="G178" s="96"/>
      <c r="H178" s="96"/>
      <c r="I178" s="96"/>
      <c r="J178" s="96"/>
      <c r="K178" s="174"/>
      <c r="L178" s="166"/>
    </row>
    <row r="179" spans="1:17" x14ac:dyDescent="0.25">
      <c r="A179" s="254"/>
      <c r="B179" s="163">
        <v>0</v>
      </c>
      <c r="C179" s="163">
        <v>0</v>
      </c>
      <c r="D179" s="96"/>
      <c r="E179" s="96"/>
      <c r="F179" s="96"/>
      <c r="G179" s="96"/>
      <c r="H179" s="96"/>
      <c r="I179" s="96"/>
      <c r="J179" s="96"/>
      <c r="K179" s="174"/>
      <c r="L179" s="166"/>
    </row>
    <row r="180" spans="1:17" x14ac:dyDescent="0.25">
      <c r="A180" s="96"/>
      <c r="B180" s="163"/>
      <c r="C180" s="163"/>
      <c r="D180" s="96"/>
      <c r="E180" s="96"/>
      <c r="F180" s="96"/>
      <c r="G180" s="96"/>
      <c r="H180" s="96"/>
      <c r="I180" s="96"/>
      <c r="J180" s="96"/>
      <c r="K180" s="174"/>
      <c r="L180" s="166"/>
    </row>
    <row r="181" spans="1:17" x14ac:dyDescent="0.25">
      <c r="A181" s="96"/>
      <c r="B181" s="163"/>
      <c r="C181" s="163"/>
      <c r="D181" s="96"/>
      <c r="E181" s="96"/>
      <c r="F181" s="96"/>
      <c r="G181" s="96"/>
      <c r="H181" s="96"/>
      <c r="I181" s="96"/>
      <c r="J181" s="96"/>
      <c r="K181" s="174"/>
      <c r="L181" s="166"/>
      <c r="M181" s="166"/>
      <c r="N181" s="166"/>
    </row>
    <row r="182" spans="1:17" x14ac:dyDescent="0.25">
      <c r="A182" s="5" t="s">
        <v>4022</v>
      </c>
      <c r="B182" s="271">
        <v>2</v>
      </c>
      <c r="C182" s="271">
        <v>16</v>
      </c>
      <c r="D182" s="5">
        <v>0</v>
      </c>
      <c r="E182" s="135"/>
      <c r="F182" s="96"/>
      <c r="G182" s="96"/>
      <c r="H182" s="96"/>
      <c r="I182" s="96"/>
      <c r="J182" s="96"/>
      <c r="K182" s="166"/>
      <c r="L182" s="166"/>
      <c r="M182" s="335"/>
      <c r="N182" s="335"/>
      <c r="O182" s="252"/>
      <c r="P182" s="252"/>
      <c r="Q182" s="252"/>
    </row>
    <row r="183" spans="1:17" x14ac:dyDescent="0.25">
      <c r="A183" s="5" t="s">
        <v>4024</v>
      </c>
      <c r="B183" s="271">
        <v>16</v>
      </c>
      <c r="C183" s="271"/>
      <c r="D183" s="5">
        <v>1</v>
      </c>
      <c r="E183" s="135" t="s">
        <v>2843</v>
      </c>
      <c r="F183" s="96"/>
      <c r="G183" s="96"/>
      <c r="H183" s="96"/>
      <c r="I183" s="96"/>
      <c r="J183" s="96"/>
      <c r="K183" s="166"/>
      <c r="L183" s="166"/>
      <c r="M183" s="166"/>
      <c r="N183" s="166"/>
    </row>
    <row r="184" spans="1:17" x14ac:dyDescent="0.25">
      <c r="A184" s="5" t="s">
        <v>3450</v>
      </c>
      <c r="B184" s="271">
        <v>3</v>
      </c>
      <c r="C184" s="271">
        <v>15</v>
      </c>
      <c r="D184" s="5">
        <v>0</v>
      </c>
      <c r="E184" s="5"/>
      <c r="F184" s="96"/>
      <c r="G184" s="96"/>
      <c r="H184" s="96"/>
      <c r="I184" s="96"/>
      <c r="J184" s="96"/>
      <c r="K184" s="166"/>
      <c r="L184" s="166"/>
      <c r="M184" s="166"/>
      <c r="N184" s="166"/>
    </row>
    <row r="185" spans="1:17" x14ac:dyDescent="0.25">
      <c r="A185" s="5" t="s">
        <v>3451</v>
      </c>
      <c r="B185" s="271">
        <v>15</v>
      </c>
      <c r="C185" s="271"/>
      <c r="D185" s="5">
        <v>0</v>
      </c>
      <c r="E185" s="135"/>
      <c r="F185" s="96"/>
      <c r="G185" s="96"/>
      <c r="H185" s="96"/>
      <c r="I185" s="96"/>
      <c r="J185" s="96"/>
      <c r="K185" s="166"/>
      <c r="L185" s="166"/>
      <c r="M185" s="166"/>
      <c r="N185" s="166"/>
    </row>
    <row r="186" spans="1:17" x14ac:dyDescent="0.25">
      <c r="A186" s="5" t="s">
        <v>2886</v>
      </c>
      <c r="B186" s="271">
        <v>10</v>
      </c>
      <c r="C186" s="271"/>
      <c r="D186" s="5"/>
      <c r="E186" s="5"/>
      <c r="F186" s="96"/>
      <c r="G186" s="96"/>
      <c r="H186" s="96"/>
      <c r="I186" s="96"/>
      <c r="J186" s="96"/>
      <c r="K186" s="166"/>
      <c r="L186" s="166"/>
      <c r="M186" s="166"/>
      <c r="N186" s="166"/>
    </row>
    <row r="187" spans="1:17" x14ac:dyDescent="0.25">
      <c r="A187" s="5" t="s">
        <v>2887</v>
      </c>
      <c r="B187" s="271">
        <v>28</v>
      </c>
      <c r="C187" s="271"/>
      <c r="D187" s="5">
        <v>0</v>
      </c>
      <c r="E187" s="135"/>
      <c r="F187" s="96"/>
      <c r="G187" s="96"/>
      <c r="H187" s="96"/>
      <c r="I187" s="96"/>
      <c r="J187" s="96"/>
      <c r="K187" s="166"/>
      <c r="L187" s="166"/>
      <c r="M187" s="166"/>
      <c r="N187" s="166"/>
    </row>
    <row r="188" spans="1:17" x14ac:dyDescent="0.25">
      <c r="A188" s="5" t="s">
        <v>2172</v>
      </c>
      <c r="B188" s="271">
        <v>0</v>
      </c>
      <c r="C188" s="271"/>
      <c r="D188" s="5">
        <v>0</v>
      </c>
      <c r="E188" s="135"/>
      <c r="F188" s="96"/>
      <c r="G188" s="96"/>
      <c r="H188" s="96"/>
      <c r="I188" s="96"/>
      <c r="J188" s="96"/>
      <c r="K188" s="166"/>
      <c r="L188" s="166"/>
    </row>
    <row r="189" spans="1:17" x14ac:dyDescent="0.25">
      <c r="A189" s="254"/>
      <c r="B189" s="271">
        <v>0</v>
      </c>
      <c r="C189" s="271"/>
      <c r="D189" s="5">
        <v>0</v>
      </c>
      <c r="F189" s="5"/>
      <c r="G189" s="5"/>
      <c r="H189" s="5"/>
      <c r="I189" s="5"/>
      <c r="J189" s="5"/>
    </row>
    <row r="190" spans="1:17" x14ac:dyDescent="0.25">
      <c r="A190" s="96"/>
      <c r="B190" s="271"/>
      <c r="C190" s="271"/>
      <c r="D190" s="5"/>
      <c r="E190" s="5"/>
      <c r="F190" s="5"/>
      <c r="G190" s="5"/>
      <c r="H190" s="5"/>
      <c r="I190" s="5"/>
      <c r="J190" s="5"/>
    </row>
    <row r="191" spans="1:17" x14ac:dyDescent="0.25">
      <c r="A191" s="96"/>
      <c r="B191" s="271"/>
      <c r="C191" s="271"/>
      <c r="D191" s="5"/>
      <c r="E191" s="5"/>
      <c r="F191" s="5"/>
      <c r="G191" s="5"/>
      <c r="H191" s="5"/>
      <c r="I191" s="5"/>
      <c r="J191" s="5"/>
    </row>
    <row r="192" spans="1:17" ht="15.75" thickBot="1" x14ac:dyDescent="0.3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L192" t="s">
        <v>2192</v>
      </c>
    </row>
    <row r="193" spans="1:17" ht="15.75" thickBot="1" x14ac:dyDescent="0.3">
      <c r="A193" s="179" t="s">
        <v>1739</v>
      </c>
      <c r="B193" s="179">
        <f>SUM(B151:B192)</f>
        <v>207</v>
      </c>
      <c r="C193" s="179">
        <f>SUM(C151:C192)</f>
        <v>119</v>
      </c>
      <c r="D193" s="179">
        <f>SUM(D151:D192)</f>
        <v>4</v>
      </c>
      <c r="E193" s="292" t="s">
        <v>4409</v>
      </c>
      <c r="F193" s="179"/>
      <c r="G193" s="179"/>
      <c r="H193" s="179"/>
      <c r="I193" s="179"/>
      <c r="J193" s="179">
        <f>B193+C193+D193</f>
        <v>330</v>
      </c>
    </row>
    <row r="194" spans="1:17" ht="15.75" thickTop="1" x14ac:dyDescent="0.25">
      <c r="A194" s="24" t="s">
        <v>1802</v>
      </c>
      <c r="B194" s="24">
        <f>B193+B140</f>
        <v>779</v>
      </c>
      <c r="C194" s="24">
        <f>C140+C193</f>
        <v>1064</v>
      </c>
      <c r="D194" s="24">
        <f>D140+D193</f>
        <v>37</v>
      </c>
      <c r="E194" s="24"/>
      <c r="F194" s="24"/>
      <c r="G194" s="24"/>
      <c r="H194" s="24"/>
      <c r="I194" s="24"/>
      <c r="J194" s="24">
        <f>J193+J140</f>
        <v>1880</v>
      </c>
    </row>
    <row r="197" spans="1:17" x14ac:dyDescent="0.25">
      <c r="A197" s="529" t="s">
        <v>2567</v>
      </c>
      <c r="B197" s="529"/>
      <c r="C197" s="529"/>
      <c r="D197" s="529"/>
      <c r="F197" s="250"/>
      <c r="G197" s="250"/>
      <c r="H197" s="250"/>
      <c r="L197" s="529" t="s">
        <v>2568</v>
      </c>
      <c r="M197" s="529"/>
    </row>
    <row r="198" spans="1:17" x14ac:dyDescent="0.25">
      <c r="A198" s="251" t="s">
        <v>2569</v>
      </c>
      <c r="E198" s="251" t="s">
        <v>2570</v>
      </c>
      <c r="K198" t="s">
        <v>2569</v>
      </c>
      <c r="O198" s="253" t="s">
        <v>2570</v>
      </c>
    </row>
    <row r="199" spans="1:17" x14ac:dyDescent="0.25">
      <c r="A199" s="252" t="s">
        <v>2571</v>
      </c>
      <c r="E199" s="252" t="s">
        <v>2571</v>
      </c>
      <c r="K199" s="252" t="s">
        <v>2571</v>
      </c>
      <c r="O199" s="251" t="s">
        <v>2571</v>
      </c>
    </row>
    <row r="200" spans="1:17" x14ac:dyDescent="0.25">
      <c r="A200" t="s">
        <v>4523</v>
      </c>
      <c r="E200" t="s">
        <v>4519</v>
      </c>
      <c r="O200" s="253"/>
      <c r="P200" s="253"/>
      <c r="Q200" s="253"/>
    </row>
    <row r="201" spans="1:17" x14ac:dyDescent="0.25">
      <c r="A201" s="253"/>
      <c r="B201" s="253"/>
      <c r="C201" s="253"/>
      <c r="D201" s="253"/>
      <c r="E201" s="253" t="s">
        <v>4520</v>
      </c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</row>
    <row r="202" spans="1:17" x14ac:dyDescent="0.25">
      <c r="A202" s="253"/>
      <c r="B202" s="253"/>
      <c r="C202" s="253"/>
      <c r="D202" s="253"/>
      <c r="E202" s="253" t="s">
        <v>4521</v>
      </c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</row>
    <row r="203" spans="1:17" x14ac:dyDescent="0.25">
      <c r="A203" s="253"/>
      <c r="B203" s="253"/>
      <c r="C203" s="253"/>
      <c r="D203" s="253"/>
      <c r="E203" s="253" t="s">
        <v>4522</v>
      </c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</row>
    <row r="204" spans="1:17" x14ac:dyDescent="0.25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</row>
    <row r="205" spans="1:17" x14ac:dyDescent="0.25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</row>
    <row r="206" spans="1:17" x14ac:dyDescent="0.25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</row>
    <row r="207" spans="1:17" x14ac:dyDescent="0.25">
      <c r="A207" s="253"/>
      <c r="E207" s="253"/>
      <c r="P207" s="252"/>
      <c r="Q207" s="252"/>
    </row>
    <row r="208" spans="1:17" x14ac:dyDescent="0.25">
      <c r="A208" s="253"/>
      <c r="E208" s="253"/>
      <c r="O208" s="253"/>
    </row>
    <row r="209" spans="1:15" x14ac:dyDescent="0.25">
      <c r="A209" s="253"/>
      <c r="C209" s="252"/>
      <c r="E209" s="253"/>
      <c r="O209" s="253"/>
    </row>
    <row r="210" spans="1:15" x14ac:dyDescent="0.25">
      <c r="A210" s="253"/>
      <c r="E210" s="253"/>
      <c r="O210" s="253"/>
    </row>
    <row r="211" spans="1:15" ht="16.149999999999999" customHeight="1" x14ac:dyDescent="0.25">
      <c r="A211" s="253"/>
      <c r="E211" s="253"/>
      <c r="O211" s="253"/>
    </row>
    <row r="212" spans="1:15" ht="16.149999999999999" customHeight="1" x14ac:dyDescent="0.25">
      <c r="A212" s="253"/>
      <c r="E212" s="253"/>
      <c r="O212" s="253"/>
    </row>
    <row r="213" spans="1:15" ht="16.149999999999999" customHeight="1" x14ac:dyDescent="0.25">
      <c r="A213" s="253"/>
      <c r="E213" s="253"/>
      <c r="O213" s="253"/>
    </row>
    <row r="214" spans="1:15" x14ac:dyDescent="0.25">
      <c r="E214" s="253"/>
      <c r="O214" s="253"/>
    </row>
    <row r="215" spans="1:15" x14ac:dyDescent="0.25">
      <c r="E215" s="253"/>
      <c r="M215" t="s">
        <v>4326</v>
      </c>
      <c r="O215" s="253"/>
    </row>
    <row r="216" spans="1:15" x14ac:dyDescent="0.25">
      <c r="E216" s="253"/>
      <c r="O216" s="253"/>
    </row>
    <row r="217" spans="1:15" x14ac:dyDescent="0.25">
      <c r="E217" s="253"/>
    </row>
    <row r="218" spans="1:15" x14ac:dyDescent="0.25">
      <c r="A218" s="252"/>
      <c r="E218" s="253"/>
    </row>
    <row r="219" spans="1:15" x14ac:dyDescent="0.25">
      <c r="A219" s="252"/>
    </row>
    <row r="220" spans="1:15" x14ac:dyDescent="0.25">
      <c r="E220" s="253"/>
    </row>
    <row r="221" spans="1:15" x14ac:dyDescent="0.25">
      <c r="E221" s="253"/>
    </row>
    <row r="222" spans="1:15" x14ac:dyDescent="0.25">
      <c r="E222" s="253"/>
    </row>
    <row r="223" spans="1:15" x14ac:dyDescent="0.25">
      <c r="E223" s="253"/>
    </row>
    <row r="224" spans="1:15" x14ac:dyDescent="0.25">
      <c r="E224" s="253"/>
    </row>
    <row r="225" spans="1:21" x14ac:dyDescent="0.25">
      <c r="E225" s="253"/>
    </row>
    <row r="226" spans="1:21" x14ac:dyDescent="0.25">
      <c r="A226" s="251" t="s">
        <v>2572</v>
      </c>
      <c r="E226" s="251" t="s">
        <v>2572</v>
      </c>
      <c r="K226" s="252" t="s">
        <v>2572</v>
      </c>
      <c r="O226" s="252" t="s">
        <v>2572</v>
      </c>
    </row>
    <row r="227" spans="1:21" x14ac:dyDescent="0.25">
      <c r="A227" s="253"/>
      <c r="B227" s="253"/>
      <c r="C227" s="253"/>
      <c r="D227" s="253"/>
      <c r="E227" s="253"/>
      <c r="K227" s="220"/>
      <c r="O227" s="253"/>
    </row>
    <row r="228" spans="1:21" x14ac:dyDescent="0.25">
      <c r="B228" s="253"/>
      <c r="C228" s="253"/>
      <c r="O228" s="253"/>
      <c r="P228" s="253"/>
      <c r="Q228" s="253"/>
    </row>
    <row r="229" spans="1:21" x14ac:dyDescent="0.25">
      <c r="B229" s="253"/>
      <c r="C229" s="253"/>
      <c r="E229" s="253"/>
      <c r="O229" s="253"/>
      <c r="P229" s="253"/>
      <c r="Q229" s="253"/>
    </row>
    <row r="230" spans="1:21" x14ac:dyDescent="0.25">
      <c r="A230" s="253"/>
      <c r="B230" s="253"/>
      <c r="C230" s="253"/>
      <c r="E230" s="253"/>
      <c r="O230" s="253"/>
      <c r="P230" s="253"/>
      <c r="Q230" s="253"/>
      <c r="U230" t="s">
        <v>3158</v>
      </c>
    </row>
    <row r="231" spans="1:21" x14ac:dyDescent="0.25">
      <c r="A231" s="253"/>
      <c r="B231" s="253"/>
      <c r="C231" s="253"/>
      <c r="O231" s="253"/>
      <c r="P231" s="253"/>
      <c r="Q231" s="253"/>
    </row>
    <row r="232" spans="1:21" x14ac:dyDescent="0.25">
      <c r="A232" s="277"/>
      <c r="B232" s="253"/>
      <c r="C232" s="253"/>
      <c r="K232" s="220"/>
      <c r="O232" s="253"/>
    </row>
    <row r="233" spans="1:21" x14ac:dyDescent="0.25">
      <c r="A233" s="277"/>
      <c r="B233" s="253"/>
      <c r="C233" s="253"/>
      <c r="O233" s="253"/>
    </row>
    <row r="234" spans="1:21" x14ac:dyDescent="0.25">
      <c r="A234" s="253"/>
      <c r="B234" s="253"/>
      <c r="C234" s="253"/>
      <c r="O234" s="253"/>
    </row>
    <row r="235" spans="1:21" x14ac:dyDescent="0.25">
      <c r="A235" s="253"/>
      <c r="B235" s="253"/>
      <c r="C235" s="253"/>
      <c r="O235" s="253"/>
    </row>
    <row r="236" spans="1:21" x14ac:dyDescent="0.25">
      <c r="A236" s="253"/>
      <c r="B236" s="253"/>
      <c r="C236" s="253"/>
      <c r="D236" s="253"/>
      <c r="O236" s="253"/>
    </row>
    <row r="237" spans="1:21" x14ac:dyDescent="0.25">
      <c r="A237" s="253"/>
      <c r="B237" s="253"/>
      <c r="C237" s="253"/>
      <c r="D237" s="253"/>
      <c r="O237" s="253"/>
    </row>
    <row r="238" spans="1:21" x14ac:dyDescent="0.25">
      <c r="A238" s="253"/>
      <c r="B238" s="253"/>
      <c r="C238" s="253"/>
      <c r="D238" s="253"/>
      <c r="O238" s="253"/>
    </row>
    <row r="239" spans="1:21" x14ac:dyDescent="0.25">
      <c r="A239" s="253"/>
      <c r="B239" s="253"/>
      <c r="C239" s="253"/>
      <c r="D239" s="253"/>
      <c r="F239" s="252"/>
    </row>
    <row r="240" spans="1:21" x14ac:dyDescent="0.25">
      <c r="A240" s="253"/>
      <c r="B240" s="253"/>
      <c r="C240" s="253"/>
      <c r="D240" s="253"/>
    </row>
    <row r="241" spans="1:17" x14ac:dyDescent="0.25">
      <c r="A241" s="253"/>
      <c r="B241" s="253"/>
      <c r="C241" s="253"/>
      <c r="D241" s="253"/>
    </row>
    <row r="242" spans="1:17" x14ac:dyDescent="0.25">
      <c r="A242" s="253"/>
      <c r="B242" s="253"/>
      <c r="C242" s="253"/>
      <c r="D242" s="253"/>
    </row>
    <row r="243" spans="1:17" x14ac:dyDescent="0.25">
      <c r="A243" s="253"/>
      <c r="B243" s="253"/>
      <c r="C243" s="253"/>
      <c r="D243" s="253"/>
      <c r="E243" s="253"/>
    </row>
    <row r="244" spans="1:17" x14ac:dyDescent="0.25">
      <c r="A244" s="253"/>
      <c r="B244" s="253"/>
      <c r="C244" s="253"/>
      <c r="D244" s="253"/>
      <c r="E244" s="253"/>
    </row>
    <row r="245" spans="1:17" x14ac:dyDescent="0.25">
      <c r="A245" s="253"/>
      <c r="B245" s="253"/>
      <c r="C245" s="253"/>
      <c r="D245" s="253"/>
      <c r="E245" s="253"/>
    </row>
    <row r="246" spans="1:17" x14ac:dyDescent="0.25">
      <c r="A246" s="253"/>
      <c r="B246" s="253"/>
      <c r="C246" s="253"/>
      <c r="D246" s="253"/>
      <c r="E246" s="253"/>
    </row>
    <row r="247" spans="1:17" x14ac:dyDescent="0.25">
      <c r="A247" s="253"/>
      <c r="B247" s="253"/>
      <c r="C247" s="253"/>
      <c r="D247" s="253"/>
      <c r="E247" s="253"/>
      <c r="O247" s="253"/>
      <c r="P247" s="253"/>
    </row>
    <row r="248" spans="1:17" x14ac:dyDescent="0.25">
      <c r="A248" s="253"/>
      <c r="B248" s="253"/>
      <c r="C248" s="253"/>
      <c r="D248" s="253"/>
      <c r="E248" s="253"/>
      <c r="O248" s="253"/>
      <c r="P248" s="253"/>
    </row>
    <row r="249" spans="1:17" x14ac:dyDescent="0.25">
      <c r="A249" s="253"/>
      <c r="B249" s="253"/>
      <c r="C249" s="253"/>
      <c r="D249" s="253"/>
      <c r="E249" s="253"/>
    </row>
    <row r="250" spans="1:17" x14ac:dyDescent="0.25">
      <c r="A250" s="253"/>
      <c r="B250" s="253"/>
      <c r="C250" s="253"/>
      <c r="D250" s="253"/>
      <c r="E250" s="253"/>
      <c r="O250" s="252"/>
      <c r="P250" s="252"/>
      <c r="Q250" s="252"/>
    </row>
    <row r="251" spans="1:17" x14ac:dyDescent="0.25">
      <c r="A251" s="253"/>
      <c r="B251" s="253"/>
      <c r="C251" s="253"/>
      <c r="D251" s="253"/>
      <c r="E251" s="253"/>
      <c r="O251" s="252"/>
      <c r="P251" s="252"/>
    </row>
    <row r="252" spans="1:17" x14ac:dyDescent="0.25">
      <c r="A252" s="253"/>
      <c r="B252" s="253"/>
      <c r="C252" s="253"/>
      <c r="D252" s="253"/>
      <c r="E252" s="253"/>
    </row>
    <row r="253" spans="1:17" x14ac:dyDescent="0.25">
      <c r="A253" s="253"/>
      <c r="B253" s="253"/>
      <c r="C253" s="253"/>
      <c r="D253" s="253"/>
      <c r="E253" s="253"/>
    </row>
    <row r="254" spans="1:17" x14ac:dyDescent="0.25">
      <c r="A254" s="253"/>
      <c r="B254" s="253"/>
      <c r="C254" s="253"/>
      <c r="D254" s="253"/>
      <c r="E254" s="253"/>
    </row>
    <row r="255" spans="1:17" x14ac:dyDescent="0.25">
      <c r="A255" s="253"/>
      <c r="B255" s="253"/>
      <c r="C255" s="253"/>
      <c r="D255" s="253"/>
      <c r="E255" s="253"/>
    </row>
    <row r="256" spans="1:17" x14ac:dyDescent="0.25">
      <c r="A256" s="253"/>
      <c r="B256" s="253"/>
      <c r="C256" s="253"/>
      <c r="D256" s="253"/>
      <c r="E256" s="253"/>
    </row>
    <row r="257" spans="1:5" x14ac:dyDescent="0.25">
      <c r="A257" s="253"/>
      <c r="B257" s="253"/>
      <c r="C257" s="253"/>
      <c r="D257" s="253"/>
      <c r="E257" s="253"/>
    </row>
    <row r="258" spans="1:5" x14ac:dyDescent="0.25">
      <c r="A258" s="253"/>
      <c r="B258" s="253"/>
      <c r="C258" s="253"/>
      <c r="D258" s="253"/>
      <c r="E258" s="253"/>
    </row>
    <row r="259" spans="1:5" x14ac:dyDescent="0.25">
      <c r="A259" s="253"/>
      <c r="B259" s="253"/>
      <c r="C259" s="253"/>
      <c r="D259" s="253"/>
      <c r="E259" s="253"/>
    </row>
    <row r="260" spans="1:5" x14ac:dyDescent="0.25">
      <c r="A260" s="253"/>
      <c r="B260" s="253"/>
      <c r="C260" s="253"/>
      <c r="D260" s="253"/>
      <c r="E260" s="253"/>
    </row>
    <row r="261" spans="1:5" x14ac:dyDescent="0.25">
      <c r="A261" s="253"/>
      <c r="B261" s="253"/>
      <c r="C261" s="253"/>
      <c r="D261" s="253"/>
      <c r="E261" s="253"/>
    </row>
    <row r="262" spans="1:5" x14ac:dyDescent="0.25">
      <c r="A262" s="253"/>
      <c r="B262" s="253"/>
      <c r="C262" s="253"/>
      <c r="D262" s="253"/>
    </row>
    <row r="263" spans="1:5" x14ac:dyDescent="0.25">
      <c r="A263" s="253"/>
      <c r="B263" s="253"/>
      <c r="C263" s="253"/>
      <c r="D263" s="253"/>
    </row>
    <row r="264" spans="1:5" x14ac:dyDescent="0.25">
      <c r="A264" s="253"/>
      <c r="B264" s="253"/>
      <c r="C264" s="253"/>
      <c r="D264" s="253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</row>
    <row r="269" spans="1:5" x14ac:dyDescent="0.25">
      <c r="A269" s="253"/>
      <c r="B269" s="253"/>
      <c r="C269" s="253"/>
      <c r="D269" s="253"/>
    </row>
    <row r="270" spans="1:5" x14ac:dyDescent="0.25">
      <c r="A270" s="253"/>
      <c r="B270" s="253"/>
      <c r="C270" s="253"/>
      <c r="D270" s="253"/>
    </row>
    <row r="271" spans="1:5" x14ac:dyDescent="0.25">
      <c r="A271" s="253"/>
      <c r="B271" s="253"/>
      <c r="C271" s="253"/>
      <c r="D271" s="253"/>
    </row>
    <row r="272" spans="1:5" x14ac:dyDescent="0.25">
      <c r="A272" s="253"/>
      <c r="B272" s="253"/>
      <c r="C272" s="253"/>
      <c r="D272" s="253"/>
    </row>
    <row r="273" spans="1:17" x14ac:dyDescent="0.25">
      <c r="A273" s="253"/>
      <c r="B273" s="253"/>
      <c r="C273" s="253"/>
      <c r="D273" s="253"/>
    </row>
    <row r="274" spans="1:17" x14ac:dyDescent="0.25">
      <c r="A274" s="253"/>
      <c r="B274" s="253"/>
      <c r="C274" s="253"/>
      <c r="D274" s="253"/>
      <c r="E274" s="296"/>
    </row>
    <row r="275" spans="1:17" x14ac:dyDescent="0.25">
      <c r="A275" s="253"/>
      <c r="B275" s="253"/>
      <c r="C275" s="253"/>
      <c r="D275" s="253"/>
      <c r="E275" s="252"/>
    </row>
    <row r="276" spans="1:17" x14ac:dyDescent="0.25">
      <c r="A276" s="253"/>
      <c r="B276" s="253"/>
      <c r="C276" s="253"/>
      <c r="D276" s="253"/>
      <c r="E276" s="252"/>
    </row>
    <row r="277" spans="1:17" x14ac:dyDescent="0.25">
      <c r="A277" s="253"/>
      <c r="B277" s="253"/>
      <c r="C277" s="253"/>
      <c r="D277" s="253"/>
      <c r="E277" s="252"/>
    </row>
    <row r="278" spans="1:17" x14ac:dyDescent="0.25">
      <c r="A278" s="253"/>
      <c r="B278" s="253"/>
      <c r="C278" s="253"/>
      <c r="D278" s="253"/>
      <c r="E278" s="252"/>
    </row>
    <row r="279" spans="1:17" x14ac:dyDescent="0.25">
      <c r="A279" s="253"/>
      <c r="B279" s="253"/>
      <c r="C279" s="253"/>
      <c r="D279" s="253"/>
      <c r="E279" s="252"/>
    </row>
    <row r="280" spans="1:17" x14ac:dyDescent="0.25">
      <c r="A280" s="253"/>
      <c r="B280" s="253"/>
      <c r="C280" s="253"/>
      <c r="D280" s="253"/>
      <c r="E280" s="252"/>
    </row>
    <row r="281" spans="1:17" x14ac:dyDescent="0.25">
      <c r="A281" s="253"/>
      <c r="B281" s="253"/>
      <c r="C281" s="253"/>
      <c r="D281" s="253"/>
      <c r="E281" s="296"/>
    </row>
    <row r="282" spans="1:17" x14ac:dyDescent="0.25">
      <c r="A282" s="253"/>
      <c r="B282" s="253"/>
      <c r="C282" s="253"/>
      <c r="D282" s="253"/>
      <c r="E282" s="253"/>
    </row>
    <row r="284" spans="1:17" x14ac:dyDescent="0.25">
      <c r="A284" s="252" t="s">
        <v>2573</v>
      </c>
      <c r="E284" s="252" t="s">
        <v>2573</v>
      </c>
      <c r="K284" s="252" t="s">
        <v>2573</v>
      </c>
      <c r="O284" s="252" t="s">
        <v>2573</v>
      </c>
    </row>
    <row r="285" spans="1:17" x14ac:dyDescent="0.25">
      <c r="B285" s="166"/>
      <c r="E285" s="253"/>
    </row>
    <row r="286" spans="1:17" x14ac:dyDescent="0.25">
      <c r="O286" s="253"/>
      <c r="P286" s="253"/>
      <c r="Q286" s="253"/>
    </row>
    <row r="298" spans="1:15" x14ac:dyDescent="0.25">
      <c r="A298" s="252" t="s">
        <v>2574</v>
      </c>
      <c r="E298" s="252" t="s">
        <v>2574</v>
      </c>
      <c r="K298" s="252" t="s">
        <v>2574</v>
      </c>
      <c r="O298" s="252" t="s">
        <v>2574</v>
      </c>
    </row>
    <row r="299" spans="1:15" x14ac:dyDescent="0.25">
      <c r="A299" s="253"/>
      <c r="B299" s="253"/>
      <c r="C299" s="253"/>
      <c r="D299" s="253"/>
      <c r="E299" s="253"/>
      <c r="F299" s="253"/>
      <c r="G299" s="253"/>
    </row>
    <row r="300" spans="1:15" x14ac:dyDescent="0.25">
      <c r="A300" s="253"/>
      <c r="B300" s="253"/>
      <c r="C300" s="253"/>
      <c r="D300" s="253"/>
      <c r="E300" s="253"/>
      <c r="F300" s="253"/>
      <c r="G300" s="253"/>
    </row>
    <row r="301" spans="1:15" x14ac:dyDescent="0.25">
      <c r="A301" s="253"/>
      <c r="B301" s="253"/>
      <c r="C301" s="253"/>
      <c r="D301" s="253"/>
      <c r="E301" s="253"/>
      <c r="F301" s="253"/>
      <c r="G301" s="253"/>
    </row>
    <row r="302" spans="1:15" x14ac:dyDescent="0.25">
      <c r="A302" s="253"/>
      <c r="B302" s="253"/>
      <c r="C302" s="253"/>
      <c r="D302" s="253"/>
      <c r="E302" s="253"/>
      <c r="F302" s="253"/>
      <c r="G302" s="253"/>
    </row>
    <row r="303" spans="1:15" x14ac:dyDescent="0.25">
      <c r="A303" s="253"/>
      <c r="C303" s="253"/>
      <c r="D303" s="253"/>
      <c r="E303" s="253"/>
    </row>
    <row r="304" spans="1:15" x14ac:dyDescent="0.25">
      <c r="A304" s="253"/>
      <c r="C304" s="253"/>
      <c r="D304" s="253"/>
      <c r="E304" s="253"/>
    </row>
    <row r="305" spans="1:15" x14ac:dyDescent="0.25">
      <c r="A305" s="253"/>
      <c r="C305" s="253"/>
      <c r="D305" s="253"/>
      <c r="E305" s="253"/>
    </row>
    <row r="306" spans="1:15" x14ac:dyDescent="0.25">
      <c r="A306" s="253"/>
      <c r="C306" s="253"/>
      <c r="D306" s="253"/>
      <c r="E306" s="253"/>
    </row>
    <row r="307" spans="1:15" x14ac:dyDescent="0.25">
      <c r="A307" s="253"/>
      <c r="C307" s="253"/>
      <c r="D307" s="253"/>
      <c r="E307" s="253"/>
    </row>
    <row r="308" spans="1:15" x14ac:dyDescent="0.25">
      <c r="A308" s="253"/>
      <c r="C308" s="253"/>
      <c r="D308" s="253"/>
      <c r="E308" s="253"/>
    </row>
    <row r="309" spans="1:15" x14ac:dyDescent="0.25">
      <c r="A309" s="253"/>
      <c r="E309" s="253"/>
    </row>
    <row r="310" spans="1:15" x14ac:dyDescent="0.25">
      <c r="A310" s="253"/>
      <c r="E310" s="253"/>
    </row>
    <row r="312" spans="1:15" x14ac:dyDescent="0.25">
      <c r="A312" s="253"/>
      <c r="E312" s="253"/>
    </row>
    <row r="313" spans="1:15" x14ac:dyDescent="0.25">
      <c r="A313" s="253"/>
      <c r="E313" s="253"/>
    </row>
    <row r="314" spans="1:15" x14ac:dyDescent="0.25">
      <c r="A314" s="253"/>
      <c r="E314" s="253"/>
    </row>
    <row r="315" spans="1:15" x14ac:dyDescent="0.25">
      <c r="A315" s="253"/>
    </row>
    <row r="316" spans="1:15" x14ac:dyDescent="0.25">
      <c r="E316" s="253"/>
    </row>
    <row r="317" spans="1:15" x14ac:dyDescent="0.25">
      <c r="A317" s="252" t="s">
        <v>2587</v>
      </c>
      <c r="E317" s="252" t="s">
        <v>2587</v>
      </c>
      <c r="K317" s="252" t="s">
        <v>2587</v>
      </c>
      <c r="O317" s="252" t="s">
        <v>2587</v>
      </c>
    </row>
    <row r="318" spans="1:15" x14ac:dyDescent="0.25">
      <c r="C318" s="253"/>
      <c r="D318" s="253"/>
      <c r="E318" s="253"/>
    </row>
    <row r="319" spans="1:15" x14ac:dyDescent="0.25">
      <c r="A319" s="253"/>
      <c r="B319" s="253"/>
      <c r="C319" s="253"/>
      <c r="D319" s="253"/>
    </row>
    <row r="320" spans="1:15" x14ac:dyDescent="0.25">
      <c r="B320" s="253"/>
      <c r="C320" s="253"/>
      <c r="D320" s="253"/>
      <c r="E320" s="253"/>
    </row>
    <row r="321" spans="1:5" x14ac:dyDescent="0.25">
      <c r="B321" s="253"/>
      <c r="C321" s="253"/>
      <c r="D321" s="253"/>
      <c r="E321" s="253"/>
    </row>
    <row r="322" spans="1:5" x14ac:dyDescent="0.25">
      <c r="B322" s="253"/>
      <c r="C322" s="253"/>
      <c r="D322" s="253"/>
      <c r="E322" s="253"/>
    </row>
    <row r="323" spans="1:5" x14ac:dyDescent="0.25">
      <c r="A323" s="253"/>
      <c r="B323" s="253"/>
      <c r="C323" s="253"/>
      <c r="D323" s="253"/>
      <c r="E323" s="253"/>
    </row>
    <row r="324" spans="1:5" x14ac:dyDescent="0.25">
      <c r="A324" s="253"/>
      <c r="B324" s="253"/>
      <c r="C324" s="253"/>
      <c r="D324" s="253"/>
      <c r="E324" s="253"/>
    </row>
    <row r="325" spans="1:5" x14ac:dyDescent="0.25">
      <c r="A325" s="253"/>
      <c r="B325" s="253"/>
      <c r="C325" s="253"/>
      <c r="D325" s="253"/>
      <c r="E325" s="253"/>
    </row>
    <row r="326" spans="1:5" x14ac:dyDescent="0.25">
      <c r="A326" s="253"/>
      <c r="B326" s="253"/>
    </row>
    <row r="327" spans="1:5" x14ac:dyDescent="0.25">
      <c r="A327" s="253"/>
    </row>
  </sheetData>
  <mergeCells count="2">
    <mergeCell ref="A197:D197"/>
    <mergeCell ref="L197:M197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X346"/>
  <sheetViews>
    <sheetView zoomScaleNormal="100" workbookViewId="0">
      <pane ySplit="1" topLeftCell="A271" activePane="bottomLeft" state="frozen"/>
      <selection pane="bottomLeft" activeCell="M172" sqref="M172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2</v>
      </c>
      <c r="C3" s="24">
        <v>24</v>
      </c>
      <c r="D3" s="5">
        <v>0</v>
      </c>
      <c r="E3" s="3" t="s">
        <v>3296</v>
      </c>
      <c r="F3" s="291">
        <f>C3+C9+C20+C30+C35+C40+C47+C52+C101+C113+C124+C133+C140+C58+C80+C87+C10+C11+C21+C22+C59+C114+C125+C141</f>
        <v>373</v>
      </c>
      <c r="G3" s="24">
        <f>C5+C12+C23+C31+C36+C42+C48+C103+C116+C117+C126+C127+C135+C143+C53+C63+C81+C89+C13+C14+C24+C25+C64+C104+C118+C136+C144</f>
        <v>368</v>
      </c>
      <c r="H3" s="24">
        <f>C6+C15+C26+C32+C37+C44+C49+C54+C105+C119+C120+C128+C137+C145+C129+C82+C91+C67+C68+C106</f>
        <v>322</v>
      </c>
      <c r="I3" s="24">
        <f>C7+C33+C38+C45+C50+C55+C107+C121+C130+C139+C148+C149+C122+C83+C92+C69+C70+C131+C150</f>
        <v>247</v>
      </c>
      <c r="J3" s="170">
        <f>F3+G3+H3+I3</f>
        <v>1310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2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3</v>
      </c>
      <c r="C6" s="24">
        <v>21</v>
      </c>
      <c r="D6" s="5">
        <v>0</v>
      </c>
      <c r="E6" s="338"/>
      <c r="F6" s="94">
        <f>SUM(B3+B9+B10+B11+B20+B21+B22+B30+B35+B40+B47+B52+B58+B59+B80+B87+B101+B102+B113+B114+B115+B124+B125+B133+B134+B140+B141+B142+B88+B60+B61+B41+B62+B75+B76+B96)</f>
        <v>327</v>
      </c>
      <c r="G6" s="5">
        <f>B5+B12+B13+B14+B23+B24+B25+B31+B36+B42+B48+B53+B103+B116+B117+B118+B126+B135+B143+B144+B127+B63+B81+B89+B64+B104+B136+B65+B66+B90+B43</f>
        <v>285</v>
      </c>
      <c r="H6" s="5">
        <f>B6+B15+B16+B17+B26+B27+B28+B32+B37+B44+B49+B54+B105+B119+B120+B128+B129+B137+B145+B146+B82+B91+B67+B68+B106+B138+B69</f>
        <v>218</v>
      </c>
      <c r="I6" s="5">
        <f>B7+B33+B38+B45+B50+B55+B107+B121+B130+B131+B139+B148+B149+B150+B83+B92+B70+B122</f>
        <v>59</v>
      </c>
      <c r="J6" s="94">
        <f>SUM(F6+G6+H6+I6)</f>
        <v>889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5</v>
      </c>
      <c r="G9" s="5">
        <f>D5+D12+D13+D14+D23+D24+D31+D36+D42+D48+D53+D103+D116+D117+D118+D126+D127+D135+D143+D144+D63+D81+D89+D25+D64+D104+D136+D65</f>
        <v>12</v>
      </c>
      <c r="H9" s="5">
        <f>D6+D15+D16+D17+D26+D27+D28+D32+D37+D44+D49+D54+D105+D119+D120+D128+D137+D145+D146+D64+D82+D91+D67+D68</f>
        <v>10</v>
      </c>
      <c r="I9" s="5">
        <f>D7+D33+D38+D45+D50+D55+D107+D121+D130+D131+D139+D148+D149+D150+D83+D92+D69+D70+D122</f>
        <v>5</v>
      </c>
      <c r="J9" s="94">
        <f>SUM(F9+G9+H9+I9)</f>
        <v>32</v>
      </c>
    </row>
    <row r="10" spans="1:15" x14ac:dyDescent="0.25">
      <c r="A10" s="263" t="s">
        <v>2874</v>
      </c>
      <c r="B10" s="5">
        <v>20</v>
      </c>
      <c r="C10" s="5"/>
      <c r="D10" s="5"/>
      <c r="E10" s="5"/>
      <c r="F10" s="5"/>
      <c r="G10" s="5"/>
      <c r="H10" s="5"/>
      <c r="I10" s="5"/>
      <c r="J10" s="94">
        <f>J3+J6+J9</f>
        <v>2231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705</v>
      </c>
      <c r="G15" s="5">
        <f>SUM(G3+G6+G9)</f>
        <v>665</v>
      </c>
      <c r="H15" s="5">
        <f>SUM(H3+H6+H9)</f>
        <v>550</v>
      </c>
      <c r="I15" s="5">
        <f>SUM(I3+I6+I9)</f>
        <v>311</v>
      </c>
      <c r="J15" s="94">
        <f>SUM(F15+G15+H15+I15)</f>
        <v>2231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24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24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2</v>
      </c>
      <c r="C23" s="5">
        <v>25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28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25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25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21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21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26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23</v>
      </c>
      <c r="D45" s="108"/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2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0</v>
      </c>
      <c r="C48" s="5">
        <v>22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23</v>
      </c>
      <c r="D49" s="5">
        <v>2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28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2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27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18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27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26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24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21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22</v>
      </c>
      <c r="C90" s="5"/>
      <c r="D90" s="5"/>
      <c r="E90" s="264"/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10</v>
      </c>
      <c r="C96" s="5"/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14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1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22</v>
      </c>
      <c r="C104" s="24">
        <v>1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17</v>
      </c>
      <c r="C106" s="5">
        <v>1</v>
      </c>
      <c r="D106" s="5"/>
      <c r="E106" s="5"/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25</v>
      </c>
      <c r="D116" s="5">
        <v>0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2</v>
      </c>
      <c r="C119" s="5">
        <v>23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2</v>
      </c>
      <c r="C126" s="5">
        <v>26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1</v>
      </c>
      <c r="C128" s="5">
        <v>20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0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24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24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0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15</v>
      </c>
      <c r="C136" s="5"/>
      <c r="D136" s="5">
        <v>1</v>
      </c>
      <c r="E136" s="255" t="s">
        <v>2843</v>
      </c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22</v>
      </c>
      <c r="C138" s="5"/>
      <c r="D138" s="108"/>
      <c r="E138" s="108"/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22</v>
      </c>
      <c r="D139" s="98"/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23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25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  <c r="M146" t="s">
        <v>4580</v>
      </c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889</v>
      </c>
      <c r="C152" s="176">
        <f>SUM(C3:C151)</f>
        <v>1310</v>
      </c>
      <c r="D152" s="176">
        <f>SUM(D3:D151)</f>
        <v>32</v>
      </c>
      <c r="E152" s="165"/>
      <c r="F152" s="176"/>
      <c r="G152" s="165"/>
      <c r="H152" s="165"/>
      <c r="I152" s="165"/>
      <c r="J152" s="176">
        <f>B152+C152+D152</f>
        <v>2231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3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16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/>
      <c r="C167" s="96">
        <v>15</v>
      </c>
      <c r="D167" s="96"/>
      <c r="E167" s="96"/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15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16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30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52</v>
      </c>
      <c r="G175" s="24">
        <f>SUM(C167+C183+C189+C197)</f>
        <v>61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171</v>
      </c>
      <c r="K175" s="301"/>
      <c r="N175" s="220" t="s">
        <v>4531</v>
      </c>
      <c r="O175" s="220"/>
      <c r="R175" s="220" t="s">
        <v>4562</v>
      </c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 t="s">
        <v>4533</v>
      </c>
      <c r="O176" s="220"/>
      <c r="R176" s="220" t="s">
        <v>4577</v>
      </c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UPPER(B164+B182+B188+B195+B196+B165+B166)</f>
        <v>30</v>
      </c>
      <c r="G177" s="165">
        <f>SUM(B168+B169+B183+B189+B197+B198)</f>
        <v>58</v>
      </c>
      <c r="H177" s="165">
        <f>SUM(B170+B171+B172+B173+B190+B199+B200)</f>
        <v>80</v>
      </c>
      <c r="I177" s="165">
        <f>SUM(B174+B175+B176+B201+B202)</f>
        <v>75</v>
      </c>
      <c r="J177" s="176">
        <f>F177+G177+H177+I177</f>
        <v>243</v>
      </c>
      <c r="K177" s="174"/>
      <c r="L177" s="166"/>
      <c r="N177" t="s">
        <v>4532</v>
      </c>
      <c r="R177" s="220" t="s">
        <v>4578</v>
      </c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N178" t="s">
        <v>4534</v>
      </c>
      <c r="R178" s="220" t="s">
        <v>4563</v>
      </c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0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2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84</v>
      </c>
      <c r="G181" s="96">
        <f>G175+G177+G179</f>
        <v>119</v>
      </c>
      <c r="H181" s="96">
        <f>H175+H177+H179</f>
        <v>123</v>
      </c>
      <c r="I181" s="96">
        <f>I175+I177+I179</f>
        <v>90</v>
      </c>
      <c r="J181" s="167">
        <f>J175+J177+J179</f>
        <v>416</v>
      </c>
      <c r="K181" s="174"/>
      <c r="L181" s="166"/>
      <c r="N181" s="220" t="s">
        <v>4536</v>
      </c>
      <c r="O181" s="220"/>
    </row>
    <row r="182" spans="1:19" x14ac:dyDescent="0.25">
      <c r="A182" s="96" t="s">
        <v>4566</v>
      </c>
      <c r="B182" s="163"/>
      <c r="C182" s="163">
        <v>12</v>
      </c>
      <c r="D182" s="96"/>
      <c r="E182" s="96"/>
      <c r="F182" s="96"/>
      <c r="G182" s="96"/>
      <c r="H182" s="96"/>
      <c r="I182" s="167">
        <f>SUM(F181+G181+H181+I181)</f>
        <v>416</v>
      </c>
      <c r="J182" s="167"/>
      <c r="K182" s="174"/>
      <c r="L182" s="166"/>
      <c r="N182" s="220" t="s">
        <v>4537</v>
      </c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  <c r="N183" t="s">
        <v>4538</v>
      </c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 t="s">
        <v>4539</v>
      </c>
    </row>
    <row r="188" spans="1:19" x14ac:dyDescent="0.25">
      <c r="A188" s="96" t="s">
        <v>4527</v>
      </c>
      <c r="B188" s="163">
        <v>0</v>
      </c>
      <c r="C188" s="163">
        <v>14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 t="s">
        <v>4540</v>
      </c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  <c r="N189" t="s">
        <v>4541</v>
      </c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  <c r="N190" t="s">
        <v>4542</v>
      </c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 t="s">
        <v>4543</v>
      </c>
    </row>
    <row r="195" spans="1:17" x14ac:dyDescent="0.25">
      <c r="A195" s="96" t="s">
        <v>4529</v>
      </c>
      <c r="B195" s="163">
        <v>2</v>
      </c>
      <c r="C195" s="163">
        <v>11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 t="s">
        <v>4544</v>
      </c>
    </row>
    <row r="196" spans="1:17" x14ac:dyDescent="0.25">
      <c r="A196" s="96" t="s">
        <v>4530</v>
      </c>
      <c r="B196" s="163">
        <v>9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 t="s">
        <v>4545</v>
      </c>
    </row>
    <row r="197" spans="1:17" x14ac:dyDescent="0.25">
      <c r="A197" s="5" t="s">
        <v>4022</v>
      </c>
      <c r="B197" s="271">
        <v>2</v>
      </c>
      <c r="C197" s="271">
        <v>16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17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 t="s">
        <v>4546</v>
      </c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 t="s">
        <v>4552</v>
      </c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 t="s">
        <v>4551</v>
      </c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243</v>
      </c>
      <c r="C208" s="179">
        <f>SUM(C163:C207)</f>
        <v>171</v>
      </c>
      <c r="D208" s="179">
        <f>SUM(D163:D207)</f>
        <v>2</v>
      </c>
      <c r="E208" s="292" t="s">
        <v>4636</v>
      </c>
      <c r="F208" s="179"/>
      <c r="G208" s="179"/>
      <c r="H208" s="179"/>
      <c r="I208" s="179"/>
      <c r="J208" s="179">
        <f>B208+C208+D208</f>
        <v>416</v>
      </c>
    </row>
    <row r="209" spans="1:17" ht="15.75" thickTop="1" x14ac:dyDescent="0.25">
      <c r="A209" s="24" t="s">
        <v>1802</v>
      </c>
      <c r="B209" s="24">
        <f>B208+B152</f>
        <v>1132</v>
      </c>
      <c r="C209" s="24">
        <f>C152+C208</f>
        <v>1481</v>
      </c>
      <c r="D209" s="24">
        <f>D152+D208</f>
        <v>34</v>
      </c>
      <c r="E209" s="24"/>
      <c r="F209" s="24"/>
      <c r="G209" s="24"/>
      <c r="H209" s="24"/>
      <c r="I209" s="24"/>
      <c r="J209" s="24">
        <f>J208+J152</f>
        <v>2647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4586</v>
      </c>
      <c r="E215" t="s">
        <v>4582</v>
      </c>
      <c r="O215" s="253" t="s">
        <v>4682</v>
      </c>
      <c r="P215" s="253"/>
      <c r="Q215" s="253"/>
    </row>
    <row r="216" spans="1:17" x14ac:dyDescent="0.25">
      <c r="A216" s="253" t="s">
        <v>4587</v>
      </c>
      <c r="B216" s="253"/>
      <c r="C216" s="253"/>
      <c r="D216" s="253"/>
      <c r="E216" s="253" t="s">
        <v>4583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 t="s">
        <v>4685</v>
      </c>
      <c r="P216" s="253"/>
      <c r="Q216" s="253"/>
    </row>
    <row r="217" spans="1:17" x14ac:dyDescent="0.25">
      <c r="A217" s="253" t="s">
        <v>4595</v>
      </c>
      <c r="B217" s="253"/>
      <c r="C217" s="253"/>
      <c r="D217" s="253"/>
      <c r="E217" s="253" t="s">
        <v>4588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 t="s">
        <v>4703</v>
      </c>
      <c r="P217" s="253"/>
      <c r="Q217" s="253"/>
    </row>
    <row r="218" spans="1:17" x14ac:dyDescent="0.25">
      <c r="A218" s="253" t="s">
        <v>4609</v>
      </c>
      <c r="B218" s="253"/>
      <c r="C218" s="253"/>
      <c r="D218" s="253"/>
      <c r="E218" s="253" t="s">
        <v>4589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4612</v>
      </c>
      <c r="B219" s="253"/>
      <c r="C219" s="253"/>
      <c r="D219" s="253"/>
      <c r="E219" s="253" t="s">
        <v>4594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4624</v>
      </c>
      <c r="B220" s="253"/>
      <c r="C220" s="253"/>
      <c r="D220" s="253"/>
      <c r="E220" s="253" t="s">
        <v>4632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 t="s">
        <v>4629</v>
      </c>
      <c r="B221" s="253"/>
      <c r="C221" s="253"/>
      <c r="D221" s="253"/>
      <c r="E221" s="253" t="s">
        <v>4640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 t="s">
        <v>4641</v>
      </c>
      <c r="E222" s="253" t="s">
        <v>4659</v>
      </c>
      <c r="P222" s="252"/>
      <c r="Q222" s="252"/>
    </row>
    <row r="223" spans="1:17" x14ac:dyDescent="0.25">
      <c r="A223" s="253" t="s">
        <v>4681</v>
      </c>
      <c r="E223" s="253" t="s">
        <v>4304</v>
      </c>
      <c r="O223" s="253"/>
    </row>
    <row r="224" spans="1:17" x14ac:dyDescent="0.25">
      <c r="A224" s="253" t="s">
        <v>4687</v>
      </c>
      <c r="C224" s="252"/>
      <c r="E224" s="253" t="s">
        <v>4683</v>
      </c>
      <c r="O224" s="253"/>
    </row>
    <row r="225" spans="1:15" x14ac:dyDescent="0.25">
      <c r="A225" s="253" t="s">
        <v>4707</v>
      </c>
      <c r="E225" s="253" t="s">
        <v>4702</v>
      </c>
      <c r="O225" s="253"/>
    </row>
    <row r="226" spans="1:15" ht="16.149999999999999" customHeight="1" x14ac:dyDescent="0.25">
      <c r="A226" s="253"/>
      <c r="E226" s="253" t="s">
        <v>4704</v>
      </c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E229" s="253"/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 t="s">
        <v>4625</v>
      </c>
      <c r="B242" s="253"/>
      <c r="C242" s="253"/>
      <c r="D242" s="253"/>
      <c r="E242" s="253" t="s">
        <v>4596</v>
      </c>
      <c r="K242" t="s">
        <v>4593</v>
      </c>
      <c r="O242" t="s">
        <v>4584</v>
      </c>
    </row>
    <row r="243" spans="1:21" x14ac:dyDescent="0.25">
      <c r="A243" t="s">
        <v>4674</v>
      </c>
      <c r="B243" s="253"/>
      <c r="C243" s="253"/>
      <c r="E243" t="s">
        <v>4597</v>
      </c>
      <c r="K243" t="s">
        <v>4610</v>
      </c>
      <c r="O243" t="s">
        <v>4609</v>
      </c>
    </row>
    <row r="244" spans="1:21" x14ac:dyDescent="0.25">
      <c r="A244" t="s">
        <v>4686</v>
      </c>
      <c r="B244" s="253"/>
      <c r="C244" s="253"/>
      <c r="E244" s="253" t="s">
        <v>4598</v>
      </c>
      <c r="K244" t="s">
        <v>4638</v>
      </c>
      <c r="O244" t="s">
        <v>4611</v>
      </c>
    </row>
    <row r="245" spans="1:21" x14ac:dyDescent="0.25">
      <c r="A245" s="253"/>
      <c r="B245" s="253"/>
      <c r="C245" s="253"/>
      <c r="E245" s="253" t="s">
        <v>4599</v>
      </c>
      <c r="K245" t="s">
        <v>4639</v>
      </c>
      <c r="O245" t="s">
        <v>4624</v>
      </c>
      <c r="U245" t="s">
        <v>3158</v>
      </c>
    </row>
    <row r="246" spans="1:21" x14ac:dyDescent="0.25">
      <c r="A246" s="253"/>
      <c r="B246" s="253"/>
      <c r="C246" s="253"/>
      <c r="E246" s="253" t="s">
        <v>4600</v>
      </c>
      <c r="K246" t="s">
        <v>4642</v>
      </c>
      <c r="O246" t="s">
        <v>4626</v>
      </c>
    </row>
    <row r="247" spans="1:21" x14ac:dyDescent="0.25">
      <c r="A247" s="277"/>
      <c r="B247" s="253"/>
      <c r="C247" s="253"/>
      <c r="E247" s="253" t="s">
        <v>4601</v>
      </c>
      <c r="K247" t="s">
        <v>4676</v>
      </c>
      <c r="O247" t="s">
        <v>4630</v>
      </c>
    </row>
    <row r="248" spans="1:21" x14ac:dyDescent="0.25">
      <c r="A248" s="277"/>
      <c r="B248" s="253"/>
      <c r="C248" s="253"/>
      <c r="E248" s="253" t="s">
        <v>4602</v>
      </c>
      <c r="O248" t="s">
        <v>4631</v>
      </c>
    </row>
    <row r="249" spans="1:21" x14ac:dyDescent="0.25">
      <c r="A249" s="253"/>
      <c r="B249" s="253"/>
      <c r="C249" s="253"/>
      <c r="E249" t="s">
        <v>4613</v>
      </c>
      <c r="O249" t="s">
        <v>4632</v>
      </c>
    </row>
    <row r="250" spans="1:21" x14ac:dyDescent="0.25">
      <c r="A250" s="253"/>
      <c r="B250" s="253"/>
      <c r="C250" s="253"/>
      <c r="E250" s="253" t="s">
        <v>4614</v>
      </c>
      <c r="O250" s="253" t="s">
        <v>4640</v>
      </c>
    </row>
    <row r="251" spans="1:21" x14ac:dyDescent="0.25">
      <c r="A251" s="253"/>
      <c r="B251" s="253"/>
      <c r="C251" s="253"/>
      <c r="D251" s="253"/>
      <c r="E251" s="253" t="s">
        <v>4615</v>
      </c>
      <c r="O251" s="253" t="s">
        <v>4641</v>
      </c>
    </row>
    <row r="252" spans="1:21" x14ac:dyDescent="0.25">
      <c r="A252" s="253"/>
      <c r="B252" s="253"/>
      <c r="C252" s="253"/>
      <c r="D252" s="253"/>
      <c r="E252" s="253" t="s">
        <v>4616</v>
      </c>
      <c r="O252" s="253" t="s">
        <v>4660</v>
      </c>
    </row>
    <row r="253" spans="1:21" x14ac:dyDescent="0.25">
      <c r="A253" s="253"/>
      <c r="B253" s="253"/>
      <c r="C253" s="253"/>
      <c r="D253" s="253"/>
      <c r="E253" s="253" t="s">
        <v>4617</v>
      </c>
      <c r="O253" s="253" t="s">
        <v>4675</v>
      </c>
    </row>
    <row r="254" spans="1:21" x14ac:dyDescent="0.25">
      <c r="A254" s="253"/>
      <c r="B254" s="253"/>
      <c r="C254" s="253"/>
      <c r="D254" s="253"/>
      <c r="E254" s="253" t="s">
        <v>4618</v>
      </c>
      <c r="F254" s="252"/>
      <c r="O254" s="253" t="s">
        <v>4677</v>
      </c>
    </row>
    <row r="255" spans="1:21" x14ac:dyDescent="0.25">
      <c r="A255" s="253"/>
      <c r="B255" s="253"/>
      <c r="C255" s="253"/>
      <c r="D255" s="253"/>
      <c r="E255" s="253" t="s">
        <v>4619</v>
      </c>
      <c r="O255" s="253" t="s">
        <v>4683</v>
      </c>
    </row>
    <row r="256" spans="1:21" x14ac:dyDescent="0.25">
      <c r="A256" s="253"/>
      <c r="B256" s="253"/>
      <c r="C256" s="253"/>
      <c r="D256" s="253"/>
      <c r="E256" s="253" t="s">
        <v>4620</v>
      </c>
      <c r="O256" s="253" t="s">
        <v>4702</v>
      </c>
    </row>
    <row r="257" spans="1:17" x14ac:dyDescent="0.25">
      <c r="A257" s="253"/>
      <c r="B257" s="253"/>
      <c r="C257" s="253"/>
      <c r="D257" s="253"/>
      <c r="E257" s="253" t="s">
        <v>4621</v>
      </c>
      <c r="O257" s="253" t="s">
        <v>4722</v>
      </c>
    </row>
    <row r="258" spans="1:17" x14ac:dyDescent="0.25">
      <c r="A258" s="253"/>
      <c r="B258" s="253"/>
      <c r="C258" s="253"/>
      <c r="D258" s="253"/>
      <c r="E258" t="s">
        <v>4622</v>
      </c>
    </row>
    <row r="259" spans="1:17" x14ac:dyDescent="0.25">
      <c r="A259" s="253"/>
      <c r="B259" s="253"/>
      <c r="C259" s="253"/>
      <c r="D259" s="253"/>
      <c r="E259" t="s">
        <v>4623</v>
      </c>
    </row>
    <row r="260" spans="1:17" x14ac:dyDescent="0.25">
      <c r="A260" s="253"/>
      <c r="B260" s="253"/>
      <c r="C260" s="253"/>
      <c r="D260" s="253"/>
      <c r="E260" t="s">
        <v>4643</v>
      </c>
    </row>
    <row r="261" spans="1:17" x14ac:dyDescent="0.25">
      <c r="A261" s="253"/>
      <c r="B261" s="253"/>
      <c r="C261" s="253"/>
      <c r="D261" s="253"/>
      <c r="E261" s="253" t="s">
        <v>4644</v>
      </c>
    </row>
    <row r="262" spans="1:17" x14ac:dyDescent="0.25">
      <c r="A262" s="253"/>
      <c r="B262" s="253"/>
      <c r="C262" s="253"/>
      <c r="D262" s="253"/>
      <c r="E262" s="253" t="s">
        <v>4645</v>
      </c>
      <c r="O262" s="253"/>
      <c r="P262" s="253"/>
    </row>
    <row r="263" spans="1:17" x14ac:dyDescent="0.25">
      <c r="A263" s="253"/>
      <c r="B263" s="253"/>
      <c r="C263" s="253"/>
      <c r="D263" s="253"/>
      <c r="E263" s="253" t="s">
        <v>4646</v>
      </c>
      <c r="O263" s="253"/>
      <c r="P263" s="253"/>
    </row>
    <row r="264" spans="1:17" x14ac:dyDescent="0.25">
      <c r="A264" s="253"/>
      <c r="B264" s="253"/>
      <c r="C264" s="253"/>
      <c r="D264" s="253"/>
      <c r="E264" s="253" t="s">
        <v>4647</v>
      </c>
    </row>
    <row r="265" spans="1:17" x14ac:dyDescent="0.25">
      <c r="A265" s="253"/>
      <c r="B265" s="253"/>
      <c r="C265" s="253"/>
      <c r="D265" s="253"/>
      <c r="E265" s="253" t="s">
        <v>4648</v>
      </c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 t="s">
        <v>4649</v>
      </c>
      <c r="O266" s="252"/>
      <c r="P266" s="252"/>
    </row>
    <row r="267" spans="1:17" x14ac:dyDescent="0.25">
      <c r="A267" s="253"/>
      <c r="B267" s="253"/>
      <c r="C267" s="253"/>
      <c r="D267" s="253"/>
      <c r="E267" s="253" t="s">
        <v>4650</v>
      </c>
    </row>
    <row r="268" spans="1:17" x14ac:dyDescent="0.25">
      <c r="A268" s="253"/>
      <c r="B268" s="253"/>
      <c r="C268" s="253"/>
      <c r="D268" s="253"/>
      <c r="E268" s="253" t="s">
        <v>4651</v>
      </c>
    </row>
    <row r="269" spans="1:17" x14ac:dyDescent="0.25">
      <c r="A269" s="253"/>
      <c r="B269" s="253"/>
      <c r="C269" s="253"/>
      <c r="D269" s="253"/>
      <c r="E269" s="253" t="s">
        <v>4652</v>
      </c>
    </row>
    <row r="270" spans="1:17" x14ac:dyDescent="0.25">
      <c r="A270" s="253"/>
      <c r="B270" s="253"/>
      <c r="C270" s="253"/>
      <c r="D270" s="253"/>
      <c r="E270" s="253" t="s">
        <v>4653</v>
      </c>
    </row>
    <row r="271" spans="1:17" x14ac:dyDescent="0.25">
      <c r="A271" s="253"/>
      <c r="B271" s="253"/>
      <c r="C271" s="253"/>
      <c r="D271" s="253"/>
      <c r="E271" s="253" t="s">
        <v>4654</v>
      </c>
    </row>
    <row r="272" spans="1:17" x14ac:dyDescent="0.25">
      <c r="A272" s="253"/>
      <c r="B272" s="253"/>
      <c r="C272" s="253"/>
      <c r="D272" s="253"/>
      <c r="E272" s="253" t="s">
        <v>4655</v>
      </c>
    </row>
    <row r="273" spans="1:5" x14ac:dyDescent="0.25">
      <c r="A273" s="253"/>
      <c r="B273" s="253"/>
      <c r="C273" s="253"/>
      <c r="D273" s="253"/>
      <c r="E273" s="253" t="s">
        <v>4656</v>
      </c>
    </row>
    <row r="274" spans="1:5" x14ac:dyDescent="0.25">
      <c r="A274" s="253"/>
      <c r="B274" s="253"/>
      <c r="C274" s="253"/>
      <c r="D274" s="253"/>
      <c r="E274" s="253" t="s">
        <v>4657</v>
      </c>
    </row>
    <row r="275" spans="1:5" x14ac:dyDescent="0.25">
      <c r="A275" s="253"/>
      <c r="B275" s="253"/>
      <c r="C275" s="253"/>
      <c r="D275" s="253"/>
      <c r="E275" s="253" t="s">
        <v>4658</v>
      </c>
    </row>
    <row r="276" spans="1:5" x14ac:dyDescent="0.25">
      <c r="A276" s="253"/>
      <c r="B276" s="253"/>
      <c r="C276" s="253"/>
      <c r="D276" s="253"/>
      <c r="E276" s="253" t="s">
        <v>4663</v>
      </c>
    </row>
    <row r="277" spans="1:5" x14ac:dyDescent="0.25">
      <c r="A277" s="253"/>
      <c r="B277" s="253"/>
      <c r="C277" s="253"/>
      <c r="D277" s="253"/>
      <c r="E277" s="253" t="s">
        <v>4664</v>
      </c>
    </row>
    <row r="278" spans="1:5" x14ac:dyDescent="0.25">
      <c r="A278" s="253"/>
      <c r="B278" s="253"/>
      <c r="C278" s="253"/>
      <c r="D278" s="253"/>
      <c r="E278" s="253" t="s">
        <v>4665</v>
      </c>
    </row>
    <row r="279" spans="1:5" x14ac:dyDescent="0.25">
      <c r="A279" s="253"/>
      <c r="B279" s="253"/>
      <c r="C279" s="253"/>
      <c r="D279" s="253"/>
      <c r="E279" s="253" t="s">
        <v>4666</v>
      </c>
    </row>
    <row r="280" spans="1:5" x14ac:dyDescent="0.25">
      <c r="A280" s="253"/>
      <c r="B280" s="253"/>
      <c r="C280" s="253"/>
      <c r="D280" s="253"/>
      <c r="E280" s="253" t="s">
        <v>4667</v>
      </c>
    </row>
    <row r="281" spans="1:5" x14ac:dyDescent="0.25">
      <c r="A281" s="253"/>
      <c r="B281" s="253"/>
      <c r="C281" s="253"/>
      <c r="D281" s="253"/>
      <c r="E281" s="253" t="s">
        <v>4668</v>
      </c>
    </row>
    <row r="282" spans="1:5" x14ac:dyDescent="0.25">
      <c r="A282" s="253"/>
      <c r="B282" s="253"/>
      <c r="C282" s="253"/>
      <c r="D282" s="253"/>
      <c r="E282" s="253" t="s">
        <v>4669</v>
      </c>
    </row>
    <row r="283" spans="1:5" x14ac:dyDescent="0.25">
      <c r="A283" s="253"/>
      <c r="B283" s="253"/>
      <c r="C283" s="253"/>
      <c r="D283" s="253"/>
      <c r="E283" s="253" t="s">
        <v>4670</v>
      </c>
    </row>
    <row r="284" spans="1:5" x14ac:dyDescent="0.25">
      <c r="A284" s="253"/>
      <c r="B284" s="253"/>
      <c r="C284" s="253"/>
      <c r="D284" s="253"/>
      <c r="E284" s="253" t="s">
        <v>4671</v>
      </c>
    </row>
    <row r="285" spans="1:5" x14ac:dyDescent="0.25">
      <c r="A285" s="253"/>
      <c r="B285" s="253"/>
      <c r="C285" s="253"/>
      <c r="D285" s="253"/>
      <c r="E285" s="253" t="s">
        <v>4672</v>
      </c>
    </row>
    <row r="286" spans="1:5" x14ac:dyDescent="0.25">
      <c r="A286" s="253"/>
      <c r="B286" s="253"/>
      <c r="C286" s="253"/>
      <c r="D286" s="253"/>
      <c r="E286" s="253" t="s">
        <v>4673</v>
      </c>
    </row>
    <row r="287" spans="1:5" x14ac:dyDescent="0.25">
      <c r="A287" s="253"/>
      <c r="B287" s="253"/>
      <c r="C287" s="253"/>
      <c r="D287" s="253"/>
      <c r="E287" s="253" t="s">
        <v>4688</v>
      </c>
    </row>
    <row r="288" spans="1:5" x14ac:dyDescent="0.25">
      <c r="A288" s="253"/>
      <c r="B288" s="253"/>
      <c r="C288" s="253"/>
      <c r="D288" s="253"/>
      <c r="E288" s="253" t="s">
        <v>4689</v>
      </c>
    </row>
    <row r="289" spans="1:15" x14ac:dyDescent="0.25">
      <c r="A289" s="253"/>
      <c r="B289" s="253"/>
      <c r="C289" s="253"/>
      <c r="D289" s="253"/>
      <c r="E289" s="344" t="s">
        <v>4690</v>
      </c>
    </row>
    <row r="290" spans="1:15" x14ac:dyDescent="0.25">
      <c r="A290" s="253"/>
      <c r="B290" s="253"/>
      <c r="C290" s="253"/>
      <c r="D290" s="253"/>
      <c r="E290" t="s">
        <v>4691</v>
      </c>
    </row>
    <row r="291" spans="1:15" x14ac:dyDescent="0.25">
      <c r="A291" s="253"/>
      <c r="B291" s="253"/>
      <c r="C291" s="253"/>
      <c r="D291" s="253"/>
      <c r="E291" t="s">
        <v>4692</v>
      </c>
    </row>
    <row r="292" spans="1:15" x14ac:dyDescent="0.25">
      <c r="A292" s="253"/>
      <c r="B292" s="253"/>
      <c r="C292" s="253"/>
      <c r="D292" s="253"/>
      <c r="E292" t="s">
        <v>4693</v>
      </c>
    </row>
    <row r="293" spans="1:15" x14ac:dyDescent="0.25">
      <c r="A293" s="253"/>
      <c r="B293" s="253"/>
      <c r="C293" s="253"/>
      <c r="D293" s="253"/>
      <c r="E293" t="s">
        <v>4694</v>
      </c>
    </row>
    <row r="294" spans="1:15" x14ac:dyDescent="0.25">
      <c r="A294" s="253"/>
      <c r="B294" s="253"/>
      <c r="C294" s="253"/>
      <c r="D294" s="253"/>
      <c r="E294" t="s">
        <v>4695</v>
      </c>
    </row>
    <row r="295" spans="1:15" x14ac:dyDescent="0.25">
      <c r="A295" s="253"/>
      <c r="B295" s="253"/>
      <c r="C295" s="253"/>
      <c r="D295" s="253"/>
      <c r="E295" t="s">
        <v>4696</v>
      </c>
    </row>
    <row r="296" spans="1:15" x14ac:dyDescent="0.25">
      <c r="A296" s="253"/>
      <c r="B296" s="253"/>
      <c r="C296" s="253"/>
      <c r="D296" s="253"/>
      <c r="E296" s="344" t="s">
        <v>4697</v>
      </c>
    </row>
    <row r="297" spans="1:15" x14ac:dyDescent="0.25">
      <c r="A297" s="253"/>
      <c r="B297" s="253"/>
      <c r="C297" s="253"/>
      <c r="D297" s="253"/>
      <c r="E297" t="s">
        <v>4698</v>
      </c>
    </row>
    <row r="298" spans="1:15" x14ac:dyDescent="0.25">
      <c r="A298" s="253"/>
      <c r="B298" s="253"/>
      <c r="C298" s="253"/>
      <c r="D298" s="253"/>
      <c r="E298" t="s">
        <v>4699</v>
      </c>
    </row>
    <row r="299" spans="1:15" x14ac:dyDescent="0.25">
      <c r="A299" s="253"/>
      <c r="B299" s="253"/>
      <c r="C299" s="253"/>
      <c r="D299" s="253"/>
      <c r="E299" t="s">
        <v>4700</v>
      </c>
    </row>
    <row r="300" spans="1:15" x14ac:dyDescent="0.25">
      <c r="A300" s="253"/>
      <c r="B300" s="253"/>
      <c r="C300" s="253"/>
      <c r="D300" s="253"/>
      <c r="E300" t="s">
        <v>4701</v>
      </c>
    </row>
    <row r="301" spans="1:15" x14ac:dyDescent="0.25">
      <c r="A301" s="253"/>
      <c r="B301" s="253"/>
      <c r="C301" s="253"/>
      <c r="D301" s="253"/>
      <c r="E301" t="s">
        <v>4708</v>
      </c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4627</v>
      </c>
      <c r="B304" s="166"/>
      <c r="E304" s="253" t="s">
        <v>4590</v>
      </c>
    </row>
    <row r="305" spans="1:17" x14ac:dyDescent="0.25">
      <c r="A305" t="s">
        <v>4633</v>
      </c>
      <c r="O305" s="253"/>
      <c r="P305" s="253"/>
      <c r="Q305" s="253"/>
    </row>
    <row r="306" spans="1:17" x14ac:dyDescent="0.25">
      <c r="A306" t="s">
        <v>4705</v>
      </c>
    </row>
    <row r="317" spans="1:17" x14ac:dyDescent="0.25">
      <c r="A317" s="252" t="s">
        <v>2574</v>
      </c>
      <c r="E317" s="252" t="s">
        <v>2574</v>
      </c>
      <c r="K317" s="252" t="s">
        <v>2574</v>
      </c>
      <c r="O317" s="252" t="s">
        <v>2574</v>
      </c>
    </row>
    <row r="318" spans="1:17" x14ac:dyDescent="0.25">
      <c r="A318" s="253" t="s">
        <v>4585</v>
      </c>
      <c r="B318" s="253"/>
      <c r="C318" s="253"/>
      <c r="D318" s="253"/>
      <c r="E318" s="253" t="s">
        <v>4585</v>
      </c>
      <c r="F318" s="253"/>
      <c r="G318" s="253"/>
    </row>
    <row r="319" spans="1:17" x14ac:dyDescent="0.25">
      <c r="A319" s="253" t="s">
        <v>4603</v>
      </c>
      <c r="B319" s="253"/>
      <c r="C319" s="253"/>
      <c r="D319" s="253"/>
      <c r="E319" s="253" t="s">
        <v>4603</v>
      </c>
      <c r="F319" s="253"/>
      <c r="G319" s="253"/>
    </row>
    <row r="320" spans="1:17" x14ac:dyDescent="0.25">
      <c r="A320" s="253" t="s">
        <v>4604</v>
      </c>
      <c r="B320" s="253"/>
      <c r="C320" s="253"/>
      <c r="D320" s="253"/>
      <c r="E320" s="253" t="s">
        <v>4604</v>
      </c>
      <c r="F320" s="253"/>
      <c r="G320" s="253"/>
    </row>
    <row r="321" spans="1:15" x14ac:dyDescent="0.25">
      <c r="A321" s="253" t="s">
        <v>4605</v>
      </c>
      <c r="B321" s="253"/>
      <c r="C321" s="253"/>
      <c r="D321" s="253"/>
      <c r="E321" s="253" t="s">
        <v>4605</v>
      </c>
      <c r="F321" s="253"/>
      <c r="G321" s="253"/>
    </row>
    <row r="322" spans="1:15" x14ac:dyDescent="0.25">
      <c r="A322" s="253" t="s">
        <v>4606</v>
      </c>
      <c r="C322" s="253"/>
      <c r="D322" s="253"/>
      <c r="E322" s="253" t="s">
        <v>4606</v>
      </c>
    </row>
    <row r="323" spans="1:15" x14ac:dyDescent="0.25">
      <c r="A323" s="253" t="s">
        <v>4607</v>
      </c>
      <c r="C323" s="253"/>
      <c r="D323" s="253"/>
      <c r="E323" s="253" t="s">
        <v>4607</v>
      </c>
    </row>
    <row r="324" spans="1:15" x14ac:dyDescent="0.25">
      <c r="A324" s="253" t="s">
        <v>4608</v>
      </c>
      <c r="C324" s="253"/>
      <c r="D324" s="253"/>
      <c r="E324" s="253" t="s">
        <v>4608</v>
      </c>
    </row>
    <row r="325" spans="1:15" x14ac:dyDescent="0.25">
      <c r="A325" s="253" t="s">
        <v>4661</v>
      </c>
      <c r="C325" s="253"/>
      <c r="D325" s="253"/>
      <c r="E325" s="253" t="s">
        <v>4678</v>
      </c>
    </row>
    <row r="326" spans="1:15" x14ac:dyDescent="0.25">
      <c r="A326" s="253" t="s">
        <v>4678</v>
      </c>
      <c r="C326" s="253"/>
      <c r="D326" s="253"/>
      <c r="E326" s="253" t="s">
        <v>4679</v>
      </c>
    </row>
    <row r="327" spans="1:15" x14ac:dyDescent="0.25">
      <c r="A327" s="253" t="s">
        <v>4679</v>
      </c>
      <c r="C327" s="253"/>
      <c r="D327" s="253"/>
      <c r="E327" s="253" t="s">
        <v>4680</v>
      </c>
    </row>
    <row r="328" spans="1:15" x14ac:dyDescent="0.25">
      <c r="A328" s="253" t="s">
        <v>4680</v>
      </c>
      <c r="E328" s="253" t="s">
        <v>4684</v>
      </c>
    </row>
    <row r="329" spans="1:15" x14ac:dyDescent="0.25">
      <c r="A329" s="253" t="s">
        <v>4684</v>
      </c>
      <c r="E329" s="253" t="s">
        <v>4709</v>
      </c>
    </row>
    <row r="330" spans="1:15" x14ac:dyDescent="0.25">
      <c r="A330" s="253" t="s">
        <v>4709</v>
      </c>
      <c r="E330" s="253" t="s">
        <v>4710</v>
      </c>
    </row>
    <row r="331" spans="1:15" x14ac:dyDescent="0.25">
      <c r="A331" s="253" t="s">
        <v>4710</v>
      </c>
      <c r="E331" s="253" t="s">
        <v>4711</v>
      </c>
    </row>
    <row r="332" spans="1:15" x14ac:dyDescent="0.25">
      <c r="A332" s="253" t="s">
        <v>4711</v>
      </c>
      <c r="E332" s="253" t="s">
        <v>4712</v>
      </c>
    </row>
    <row r="333" spans="1:15" x14ac:dyDescent="0.25">
      <c r="A333" s="253" t="s">
        <v>4713</v>
      </c>
      <c r="E333" s="253" t="s">
        <v>4713</v>
      </c>
    </row>
    <row r="334" spans="1:15" x14ac:dyDescent="0.25">
      <c r="A334" s="253"/>
    </row>
    <row r="335" spans="1:15" x14ac:dyDescent="0.25">
      <c r="E335" s="253"/>
    </row>
    <row r="336" spans="1:15" x14ac:dyDescent="0.25">
      <c r="A336" s="252" t="s">
        <v>2587</v>
      </c>
      <c r="E336" s="252" t="s">
        <v>2587</v>
      </c>
      <c r="K336" s="252" t="s">
        <v>2587</v>
      </c>
      <c r="O336" s="252" t="s">
        <v>2587</v>
      </c>
    </row>
    <row r="337" spans="1:5" x14ac:dyDescent="0.25">
      <c r="A337" t="s">
        <v>4293</v>
      </c>
      <c r="C337" s="253"/>
      <c r="D337" s="253"/>
      <c r="E337" s="253" t="s">
        <v>4090</v>
      </c>
    </row>
    <row r="338" spans="1:5" x14ac:dyDescent="0.25">
      <c r="A338" s="253" t="s">
        <v>4232</v>
      </c>
      <c r="B338" s="253"/>
      <c r="C338" s="253"/>
      <c r="D338" s="253"/>
    </row>
    <row r="339" spans="1:5" x14ac:dyDescent="0.25">
      <c r="A339" t="s">
        <v>3487</v>
      </c>
      <c r="B339" s="253"/>
      <c r="C339" s="253"/>
      <c r="D339" s="253"/>
      <c r="E339" s="253"/>
    </row>
    <row r="340" spans="1:5" x14ac:dyDescent="0.25">
      <c r="B340" s="253"/>
      <c r="C340" s="253"/>
      <c r="D340" s="253"/>
      <c r="E340" s="253"/>
    </row>
    <row r="341" spans="1:5" x14ac:dyDescent="0.25">
      <c r="B341" s="253"/>
      <c r="C341" s="253"/>
      <c r="D341" s="253"/>
      <c r="E341" s="253"/>
    </row>
    <row r="342" spans="1:5" x14ac:dyDescent="0.25">
      <c r="A342" s="253"/>
      <c r="B342" s="253"/>
      <c r="C342" s="253"/>
      <c r="D342" s="253"/>
      <c r="E342" s="253"/>
    </row>
    <row r="343" spans="1:5" x14ac:dyDescent="0.25">
      <c r="A343" s="253"/>
      <c r="B343" s="253"/>
      <c r="C343" s="253"/>
      <c r="D343" s="253"/>
      <c r="E343" s="253"/>
    </row>
    <row r="344" spans="1:5" x14ac:dyDescent="0.25">
      <c r="A344" s="253"/>
      <c r="B344" s="253"/>
      <c r="C344" s="253"/>
      <c r="D344" s="253"/>
      <c r="E344" s="253"/>
    </row>
    <row r="345" spans="1:5" x14ac:dyDescent="0.25">
      <c r="A345" s="253"/>
      <c r="B345" s="253"/>
    </row>
    <row r="346" spans="1:5" x14ac:dyDescent="0.25">
      <c r="A346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K35"/>
  <sheetViews>
    <sheetView topLeftCell="A30" workbookViewId="0">
      <selection activeCell="L29" sqref="L29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1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1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1" x14ac:dyDescent="0.25">
      <c r="A3" s="158">
        <v>2</v>
      </c>
      <c r="B3" s="6" t="s">
        <v>3141</v>
      </c>
      <c r="C3" s="86">
        <v>21</v>
      </c>
      <c r="D3" s="86" t="s">
        <v>3835</v>
      </c>
      <c r="E3" s="86">
        <v>27</v>
      </c>
      <c r="F3" s="87">
        <v>43847</v>
      </c>
      <c r="G3" s="86" t="s">
        <v>2950</v>
      </c>
      <c r="H3" t="s">
        <v>4345</v>
      </c>
    </row>
    <row r="4" spans="1:11" x14ac:dyDescent="0.25">
      <c r="A4" s="158">
        <v>3</v>
      </c>
      <c r="B4" s="6" t="s">
        <v>3860</v>
      </c>
      <c r="C4" s="86" t="s">
        <v>3861</v>
      </c>
      <c r="D4" s="86" t="s">
        <v>3862</v>
      </c>
      <c r="E4" s="86">
        <v>49</v>
      </c>
      <c r="F4" s="87">
        <v>43866</v>
      </c>
      <c r="G4" s="140" t="s">
        <v>2843</v>
      </c>
      <c r="H4" s="333"/>
      <c r="I4" t="s">
        <v>4377</v>
      </c>
    </row>
    <row r="5" spans="1:11" x14ac:dyDescent="0.25">
      <c r="A5" s="158">
        <v>4</v>
      </c>
      <c r="B5" s="6" t="s">
        <v>3886</v>
      </c>
      <c r="C5" s="123">
        <v>822</v>
      </c>
      <c r="D5" s="123" t="s">
        <v>3887</v>
      </c>
      <c r="E5" s="123">
        <v>67</v>
      </c>
      <c r="F5" s="124">
        <v>43893</v>
      </c>
      <c r="G5" s="140" t="s">
        <v>2843</v>
      </c>
      <c r="H5" t="s">
        <v>4401</v>
      </c>
    </row>
    <row r="6" spans="1:11" x14ac:dyDescent="0.25">
      <c r="A6" s="158">
        <v>5</v>
      </c>
      <c r="B6" s="51" t="s">
        <v>3973</v>
      </c>
      <c r="C6" s="123">
        <v>842</v>
      </c>
      <c r="D6" s="123" t="s">
        <v>3974</v>
      </c>
      <c r="E6" s="123">
        <v>124</v>
      </c>
      <c r="F6" s="124">
        <v>44019</v>
      </c>
      <c r="G6" s="123" t="s">
        <v>2950</v>
      </c>
      <c r="H6" t="s">
        <v>4494</v>
      </c>
    </row>
    <row r="7" spans="1:11" x14ac:dyDescent="0.25">
      <c r="A7" s="158">
        <v>6</v>
      </c>
      <c r="B7" s="51" t="s">
        <v>4178</v>
      </c>
      <c r="C7" s="334" t="s">
        <v>2491</v>
      </c>
      <c r="D7" s="123" t="s">
        <v>4179</v>
      </c>
      <c r="E7" s="123">
        <v>252</v>
      </c>
      <c r="F7" s="124">
        <v>44106</v>
      </c>
      <c r="G7" s="86" t="s">
        <v>2950</v>
      </c>
    </row>
    <row r="8" spans="1:11" x14ac:dyDescent="0.25">
      <c r="A8" s="158">
        <v>7</v>
      </c>
      <c r="B8" s="51" t="s">
        <v>4187</v>
      </c>
      <c r="C8" s="123">
        <v>931</v>
      </c>
      <c r="D8" s="123" t="s">
        <v>4125</v>
      </c>
      <c r="E8" s="123">
        <v>259</v>
      </c>
      <c r="F8" s="124">
        <v>44113</v>
      </c>
      <c r="G8" s="86" t="s">
        <v>2950</v>
      </c>
      <c r="H8" t="s">
        <v>4637</v>
      </c>
    </row>
    <row r="9" spans="1:11" x14ac:dyDescent="0.25">
      <c r="A9" s="158">
        <v>8</v>
      </c>
      <c r="B9" s="51" t="s">
        <v>4201</v>
      </c>
      <c r="C9" s="123" t="s">
        <v>4202</v>
      </c>
      <c r="D9" s="123" t="s">
        <v>4125</v>
      </c>
      <c r="E9" s="123">
        <v>266</v>
      </c>
      <c r="F9" s="124">
        <v>44118</v>
      </c>
      <c r="G9" s="140" t="s">
        <v>2843</v>
      </c>
    </row>
    <row r="10" spans="1:11" x14ac:dyDescent="0.25">
      <c r="A10" s="158">
        <v>9</v>
      </c>
      <c r="B10" s="51" t="s">
        <v>4260</v>
      </c>
      <c r="C10" s="123">
        <v>931</v>
      </c>
      <c r="D10" s="123" t="s">
        <v>4125</v>
      </c>
      <c r="E10" s="123">
        <v>326</v>
      </c>
      <c r="F10" s="124">
        <v>44154</v>
      </c>
      <c r="G10" s="86" t="s">
        <v>2950</v>
      </c>
      <c r="H10" t="s">
        <v>4662</v>
      </c>
    </row>
    <row r="11" spans="1:11" x14ac:dyDescent="0.25">
      <c r="A11" s="158">
        <v>10</v>
      </c>
      <c r="B11" s="51" t="s">
        <v>4294</v>
      </c>
      <c r="C11" s="123">
        <v>922</v>
      </c>
      <c r="D11" s="123" t="s">
        <v>4125</v>
      </c>
      <c r="E11" s="123">
        <v>357</v>
      </c>
      <c r="F11" s="124">
        <v>44137</v>
      </c>
      <c r="G11" s="140" t="s">
        <v>2843</v>
      </c>
    </row>
    <row r="12" spans="1:11" x14ac:dyDescent="0.25">
      <c r="A12" s="158">
        <v>11</v>
      </c>
      <c r="B12" s="51" t="s">
        <v>4341</v>
      </c>
      <c r="C12" s="123">
        <v>432</v>
      </c>
      <c r="D12" s="123" t="s">
        <v>4342</v>
      </c>
      <c r="E12" s="123">
        <v>24</v>
      </c>
      <c r="F12" s="124">
        <v>44214</v>
      </c>
      <c r="G12" s="140" t="s">
        <v>2843</v>
      </c>
    </row>
    <row r="13" spans="1:11" x14ac:dyDescent="0.25">
      <c r="A13" s="158">
        <v>12</v>
      </c>
      <c r="B13" s="51" t="s">
        <v>4355</v>
      </c>
      <c r="C13" s="123">
        <v>521</v>
      </c>
      <c r="D13" s="123" t="s">
        <v>4356</v>
      </c>
      <c r="E13" s="123">
        <v>29</v>
      </c>
      <c r="F13" s="124">
        <v>44216</v>
      </c>
      <c r="G13" s="86" t="s">
        <v>2950</v>
      </c>
    </row>
    <row r="14" spans="1:11" x14ac:dyDescent="0.25">
      <c r="A14" s="158">
        <v>13</v>
      </c>
      <c r="B14" s="51" t="s">
        <v>4363</v>
      </c>
      <c r="C14" s="123">
        <v>432</v>
      </c>
      <c r="D14" s="123" t="s">
        <v>4342</v>
      </c>
      <c r="E14" s="123">
        <v>37</v>
      </c>
      <c r="F14" s="124">
        <v>44225</v>
      </c>
      <c r="G14" s="140" t="s">
        <v>2843</v>
      </c>
    </row>
    <row r="15" spans="1:11" x14ac:dyDescent="0.25">
      <c r="A15" s="158">
        <v>14</v>
      </c>
      <c r="B15" s="51" t="s">
        <v>4367</v>
      </c>
      <c r="C15" s="123" t="s">
        <v>4368</v>
      </c>
      <c r="D15" s="123" t="s">
        <v>4125</v>
      </c>
      <c r="E15" s="123">
        <v>44</v>
      </c>
      <c r="F15" s="124">
        <v>44230</v>
      </c>
      <c r="G15" s="86" t="s">
        <v>2950</v>
      </c>
      <c r="H15" s="343"/>
      <c r="I15" t="s">
        <v>4557</v>
      </c>
    </row>
    <row r="16" spans="1:11" x14ac:dyDescent="0.25">
      <c r="A16" s="158">
        <v>15</v>
      </c>
      <c r="B16" s="51" t="s">
        <v>4384</v>
      </c>
      <c r="C16" s="123" t="s">
        <v>3861</v>
      </c>
      <c r="D16" s="123" t="s">
        <v>4342</v>
      </c>
      <c r="E16" s="123">
        <v>57</v>
      </c>
      <c r="F16" s="124">
        <v>44235</v>
      </c>
      <c r="G16" s="140" t="s">
        <v>2843</v>
      </c>
    </row>
    <row r="17" spans="1:7" x14ac:dyDescent="0.25">
      <c r="A17" s="158">
        <v>16</v>
      </c>
      <c r="B17" s="51" t="s">
        <v>4386</v>
      </c>
      <c r="C17" s="123" t="s">
        <v>4387</v>
      </c>
      <c r="D17" s="123" t="s">
        <v>4342</v>
      </c>
      <c r="E17" s="123">
        <v>60</v>
      </c>
      <c r="F17" s="124">
        <v>44239</v>
      </c>
      <c r="G17" s="302" t="s">
        <v>2950</v>
      </c>
    </row>
    <row r="18" spans="1:7" x14ac:dyDescent="0.25">
      <c r="A18" s="158">
        <v>17</v>
      </c>
      <c r="B18" s="51" t="s">
        <v>4390</v>
      </c>
      <c r="C18" s="123" t="s">
        <v>4387</v>
      </c>
      <c r="D18" s="123" t="s">
        <v>4342</v>
      </c>
      <c r="E18" s="123">
        <v>62</v>
      </c>
      <c r="F18" s="124">
        <v>44242</v>
      </c>
      <c r="G18" s="302" t="s">
        <v>2950</v>
      </c>
    </row>
    <row r="19" spans="1:7" x14ac:dyDescent="0.25">
      <c r="A19" s="158">
        <v>18</v>
      </c>
      <c r="B19" s="51" t="s">
        <v>4399</v>
      </c>
      <c r="C19" s="123" t="s">
        <v>3502</v>
      </c>
      <c r="D19" s="123" t="s">
        <v>4342</v>
      </c>
      <c r="E19" s="123">
        <v>70</v>
      </c>
      <c r="F19" s="124">
        <v>44253</v>
      </c>
      <c r="G19" s="302" t="s">
        <v>2950</v>
      </c>
    </row>
    <row r="20" spans="1:7" x14ac:dyDescent="0.25">
      <c r="A20" s="158">
        <v>19</v>
      </c>
      <c r="B20" s="51" t="s">
        <v>4411</v>
      </c>
      <c r="C20" s="123" t="s">
        <v>4412</v>
      </c>
      <c r="D20" s="123" t="s">
        <v>4342</v>
      </c>
      <c r="E20" s="123">
        <v>85</v>
      </c>
      <c r="F20" s="124">
        <v>44279</v>
      </c>
      <c r="G20" s="140" t="s">
        <v>2843</v>
      </c>
    </row>
    <row r="21" spans="1:7" x14ac:dyDescent="0.25">
      <c r="A21" s="158">
        <v>20</v>
      </c>
      <c r="B21" s="51" t="s">
        <v>4418</v>
      </c>
      <c r="C21" s="123">
        <v>531</v>
      </c>
      <c r="D21" s="123" t="s">
        <v>4342</v>
      </c>
      <c r="E21" s="123">
        <v>88</v>
      </c>
      <c r="F21" s="124">
        <v>44286</v>
      </c>
      <c r="G21" s="86" t="s">
        <v>2950</v>
      </c>
    </row>
    <row r="22" spans="1:7" x14ac:dyDescent="0.25">
      <c r="A22" s="158">
        <v>21</v>
      </c>
      <c r="B22" s="51" t="s">
        <v>4421</v>
      </c>
      <c r="C22" s="123">
        <v>312</v>
      </c>
      <c r="D22" s="123" t="s">
        <v>4342</v>
      </c>
      <c r="E22" s="123">
        <v>92</v>
      </c>
      <c r="F22" s="124">
        <v>44287</v>
      </c>
      <c r="G22" s="140" t="s">
        <v>2843</v>
      </c>
    </row>
    <row r="23" spans="1:7" x14ac:dyDescent="0.25">
      <c r="A23" s="158">
        <v>22</v>
      </c>
      <c r="B23" s="51" t="s">
        <v>4435</v>
      </c>
      <c r="C23" s="123">
        <v>121</v>
      </c>
      <c r="D23" s="123" t="s">
        <v>4436</v>
      </c>
      <c r="E23" s="123">
        <v>112</v>
      </c>
      <c r="F23" s="124">
        <v>44330</v>
      </c>
      <c r="G23" s="302" t="s">
        <v>2950</v>
      </c>
    </row>
    <row r="24" spans="1:7" x14ac:dyDescent="0.25">
      <c r="A24" s="158">
        <v>23</v>
      </c>
      <c r="B24" s="51" t="s">
        <v>3899</v>
      </c>
      <c r="C24" s="123">
        <v>531</v>
      </c>
      <c r="D24" s="123" t="s">
        <v>4433</v>
      </c>
      <c r="E24" s="123">
        <v>115</v>
      </c>
      <c r="F24" s="124">
        <v>44335</v>
      </c>
      <c r="G24" s="86" t="s">
        <v>2950</v>
      </c>
    </row>
    <row r="25" spans="1:7" x14ac:dyDescent="0.25">
      <c r="A25" s="158">
        <v>24</v>
      </c>
      <c r="B25" s="65" t="s">
        <v>4442</v>
      </c>
      <c r="C25" s="287" t="s">
        <v>4043</v>
      </c>
      <c r="D25" s="287" t="s">
        <v>4443</v>
      </c>
      <c r="E25" s="287">
        <v>117</v>
      </c>
      <c r="F25" s="288">
        <v>44335</v>
      </c>
      <c r="G25" s="244" t="s">
        <v>2843</v>
      </c>
    </row>
    <row r="26" spans="1:7" x14ac:dyDescent="0.25">
      <c r="A26" s="158">
        <v>25</v>
      </c>
      <c r="B26" s="51" t="s">
        <v>4446</v>
      </c>
      <c r="C26" s="123">
        <v>221</v>
      </c>
      <c r="D26" s="123" t="s">
        <v>4433</v>
      </c>
      <c r="E26" s="123">
        <v>119</v>
      </c>
      <c r="F26" s="124">
        <v>44340</v>
      </c>
      <c r="G26" s="86" t="s">
        <v>2950</v>
      </c>
    </row>
    <row r="27" spans="1:7" x14ac:dyDescent="0.25">
      <c r="A27" s="158">
        <v>26</v>
      </c>
      <c r="B27" s="51" t="s">
        <v>4451</v>
      </c>
      <c r="C27" s="123" t="s">
        <v>3502</v>
      </c>
      <c r="D27" s="123" t="s">
        <v>4433</v>
      </c>
      <c r="E27" s="123">
        <v>126</v>
      </c>
      <c r="F27" s="124">
        <v>44348</v>
      </c>
      <c r="G27" s="86" t="s">
        <v>2950</v>
      </c>
    </row>
    <row r="28" spans="1:7" x14ac:dyDescent="0.25">
      <c r="A28" s="158">
        <v>27</v>
      </c>
      <c r="B28" s="51" t="s">
        <v>4466</v>
      </c>
      <c r="C28" s="123" t="s">
        <v>4368</v>
      </c>
      <c r="D28" s="123" t="s">
        <v>4467</v>
      </c>
      <c r="E28" s="123">
        <v>135</v>
      </c>
      <c r="F28" s="124">
        <v>44362</v>
      </c>
      <c r="G28" s="140" t="s">
        <v>2843</v>
      </c>
    </row>
    <row r="29" spans="1:7" x14ac:dyDescent="0.25">
      <c r="A29" s="158">
        <v>28</v>
      </c>
      <c r="B29" s="51" t="s">
        <v>4472</v>
      </c>
      <c r="C29" s="334" t="s">
        <v>2489</v>
      </c>
      <c r="D29" s="123" t="s">
        <v>4433</v>
      </c>
      <c r="E29" s="123">
        <v>142</v>
      </c>
      <c r="F29" s="124">
        <v>44370</v>
      </c>
      <c r="G29" s="86" t="s">
        <v>2950</v>
      </c>
    </row>
    <row r="30" spans="1:7" x14ac:dyDescent="0.25">
      <c r="A30" s="158">
        <v>29</v>
      </c>
      <c r="B30" s="65" t="s">
        <v>4474</v>
      </c>
      <c r="C30" s="287" t="s">
        <v>4475</v>
      </c>
      <c r="D30" s="287" t="s">
        <v>4476</v>
      </c>
      <c r="E30" s="287">
        <v>139</v>
      </c>
      <c r="F30" s="288">
        <v>44368</v>
      </c>
      <c r="G30" s="181" t="s">
        <v>2950</v>
      </c>
    </row>
    <row r="31" spans="1:7" x14ac:dyDescent="0.25">
      <c r="A31" s="158">
        <v>30</v>
      </c>
      <c r="B31" s="51" t="s">
        <v>4555</v>
      </c>
      <c r="C31" s="123">
        <v>222</v>
      </c>
      <c r="D31" s="123" t="s">
        <v>4556</v>
      </c>
      <c r="E31" s="123">
        <v>185</v>
      </c>
      <c r="F31" s="124">
        <v>44438</v>
      </c>
      <c r="G31" s="140" t="s">
        <v>2843</v>
      </c>
    </row>
    <row r="32" spans="1:7" x14ac:dyDescent="0.25">
      <c r="A32" s="158">
        <v>31</v>
      </c>
      <c r="B32" s="51" t="s">
        <v>4591</v>
      </c>
      <c r="C32" s="123" t="s">
        <v>4488</v>
      </c>
      <c r="D32" s="123" t="s">
        <v>4592</v>
      </c>
      <c r="E32" s="123">
        <v>216</v>
      </c>
      <c r="F32" s="124">
        <v>44446</v>
      </c>
      <c r="G32" s="140" t="s">
        <v>2843</v>
      </c>
    </row>
    <row r="33" spans="1:7" x14ac:dyDescent="0.25">
      <c r="A33" s="158">
        <v>32</v>
      </c>
      <c r="B33" s="51" t="s">
        <v>4628</v>
      </c>
      <c r="C33" s="123">
        <v>641</v>
      </c>
      <c r="D33" s="123" t="s">
        <v>4556</v>
      </c>
      <c r="E33" s="123">
        <v>229</v>
      </c>
      <c r="F33" s="124">
        <v>44449</v>
      </c>
      <c r="G33" s="86" t="s">
        <v>2950</v>
      </c>
    </row>
    <row r="34" spans="1:7" x14ac:dyDescent="0.25">
      <c r="A34" s="158">
        <v>33</v>
      </c>
      <c r="B34" s="51" t="s">
        <v>4634</v>
      </c>
      <c r="C34" s="123">
        <v>731</v>
      </c>
      <c r="D34" s="123" t="s">
        <v>4635</v>
      </c>
      <c r="E34" s="123">
        <v>235</v>
      </c>
      <c r="F34" s="124">
        <v>44453</v>
      </c>
      <c r="G34" s="86" t="s">
        <v>2950</v>
      </c>
    </row>
    <row r="35" spans="1:7" x14ac:dyDescent="0.25">
      <c r="A35" s="158">
        <v>34</v>
      </c>
      <c r="B35" s="51" t="s">
        <v>4706</v>
      </c>
      <c r="C35" s="123">
        <v>731</v>
      </c>
      <c r="D35" s="123" t="s">
        <v>4556</v>
      </c>
      <c r="E35" s="123">
        <v>287</v>
      </c>
      <c r="F35" s="124">
        <v>44469</v>
      </c>
      <c r="G35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X346"/>
  <sheetViews>
    <sheetView zoomScaleNormal="100" workbookViewId="0">
      <pane ySplit="1" topLeftCell="A141" activePane="bottomLeft" state="frozen"/>
      <selection pane="bottomLeft" activeCell="M255" sqref="M255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1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396</v>
      </c>
      <c r="G3" s="24">
        <f>C5+C12+C23+C31+C36+C42+C48+C103+C116+C117+C126+C127+C135+C143+C53+C63+C81+C89+C13+C14+C24+C25+C64+C104+C118+C136+C144</f>
        <v>370</v>
      </c>
      <c r="H3" s="24">
        <f>C6+C15+C26+C32+C37+C44+C49+C54+C105+C119+C120+C128+C137+C145+C129+C82+C91+C67+C68+C106</f>
        <v>322</v>
      </c>
      <c r="I3" s="24">
        <f>C7+C33+C38+C45+C50+C55+C107+C121+C130+C139+C148+C149+C122+C83+C92+C69+C70+C131+C150</f>
        <v>246</v>
      </c>
      <c r="J3" s="170">
        <f>F3+G3+H3+I3</f>
        <v>1334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2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3</v>
      </c>
      <c r="C6" s="24">
        <v>20</v>
      </c>
      <c r="D6" s="5">
        <v>0</v>
      </c>
      <c r="E6" s="338"/>
      <c r="F6" s="94">
        <f>SUM(B3+B9+B10+B11+B20+B21+B22+B30+B35+B40+B47+B52+B58+B59+B80+B87+B101+B102+B113+B114+B115+B124+B125+B133+B134+B140+B141+B142+B88+B60+B61+B41+B62+B75+B76+B96)</f>
        <v>315</v>
      </c>
      <c r="G6" s="5">
        <f>B5+B12+B13+B14+B23+B24+B25+B31+B36+B42+B48+B53+B103+B116+B117+B118+B126+B135+B143+B144+B127+B63+B81+B89+B64+B104+B136+B65+B66+B90+B43</f>
        <v>289</v>
      </c>
      <c r="H6" s="5">
        <f>B6+B15+B16+B17+B26+B27+B28+B32+B37+B44+B49+B54+B105+B119+B120+B128+B129+B137+B145+B146+B82+B91+B67+B68+B106+B138+B69</f>
        <v>214</v>
      </c>
      <c r="I6" s="5">
        <f>B7+B33+B38+B45+B50+B55+B107+B121+B130+B131+B139+B148+B149+B150+B83+B92+B70+B122</f>
        <v>58</v>
      </c>
      <c r="J6" s="94">
        <f>SUM(F6+G6+H6+I6)</f>
        <v>876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5</v>
      </c>
      <c r="G9" s="5">
        <f>D5+D12+D13+D14+D23+D24+D31+D36+D42+D48+D53+D103+D116+D117+D118+D126+D127+D135+D143+D144+D63+D81+D89+D25+D64+D104+D136+D65</f>
        <v>11</v>
      </c>
      <c r="H9" s="5">
        <f>D6+D15+D16+D17+D26+D27+D28+D32+D37+D44+D49+D54+D105+D119+D120+D128+D137+D145+D146+D64+D82+D91+D67+D68</f>
        <v>10</v>
      </c>
      <c r="I9" s="5">
        <f>D7+D33+D38+D45+D50+D55+D107+D121+D130+D131+D139+D148+D149+D150+D83+D92+D69+D70+D122</f>
        <v>7</v>
      </c>
      <c r="J9" s="94">
        <f>SUM(F9+G9+H9+I9)</f>
        <v>33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2243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716</v>
      </c>
      <c r="G15" s="5">
        <f>SUM(G3+G6+G9)</f>
        <v>670</v>
      </c>
      <c r="H15" s="5">
        <f>SUM(H3+H6+H9)</f>
        <v>546</v>
      </c>
      <c r="I15" s="5">
        <f>SUM(I3+I6+I9)</f>
        <v>311</v>
      </c>
      <c r="J15" s="94">
        <f>SUM(F15+G15+H15+I15)</f>
        <v>2243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2</v>
      </c>
      <c r="C23" s="5">
        <v>25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28</v>
      </c>
      <c r="C24" s="5"/>
      <c r="D24" s="5">
        <v>1</v>
      </c>
      <c r="E24" s="254" t="s">
        <v>2843</v>
      </c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25</v>
      </c>
      <c r="D26" s="5">
        <v>0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25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21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22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23</v>
      </c>
      <c r="D45" s="108"/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1</v>
      </c>
      <c r="C47" s="108">
        <v>24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23</v>
      </c>
      <c r="D49" s="5">
        <v>2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29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2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27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19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27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6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21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21</v>
      </c>
      <c r="C90" s="5"/>
      <c r="D90" s="5"/>
      <c r="E90" s="264"/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22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14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1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21</v>
      </c>
      <c r="C104" s="24">
        <v>1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15</v>
      </c>
      <c r="C106" s="5">
        <v>1</v>
      </c>
      <c r="D106" s="5"/>
      <c r="E106" s="5"/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25</v>
      </c>
      <c r="D116" s="5">
        <v>0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1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3</v>
      </c>
      <c r="C126" s="5">
        <v>26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20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1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22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0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16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22</v>
      </c>
      <c r="C138" s="5"/>
      <c r="D138" s="108"/>
      <c r="E138" s="108"/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23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25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876</v>
      </c>
      <c r="C152" s="176">
        <f>SUM(C3:C151)</f>
        <v>1334</v>
      </c>
      <c r="D152" s="176">
        <f>SUM(D3:D151)</f>
        <v>33</v>
      </c>
      <c r="E152" s="165"/>
      <c r="F152" s="176"/>
      <c r="G152" s="165"/>
      <c r="H152" s="165"/>
      <c r="I152" s="165"/>
      <c r="J152" s="176">
        <f>B152+C152+D152</f>
        <v>2243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4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/>
      <c r="C167" s="96">
        <v>15</v>
      </c>
      <c r="D167" s="96"/>
      <c r="E167" s="96"/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13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17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29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54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172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UPPER(B164+B182+B188+B195+B196+B165+B166)</f>
        <v>37</v>
      </c>
      <c r="G177" s="165">
        <f>SUM(B168+B169+B183+B189+B197+B198)</f>
        <v>58</v>
      </c>
      <c r="H177" s="165">
        <f>SUM(B170+B171+B172+B173+B190+B199+B200)</f>
        <v>79</v>
      </c>
      <c r="I177" s="165">
        <f>SUM(B174+B175+B176+B201+B202)</f>
        <v>75</v>
      </c>
      <c r="J177" s="176">
        <f>F177+G177+H177+I177</f>
        <v>249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0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2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93</v>
      </c>
      <c r="G181" s="96">
        <f>G175+G177+G179</f>
        <v>118</v>
      </c>
      <c r="H181" s="96">
        <f>H175+H177+H179</f>
        <v>122</v>
      </c>
      <c r="I181" s="96">
        <f>I175+I177+I179</f>
        <v>90</v>
      </c>
      <c r="J181" s="167">
        <f>J175+J177+J179</f>
        <v>423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1</v>
      </c>
      <c r="C182" s="163">
        <v>12</v>
      </c>
      <c r="D182" s="96"/>
      <c r="E182" s="96"/>
      <c r="F182" s="96"/>
      <c r="G182" s="96"/>
      <c r="H182" s="96"/>
      <c r="I182" s="167">
        <f>SUM(F181+G181+H181+I181)</f>
        <v>423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14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2</v>
      </c>
      <c r="C195" s="163">
        <v>12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16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18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249</v>
      </c>
      <c r="C208" s="179">
        <f>SUM(C163:C207)</f>
        <v>172</v>
      </c>
      <c r="D208" s="179">
        <f>SUM(D163:D207)</f>
        <v>2</v>
      </c>
      <c r="E208" s="292" t="s">
        <v>4636</v>
      </c>
      <c r="F208" s="179"/>
      <c r="G208" s="179"/>
      <c r="H208" s="179"/>
      <c r="I208" s="179"/>
      <c r="J208" s="179">
        <f>B208+C208+D208</f>
        <v>423</v>
      </c>
    </row>
    <row r="209" spans="1:17" ht="15.75" thickTop="1" x14ac:dyDescent="0.25">
      <c r="A209" s="24" t="s">
        <v>1802</v>
      </c>
      <c r="B209" s="24">
        <f>B208+B152</f>
        <v>1125</v>
      </c>
      <c r="C209" s="24">
        <f>C152+C208</f>
        <v>1506</v>
      </c>
      <c r="D209" s="24">
        <f>D152+D208</f>
        <v>35</v>
      </c>
      <c r="E209" s="24"/>
      <c r="F209" s="24"/>
      <c r="G209" s="24"/>
      <c r="H209" s="24"/>
      <c r="I209" s="24"/>
      <c r="J209" s="24">
        <f>J208+J152</f>
        <v>2666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4720</v>
      </c>
      <c r="E215" t="s">
        <v>4731</v>
      </c>
      <c r="K215" t="s">
        <v>4729</v>
      </c>
      <c r="O215" t="s">
        <v>4751</v>
      </c>
      <c r="P215" s="253"/>
      <c r="Q215" s="253"/>
    </row>
    <row r="216" spans="1:17" x14ac:dyDescent="0.25">
      <c r="A216" s="253" t="s">
        <v>4721</v>
      </c>
      <c r="B216" s="253"/>
      <c r="C216" s="253"/>
      <c r="D216" s="253"/>
      <c r="E216" s="253" t="s">
        <v>4738</v>
      </c>
      <c r="F216" s="253"/>
      <c r="G216" s="253"/>
      <c r="H216" s="253"/>
      <c r="I216" s="253"/>
      <c r="J216" s="253"/>
      <c r="K216" s="253" t="s">
        <v>4740</v>
      </c>
      <c r="L216" s="253"/>
      <c r="M216" s="253"/>
      <c r="N216" s="253"/>
      <c r="O216" s="253"/>
      <c r="P216" s="253"/>
      <c r="Q216" s="253"/>
    </row>
    <row r="217" spans="1:17" x14ac:dyDescent="0.25">
      <c r="A217" s="253" t="s">
        <v>4734</v>
      </c>
      <c r="B217" s="253"/>
      <c r="C217" s="253"/>
      <c r="D217" s="253"/>
      <c r="E217" s="253" t="s">
        <v>4753</v>
      </c>
      <c r="F217" s="253"/>
      <c r="G217" s="253"/>
      <c r="H217" s="253"/>
      <c r="I217" s="253"/>
      <c r="J217" s="253"/>
      <c r="K217" s="253" t="s">
        <v>4771</v>
      </c>
      <c r="L217" s="253"/>
      <c r="M217" s="253"/>
      <c r="N217" s="253"/>
      <c r="O217" s="253"/>
      <c r="P217" s="253"/>
      <c r="Q217" s="253"/>
    </row>
    <row r="218" spans="1:17" x14ac:dyDescent="0.25">
      <c r="A218" s="253" t="s">
        <v>4750</v>
      </c>
      <c r="B218" s="253"/>
      <c r="C218" s="253"/>
      <c r="D218" s="253"/>
      <c r="E218" s="253" t="s">
        <v>4754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4755</v>
      </c>
      <c r="B219" s="253"/>
      <c r="C219" s="253"/>
      <c r="D219" s="253"/>
      <c r="E219" s="253" t="s">
        <v>4757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4766</v>
      </c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 t="s">
        <v>4772</v>
      </c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E229" s="253"/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 t="s">
        <v>4741</v>
      </c>
      <c r="B242" s="253"/>
      <c r="C242" s="253"/>
      <c r="D242" s="253"/>
      <c r="E242" s="253" t="s">
        <v>4715</v>
      </c>
      <c r="K242" t="s">
        <v>4736</v>
      </c>
      <c r="O242" t="s">
        <v>4714</v>
      </c>
    </row>
    <row r="243" spans="1:21" x14ac:dyDescent="0.25">
      <c r="A243" t="s">
        <v>4752</v>
      </c>
      <c r="B243" s="253"/>
      <c r="C243" s="253"/>
      <c r="E243" t="s">
        <v>4717</v>
      </c>
      <c r="K243" t="s">
        <v>4737</v>
      </c>
      <c r="O243" t="s">
        <v>4723</v>
      </c>
    </row>
    <row r="244" spans="1:21" x14ac:dyDescent="0.25">
      <c r="A244" t="s">
        <v>4764</v>
      </c>
      <c r="B244" s="253"/>
      <c r="C244" s="253"/>
      <c r="E244" s="253" t="s">
        <v>4718</v>
      </c>
      <c r="O244" t="s">
        <v>4724</v>
      </c>
    </row>
    <row r="245" spans="1:21" x14ac:dyDescent="0.25">
      <c r="A245" s="253" t="s">
        <v>4765</v>
      </c>
      <c r="B245" s="253"/>
      <c r="C245" s="253"/>
      <c r="E245" s="253" t="s">
        <v>4719</v>
      </c>
      <c r="O245" t="s">
        <v>4725</v>
      </c>
      <c r="U245" t="s">
        <v>3158</v>
      </c>
    </row>
    <row r="246" spans="1:21" x14ac:dyDescent="0.25">
      <c r="A246" s="253"/>
      <c r="B246" s="253"/>
      <c r="C246" s="253"/>
      <c r="E246" s="253" t="s">
        <v>4726</v>
      </c>
      <c r="O246" t="s">
        <v>4730</v>
      </c>
    </row>
    <row r="247" spans="1:21" x14ac:dyDescent="0.25">
      <c r="A247" s="277"/>
      <c r="B247" s="253"/>
      <c r="C247" s="253"/>
      <c r="E247" s="253" t="s">
        <v>4727</v>
      </c>
      <c r="O247" t="s">
        <v>4732</v>
      </c>
    </row>
    <row r="248" spans="1:21" x14ac:dyDescent="0.25">
      <c r="A248" s="277"/>
      <c r="B248" s="253"/>
      <c r="C248" s="253"/>
      <c r="E248" s="253" t="s">
        <v>4728</v>
      </c>
      <c r="O248" t="s">
        <v>4735</v>
      </c>
    </row>
    <row r="249" spans="1:21" x14ac:dyDescent="0.25">
      <c r="A249" s="253"/>
      <c r="B249" s="253"/>
      <c r="C249" s="253"/>
      <c r="E249" s="253" t="s">
        <v>4733</v>
      </c>
      <c r="O249" t="s">
        <v>4739</v>
      </c>
    </row>
    <row r="250" spans="1:21" x14ac:dyDescent="0.25">
      <c r="A250" s="253"/>
      <c r="B250" s="253"/>
      <c r="C250" s="253"/>
      <c r="E250" s="253" t="s">
        <v>4760</v>
      </c>
      <c r="O250" s="253" t="s">
        <v>4770</v>
      </c>
    </row>
    <row r="251" spans="1:21" x14ac:dyDescent="0.25">
      <c r="A251" s="253"/>
      <c r="B251" s="253"/>
      <c r="C251" s="253"/>
      <c r="D251" s="253"/>
      <c r="E251" s="253" t="s">
        <v>4761</v>
      </c>
      <c r="O251" s="253"/>
    </row>
    <row r="252" spans="1:21" x14ac:dyDescent="0.25">
      <c r="A252" s="253"/>
      <c r="B252" s="253"/>
      <c r="C252" s="253"/>
      <c r="D252" s="253"/>
      <c r="E252" s="253" t="s">
        <v>4762</v>
      </c>
      <c r="O252" s="253"/>
    </row>
    <row r="253" spans="1:21" x14ac:dyDescent="0.25">
      <c r="A253" s="253"/>
      <c r="B253" s="253"/>
      <c r="C253" s="253"/>
      <c r="D253" s="253"/>
      <c r="E253" s="253" t="s">
        <v>4763</v>
      </c>
      <c r="O253" s="253"/>
    </row>
    <row r="254" spans="1:21" x14ac:dyDescent="0.25">
      <c r="A254" s="253"/>
      <c r="B254" s="253"/>
      <c r="C254" s="253"/>
      <c r="D254" s="253"/>
      <c r="E254" s="253" t="s">
        <v>4767</v>
      </c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4756</v>
      </c>
      <c r="B304" s="166"/>
      <c r="E304" s="253"/>
    </row>
    <row r="305" spans="1:17" x14ac:dyDescent="0.25">
      <c r="A305" t="s">
        <v>4768</v>
      </c>
      <c r="O305" s="253"/>
      <c r="P305" s="253"/>
      <c r="Q305" s="253"/>
    </row>
    <row r="317" spans="1:17" x14ac:dyDescent="0.25">
      <c r="A317" s="252" t="s">
        <v>2574</v>
      </c>
      <c r="E317" s="252" t="s">
        <v>2574</v>
      </c>
      <c r="K317" s="252" t="s">
        <v>2574</v>
      </c>
      <c r="O317" s="252" t="s">
        <v>2574</v>
      </c>
    </row>
    <row r="318" spans="1:17" x14ac:dyDescent="0.25">
      <c r="A318" s="253" t="s">
        <v>4742</v>
      </c>
      <c r="B318" s="253"/>
      <c r="C318" s="253"/>
      <c r="D318" s="253"/>
      <c r="E318" s="253" t="s">
        <v>4742</v>
      </c>
      <c r="F318" s="253"/>
      <c r="G318" s="253"/>
      <c r="O318" t="s">
        <v>4747</v>
      </c>
    </row>
    <row r="319" spans="1:17" x14ac:dyDescent="0.25">
      <c r="A319" s="253" t="s">
        <v>4743</v>
      </c>
      <c r="B319" s="253"/>
      <c r="C319" s="253"/>
      <c r="D319" s="253"/>
      <c r="E319" s="253" t="s">
        <v>4743</v>
      </c>
      <c r="F319" s="253"/>
      <c r="G319" s="253"/>
      <c r="O319" t="s">
        <v>4746</v>
      </c>
      <c r="P319" t="s">
        <v>4748</v>
      </c>
    </row>
    <row r="320" spans="1:17" x14ac:dyDescent="0.25">
      <c r="A320" s="253" t="s">
        <v>4744</v>
      </c>
      <c r="B320" s="253"/>
      <c r="C320" s="253"/>
      <c r="D320" s="253"/>
      <c r="E320" s="253" t="s">
        <v>4744</v>
      </c>
      <c r="F320" s="253"/>
      <c r="G320" s="253"/>
      <c r="O320" t="s">
        <v>4773</v>
      </c>
    </row>
    <row r="321" spans="1:15" x14ac:dyDescent="0.25">
      <c r="A321" s="253" t="s">
        <v>4745</v>
      </c>
      <c r="B321" s="253"/>
      <c r="C321" s="253"/>
      <c r="D321" s="253"/>
      <c r="E321" s="253" t="s">
        <v>4745</v>
      </c>
      <c r="F321" s="253"/>
      <c r="G321" s="253"/>
    </row>
    <row r="322" spans="1:15" x14ac:dyDescent="0.25">
      <c r="A322" s="253" t="s">
        <v>4749</v>
      </c>
      <c r="C322" s="253"/>
      <c r="D322" s="253"/>
      <c r="E322" s="253" t="s">
        <v>4749</v>
      </c>
    </row>
    <row r="323" spans="1:15" x14ac:dyDescent="0.25">
      <c r="A323" s="253" t="s">
        <v>4759</v>
      </c>
      <c r="C323" s="253"/>
      <c r="D323" s="253"/>
      <c r="E323" s="253" t="s">
        <v>4759</v>
      </c>
    </row>
    <row r="324" spans="1:15" x14ac:dyDescent="0.25">
      <c r="A324" s="253" t="s">
        <v>4774</v>
      </c>
      <c r="C324" s="253"/>
      <c r="D324" s="253"/>
      <c r="E324" s="253" t="s">
        <v>4774</v>
      </c>
    </row>
    <row r="325" spans="1:15" x14ac:dyDescent="0.25">
      <c r="A325" s="253" t="s">
        <v>4775</v>
      </c>
      <c r="C325" s="253"/>
      <c r="D325" s="253"/>
      <c r="E325" s="253" t="s">
        <v>4775</v>
      </c>
    </row>
    <row r="326" spans="1:15" x14ac:dyDescent="0.25">
      <c r="A326" s="253" t="s">
        <v>4776</v>
      </c>
      <c r="C326" s="253"/>
      <c r="D326" s="253"/>
      <c r="E326" s="253" t="s">
        <v>4776</v>
      </c>
    </row>
    <row r="327" spans="1:15" x14ac:dyDescent="0.25">
      <c r="A327" s="253" t="s">
        <v>4778</v>
      </c>
      <c r="C327" s="253"/>
      <c r="D327" s="253"/>
      <c r="E327" s="253" t="s">
        <v>4777</v>
      </c>
    </row>
    <row r="328" spans="1:15" x14ac:dyDescent="0.25">
      <c r="A328" s="253"/>
      <c r="E328" s="253"/>
    </row>
    <row r="329" spans="1:15" x14ac:dyDescent="0.25">
      <c r="A329" s="253"/>
      <c r="E329" s="253"/>
    </row>
    <row r="330" spans="1:15" x14ac:dyDescent="0.25">
      <c r="A330" s="253"/>
      <c r="E330" s="253"/>
    </row>
    <row r="331" spans="1:15" x14ac:dyDescent="0.25">
      <c r="A331" s="253"/>
      <c r="E331" s="253"/>
    </row>
    <row r="332" spans="1:15" x14ac:dyDescent="0.25">
      <c r="A332" s="253"/>
      <c r="E332" s="253"/>
    </row>
    <row r="333" spans="1:15" x14ac:dyDescent="0.25">
      <c r="A333" s="253"/>
      <c r="E333" s="253"/>
    </row>
    <row r="334" spans="1:15" x14ac:dyDescent="0.25">
      <c r="A334" s="253"/>
    </row>
    <row r="335" spans="1:15" x14ac:dyDescent="0.25">
      <c r="E335" s="253"/>
    </row>
    <row r="336" spans="1:15" x14ac:dyDescent="0.25">
      <c r="A336" s="252" t="s">
        <v>2587</v>
      </c>
      <c r="E336" s="252" t="s">
        <v>2587</v>
      </c>
      <c r="K336" s="252" t="s">
        <v>2587</v>
      </c>
      <c r="O336" s="252" t="s">
        <v>2587</v>
      </c>
    </row>
    <row r="337" spans="1:5" x14ac:dyDescent="0.25">
      <c r="C337" s="253"/>
      <c r="D337" s="253"/>
      <c r="E337" s="253" t="s">
        <v>4284</v>
      </c>
    </row>
    <row r="338" spans="1:5" x14ac:dyDescent="0.25">
      <c r="A338" s="253"/>
      <c r="B338" s="253"/>
      <c r="C338" s="253"/>
      <c r="D338" s="253"/>
    </row>
    <row r="339" spans="1:5" x14ac:dyDescent="0.25">
      <c r="B339" s="253"/>
      <c r="C339" s="253"/>
      <c r="D339" s="253"/>
      <c r="E339" s="253"/>
    </row>
    <row r="340" spans="1:5" x14ac:dyDescent="0.25">
      <c r="B340" s="253"/>
      <c r="C340" s="253"/>
      <c r="D340" s="253"/>
      <c r="E340" s="253"/>
    </row>
    <row r="341" spans="1:5" x14ac:dyDescent="0.25">
      <c r="B341" s="253"/>
      <c r="C341" s="253"/>
      <c r="D341" s="253"/>
      <c r="E341" s="253"/>
    </row>
    <row r="342" spans="1:5" x14ac:dyDescent="0.25">
      <c r="A342" s="253"/>
      <c r="B342" s="253"/>
      <c r="C342" s="253"/>
      <c r="D342" s="253"/>
      <c r="E342" s="253"/>
    </row>
    <row r="343" spans="1:5" x14ac:dyDescent="0.25">
      <c r="A343" s="253"/>
      <c r="B343" s="253"/>
      <c r="C343" s="253"/>
      <c r="D343" s="253"/>
      <c r="E343" s="253"/>
    </row>
    <row r="344" spans="1:5" x14ac:dyDescent="0.25">
      <c r="A344" s="253"/>
      <c r="B344" s="253"/>
      <c r="C344" s="253"/>
      <c r="D344" s="253"/>
      <c r="E344" s="253"/>
    </row>
    <row r="345" spans="1:5" x14ac:dyDescent="0.25">
      <c r="A345" s="253"/>
      <c r="B345" s="253"/>
    </row>
    <row r="346" spans="1:5" x14ac:dyDescent="0.25">
      <c r="A346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K36"/>
  <sheetViews>
    <sheetView topLeftCell="A13" workbookViewId="0">
      <selection activeCell="J31" sqref="J3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1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1" x14ac:dyDescent="0.25">
      <c r="A2" s="158">
        <v>1</v>
      </c>
      <c r="B2" s="158" t="s">
        <v>3784</v>
      </c>
      <c r="C2" s="225">
        <v>422</v>
      </c>
      <c r="D2" s="36" t="s">
        <v>3204</v>
      </c>
      <c r="E2" s="36">
        <v>366</v>
      </c>
      <c r="F2" s="28">
        <v>43448</v>
      </c>
      <c r="G2" s="234" t="s">
        <v>2843</v>
      </c>
      <c r="H2" s="252" t="s">
        <v>3785</v>
      </c>
      <c r="K2" t="s">
        <v>4010</v>
      </c>
    </row>
    <row r="3" spans="1:11" x14ac:dyDescent="0.25">
      <c r="A3" s="158">
        <v>2</v>
      </c>
      <c r="B3" s="6" t="s">
        <v>3141</v>
      </c>
      <c r="C3" s="86">
        <v>21</v>
      </c>
      <c r="D3" s="86" t="s">
        <v>3835</v>
      </c>
      <c r="E3" s="86">
        <v>27</v>
      </c>
      <c r="F3" s="87">
        <v>43847</v>
      </c>
      <c r="G3" s="86" t="s">
        <v>2950</v>
      </c>
      <c r="H3" t="s">
        <v>4345</v>
      </c>
    </row>
    <row r="4" spans="1:11" x14ac:dyDescent="0.25">
      <c r="A4" s="158">
        <v>3</v>
      </c>
      <c r="B4" s="6" t="s">
        <v>3860</v>
      </c>
      <c r="C4" s="86" t="s">
        <v>3861</v>
      </c>
      <c r="D4" s="86" t="s">
        <v>3862</v>
      </c>
      <c r="E4" s="86">
        <v>49</v>
      </c>
      <c r="F4" s="87">
        <v>43866</v>
      </c>
      <c r="G4" s="140" t="s">
        <v>2843</v>
      </c>
      <c r="H4" s="333"/>
      <c r="I4" t="s">
        <v>4377</v>
      </c>
    </row>
    <row r="5" spans="1:11" x14ac:dyDescent="0.25">
      <c r="A5" s="158">
        <v>4</v>
      </c>
      <c r="B5" s="6" t="s">
        <v>3886</v>
      </c>
      <c r="C5" s="123">
        <v>822</v>
      </c>
      <c r="D5" s="123" t="s">
        <v>3887</v>
      </c>
      <c r="E5" s="123">
        <v>67</v>
      </c>
      <c r="F5" s="124">
        <v>43893</v>
      </c>
      <c r="G5" s="140" t="s">
        <v>2843</v>
      </c>
      <c r="H5" t="s">
        <v>4401</v>
      </c>
    </row>
    <row r="6" spans="1:11" x14ac:dyDescent="0.25">
      <c r="A6" s="158">
        <v>5</v>
      </c>
      <c r="B6" s="51" t="s">
        <v>3973</v>
      </c>
      <c r="C6" s="123">
        <v>842</v>
      </c>
      <c r="D6" s="123" t="s">
        <v>3974</v>
      </c>
      <c r="E6" s="123">
        <v>124</v>
      </c>
      <c r="F6" s="124">
        <v>44019</v>
      </c>
      <c r="G6" s="123" t="s">
        <v>2950</v>
      </c>
      <c r="H6" t="s">
        <v>4494</v>
      </c>
    </row>
    <row r="7" spans="1:11" x14ac:dyDescent="0.25">
      <c r="A7" s="158">
        <v>6</v>
      </c>
      <c r="B7" s="51" t="s">
        <v>4178</v>
      </c>
      <c r="C7" s="334" t="s">
        <v>2491</v>
      </c>
      <c r="D7" s="123" t="s">
        <v>4179</v>
      </c>
      <c r="E7" s="123">
        <v>252</v>
      </c>
      <c r="F7" s="124">
        <v>44106</v>
      </c>
      <c r="G7" s="86" t="s">
        <v>2950</v>
      </c>
      <c r="H7" t="s">
        <v>4716</v>
      </c>
    </row>
    <row r="8" spans="1:11" x14ac:dyDescent="0.25">
      <c r="A8" s="158">
        <v>7</v>
      </c>
      <c r="B8" s="51" t="s">
        <v>4187</v>
      </c>
      <c r="C8" s="123">
        <v>931</v>
      </c>
      <c r="D8" s="123" t="s">
        <v>4125</v>
      </c>
      <c r="E8" s="123">
        <v>259</v>
      </c>
      <c r="F8" s="124">
        <v>44113</v>
      </c>
      <c r="G8" s="86" t="s">
        <v>2950</v>
      </c>
      <c r="H8" t="s">
        <v>4637</v>
      </c>
    </row>
    <row r="9" spans="1:11" x14ac:dyDescent="0.25">
      <c r="A9" s="158">
        <v>8</v>
      </c>
      <c r="B9" s="51" t="s">
        <v>4201</v>
      </c>
      <c r="C9" s="123" t="s">
        <v>4202</v>
      </c>
      <c r="D9" s="123" t="s">
        <v>4125</v>
      </c>
      <c r="E9" s="123">
        <v>266</v>
      </c>
      <c r="F9" s="124">
        <v>44118</v>
      </c>
      <c r="G9" s="140" t="s">
        <v>2843</v>
      </c>
    </row>
    <row r="10" spans="1:11" x14ac:dyDescent="0.25">
      <c r="A10" s="158">
        <v>9</v>
      </c>
      <c r="B10" s="51" t="s">
        <v>4260</v>
      </c>
      <c r="C10" s="123">
        <v>931</v>
      </c>
      <c r="D10" s="123" t="s">
        <v>4125</v>
      </c>
      <c r="E10" s="123">
        <v>326</v>
      </c>
      <c r="F10" s="124">
        <v>44154</v>
      </c>
      <c r="G10" s="86" t="s">
        <v>2950</v>
      </c>
      <c r="H10" t="s">
        <v>4662</v>
      </c>
    </row>
    <row r="11" spans="1:11" x14ac:dyDescent="0.25">
      <c r="A11" s="158">
        <v>10</v>
      </c>
      <c r="B11" s="51" t="s">
        <v>4341</v>
      </c>
      <c r="C11" s="123">
        <v>432</v>
      </c>
      <c r="D11" s="123" t="s">
        <v>4342</v>
      </c>
      <c r="E11" s="123">
        <v>24</v>
      </c>
      <c r="F11" s="124">
        <v>44214</v>
      </c>
      <c r="G11" s="140" t="s">
        <v>2843</v>
      </c>
    </row>
    <row r="12" spans="1:11" x14ac:dyDescent="0.25">
      <c r="A12" s="158">
        <v>11</v>
      </c>
      <c r="B12" s="51" t="s">
        <v>4355</v>
      </c>
      <c r="C12" s="123">
        <v>521</v>
      </c>
      <c r="D12" s="123" t="s">
        <v>4356</v>
      </c>
      <c r="E12" s="123">
        <v>29</v>
      </c>
      <c r="F12" s="124">
        <v>44216</v>
      </c>
      <c r="G12" s="86" t="s">
        <v>2950</v>
      </c>
    </row>
    <row r="13" spans="1:11" x14ac:dyDescent="0.25">
      <c r="A13" s="158">
        <v>12</v>
      </c>
      <c r="B13" s="51" t="s">
        <v>4363</v>
      </c>
      <c r="C13" s="123">
        <v>432</v>
      </c>
      <c r="D13" s="123" t="s">
        <v>4342</v>
      </c>
      <c r="E13" s="123">
        <v>37</v>
      </c>
      <c r="F13" s="124">
        <v>44225</v>
      </c>
      <c r="G13" s="140" t="s">
        <v>2843</v>
      </c>
    </row>
    <row r="14" spans="1:11" x14ac:dyDescent="0.25">
      <c r="A14" s="158">
        <v>13</v>
      </c>
      <c r="B14" s="51" t="s">
        <v>4367</v>
      </c>
      <c r="C14" s="123" t="s">
        <v>4368</v>
      </c>
      <c r="D14" s="123" t="s">
        <v>4125</v>
      </c>
      <c r="E14" s="123">
        <v>44</v>
      </c>
      <c r="F14" s="124">
        <v>44230</v>
      </c>
      <c r="G14" s="86" t="s">
        <v>2950</v>
      </c>
      <c r="H14" s="343"/>
      <c r="I14" t="s">
        <v>4557</v>
      </c>
    </row>
    <row r="15" spans="1:11" x14ac:dyDescent="0.25">
      <c r="A15" s="158">
        <v>14</v>
      </c>
      <c r="B15" s="51" t="s">
        <v>4384</v>
      </c>
      <c r="C15" s="123" t="s">
        <v>3861</v>
      </c>
      <c r="D15" s="123" t="s">
        <v>4342</v>
      </c>
      <c r="E15" s="123">
        <v>57</v>
      </c>
      <c r="F15" s="124">
        <v>44235</v>
      </c>
      <c r="G15" s="140" t="s">
        <v>2843</v>
      </c>
    </row>
    <row r="16" spans="1:11" x14ac:dyDescent="0.25">
      <c r="A16" s="158">
        <v>15</v>
      </c>
      <c r="B16" s="51" t="s">
        <v>4386</v>
      </c>
      <c r="C16" s="123" t="s">
        <v>4387</v>
      </c>
      <c r="D16" s="123" t="s">
        <v>4342</v>
      </c>
      <c r="E16" s="123">
        <v>60</v>
      </c>
      <c r="F16" s="124">
        <v>44239</v>
      </c>
      <c r="G16" s="302" t="s">
        <v>2950</v>
      </c>
    </row>
    <row r="17" spans="1:7" x14ac:dyDescent="0.25">
      <c r="A17" s="158">
        <v>16</v>
      </c>
      <c r="B17" s="51" t="s">
        <v>4390</v>
      </c>
      <c r="C17" s="123" t="s">
        <v>4387</v>
      </c>
      <c r="D17" s="123" t="s">
        <v>4342</v>
      </c>
      <c r="E17" s="123">
        <v>62</v>
      </c>
      <c r="F17" s="124">
        <v>44242</v>
      </c>
      <c r="G17" s="302" t="s">
        <v>2950</v>
      </c>
    </row>
    <row r="18" spans="1:7" x14ac:dyDescent="0.25">
      <c r="A18" s="158">
        <v>17</v>
      </c>
      <c r="B18" s="51" t="s">
        <v>4399</v>
      </c>
      <c r="C18" s="123" t="s">
        <v>3502</v>
      </c>
      <c r="D18" s="123" t="s">
        <v>4342</v>
      </c>
      <c r="E18" s="123">
        <v>70</v>
      </c>
      <c r="F18" s="124">
        <v>44253</v>
      </c>
      <c r="G18" s="302" t="s">
        <v>2950</v>
      </c>
    </row>
    <row r="19" spans="1:7" x14ac:dyDescent="0.25">
      <c r="A19" s="158">
        <v>18</v>
      </c>
      <c r="B19" s="51" t="s">
        <v>4411</v>
      </c>
      <c r="C19" s="123" t="s">
        <v>4412</v>
      </c>
      <c r="D19" s="123" t="s">
        <v>4342</v>
      </c>
      <c r="E19" s="123">
        <v>85</v>
      </c>
      <c r="F19" s="124">
        <v>44279</v>
      </c>
      <c r="G19" s="140" t="s">
        <v>2843</v>
      </c>
    </row>
    <row r="20" spans="1:7" x14ac:dyDescent="0.25">
      <c r="A20" s="158">
        <v>19</v>
      </c>
      <c r="B20" s="51" t="s">
        <v>4418</v>
      </c>
      <c r="C20" s="123">
        <v>531</v>
      </c>
      <c r="D20" s="123" t="s">
        <v>4342</v>
      </c>
      <c r="E20" s="123">
        <v>88</v>
      </c>
      <c r="F20" s="124">
        <v>44286</v>
      </c>
      <c r="G20" s="86" t="s">
        <v>2950</v>
      </c>
    </row>
    <row r="21" spans="1:7" x14ac:dyDescent="0.25">
      <c r="A21" s="158">
        <v>20</v>
      </c>
      <c r="B21" s="51" t="s">
        <v>4421</v>
      </c>
      <c r="C21" s="123">
        <v>312</v>
      </c>
      <c r="D21" s="123" t="s">
        <v>4342</v>
      </c>
      <c r="E21" s="123">
        <v>92</v>
      </c>
      <c r="F21" s="124">
        <v>44287</v>
      </c>
      <c r="G21" s="140" t="s">
        <v>2843</v>
      </c>
    </row>
    <row r="22" spans="1:7" x14ac:dyDescent="0.25">
      <c r="A22" s="158">
        <v>21</v>
      </c>
      <c r="B22" s="51" t="s">
        <v>4435</v>
      </c>
      <c r="C22" s="123">
        <v>121</v>
      </c>
      <c r="D22" s="123" t="s">
        <v>4436</v>
      </c>
      <c r="E22" s="123">
        <v>112</v>
      </c>
      <c r="F22" s="124">
        <v>44330</v>
      </c>
      <c r="G22" s="302" t="s">
        <v>2950</v>
      </c>
    </row>
    <row r="23" spans="1:7" x14ac:dyDescent="0.25">
      <c r="A23" s="158">
        <v>22</v>
      </c>
      <c r="B23" s="51" t="s">
        <v>3899</v>
      </c>
      <c r="C23" s="123">
        <v>531</v>
      </c>
      <c r="D23" s="123" t="s">
        <v>4433</v>
      </c>
      <c r="E23" s="123">
        <v>115</v>
      </c>
      <c r="F23" s="124">
        <v>44335</v>
      </c>
      <c r="G23" s="86" t="s">
        <v>2950</v>
      </c>
    </row>
    <row r="24" spans="1:7" x14ac:dyDescent="0.25">
      <c r="A24" s="158">
        <v>23</v>
      </c>
      <c r="B24" s="65" t="s">
        <v>4442</v>
      </c>
      <c r="C24" s="287" t="s">
        <v>4043</v>
      </c>
      <c r="D24" s="287" t="s">
        <v>4443</v>
      </c>
      <c r="E24" s="287">
        <v>117</v>
      </c>
      <c r="F24" s="288">
        <v>44335</v>
      </c>
      <c r="G24" s="244" t="s">
        <v>2843</v>
      </c>
    </row>
    <row r="25" spans="1:7" x14ac:dyDescent="0.25">
      <c r="A25" s="158">
        <v>24</v>
      </c>
      <c r="B25" s="51" t="s">
        <v>4446</v>
      </c>
      <c r="C25" s="123">
        <v>221</v>
      </c>
      <c r="D25" s="123" t="s">
        <v>4433</v>
      </c>
      <c r="E25" s="123">
        <v>119</v>
      </c>
      <c r="F25" s="124">
        <v>44340</v>
      </c>
      <c r="G25" s="86" t="s">
        <v>2950</v>
      </c>
    </row>
    <row r="26" spans="1:7" x14ac:dyDescent="0.25">
      <c r="A26" s="158">
        <v>25</v>
      </c>
      <c r="B26" s="51" t="s">
        <v>4451</v>
      </c>
      <c r="C26" s="123" t="s">
        <v>3502</v>
      </c>
      <c r="D26" s="123" t="s">
        <v>4433</v>
      </c>
      <c r="E26" s="123">
        <v>126</v>
      </c>
      <c r="F26" s="124">
        <v>44348</v>
      </c>
      <c r="G26" s="86" t="s">
        <v>2950</v>
      </c>
    </row>
    <row r="27" spans="1:7" x14ac:dyDescent="0.25">
      <c r="A27" s="158">
        <v>26</v>
      </c>
      <c r="B27" s="51" t="s">
        <v>4466</v>
      </c>
      <c r="C27" s="123" t="s">
        <v>4368</v>
      </c>
      <c r="D27" s="123" t="s">
        <v>4467</v>
      </c>
      <c r="E27" s="123">
        <v>135</v>
      </c>
      <c r="F27" s="124">
        <v>44362</v>
      </c>
      <c r="G27" s="140" t="s">
        <v>2843</v>
      </c>
    </row>
    <row r="28" spans="1:7" x14ac:dyDescent="0.25">
      <c r="A28" s="158">
        <v>27</v>
      </c>
      <c r="B28" s="51" t="s">
        <v>4472</v>
      </c>
      <c r="C28" s="334" t="s">
        <v>2489</v>
      </c>
      <c r="D28" s="123" t="s">
        <v>4433</v>
      </c>
      <c r="E28" s="123">
        <v>142</v>
      </c>
      <c r="F28" s="124">
        <v>44370</v>
      </c>
      <c r="G28" s="86" t="s">
        <v>2950</v>
      </c>
    </row>
    <row r="29" spans="1:7" x14ac:dyDescent="0.25">
      <c r="A29" s="158">
        <v>28</v>
      </c>
      <c r="B29" s="65" t="s">
        <v>4474</v>
      </c>
      <c r="C29" s="287" t="s">
        <v>4475</v>
      </c>
      <c r="D29" s="287" t="s">
        <v>4476</v>
      </c>
      <c r="E29" s="287">
        <v>139</v>
      </c>
      <c r="F29" s="288">
        <v>44368</v>
      </c>
      <c r="G29" s="181" t="s">
        <v>2950</v>
      </c>
    </row>
    <row r="30" spans="1:7" x14ac:dyDescent="0.25">
      <c r="A30" s="158">
        <v>29</v>
      </c>
      <c r="B30" s="51" t="s">
        <v>4555</v>
      </c>
      <c r="C30" s="123">
        <v>222</v>
      </c>
      <c r="D30" s="123" t="s">
        <v>4556</v>
      </c>
      <c r="E30" s="123">
        <v>185</v>
      </c>
      <c r="F30" s="124">
        <v>44438</v>
      </c>
      <c r="G30" s="140" t="s">
        <v>2843</v>
      </c>
    </row>
    <row r="31" spans="1:7" x14ac:dyDescent="0.25">
      <c r="A31" s="158">
        <v>30</v>
      </c>
      <c r="B31" s="51" t="s">
        <v>4591</v>
      </c>
      <c r="C31" s="123" t="s">
        <v>4488</v>
      </c>
      <c r="D31" s="123" t="s">
        <v>4592</v>
      </c>
      <c r="E31" s="123">
        <v>216</v>
      </c>
      <c r="F31" s="124">
        <v>44446</v>
      </c>
      <c r="G31" s="140" t="s">
        <v>2843</v>
      </c>
    </row>
    <row r="32" spans="1:7" x14ac:dyDescent="0.25">
      <c r="A32" s="158">
        <v>31</v>
      </c>
      <c r="B32" s="51" t="s">
        <v>4628</v>
      </c>
      <c r="C32" s="123">
        <v>641</v>
      </c>
      <c r="D32" s="123" t="s">
        <v>4556</v>
      </c>
      <c r="E32" s="123">
        <v>229</v>
      </c>
      <c r="F32" s="124">
        <v>44449</v>
      </c>
      <c r="G32" s="86" t="s">
        <v>2950</v>
      </c>
    </row>
    <row r="33" spans="1:7" x14ac:dyDescent="0.25">
      <c r="A33" s="158">
        <v>32</v>
      </c>
      <c r="B33" s="51" t="s">
        <v>4634</v>
      </c>
      <c r="C33" s="123">
        <v>731</v>
      </c>
      <c r="D33" s="123" t="s">
        <v>4635</v>
      </c>
      <c r="E33" s="123">
        <v>235</v>
      </c>
      <c r="F33" s="124">
        <v>44453</v>
      </c>
      <c r="G33" s="86" t="s">
        <v>2950</v>
      </c>
    </row>
    <row r="34" spans="1:7" x14ac:dyDescent="0.25">
      <c r="A34" s="158">
        <v>33</v>
      </c>
      <c r="B34" s="51" t="s">
        <v>4706</v>
      </c>
      <c r="C34" s="123">
        <v>731</v>
      </c>
      <c r="D34" s="123" t="s">
        <v>4556</v>
      </c>
      <c r="E34" s="123">
        <v>287</v>
      </c>
      <c r="F34" s="124">
        <v>44469</v>
      </c>
      <c r="G34" s="86" t="s">
        <v>2950</v>
      </c>
    </row>
    <row r="35" spans="1:7" x14ac:dyDescent="0.25">
      <c r="A35" s="158">
        <v>34</v>
      </c>
      <c r="B35" s="51" t="s">
        <v>4758</v>
      </c>
      <c r="C35" s="123">
        <v>941</v>
      </c>
      <c r="D35" s="123" t="s">
        <v>4556</v>
      </c>
      <c r="E35" s="123">
        <v>335</v>
      </c>
      <c r="F35" s="124">
        <v>44491</v>
      </c>
      <c r="G35" s="86" t="s">
        <v>2950</v>
      </c>
    </row>
    <row r="36" spans="1:7" x14ac:dyDescent="0.25">
      <c r="A36" s="158">
        <v>35</v>
      </c>
      <c r="B36" s="51" t="s">
        <v>4769</v>
      </c>
      <c r="C36" s="123">
        <v>841</v>
      </c>
      <c r="D36" s="123" t="s">
        <v>4556</v>
      </c>
      <c r="E36" s="123">
        <v>343</v>
      </c>
      <c r="F36" s="124">
        <v>44495</v>
      </c>
      <c r="G36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I42"/>
  <sheetViews>
    <sheetView topLeftCell="A5" workbookViewId="0">
      <selection activeCell="K27" sqref="K27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540</v>
      </c>
      <c r="C3" s="123">
        <v>721</v>
      </c>
      <c r="D3" s="123" t="s">
        <v>1725</v>
      </c>
      <c r="E3" s="123">
        <v>280</v>
      </c>
      <c r="F3" s="124">
        <v>42668</v>
      </c>
      <c r="G3" s="126" t="s">
        <v>1845</v>
      </c>
    </row>
    <row r="4" spans="1:7" x14ac:dyDescent="0.25">
      <c r="A4" s="6">
        <v>3</v>
      </c>
      <c r="B4" s="6" t="s">
        <v>48</v>
      </c>
      <c r="C4" s="123">
        <v>741</v>
      </c>
      <c r="D4" s="123" t="s">
        <v>1843</v>
      </c>
      <c r="E4" s="123">
        <v>273</v>
      </c>
      <c r="F4" s="124">
        <v>42660</v>
      </c>
      <c r="G4" s="123" t="s">
        <v>1846</v>
      </c>
    </row>
    <row r="5" spans="1:7" x14ac:dyDescent="0.25">
      <c r="A5" s="6">
        <v>4</v>
      </c>
      <c r="B5" s="6" t="s">
        <v>2087</v>
      </c>
      <c r="C5" s="123">
        <v>742</v>
      </c>
      <c r="D5" s="123" t="s">
        <v>2093</v>
      </c>
      <c r="E5" s="123">
        <v>92</v>
      </c>
      <c r="F5" s="124">
        <v>42874</v>
      </c>
      <c r="G5" s="123" t="s">
        <v>1846</v>
      </c>
    </row>
    <row r="6" spans="1:7" x14ac:dyDescent="0.25">
      <c r="A6" s="6">
        <v>5</v>
      </c>
      <c r="B6" s="6" t="s">
        <v>15</v>
      </c>
      <c r="C6" s="123">
        <v>841</v>
      </c>
      <c r="D6" s="123" t="s">
        <v>62</v>
      </c>
      <c r="E6" s="123">
        <v>113</v>
      </c>
      <c r="F6" s="124">
        <v>42591</v>
      </c>
      <c r="G6" s="123" t="s">
        <v>1846</v>
      </c>
    </row>
    <row r="7" spans="1:7" x14ac:dyDescent="0.25">
      <c r="A7" s="6">
        <v>6</v>
      </c>
      <c r="B7" s="6" t="s">
        <v>1022</v>
      </c>
      <c r="C7" s="123">
        <v>331</v>
      </c>
      <c r="D7" s="123" t="s">
        <v>2051</v>
      </c>
      <c r="E7" s="123">
        <v>310</v>
      </c>
      <c r="F7" s="124">
        <v>43071</v>
      </c>
      <c r="G7" s="123" t="s">
        <v>1846</v>
      </c>
    </row>
    <row r="8" spans="1:7" x14ac:dyDescent="0.25">
      <c r="A8" s="6">
        <v>7</v>
      </c>
      <c r="B8" s="6" t="s">
        <v>853</v>
      </c>
      <c r="C8" s="123">
        <v>531</v>
      </c>
      <c r="D8" s="123" t="s">
        <v>1725</v>
      </c>
      <c r="E8" s="123">
        <v>219</v>
      </c>
      <c r="F8" s="124">
        <v>42620</v>
      </c>
      <c r="G8" s="123" t="s">
        <v>1846</v>
      </c>
    </row>
    <row r="9" spans="1:7" x14ac:dyDescent="0.25">
      <c r="A9" s="125">
        <v>8</v>
      </c>
      <c r="B9" s="6" t="s">
        <v>400</v>
      </c>
      <c r="C9" s="123">
        <v>221</v>
      </c>
      <c r="D9" s="123" t="s">
        <v>1725</v>
      </c>
      <c r="E9" s="123">
        <v>203</v>
      </c>
      <c r="F9" s="124">
        <v>42614</v>
      </c>
      <c r="G9" s="123" t="s">
        <v>1846</v>
      </c>
    </row>
    <row r="10" spans="1:7" x14ac:dyDescent="0.25">
      <c r="A10" s="6">
        <v>9</v>
      </c>
      <c r="B10" s="6" t="s">
        <v>1856</v>
      </c>
      <c r="C10" s="123">
        <v>231</v>
      </c>
      <c r="D10" s="123" t="s">
        <v>1857</v>
      </c>
      <c r="E10" s="123" t="s">
        <v>1858</v>
      </c>
      <c r="F10" s="124">
        <v>42675</v>
      </c>
      <c r="G10" s="123" t="s">
        <v>1846</v>
      </c>
    </row>
    <row r="11" spans="1:7" x14ac:dyDescent="0.25">
      <c r="A11" s="6">
        <v>10</v>
      </c>
      <c r="B11" s="6" t="s">
        <v>1865</v>
      </c>
      <c r="C11" s="123">
        <v>221</v>
      </c>
      <c r="D11" s="123" t="s">
        <v>1727</v>
      </c>
      <c r="E11" s="123">
        <v>189</v>
      </c>
      <c r="F11" s="124">
        <v>42613</v>
      </c>
      <c r="G11" s="126" t="s">
        <v>1845</v>
      </c>
    </row>
    <row r="12" spans="1:7" x14ac:dyDescent="0.25">
      <c r="A12" s="6">
        <v>11</v>
      </c>
      <c r="B12" s="6" t="s">
        <v>1942</v>
      </c>
      <c r="C12" s="123">
        <v>231</v>
      </c>
      <c r="D12" s="123" t="s">
        <v>2086</v>
      </c>
      <c r="E12" s="123">
        <v>89</v>
      </c>
      <c r="F12" s="124">
        <v>42873</v>
      </c>
      <c r="G12" s="123" t="s">
        <v>1846</v>
      </c>
    </row>
    <row r="13" spans="1:7" x14ac:dyDescent="0.25">
      <c r="A13" s="6">
        <v>12</v>
      </c>
      <c r="B13" s="6" t="s">
        <v>107</v>
      </c>
      <c r="C13" s="123">
        <v>111</v>
      </c>
      <c r="D13" s="7" t="s">
        <v>1999</v>
      </c>
      <c r="E13" s="7"/>
      <c r="F13" s="124">
        <v>42298</v>
      </c>
      <c r="G13" s="123" t="s">
        <v>1846</v>
      </c>
    </row>
    <row r="14" spans="1:7" x14ac:dyDescent="0.25">
      <c r="A14" s="6">
        <v>13</v>
      </c>
      <c r="B14" s="6" t="s">
        <v>1821</v>
      </c>
      <c r="C14" s="3" t="s">
        <v>1488</v>
      </c>
      <c r="D14" s="6"/>
      <c r="E14" s="6"/>
      <c r="F14" s="6"/>
      <c r="G14" s="126" t="s">
        <v>1845</v>
      </c>
    </row>
    <row r="15" spans="1:7" x14ac:dyDescent="0.25">
      <c r="A15" s="6">
        <v>14</v>
      </c>
      <c r="B15" s="6" t="s">
        <v>1783</v>
      </c>
      <c r="C15" s="3" t="s">
        <v>1398</v>
      </c>
      <c r="D15" s="85" t="s">
        <v>1850</v>
      </c>
      <c r="E15" s="85">
        <v>284</v>
      </c>
      <c r="F15" s="127">
        <v>42671</v>
      </c>
      <c r="G15" s="126" t="s">
        <v>1845</v>
      </c>
    </row>
    <row r="16" spans="1:7" x14ac:dyDescent="0.25">
      <c r="A16" s="125">
        <v>15</v>
      </c>
      <c r="B16" s="6" t="s">
        <v>669</v>
      </c>
      <c r="C16" s="86">
        <v>321</v>
      </c>
      <c r="D16" s="86" t="s">
        <v>1857</v>
      </c>
      <c r="E16" s="86">
        <v>285</v>
      </c>
      <c r="F16" s="87">
        <v>42675</v>
      </c>
      <c r="G16" s="123" t="s">
        <v>1846</v>
      </c>
    </row>
    <row r="17" spans="1:9" ht="15.75" x14ac:dyDescent="0.25">
      <c r="A17" s="6">
        <v>16</v>
      </c>
      <c r="B17" s="139" t="s">
        <v>256</v>
      </c>
      <c r="C17" s="86">
        <v>11</v>
      </c>
      <c r="D17" s="86" t="s">
        <v>1975</v>
      </c>
      <c r="E17" s="86">
        <v>19</v>
      </c>
      <c r="F17" s="87">
        <v>42753</v>
      </c>
      <c r="G17" s="123" t="s">
        <v>1846</v>
      </c>
    </row>
    <row r="18" spans="1:9" x14ac:dyDescent="0.25">
      <c r="A18" s="6">
        <v>17</v>
      </c>
      <c r="B18" s="6" t="s">
        <v>1874</v>
      </c>
      <c r="C18" s="86">
        <v>333</v>
      </c>
      <c r="D18" s="86" t="s">
        <v>1875</v>
      </c>
      <c r="E18" s="86">
        <v>290</v>
      </c>
      <c r="F18" s="87">
        <v>42675</v>
      </c>
      <c r="G18" s="126" t="s">
        <v>1845</v>
      </c>
    </row>
    <row r="19" spans="1:9" x14ac:dyDescent="0.25">
      <c r="A19" s="6">
        <v>18</v>
      </c>
      <c r="B19" s="6" t="s">
        <v>1878</v>
      </c>
      <c r="C19" s="86">
        <v>332</v>
      </c>
      <c r="D19" s="86" t="s">
        <v>1879</v>
      </c>
      <c r="E19" s="86">
        <v>292</v>
      </c>
      <c r="F19" s="87">
        <v>42681</v>
      </c>
      <c r="G19" s="128" t="s">
        <v>1846</v>
      </c>
    </row>
    <row r="20" spans="1:9" x14ac:dyDescent="0.25">
      <c r="A20" s="6">
        <v>19</v>
      </c>
      <c r="B20" s="51" t="s">
        <v>712</v>
      </c>
      <c r="C20" s="86">
        <v>322</v>
      </c>
      <c r="D20" s="86" t="s">
        <v>1887</v>
      </c>
      <c r="E20" s="86">
        <v>297</v>
      </c>
      <c r="F20" s="127">
        <v>42685</v>
      </c>
      <c r="G20" s="85" t="s">
        <v>1846</v>
      </c>
    </row>
    <row r="21" spans="1:9" x14ac:dyDescent="0.25">
      <c r="A21" s="6">
        <v>20</v>
      </c>
      <c r="B21" s="6" t="s">
        <v>1900</v>
      </c>
      <c r="C21" s="86">
        <v>231</v>
      </c>
      <c r="D21" s="86" t="s">
        <v>1901</v>
      </c>
      <c r="E21" s="86">
        <v>303</v>
      </c>
      <c r="F21" s="132">
        <v>42696</v>
      </c>
      <c r="G21" s="86" t="s">
        <v>1846</v>
      </c>
    </row>
    <row r="22" spans="1:9" x14ac:dyDescent="0.25">
      <c r="A22" s="6">
        <v>21</v>
      </c>
      <c r="B22" s="6" t="s">
        <v>856</v>
      </c>
      <c r="C22" s="86">
        <v>531</v>
      </c>
      <c r="D22" s="86" t="s">
        <v>1904</v>
      </c>
      <c r="E22" s="86">
        <v>306</v>
      </c>
      <c r="F22" s="132">
        <v>42702</v>
      </c>
      <c r="G22" s="86" t="s">
        <v>1846</v>
      </c>
    </row>
    <row r="23" spans="1:9" x14ac:dyDescent="0.25">
      <c r="A23" s="6">
        <v>22</v>
      </c>
      <c r="B23" s="6" t="s">
        <v>304</v>
      </c>
      <c r="C23" s="123">
        <v>711</v>
      </c>
      <c r="D23" s="123" t="s">
        <v>1909</v>
      </c>
      <c r="E23" s="123">
        <v>309</v>
      </c>
      <c r="F23" s="9">
        <v>42705</v>
      </c>
      <c r="G23" s="122" t="s">
        <v>1846</v>
      </c>
      <c r="I23">
        <v>0</v>
      </c>
    </row>
    <row r="24" spans="1:9" x14ac:dyDescent="0.25">
      <c r="A24" s="6">
        <v>23</v>
      </c>
      <c r="B24" s="134" t="s">
        <v>1207</v>
      </c>
      <c r="C24" s="123">
        <v>842</v>
      </c>
      <c r="D24" s="123" t="s">
        <v>1922</v>
      </c>
      <c r="E24" s="123">
        <v>316</v>
      </c>
      <c r="F24" s="9">
        <v>42712</v>
      </c>
      <c r="G24" s="122" t="s">
        <v>1846</v>
      </c>
    </row>
    <row r="25" spans="1:9" x14ac:dyDescent="0.25">
      <c r="A25" s="6">
        <v>24</v>
      </c>
      <c r="B25" s="6" t="s">
        <v>703</v>
      </c>
      <c r="C25" s="86">
        <v>322</v>
      </c>
      <c r="D25" s="86" t="s">
        <v>1976</v>
      </c>
      <c r="E25" s="86">
        <v>8</v>
      </c>
      <c r="F25" s="132">
        <v>42747</v>
      </c>
      <c r="G25" s="85" t="s">
        <v>1846</v>
      </c>
    </row>
    <row r="26" spans="1:9" x14ac:dyDescent="0.25">
      <c r="A26" s="6">
        <v>25</v>
      </c>
      <c r="B26" s="6" t="s">
        <v>983</v>
      </c>
      <c r="C26" s="86">
        <v>331</v>
      </c>
      <c r="D26" s="86" t="s">
        <v>1980</v>
      </c>
      <c r="E26" s="86">
        <v>25</v>
      </c>
      <c r="F26" s="132">
        <v>42765</v>
      </c>
      <c r="G26" s="85" t="s">
        <v>1846</v>
      </c>
    </row>
    <row r="27" spans="1:9" x14ac:dyDescent="0.25">
      <c r="A27" s="6">
        <v>26</v>
      </c>
      <c r="B27" s="6" t="s">
        <v>1988</v>
      </c>
      <c r="C27" s="84" t="s">
        <v>1398</v>
      </c>
      <c r="D27" s="86" t="s">
        <v>1989</v>
      </c>
      <c r="E27" s="86">
        <v>31</v>
      </c>
      <c r="F27" s="132">
        <v>75645</v>
      </c>
      <c r="G27" s="140" t="s">
        <v>1845</v>
      </c>
    </row>
    <row r="28" spans="1:9" x14ac:dyDescent="0.25">
      <c r="A28" s="6">
        <v>27</v>
      </c>
      <c r="B28" s="6" t="s">
        <v>1044</v>
      </c>
      <c r="C28" s="85">
        <v>141</v>
      </c>
      <c r="D28" s="86" t="s">
        <v>2008</v>
      </c>
      <c r="E28" s="86">
        <v>44</v>
      </c>
      <c r="F28" s="132">
        <v>42803</v>
      </c>
      <c r="G28" s="85" t="s">
        <v>1846</v>
      </c>
    </row>
    <row r="29" spans="1:9" x14ac:dyDescent="0.25">
      <c r="A29" s="6">
        <v>28</v>
      </c>
      <c r="B29" s="43" t="s">
        <v>275</v>
      </c>
      <c r="C29" s="85">
        <v>511</v>
      </c>
      <c r="D29" s="86" t="s">
        <v>2018</v>
      </c>
      <c r="E29" s="86">
        <v>50</v>
      </c>
      <c r="F29" s="132">
        <v>42815</v>
      </c>
      <c r="G29" s="85" t="s">
        <v>1846</v>
      </c>
    </row>
    <row r="30" spans="1:9" x14ac:dyDescent="0.25">
      <c r="A30" s="6">
        <v>29</v>
      </c>
      <c r="B30" s="142" t="s">
        <v>631</v>
      </c>
      <c r="C30" s="85">
        <v>921</v>
      </c>
      <c r="D30" s="86" t="s">
        <v>2020</v>
      </c>
      <c r="E30" s="86">
        <v>51</v>
      </c>
      <c r="F30" s="132">
        <v>42816</v>
      </c>
      <c r="G30" s="141" t="s">
        <v>1845</v>
      </c>
    </row>
    <row r="31" spans="1:9" x14ac:dyDescent="0.25">
      <c r="A31" s="6">
        <v>30</v>
      </c>
      <c r="B31" s="6" t="s">
        <v>2027</v>
      </c>
      <c r="C31" s="85">
        <v>422</v>
      </c>
      <c r="D31" s="86" t="s">
        <v>2028</v>
      </c>
      <c r="E31" s="86">
        <v>55</v>
      </c>
      <c r="F31" s="132">
        <v>42821</v>
      </c>
      <c r="G31" s="141" t="s">
        <v>1845</v>
      </c>
    </row>
    <row r="32" spans="1:9" x14ac:dyDescent="0.25">
      <c r="A32" s="6">
        <v>31</v>
      </c>
      <c r="B32" s="6" t="s">
        <v>834</v>
      </c>
      <c r="C32" s="85">
        <v>31</v>
      </c>
      <c r="D32" s="86" t="s">
        <v>2028</v>
      </c>
      <c r="E32" s="86">
        <v>53</v>
      </c>
      <c r="F32" s="132">
        <v>42821</v>
      </c>
      <c r="G32" s="86" t="s">
        <v>1846</v>
      </c>
    </row>
    <row r="33" spans="1:7" x14ac:dyDescent="0.25">
      <c r="A33" s="6">
        <v>32</v>
      </c>
      <c r="B33" s="50" t="s">
        <v>628</v>
      </c>
      <c r="C33" s="85">
        <v>921</v>
      </c>
      <c r="D33" s="86" t="s">
        <v>2038</v>
      </c>
      <c r="E33" s="86">
        <v>58</v>
      </c>
      <c r="F33" s="132">
        <v>42825</v>
      </c>
      <c r="G33" s="140" t="s">
        <v>1845</v>
      </c>
    </row>
    <row r="34" spans="1:7" x14ac:dyDescent="0.25">
      <c r="A34" s="6">
        <v>33</v>
      </c>
      <c r="B34" s="6" t="s">
        <v>630</v>
      </c>
      <c r="C34" s="85">
        <v>921</v>
      </c>
      <c r="D34" s="86" t="s">
        <v>2060</v>
      </c>
      <c r="E34" s="86">
        <v>71</v>
      </c>
      <c r="F34" s="132">
        <v>42845</v>
      </c>
      <c r="G34" s="140" t="s">
        <v>1845</v>
      </c>
    </row>
    <row r="35" spans="1:7" x14ac:dyDescent="0.25">
      <c r="A35" s="6">
        <v>34</v>
      </c>
      <c r="B35" s="6" t="s">
        <v>742</v>
      </c>
      <c r="C35" s="85">
        <v>131</v>
      </c>
      <c r="D35" s="86" t="s">
        <v>2067</v>
      </c>
      <c r="E35" s="86">
        <v>78</v>
      </c>
      <c r="F35" s="132">
        <v>42857</v>
      </c>
      <c r="G35" s="85" t="s">
        <v>1846</v>
      </c>
    </row>
    <row r="36" spans="1:7" x14ac:dyDescent="0.25">
      <c r="A36" s="6">
        <v>35</v>
      </c>
      <c r="B36" s="6" t="s">
        <v>1822</v>
      </c>
      <c r="C36" s="85">
        <v>141</v>
      </c>
      <c r="D36" s="86" t="s">
        <v>2074</v>
      </c>
      <c r="E36" s="86">
        <v>82</v>
      </c>
      <c r="F36" s="132">
        <v>42859</v>
      </c>
      <c r="G36" s="85" t="s">
        <v>1846</v>
      </c>
    </row>
    <row r="37" spans="1:7" x14ac:dyDescent="0.25">
      <c r="A37" s="6">
        <v>36</v>
      </c>
      <c r="B37" s="6" t="s">
        <v>906</v>
      </c>
      <c r="C37" s="85">
        <v>831</v>
      </c>
      <c r="D37" s="86" t="s">
        <v>2084</v>
      </c>
      <c r="E37" s="86">
        <v>88</v>
      </c>
      <c r="F37" s="86" t="s">
        <v>2083</v>
      </c>
      <c r="G37" s="85" t="s">
        <v>1846</v>
      </c>
    </row>
    <row r="38" spans="1:7" x14ac:dyDescent="0.25">
      <c r="A38" s="6">
        <v>37</v>
      </c>
      <c r="B38" s="6" t="s">
        <v>900</v>
      </c>
      <c r="C38" s="85">
        <v>831</v>
      </c>
      <c r="D38" s="86" t="s">
        <v>2097</v>
      </c>
      <c r="E38" s="86">
        <v>94</v>
      </c>
      <c r="F38" s="132">
        <v>42878</v>
      </c>
      <c r="G38" s="85" t="s">
        <v>1846</v>
      </c>
    </row>
    <row r="39" spans="1:7" x14ac:dyDescent="0.25">
      <c r="A39" s="6">
        <v>38</v>
      </c>
      <c r="B39" s="146" t="s">
        <v>2098</v>
      </c>
      <c r="C39" s="85">
        <v>921</v>
      </c>
      <c r="D39" s="86" t="s">
        <v>2099</v>
      </c>
      <c r="E39" s="86">
        <v>95</v>
      </c>
      <c r="F39" s="147">
        <v>42879</v>
      </c>
      <c r="G39" s="141" t="s">
        <v>1845</v>
      </c>
    </row>
    <row r="40" spans="1:7" x14ac:dyDescent="0.25">
      <c r="A40" s="6">
        <v>39</v>
      </c>
      <c r="B40" s="6" t="s">
        <v>221</v>
      </c>
      <c r="C40" s="85">
        <v>611</v>
      </c>
      <c r="D40" s="86" t="s">
        <v>2107</v>
      </c>
      <c r="E40" s="86">
        <v>100</v>
      </c>
      <c r="F40" s="147">
        <v>42887</v>
      </c>
      <c r="G40" s="85" t="s">
        <v>1846</v>
      </c>
    </row>
    <row r="41" spans="1:7" x14ac:dyDescent="0.25">
      <c r="A41" s="6">
        <v>40</v>
      </c>
      <c r="B41" s="6" t="s">
        <v>622</v>
      </c>
      <c r="C41" s="85">
        <v>921</v>
      </c>
      <c r="D41" s="86" t="s">
        <v>1976</v>
      </c>
      <c r="E41" s="86">
        <v>113</v>
      </c>
      <c r="F41" s="132">
        <v>42912</v>
      </c>
      <c r="G41" s="85" t="s">
        <v>1846</v>
      </c>
    </row>
    <row r="42" spans="1:7" x14ac:dyDescent="0.25">
      <c r="A42" s="6">
        <v>41</v>
      </c>
      <c r="B42" s="6" t="s">
        <v>93</v>
      </c>
      <c r="C42" s="123">
        <v>321</v>
      </c>
      <c r="D42" s="123" t="s">
        <v>40</v>
      </c>
      <c r="E42" s="123" t="s">
        <v>94</v>
      </c>
      <c r="F42" s="124">
        <v>42550</v>
      </c>
      <c r="G42" s="123" t="s">
        <v>1846</v>
      </c>
    </row>
  </sheetData>
  <pageMargins left="0.7" right="0.7" top="0.75" bottom="0.75" header="0.3" footer="0.3"/>
  <pageSetup paperSize="9" scale="71" fitToHeight="0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X346"/>
  <sheetViews>
    <sheetView zoomScaleNormal="100" workbookViewId="0">
      <pane ySplit="1" topLeftCell="A132" activePane="bottomLeft" state="frozen"/>
      <selection pane="bottomLeft" activeCell="N94" sqref="N94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1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398</v>
      </c>
      <c r="G3" s="24">
        <f>C5+C12+C23+C31+C36+C42+C48+C103+C116+C117+C126+C127+C135+C143+C53+C63+C81+C89+C13+C14+C24+C25+C64+C104+C118+C136+C144</f>
        <v>370</v>
      </c>
      <c r="H3" s="24">
        <f>C6+C15+C26+C32+C37+C44+C49+C54+C105+C119+C120+C128+C137+C145+C129+C82+C91+C67+C68+C106</f>
        <v>320</v>
      </c>
      <c r="I3" s="24">
        <f>C7+C33+C38+C45+C50+C55+C107+C121+C130+C139+C148+C149+C122+C83+C92+C69+C70+C131+C150</f>
        <v>244</v>
      </c>
      <c r="J3" s="170">
        <f>F3+G3+H3+I3</f>
        <v>1332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3</v>
      </c>
      <c r="C6" s="24">
        <v>20</v>
      </c>
      <c r="D6" s="5">
        <v>0</v>
      </c>
      <c r="E6" s="338"/>
      <c r="F6" s="94">
        <f>SUM(B3+B9+B10+B11+B20+B21+B22+B30+B35+B40+B47+B52+B58+B59+B80+B87+B101+B102+B113+B114+B115+B124+B125+B133+B134+B140+B141+B142+B88+B60+B61+B41+B62+B75+B76+B96)</f>
        <v>318</v>
      </c>
      <c r="G6" s="5">
        <f>B5+B12+B13+B14+B23+B24+B25+B31+B36+B42+B48+B53+B103+B116+B117+B118+B126+B135+B143+B144+B127+B63+B81+B89+B64+B104+B136+B65+B66+B90+B43</f>
        <v>285</v>
      </c>
      <c r="H6" s="5">
        <f>B6+B15+B16+B17+B26+B27+B28+B32+B37+B44+B49+B54+B105+B119+B120+B128+B129+B137+B145+B146+B82+B91+B67+B68+B106+B138+B69</f>
        <v>212</v>
      </c>
      <c r="I6" s="5">
        <f>B7+B33+B38+B45+B50+B55+B107+B121+B130+B131+B139+B148+B149+B150+B83+B92+B70+B122</f>
        <v>58</v>
      </c>
      <c r="J6" s="94">
        <f>SUM(F6+G6+H6+I6)</f>
        <v>873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4</v>
      </c>
      <c r="G9" s="5">
        <f>D5+D12+D13+D14+D23+D24+D31+D36+D42+D48+D53+D103+D116+D117+D118+D126+D127+D135+D143+D144+D63+D81+D89+D25+D64+D104+D136+D65</f>
        <v>10</v>
      </c>
      <c r="H9" s="5">
        <f>D6+D15+D16+D17+D26+D27+D28+D32+D37+D44+D49+D54+D105+D119+D120+D128+D137+D145+D146+D64+D82+D91+D67+D68+D138+D106</f>
        <v>14</v>
      </c>
      <c r="I9" s="5">
        <f>D7+D33+D38+D45+D50+D55+D107+D121+D130+D131+D139+D148+D149+D150+D83+D92+D69+D70+D122</f>
        <v>9</v>
      </c>
      <c r="J9" s="94">
        <f>SUM(F9+G9+H9+I9)</f>
        <v>37</v>
      </c>
    </row>
    <row r="10" spans="1:15" x14ac:dyDescent="0.25">
      <c r="A10" s="263" t="s">
        <v>2874</v>
      </c>
      <c r="B10" s="5">
        <v>19</v>
      </c>
      <c r="C10" s="5"/>
      <c r="D10" s="5"/>
      <c r="E10" s="5"/>
      <c r="F10" s="5"/>
      <c r="G10" s="5"/>
      <c r="H10" s="5"/>
      <c r="I10" s="5"/>
      <c r="J10" s="94">
        <f>J3+J6+J9</f>
        <v>2242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2</v>
      </c>
      <c r="C15" s="5">
        <v>24</v>
      </c>
      <c r="D15" s="5">
        <v>0</v>
      </c>
      <c r="E15" s="5"/>
      <c r="F15" s="5">
        <f>SUM(F3+F6+F9)</f>
        <v>720</v>
      </c>
      <c r="G15" s="5">
        <f>SUM(G3+G6+G9)</f>
        <v>665</v>
      </c>
      <c r="H15" s="5">
        <f>SUM(H3+H6+H9)</f>
        <v>546</v>
      </c>
      <c r="I15" s="5">
        <f>SUM(I3+I6+I9)</f>
        <v>311</v>
      </c>
      <c r="J15" s="94">
        <f>SUM(F15+G15+H15+I15)</f>
        <v>2242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2</v>
      </c>
      <c r="C23" s="5">
        <v>24</v>
      </c>
      <c r="D23" s="5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28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3</v>
      </c>
      <c r="C26" s="5">
        <v>24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3</v>
      </c>
      <c r="C32" s="5">
        <v>25</v>
      </c>
      <c r="D32" s="108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1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24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22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21</v>
      </c>
      <c r="D45" s="108">
        <v>2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1</v>
      </c>
      <c r="C47" s="108">
        <v>23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25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23</v>
      </c>
      <c r="D49" s="5">
        <v>2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1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19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27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27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21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20</v>
      </c>
      <c r="C90" s="5"/>
      <c r="D90" s="5"/>
      <c r="E90" s="264"/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14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1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21</v>
      </c>
      <c r="C104" s="24">
        <v>1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14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25</v>
      </c>
      <c r="D116" s="5">
        <v>0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1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3</v>
      </c>
      <c r="C126" s="5">
        <v>26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20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1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21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0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12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23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25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873</v>
      </c>
      <c r="C152" s="176">
        <f>SUM(C3:C151)</f>
        <v>1332</v>
      </c>
      <c r="D152" s="176">
        <f>SUM(D3:D151)</f>
        <v>37</v>
      </c>
      <c r="E152" s="165"/>
      <c r="F152" s="176"/>
      <c r="G152" s="165"/>
      <c r="H152" s="165"/>
      <c r="I152" s="165"/>
      <c r="J152" s="176">
        <f>B152+C152+D152</f>
        <v>2242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2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19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/>
      <c r="C167" s="96">
        <v>15</v>
      </c>
      <c r="D167" s="96"/>
      <c r="E167" s="96"/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13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17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29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59</v>
      </c>
      <c r="G175" s="24">
        <f>SUM(C167+C183+C189+C197)</f>
        <v>61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178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UPPER(B164+B182+B188+B195+B196+B165+B166)</f>
        <v>37</v>
      </c>
      <c r="G177" s="165">
        <f>SUM(B168+B169+B183+B189+B197+B198)</f>
        <v>58</v>
      </c>
      <c r="H177" s="165">
        <f>SUM(B170+B171+B172+B173+B190+B199+B200)</f>
        <v>79</v>
      </c>
      <c r="I177" s="165">
        <f>SUM(B174+B175+B176+B201+B202)</f>
        <v>75</v>
      </c>
      <c r="J177" s="176">
        <f>F177+G177+H177+I177</f>
        <v>249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0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2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98</v>
      </c>
      <c r="G181" s="96">
        <f>G175+G177+G179</f>
        <v>119</v>
      </c>
      <c r="H181" s="96">
        <f>H175+H177+H179</f>
        <v>122</v>
      </c>
      <c r="I181" s="96">
        <f>I175+I177+I179</f>
        <v>90</v>
      </c>
      <c r="J181" s="167">
        <f>J175+J177+J179</f>
        <v>429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2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429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2</v>
      </c>
      <c r="C195" s="163">
        <v>14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16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19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249</v>
      </c>
      <c r="C208" s="179">
        <f>SUM(C163:C207)</f>
        <v>178</v>
      </c>
      <c r="D208" s="179">
        <f>SUM(D163:D207)</f>
        <v>2</v>
      </c>
      <c r="E208" s="292" t="s">
        <v>4636</v>
      </c>
      <c r="F208" s="179"/>
      <c r="G208" s="179"/>
      <c r="H208" s="179"/>
      <c r="I208" s="179"/>
      <c r="J208" s="179">
        <f>B208+C208+D208</f>
        <v>429</v>
      </c>
    </row>
    <row r="209" spans="1:17" ht="15.75" thickTop="1" x14ac:dyDescent="0.25">
      <c r="A209" s="24" t="s">
        <v>1802</v>
      </c>
      <c r="B209" s="24">
        <f>B208+B152</f>
        <v>1122</v>
      </c>
      <c r="C209" s="24">
        <f>C152+C208</f>
        <v>1510</v>
      </c>
      <c r="D209" s="24">
        <f>D152+D208</f>
        <v>39</v>
      </c>
      <c r="E209" s="24"/>
      <c r="F209" s="24"/>
      <c r="G209" s="24"/>
      <c r="H209" s="24"/>
      <c r="I209" s="24"/>
      <c r="J209" s="24">
        <f>J208+J152</f>
        <v>2671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4781</v>
      </c>
      <c r="E215" t="s">
        <v>4784</v>
      </c>
      <c r="O215" t="s">
        <v>4783</v>
      </c>
      <c r="P215" s="253"/>
      <c r="Q215" s="253"/>
    </row>
    <row r="216" spans="1:17" x14ac:dyDescent="0.25">
      <c r="A216" s="253" t="s">
        <v>4782</v>
      </c>
      <c r="B216" s="253"/>
      <c r="C216" s="253"/>
      <c r="D216" s="253"/>
      <c r="E216" s="253" t="s">
        <v>4699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 t="s">
        <v>4817</v>
      </c>
      <c r="P216" s="253"/>
      <c r="Q216" s="253"/>
    </row>
    <row r="217" spans="1:17" x14ac:dyDescent="0.25">
      <c r="A217" s="253" t="s">
        <v>4785</v>
      </c>
      <c r="B217" s="253"/>
      <c r="C217" s="253"/>
      <c r="D217" s="253"/>
      <c r="E217" s="253" t="s">
        <v>3863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4523</v>
      </c>
      <c r="B218" s="253"/>
      <c r="C218" s="253"/>
      <c r="D218" s="253"/>
      <c r="E218" s="253" t="s">
        <v>4786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4796</v>
      </c>
      <c r="B219" s="253"/>
      <c r="C219" s="253"/>
      <c r="D219" s="253"/>
      <c r="E219" s="253" t="s">
        <v>4820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4810</v>
      </c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E229" s="253"/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 t="s">
        <v>4795</v>
      </c>
      <c r="B242" s="253"/>
      <c r="C242" s="253"/>
      <c r="D242" s="253"/>
      <c r="E242" s="253" t="s">
        <v>4790</v>
      </c>
      <c r="K242" t="s">
        <v>4779</v>
      </c>
      <c r="O242" t="s">
        <v>4788</v>
      </c>
    </row>
    <row r="243" spans="1:21" x14ac:dyDescent="0.25">
      <c r="A243" t="s">
        <v>4815</v>
      </c>
      <c r="B243" s="253"/>
      <c r="C243" s="253"/>
      <c r="E243" t="s">
        <v>4791</v>
      </c>
      <c r="K243" t="s">
        <v>4780</v>
      </c>
      <c r="O243" t="s">
        <v>4821</v>
      </c>
    </row>
    <row r="244" spans="1:21" x14ac:dyDescent="0.25">
      <c r="A244" t="s">
        <v>4846</v>
      </c>
      <c r="B244" s="253"/>
      <c r="C244" s="253"/>
      <c r="E244" s="253" t="s">
        <v>4792</v>
      </c>
      <c r="K244" t="s">
        <v>4803</v>
      </c>
      <c r="O244" t="s">
        <v>4823</v>
      </c>
    </row>
    <row r="245" spans="1:21" x14ac:dyDescent="0.25">
      <c r="A245" s="253"/>
      <c r="B245" s="253"/>
      <c r="C245" s="253"/>
      <c r="E245" s="253" t="s">
        <v>4793</v>
      </c>
      <c r="K245" t="s">
        <v>4816</v>
      </c>
      <c r="U245" t="s">
        <v>3158</v>
      </c>
    </row>
    <row r="246" spans="1:21" x14ac:dyDescent="0.25">
      <c r="A246" s="253"/>
      <c r="B246" s="253"/>
      <c r="C246" s="253"/>
      <c r="E246" s="253" t="s">
        <v>4794</v>
      </c>
      <c r="K246" t="s">
        <v>4822</v>
      </c>
    </row>
    <row r="247" spans="1:21" x14ac:dyDescent="0.25">
      <c r="A247" s="277"/>
      <c r="B247" s="253"/>
      <c r="C247" s="253"/>
      <c r="E247" s="253" t="s">
        <v>4813</v>
      </c>
    </row>
    <row r="248" spans="1:21" x14ac:dyDescent="0.25">
      <c r="A248" s="277"/>
      <c r="B248" s="253"/>
      <c r="C248" s="253"/>
      <c r="E248" s="253" t="s">
        <v>4814</v>
      </c>
    </row>
    <row r="249" spans="1:21" x14ac:dyDescent="0.25">
      <c r="A249" s="253"/>
      <c r="B249" s="253"/>
      <c r="C249" s="253"/>
      <c r="E249" s="253"/>
    </row>
    <row r="250" spans="1:21" x14ac:dyDescent="0.25">
      <c r="A250" s="253"/>
      <c r="B250" s="253"/>
      <c r="C250" s="253"/>
      <c r="E250" s="253"/>
      <c r="O250" s="253"/>
    </row>
    <row r="251" spans="1:21" x14ac:dyDescent="0.25">
      <c r="A251" s="253"/>
      <c r="B251" s="253"/>
      <c r="C251" s="253"/>
      <c r="D251" s="253"/>
      <c r="E251" s="253"/>
      <c r="O251" s="253"/>
    </row>
    <row r="252" spans="1:21" x14ac:dyDescent="0.25">
      <c r="A252" s="253"/>
      <c r="B252" s="253"/>
      <c r="C252" s="253"/>
      <c r="D252" s="253"/>
      <c r="E252" s="253"/>
      <c r="O252" s="253"/>
    </row>
    <row r="253" spans="1:21" x14ac:dyDescent="0.25">
      <c r="A253" s="253"/>
      <c r="B253" s="253"/>
      <c r="C253" s="253"/>
      <c r="D253" s="253"/>
      <c r="E253" s="253"/>
      <c r="O253" s="253"/>
    </row>
    <row r="254" spans="1:21" x14ac:dyDescent="0.25">
      <c r="A254" s="253"/>
      <c r="B254" s="253"/>
      <c r="C254" s="253"/>
      <c r="D254" s="253"/>
      <c r="E254" s="253"/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4787</v>
      </c>
      <c r="B304" s="166"/>
      <c r="E304" s="253" t="s">
        <v>4797</v>
      </c>
    </row>
    <row r="305" spans="1:17" x14ac:dyDescent="0.25">
      <c r="A305" t="s">
        <v>4811</v>
      </c>
      <c r="E305" t="s">
        <v>4808</v>
      </c>
      <c r="O305" s="253"/>
      <c r="P305" s="253"/>
      <c r="Q305" s="253"/>
    </row>
    <row r="306" spans="1:17" x14ac:dyDescent="0.25">
      <c r="A306" t="s">
        <v>4232</v>
      </c>
    </row>
    <row r="307" spans="1:17" x14ac:dyDescent="0.25">
      <c r="A307" t="s">
        <v>4818</v>
      </c>
    </row>
    <row r="317" spans="1:17" x14ac:dyDescent="0.25">
      <c r="A317" s="252" t="s">
        <v>2574</v>
      </c>
      <c r="E317" s="252" t="s">
        <v>2574</v>
      </c>
      <c r="K317" s="252" t="s">
        <v>2574</v>
      </c>
      <c r="O317" s="252" t="s">
        <v>2574</v>
      </c>
    </row>
    <row r="318" spans="1:17" x14ac:dyDescent="0.25">
      <c r="A318" s="253" t="s">
        <v>4801</v>
      </c>
      <c r="B318" s="253"/>
      <c r="C318" s="253"/>
      <c r="D318" s="253"/>
      <c r="E318" s="253" t="s">
        <v>4800</v>
      </c>
      <c r="F318" s="253"/>
      <c r="G318" s="253"/>
      <c r="K318" t="s">
        <v>4807</v>
      </c>
      <c r="O318" t="s">
        <v>4807</v>
      </c>
    </row>
    <row r="319" spans="1:17" x14ac:dyDescent="0.25">
      <c r="A319" s="253" t="s">
        <v>4802</v>
      </c>
      <c r="B319" s="253"/>
      <c r="C319" s="253"/>
      <c r="D319" s="253"/>
      <c r="E319" s="253" t="s">
        <v>4801</v>
      </c>
      <c r="F319" s="253"/>
      <c r="G319" s="253"/>
    </row>
    <row r="320" spans="1:17" x14ac:dyDescent="0.25">
      <c r="A320" s="253" t="s">
        <v>4804</v>
      </c>
      <c r="B320" s="253"/>
      <c r="C320" s="253"/>
      <c r="D320" s="253"/>
      <c r="E320" s="253" t="s">
        <v>4802</v>
      </c>
      <c r="F320" s="253"/>
      <c r="G320" s="253"/>
    </row>
    <row r="321" spans="1:15" x14ac:dyDescent="0.25">
      <c r="A321" s="253" t="s">
        <v>4805</v>
      </c>
      <c r="B321" s="253"/>
      <c r="C321" s="253"/>
      <c r="D321" s="253"/>
      <c r="E321" s="253" t="s">
        <v>4804</v>
      </c>
      <c r="F321" s="253"/>
      <c r="G321" s="253"/>
    </row>
    <row r="322" spans="1:15" x14ac:dyDescent="0.25">
      <c r="A322" s="253" t="s">
        <v>4806</v>
      </c>
      <c r="C322" s="253"/>
      <c r="D322" s="253"/>
      <c r="E322" s="253" t="s">
        <v>4805</v>
      </c>
    </row>
    <row r="323" spans="1:15" x14ac:dyDescent="0.25">
      <c r="A323" s="253"/>
      <c r="C323" s="253"/>
      <c r="D323" s="253"/>
      <c r="E323" s="253" t="s">
        <v>4806</v>
      </c>
    </row>
    <row r="324" spans="1:15" x14ac:dyDescent="0.25">
      <c r="A324" s="253"/>
      <c r="C324" s="253"/>
      <c r="D324" s="253"/>
      <c r="E324" s="253"/>
    </row>
    <row r="325" spans="1:15" x14ac:dyDescent="0.25">
      <c r="A325" s="253"/>
      <c r="C325" s="253"/>
      <c r="D325" s="253"/>
      <c r="E325" s="253"/>
    </row>
    <row r="326" spans="1:15" x14ac:dyDescent="0.25">
      <c r="A326" s="253"/>
      <c r="C326" s="253"/>
      <c r="D326" s="253"/>
      <c r="E326" s="253"/>
    </row>
    <row r="327" spans="1:15" x14ac:dyDescent="0.25">
      <c r="A327" s="253"/>
      <c r="C327" s="253"/>
      <c r="D327" s="253"/>
      <c r="E327" s="253"/>
    </row>
    <row r="328" spans="1:15" x14ac:dyDescent="0.25">
      <c r="A328" s="253"/>
      <c r="E328" s="253"/>
    </row>
    <row r="329" spans="1:15" x14ac:dyDescent="0.25">
      <c r="A329" s="253"/>
      <c r="E329" s="253"/>
    </row>
    <row r="330" spans="1:15" x14ac:dyDescent="0.25">
      <c r="A330" s="253"/>
      <c r="E330" s="253"/>
    </row>
    <row r="331" spans="1:15" x14ac:dyDescent="0.25">
      <c r="A331" s="253"/>
      <c r="E331" s="253"/>
    </row>
    <row r="332" spans="1:15" x14ac:dyDescent="0.25">
      <c r="A332" s="253"/>
      <c r="E332" s="253"/>
    </row>
    <row r="333" spans="1:15" x14ac:dyDescent="0.25">
      <c r="A333" s="253"/>
      <c r="E333" s="253"/>
    </row>
    <row r="334" spans="1:15" x14ac:dyDescent="0.25">
      <c r="A334" s="253"/>
    </row>
    <row r="335" spans="1:15" x14ac:dyDescent="0.25">
      <c r="E335" s="253"/>
    </row>
    <row r="336" spans="1:15" x14ac:dyDescent="0.25">
      <c r="A336" s="252" t="s">
        <v>2587</v>
      </c>
      <c r="E336" s="252" t="s">
        <v>2587</v>
      </c>
      <c r="K336" s="252" t="s">
        <v>2587</v>
      </c>
      <c r="O336" s="252" t="s">
        <v>2587</v>
      </c>
    </row>
    <row r="337" spans="1:5" x14ac:dyDescent="0.25">
      <c r="C337" s="253"/>
      <c r="D337" s="253"/>
      <c r="E337" s="253"/>
    </row>
    <row r="338" spans="1:5" x14ac:dyDescent="0.25">
      <c r="A338" s="253"/>
      <c r="B338" s="253"/>
      <c r="C338" s="253"/>
      <c r="D338" s="253"/>
    </row>
    <row r="339" spans="1:5" x14ac:dyDescent="0.25">
      <c r="B339" s="253"/>
      <c r="C339" s="253"/>
      <c r="D339" s="253"/>
      <c r="E339" s="253"/>
    </row>
    <row r="340" spans="1:5" x14ac:dyDescent="0.25">
      <c r="B340" s="253"/>
      <c r="C340" s="253"/>
      <c r="D340" s="253"/>
      <c r="E340" s="253"/>
    </row>
    <row r="341" spans="1:5" x14ac:dyDescent="0.25">
      <c r="B341" s="253"/>
      <c r="C341" s="253"/>
      <c r="D341" s="253"/>
      <c r="E341" s="253"/>
    </row>
    <row r="342" spans="1:5" x14ac:dyDescent="0.25">
      <c r="A342" s="253"/>
      <c r="B342" s="253"/>
      <c r="C342" s="253"/>
      <c r="D342" s="253"/>
      <c r="E342" s="253"/>
    </row>
    <row r="343" spans="1:5" x14ac:dyDescent="0.25">
      <c r="A343" s="253"/>
      <c r="B343" s="253"/>
      <c r="C343" s="253"/>
      <c r="D343" s="253"/>
      <c r="E343" s="253"/>
    </row>
    <row r="344" spans="1:5" x14ac:dyDescent="0.25">
      <c r="A344" s="253"/>
      <c r="B344" s="253"/>
      <c r="C344" s="253"/>
      <c r="D344" s="253"/>
      <c r="E344" s="253"/>
    </row>
    <row r="345" spans="1:5" x14ac:dyDescent="0.25">
      <c r="A345" s="253"/>
      <c r="B345" s="253"/>
    </row>
    <row r="346" spans="1:5" x14ac:dyDescent="0.25">
      <c r="A346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I40"/>
  <sheetViews>
    <sheetView topLeftCell="A19" workbookViewId="0">
      <selection activeCell="D47" sqref="D47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6" t="s">
        <v>3141</v>
      </c>
      <c r="C2" s="86">
        <v>21</v>
      </c>
      <c r="D2" s="86" t="s">
        <v>3835</v>
      </c>
      <c r="E2" s="86">
        <v>27</v>
      </c>
      <c r="F2" s="87">
        <v>43847</v>
      </c>
      <c r="G2" s="86" t="s">
        <v>2950</v>
      </c>
      <c r="H2" t="s">
        <v>4345</v>
      </c>
    </row>
    <row r="3" spans="1:9" x14ac:dyDescent="0.25">
      <c r="A3" s="158">
        <v>2</v>
      </c>
      <c r="B3" s="6" t="s">
        <v>3886</v>
      </c>
      <c r="C3" s="123">
        <v>822</v>
      </c>
      <c r="D3" s="123" t="s">
        <v>3887</v>
      </c>
      <c r="E3" s="123">
        <v>67</v>
      </c>
      <c r="F3" s="124">
        <v>43893</v>
      </c>
      <c r="G3" s="140" t="s">
        <v>2843</v>
      </c>
      <c r="H3" t="s">
        <v>4401</v>
      </c>
    </row>
    <row r="4" spans="1:9" x14ac:dyDescent="0.25">
      <c r="A4" s="158">
        <v>3</v>
      </c>
      <c r="B4" s="51" t="s">
        <v>3973</v>
      </c>
      <c r="C4" s="123">
        <v>842</v>
      </c>
      <c r="D4" s="123" t="s">
        <v>3974</v>
      </c>
      <c r="E4" s="123">
        <v>124</v>
      </c>
      <c r="F4" s="124">
        <v>44019</v>
      </c>
      <c r="G4" s="123" t="s">
        <v>2950</v>
      </c>
      <c r="H4" t="s">
        <v>4494</v>
      </c>
    </row>
    <row r="5" spans="1:9" x14ac:dyDescent="0.25">
      <c r="A5" s="158">
        <v>4</v>
      </c>
      <c r="B5" s="51" t="s">
        <v>4178</v>
      </c>
      <c r="C5" s="334" t="s">
        <v>2491</v>
      </c>
      <c r="D5" s="123" t="s">
        <v>4179</v>
      </c>
      <c r="E5" s="123">
        <v>252</v>
      </c>
      <c r="F5" s="124">
        <v>44106</v>
      </c>
      <c r="G5" s="86" t="s">
        <v>2950</v>
      </c>
      <c r="H5" t="s">
        <v>4716</v>
      </c>
    </row>
    <row r="6" spans="1:9" x14ac:dyDescent="0.25">
      <c r="A6" s="158">
        <v>5</v>
      </c>
      <c r="B6" s="51" t="s">
        <v>4187</v>
      </c>
      <c r="C6" s="123">
        <v>931</v>
      </c>
      <c r="D6" s="123" t="s">
        <v>4125</v>
      </c>
      <c r="E6" s="123">
        <v>259</v>
      </c>
      <c r="F6" s="124">
        <v>44113</v>
      </c>
      <c r="G6" s="86" t="s">
        <v>2950</v>
      </c>
      <c r="H6" t="s">
        <v>4637</v>
      </c>
    </row>
    <row r="7" spans="1:9" x14ac:dyDescent="0.25">
      <c r="A7" s="158">
        <v>6</v>
      </c>
      <c r="B7" s="51" t="s">
        <v>4201</v>
      </c>
      <c r="C7" s="123" t="s">
        <v>4202</v>
      </c>
      <c r="D7" s="123" t="s">
        <v>4125</v>
      </c>
      <c r="E7" s="123">
        <v>266</v>
      </c>
      <c r="F7" s="124">
        <v>44118</v>
      </c>
      <c r="G7" s="140" t="s">
        <v>2843</v>
      </c>
    </row>
    <row r="8" spans="1:9" x14ac:dyDescent="0.25">
      <c r="A8" s="158">
        <v>7</v>
      </c>
      <c r="B8" s="51" t="s">
        <v>4260</v>
      </c>
      <c r="C8" s="123">
        <v>931</v>
      </c>
      <c r="D8" s="123" t="s">
        <v>4125</v>
      </c>
      <c r="E8" s="123">
        <v>326</v>
      </c>
      <c r="F8" s="124">
        <v>44154</v>
      </c>
      <c r="G8" s="86" t="s">
        <v>2950</v>
      </c>
      <c r="H8" t="s">
        <v>4662</v>
      </c>
    </row>
    <row r="9" spans="1:9" x14ac:dyDescent="0.25">
      <c r="A9" s="158">
        <v>8</v>
      </c>
      <c r="B9" s="51" t="s">
        <v>4341</v>
      </c>
      <c r="C9" s="123">
        <v>432</v>
      </c>
      <c r="D9" s="123" t="s">
        <v>4342</v>
      </c>
      <c r="E9" s="123">
        <v>24</v>
      </c>
      <c r="F9" s="124">
        <v>44214</v>
      </c>
      <c r="G9" s="140" t="s">
        <v>2843</v>
      </c>
    </row>
    <row r="10" spans="1:9" x14ac:dyDescent="0.25">
      <c r="A10" s="158">
        <v>9</v>
      </c>
      <c r="B10" s="51" t="s">
        <v>4355</v>
      </c>
      <c r="C10" s="123">
        <v>521</v>
      </c>
      <c r="D10" s="123" t="s">
        <v>4356</v>
      </c>
      <c r="E10" s="123">
        <v>29</v>
      </c>
      <c r="F10" s="124">
        <v>44216</v>
      </c>
      <c r="G10" s="86" t="s">
        <v>2950</v>
      </c>
    </row>
    <row r="11" spans="1:9" x14ac:dyDescent="0.25">
      <c r="A11" s="158">
        <v>10</v>
      </c>
      <c r="B11" s="51" t="s">
        <v>4363</v>
      </c>
      <c r="C11" s="123">
        <v>432</v>
      </c>
      <c r="D11" s="123" t="s">
        <v>4342</v>
      </c>
      <c r="E11" s="123">
        <v>37</v>
      </c>
      <c r="F11" s="124">
        <v>44225</v>
      </c>
      <c r="G11" s="140" t="s">
        <v>2843</v>
      </c>
    </row>
    <row r="12" spans="1:9" x14ac:dyDescent="0.25">
      <c r="A12" s="158">
        <v>11</v>
      </c>
      <c r="B12" s="51" t="s">
        <v>4367</v>
      </c>
      <c r="C12" s="123" t="s">
        <v>4368</v>
      </c>
      <c r="D12" s="123" t="s">
        <v>4125</v>
      </c>
      <c r="E12" s="123">
        <v>44</v>
      </c>
      <c r="F12" s="124">
        <v>44230</v>
      </c>
      <c r="G12" s="86" t="s">
        <v>2950</v>
      </c>
      <c r="H12" s="343"/>
      <c r="I12" t="s">
        <v>4557</v>
      </c>
    </row>
    <row r="13" spans="1:9" x14ac:dyDescent="0.25">
      <c r="A13" s="158">
        <v>12</v>
      </c>
      <c r="B13" s="51" t="s">
        <v>4384</v>
      </c>
      <c r="C13" s="123" t="s">
        <v>3861</v>
      </c>
      <c r="D13" s="123" t="s">
        <v>4342</v>
      </c>
      <c r="E13" s="123">
        <v>57</v>
      </c>
      <c r="F13" s="124">
        <v>44235</v>
      </c>
      <c r="G13" s="140" t="s">
        <v>2843</v>
      </c>
    </row>
    <row r="14" spans="1:9" x14ac:dyDescent="0.25">
      <c r="A14" s="158">
        <v>13</v>
      </c>
      <c r="B14" s="51" t="s">
        <v>4386</v>
      </c>
      <c r="C14" s="123" t="s">
        <v>4387</v>
      </c>
      <c r="D14" s="123" t="s">
        <v>4342</v>
      </c>
      <c r="E14" s="123">
        <v>60</v>
      </c>
      <c r="F14" s="124">
        <v>44239</v>
      </c>
      <c r="G14" s="302" t="s">
        <v>2950</v>
      </c>
    </row>
    <row r="15" spans="1:9" x14ac:dyDescent="0.25">
      <c r="A15" s="158">
        <v>14</v>
      </c>
      <c r="B15" s="51" t="s">
        <v>4390</v>
      </c>
      <c r="C15" s="123" t="s">
        <v>4387</v>
      </c>
      <c r="D15" s="123" t="s">
        <v>4342</v>
      </c>
      <c r="E15" s="123">
        <v>62</v>
      </c>
      <c r="F15" s="124">
        <v>44242</v>
      </c>
      <c r="G15" s="302" t="s">
        <v>2950</v>
      </c>
    </row>
    <row r="16" spans="1:9" x14ac:dyDescent="0.25">
      <c r="A16" s="158">
        <v>15</v>
      </c>
      <c r="B16" s="51" t="s">
        <v>4399</v>
      </c>
      <c r="C16" s="123" t="s">
        <v>3502</v>
      </c>
      <c r="D16" s="123" t="s">
        <v>4342</v>
      </c>
      <c r="E16" s="123">
        <v>70</v>
      </c>
      <c r="F16" s="124">
        <v>44253</v>
      </c>
      <c r="G16" s="302" t="s">
        <v>2950</v>
      </c>
    </row>
    <row r="17" spans="1:7" x14ac:dyDescent="0.25">
      <c r="A17" s="158">
        <v>16</v>
      </c>
      <c r="B17" s="51" t="s">
        <v>4411</v>
      </c>
      <c r="C17" s="123" t="s">
        <v>4412</v>
      </c>
      <c r="D17" s="123" t="s">
        <v>4342</v>
      </c>
      <c r="E17" s="123">
        <v>85</v>
      </c>
      <c r="F17" s="124">
        <v>44279</v>
      </c>
      <c r="G17" s="140" t="s">
        <v>2843</v>
      </c>
    </row>
    <row r="18" spans="1:7" x14ac:dyDescent="0.25">
      <c r="A18" s="158">
        <v>17</v>
      </c>
      <c r="B18" s="51" t="s">
        <v>4418</v>
      </c>
      <c r="C18" s="123">
        <v>531</v>
      </c>
      <c r="D18" s="123" t="s">
        <v>4342</v>
      </c>
      <c r="E18" s="123">
        <v>88</v>
      </c>
      <c r="F18" s="124">
        <v>44286</v>
      </c>
      <c r="G18" s="86" t="s">
        <v>2950</v>
      </c>
    </row>
    <row r="19" spans="1:7" x14ac:dyDescent="0.25">
      <c r="A19" s="158">
        <v>18</v>
      </c>
      <c r="B19" s="51" t="s">
        <v>4421</v>
      </c>
      <c r="C19" s="123">
        <v>312</v>
      </c>
      <c r="D19" s="123" t="s">
        <v>4342</v>
      </c>
      <c r="E19" s="123">
        <v>92</v>
      </c>
      <c r="F19" s="124">
        <v>44287</v>
      </c>
      <c r="G19" s="140" t="s">
        <v>2843</v>
      </c>
    </row>
    <row r="20" spans="1:7" x14ac:dyDescent="0.25">
      <c r="A20" s="158">
        <v>19</v>
      </c>
      <c r="B20" s="51" t="s">
        <v>4435</v>
      </c>
      <c r="C20" s="123">
        <v>121</v>
      </c>
      <c r="D20" s="123" t="s">
        <v>4436</v>
      </c>
      <c r="E20" s="123">
        <v>112</v>
      </c>
      <c r="F20" s="124">
        <v>44330</v>
      </c>
      <c r="G20" s="302" t="s">
        <v>2950</v>
      </c>
    </row>
    <row r="21" spans="1:7" x14ac:dyDescent="0.25">
      <c r="A21" s="158">
        <v>20</v>
      </c>
      <c r="B21" s="51" t="s">
        <v>3899</v>
      </c>
      <c r="C21" s="123">
        <v>531</v>
      </c>
      <c r="D21" s="123" t="s">
        <v>4433</v>
      </c>
      <c r="E21" s="123">
        <v>115</v>
      </c>
      <c r="F21" s="124">
        <v>44335</v>
      </c>
      <c r="G21" s="86" t="s">
        <v>2950</v>
      </c>
    </row>
    <row r="22" spans="1:7" x14ac:dyDescent="0.25">
      <c r="A22" s="158">
        <v>21</v>
      </c>
      <c r="B22" s="65" t="s">
        <v>4442</v>
      </c>
      <c r="C22" s="287" t="s">
        <v>4043</v>
      </c>
      <c r="D22" s="287" t="s">
        <v>4443</v>
      </c>
      <c r="E22" s="287">
        <v>117</v>
      </c>
      <c r="F22" s="288">
        <v>44335</v>
      </c>
      <c r="G22" s="244" t="s">
        <v>2843</v>
      </c>
    </row>
    <row r="23" spans="1:7" x14ac:dyDescent="0.25">
      <c r="A23" s="158">
        <v>22</v>
      </c>
      <c r="B23" s="51" t="s">
        <v>4446</v>
      </c>
      <c r="C23" s="123">
        <v>221</v>
      </c>
      <c r="D23" s="123" t="s">
        <v>4433</v>
      </c>
      <c r="E23" s="123">
        <v>119</v>
      </c>
      <c r="F23" s="124">
        <v>44340</v>
      </c>
      <c r="G23" s="86" t="s">
        <v>2950</v>
      </c>
    </row>
    <row r="24" spans="1:7" x14ac:dyDescent="0.25">
      <c r="A24" s="158">
        <v>23</v>
      </c>
      <c r="B24" s="51" t="s">
        <v>4451</v>
      </c>
      <c r="C24" s="123" t="s">
        <v>3502</v>
      </c>
      <c r="D24" s="123" t="s">
        <v>4433</v>
      </c>
      <c r="E24" s="123">
        <v>126</v>
      </c>
      <c r="F24" s="124">
        <v>44348</v>
      </c>
      <c r="G24" s="86" t="s">
        <v>2950</v>
      </c>
    </row>
    <row r="25" spans="1:7" x14ac:dyDescent="0.25">
      <c r="A25" s="158">
        <v>24</v>
      </c>
      <c r="B25" s="51" t="s">
        <v>4466</v>
      </c>
      <c r="C25" s="123" t="s">
        <v>4368</v>
      </c>
      <c r="D25" s="123" t="s">
        <v>4467</v>
      </c>
      <c r="E25" s="123">
        <v>135</v>
      </c>
      <c r="F25" s="124">
        <v>44362</v>
      </c>
      <c r="G25" s="140" t="s">
        <v>2843</v>
      </c>
    </row>
    <row r="26" spans="1:7" x14ac:dyDescent="0.25">
      <c r="A26" s="158">
        <v>25</v>
      </c>
      <c r="B26" s="51" t="s">
        <v>4472</v>
      </c>
      <c r="C26" s="334" t="s">
        <v>2489</v>
      </c>
      <c r="D26" s="123" t="s">
        <v>4433</v>
      </c>
      <c r="E26" s="123">
        <v>142</v>
      </c>
      <c r="F26" s="124">
        <v>44370</v>
      </c>
      <c r="G26" s="86" t="s">
        <v>2950</v>
      </c>
    </row>
    <row r="27" spans="1:7" x14ac:dyDescent="0.25">
      <c r="A27" s="158">
        <v>26</v>
      </c>
      <c r="B27" s="65" t="s">
        <v>4474</v>
      </c>
      <c r="C27" s="287" t="s">
        <v>4475</v>
      </c>
      <c r="D27" s="287" t="s">
        <v>4476</v>
      </c>
      <c r="E27" s="287">
        <v>139</v>
      </c>
      <c r="F27" s="288">
        <v>44368</v>
      </c>
      <c r="G27" s="181" t="s">
        <v>2950</v>
      </c>
    </row>
    <row r="28" spans="1:7" x14ac:dyDescent="0.25">
      <c r="A28" s="158">
        <v>27</v>
      </c>
      <c r="B28" s="51" t="s">
        <v>4555</v>
      </c>
      <c r="C28" s="123">
        <v>222</v>
      </c>
      <c r="D28" s="123" t="s">
        <v>4556</v>
      </c>
      <c r="E28" s="123">
        <v>185</v>
      </c>
      <c r="F28" s="124">
        <v>44438</v>
      </c>
      <c r="G28" s="140" t="s">
        <v>2843</v>
      </c>
    </row>
    <row r="29" spans="1:7" x14ac:dyDescent="0.25">
      <c r="A29" s="158">
        <v>28</v>
      </c>
      <c r="B29" s="51" t="s">
        <v>4591</v>
      </c>
      <c r="C29" s="123" t="s">
        <v>4488</v>
      </c>
      <c r="D29" s="123" t="s">
        <v>4592</v>
      </c>
      <c r="E29" s="123">
        <v>216</v>
      </c>
      <c r="F29" s="124">
        <v>44446</v>
      </c>
      <c r="G29" s="140" t="s">
        <v>2843</v>
      </c>
    </row>
    <row r="30" spans="1:7" x14ac:dyDescent="0.25">
      <c r="A30" s="158">
        <v>29</v>
      </c>
      <c r="B30" s="51" t="s">
        <v>4628</v>
      </c>
      <c r="C30" s="123">
        <v>641</v>
      </c>
      <c r="D30" s="123" t="s">
        <v>4556</v>
      </c>
      <c r="E30" s="123">
        <v>229</v>
      </c>
      <c r="F30" s="124">
        <v>44449</v>
      </c>
      <c r="G30" s="86" t="s">
        <v>2950</v>
      </c>
    </row>
    <row r="31" spans="1:7" x14ac:dyDescent="0.25">
      <c r="A31" s="158">
        <v>30</v>
      </c>
      <c r="B31" s="51" t="s">
        <v>4634</v>
      </c>
      <c r="C31" s="123">
        <v>731</v>
      </c>
      <c r="D31" s="123" t="s">
        <v>4635</v>
      </c>
      <c r="E31" s="123">
        <v>235</v>
      </c>
      <c r="F31" s="124">
        <v>44453</v>
      </c>
      <c r="G31" s="86" t="s">
        <v>2950</v>
      </c>
    </row>
    <row r="32" spans="1:7" x14ac:dyDescent="0.25">
      <c r="A32" s="158">
        <v>31</v>
      </c>
      <c r="B32" s="51" t="s">
        <v>4706</v>
      </c>
      <c r="C32" s="123">
        <v>731</v>
      </c>
      <c r="D32" s="123" t="s">
        <v>4556</v>
      </c>
      <c r="E32" s="123">
        <v>287</v>
      </c>
      <c r="F32" s="124">
        <v>44469</v>
      </c>
      <c r="G32" s="86" t="s">
        <v>2950</v>
      </c>
    </row>
    <row r="33" spans="1:7" x14ac:dyDescent="0.25">
      <c r="A33" s="158">
        <v>32</v>
      </c>
      <c r="B33" s="51" t="s">
        <v>4758</v>
      </c>
      <c r="C33" s="123">
        <v>941</v>
      </c>
      <c r="D33" s="123" t="s">
        <v>4556</v>
      </c>
      <c r="E33" s="123">
        <v>335</v>
      </c>
      <c r="F33" s="124">
        <v>44491</v>
      </c>
      <c r="G33" s="86" t="s">
        <v>2950</v>
      </c>
    </row>
    <row r="34" spans="1:7" x14ac:dyDescent="0.25">
      <c r="A34" s="158">
        <v>33</v>
      </c>
      <c r="B34" s="51" t="s">
        <v>4769</v>
      </c>
      <c r="C34" s="123">
        <v>841</v>
      </c>
      <c r="D34" s="123" t="s">
        <v>4556</v>
      </c>
      <c r="E34" s="123">
        <v>343</v>
      </c>
      <c r="F34" s="124">
        <v>44495</v>
      </c>
      <c r="G34" s="86" t="s">
        <v>2950</v>
      </c>
    </row>
    <row r="35" spans="1:7" x14ac:dyDescent="0.25">
      <c r="A35" s="158">
        <v>34</v>
      </c>
      <c r="B35" s="51" t="s">
        <v>4789</v>
      </c>
      <c r="C35" s="123" t="s">
        <v>4798</v>
      </c>
      <c r="D35" s="123" t="s">
        <v>4556</v>
      </c>
      <c r="E35" s="123">
        <v>362</v>
      </c>
      <c r="F35" s="124">
        <v>44515</v>
      </c>
      <c r="G35" s="86" t="s">
        <v>2950</v>
      </c>
    </row>
    <row r="36" spans="1:7" x14ac:dyDescent="0.25">
      <c r="A36" s="158">
        <v>35</v>
      </c>
      <c r="B36" s="51" t="s">
        <v>4799</v>
      </c>
      <c r="C36" s="123">
        <v>932</v>
      </c>
      <c r="D36" s="123" t="s">
        <v>4556</v>
      </c>
      <c r="E36" s="123">
        <v>374</v>
      </c>
      <c r="F36" s="124">
        <v>44519</v>
      </c>
      <c r="G36" s="140" t="s">
        <v>2843</v>
      </c>
    </row>
    <row r="37" spans="1:7" x14ac:dyDescent="0.25">
      <c r="A37" s="158">
        <v>36</v>
      </c>
      <c r="B37" s="51" t="s">
        <v>4809</v>
      </c>
      <c r="C37" s="334" t="s">
        <v>4491</v>
      </c>
      <c r="D37" s="123" t="s">
        <v>4556</v>
      </c>
      <c r="E37" s="123">
        <v>381</v>
      </c>
      <c r="F37" s="124">
        <v>44523</v>
      </c>
      <c r="G37" s="140" t="s">
        <v>2843</v>
      </c>
    </row>
    <row r="38" spans="1:7" x14ac:dyDescent="0.25">
      <c r="A38" s="158">
        <v>37</v>
      </c>
      <c r="B38" s="51" t="s">
        <v>4812</v>
      </c>
      <c r="C38" s="123" t="s">
        <v>4798</v>
      </c>
      <c r="D38" s="123" t="s">
        <v>4556</v>
      </c>
      <c r="E38" s="123">
        <v>386</v>
      </c>
      <c r="F38" s="124">
        <v>44523</v>
      </c>
      <c r="G38" s="86" t="s">
        <v>2950</v>
      </c>
    </row>
    <row r="39" spans="1:7" x14ac:dyDescent="0.25">
      <c r="A39" s="158">
        <v>38</v>
      </c>
      <c r="B39" s="51" t="s">
        <v>280</v>
      </c>
      <c r="C39" s="123">
        <v>531</v>
      </c>
      <c r="D39" s="123" t="s">
        <v>4556</v>
      </c>
      <c r="E39" s="123">
        <v>387</v>
      </c>
      <c r="F39" s="124">
        <v>44526</v>
      </c>
      <c r="G39" s="86" t="s">
        <v>2950</v>
      </c>
    </row>
    <row r="40" spans="1:7" x14ac:dyDescent="0.25">
      <c r="A40" s="158">
        <v>39</v>
      </c>
      <c r="B40" s="51" t="s">
        <v>4819</v>
      </c>
      <c r="C40" s="123">
        <v>431</v>
      </c>
      <c r="D40" s="123" t="s">
        <v>4556</v>
      </c>
      <c r="E40" s="123">
        <v>391</v>
      </c>
      <c r="F40" s="124">
        <v>44530</v>
      </c>
      <c r="G40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X348"/>
  <sheetViews>
    <sheetView zoomScaleNormal="100" workbookViewId="0">
      <pane ySplit="1" topLeftCell="A141" activePane="bottomLeft" state="frozen"/>
      <selection pane="bottomLeft" activeCell="E141" sqref="E141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398</v>
      </c>
      <c r="G3" s="24">
        <f>C5+C12+C23+C31+C36+C42+C48+C103+C116+C117+C126+C127+C135+C143+C53+C63+C81+C89+C13+C14+C24+C25+C64+C104+C118+C136+C144</f>
        <v>365</v>
      </c>
      <c r="H3" s="24">
        <f>C6+C15+C26+C32+C37+C44+C49+C54+C105+C119+C120+C128+C137+C145+C129+C82+C91+C67+C68+C106</f>
        <v>314</v>
      </c>
      <c r="I3" s="24">
        <f>C7+C33+C38+C45+C50+C55+C107+C121+C130+C139+C148+C149+C122+C83+C92+C69+C70+C131+C150</f>
        <v>243</v>
      </c>
      <c r="J3" s="170">
        <f>F3+G3+H3+I3</f>
        <v>1320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307</v>
      </c>
      <c r="G6" s="5">
        <f>B5+B12+B13+B14+B23+B24+B25+B31+B36+B42+B48+B53+B103+B116+B117+B118+B126+B135+B143+B144+B127+B63+B81+B89+B64+B104+B136+B65+B66+B90+B43</f>
        <v>292</v>
      </c>
      <c r="H6" s="5">
        <f>B6+B15+B16+B17+B26+B27+B28+B32+B37+B44+B49+B54+B105+B119+B120+B128+B129+B137+B145+B146+B82+B91+B67+B68+B106+B138+B69</f>
        <v>205</v>
      </c>
      <c r="I6" s="5">
        <f>B7+B33+B38+B45+B50+B55+B107+B121+B130+B131+B139+B148+B149+B150+B83+B92+B70+B122</f>
        <v>58</v>
      </c>
      <c r="J6" s="94">
        <f>SUM(F6+G6+H6+I6)</f>
        <v>862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4</v>
      </c>
      <c r="G9" s="5">
        <f>D5+D12+D13+D14+D23+D24+D31+D36+D42+D48+D53+D103+D116+D117+D118+D126+D127+D135+D143+D144+D63+D81+D89+D25+D64+D104+D136+D65</f>
        <v>15</v>
      </c>
      <c r="H9" s="5">
        <f>D6+D15+D16+D17+D26+D27+D28+D32+D37+D44+D49+D54+D105+D119+D120+D128+D137+D145+D146+D64+D82+D91+D67+D68+D138+D106</f>
        <v>23</v>
      </c>
      <c r="I9" s="5">
        <f>D7+D33+D38+D45+D50+D55+D107+D121+D130+D131+D139+D148+D149+D150+D83+D92+D69+D70+D122</f>
        <v>10</v>
      </c>
      <c r="J9" s="94">
        <f>SUM(F9+G9+H9+I9)</f>
        <v>52</v>
      </c>
    </row>
    <row r="10" spans="1:15" x14ac:dyDescent="0.25">
      <c r="A10" s="263" t="s">
        <v>2874</v>
      </c>
      <c r="B10" s="5">
        <v>19</v>
      </c>
      <c r="C10" s="5"/>
      <c r="D10" s="5"/>
      <c r="E10" s="5"/>
      <c r="F10" s="5"/>
      <c r="G10" s="5"/>
      <c r="H10" s="5"/>
      <c r="I10" s="5"/>
      <c r="J10" s="94">
        <f>J3+J6+J9</f>
        <v>2234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709</v>
      </c>
      <c r="G15" s="5">
        <f>SUM(G3+G6+G9)</f>
        <v>672</v>
      </c>
      <c r="H15" s="5">
        <f>SUM(H3+H6+H9)</f>
        <v>542</v>
      </c>
      <c r="I15" s="5">
        <f>SUM(I3+I6+I9)</f>
        <v>311</v>
      </c>
      <c r="J15" s="94">
        <f>SUM(F15+G15+H15+I15)</f>
        <v>2234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24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29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2</v>
      </c>
      <c r="E27" s="135" t="s">
        <v>2843</v>
      </c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2</v>
      </c>
      <c r="C32" s="5">
        <v>22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1</v>
      </c>
      <c r="C35" s="24">
        <v>24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23</v>
      </c>
      <c r="D36" s="5">
        <v>2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3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20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23</v>
      </c>
      <c r="D44" s="108">
        <v>2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20</v>
      </c>
      <c r="D45" s="108">
        <v>3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24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25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22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21</v>
      </c>
      <c r="D50" s="5">
        <v>2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22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1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19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26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4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7</v>
      </c>
      <c r="C81" s="5">
        <v>24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20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22</v>
      </c>
      <c r="C90" s="5"/>
      <c r="D90" s="5"/>
      <c r="E90" s="264"/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14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1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21</v>
      </c>
      <c r="C104" s="24">
        <v>1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14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22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1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3</v>
      </c>
      <c r="C126" s="5">
        <v>26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20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1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21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0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12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18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862</v>
      </c>
      <c r="C152" s="176">
        <f>SUM(C3:C151)</f>
        <v>1320</v>
      </c>
      <c r="D152" s="176">
        <f>SUM(D3:D151)</f>
        <v>52</v>
      </c>
      <c r="E152" s="165"/>
      <c r="F152" s="176"/>
      <c r="G152" s="165"/>
      <c r="H152" s="165"/>
      <c r="I152" s="165"/>
      <c r="J152" s="176">
        <f>B152+C152+D152</f>
        <v>2234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1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17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/>
      <c r="C167" s="96">
        <v>15</v>
      </c>
      <c r="D167" s="96"/>
      <c r="E167" s="96"/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13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17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29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60</v>
      </c>
      <c r="G175" s="24">
        <f>SUM(C167+C183+C189+C197)</f>
        <v>61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179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UPPER(B164+B182+B188+B195+B196+B165+B166)</f>
        <v>34</v>
      </c>
      <c r="G177" s="165">
        <f>SUM(B168+B169+B183+B189+B197+B198)</f>
        <v>58</v>
      </c>
      <c r="H177" s="165">
        <f>SUM(B170+B171+B172+B173+B190+B199+B200)</f>
        <v>79</v>
      </c>
      <c r="I177" s="165">
        <f>SUM(B174+B175+B176+B201+B202)</f>
        <v>75</v>
      </c>
      <c r="J177" s="176">
        <f>F177+G177+H177+I177</f>
        <v>246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0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2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96</v>
      </c>
      <c r="G181" s="96">
        <f>G175+G177+G179</f>
        <v>119</v>
      </c>
      <c r="H181" s="96">
        <f>H175+H177+H179</f>
        <v>122</v>
      </c>
      <c r="I181" s="96">
        <f>I175+I177+I179</f>
        <v>90</v>
      </c>
      <c r="J181" s="167">
        <f>J175+J177+J179</f>
        <v>427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2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427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2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16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18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246</v>
      </c>
      <c r="C208" s="179">
        <f>SUM(C163:C207)</f>
        <v>179</v>
      </c>
      <c r="D208" s="179">
        <f>SUM(D163:D207)</f>
        <v>2</v>
      </c>
      <c r="E208" s="292" t="s">
        <v>4636</v>
      </c>
      <c r="F208" s="179"/>
      <c r="G208" s="179"/>
      <c r="H208" s="179"/>
      <c r="I208" s="179"/>
      <c r="J208" s="179">
        <f>B208+C208+D208</f>
        <v>427</v>
      </c>
    </row>
    <row r="209" spans="1:17" ht="15.75" thickTop="1" x14ac:dyDescent="0.25">
      <c r="A209" s="24" t="s">
        <v>1802</v>
      </c>
      <c r="B209" s="24">
        <f>B208+B152</f>
        <v>1108</v>
      </c>
      <c r="C209" s="24">
        <f>C152+C208</f>
        <v>1499</v>
      </c>
      <c r="D209" s="24">
        <f>D152+D208</f>
        <v>54</v>
      </c>
      <c r="E209" s="24"/>
      <c r="F209" s="24"/>
      <c r="G209" s="24"/>
      <c r="H209" s="24"/>
      <c r="I209" s="24"/>
      <c r="J209" s="24">
        <f>J208+J152</f>
        <v>2661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4836</v>
      </c>
      <c r="E215" t="s">
        <v>4826</v>
      </c>
      <c r="K215" t="s">
        <v>4779</v>
      </c>
      <c r="O215" t="s">
        <v>4584</v>
      </c>
      <c r="P215" s="253"/>
      <c r="Q215" s="253"/>
    </row>
    <row r="216" spans="1:17" x14ac:dyDescent="0.25">
      <c r="A216" s="253"/>
      <c r="B216" s="253"/>
      <c r="C216" s="253"/>
      <c r="D216" s="253"/>
      <c r="E216" s="253" t="s">
        <v>4828</v>
      </c>
      <c r="F216" s="253"/>
      <c r="G216" s="253"/>
      <c r="H216" s="253"/>
      <c r="I216" s="253"/>
      <c r="J216" s="253"/>
      <c r="K216" s="253" t="s">
        <v>4822</v>
      </c>
      <c r="L216" s="253"/>
      <c r="M216" s="253"/>
      <c r="N216" s="253"/>
      <c r="O216" s="253" t="s">
        <v>4275</v>
      </c>
      <c r="P216" s="253"/>
      <c r="Q216" s="253"/>
    </row>
    <row r="217" spans="1:17" x14ac:dyDescent="0.25">
      <c r="A217" s="253"/>
      <c r="B217" s="253"/>
      <c r="C217" s="253"/>
      <c r="D217" s="253"/>
      <c r="E217" s="253" t="s">
        <v>4835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 t="s">
        <v>4631</v>
      </c>
      <c r="P217" s="253"/>
      <c r="Q217" s="253"/>
    </row>
    <row r="218" spans="1:17" x14ac:dyDescent="0.25">
      <c r="A218" s="253"/>
      <c r="B218" s="253"/>
      <c r="C218" s="253"/>
      <c r="D218" s="253"/>
      <c r="E218" s="253" t="s">
        <v>4839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 t="s">
        <v>4878</v>
      </c>
      <c r="P218" s="253"/>
      <c r="Q218" s="253"/>
    </row>
    <row r="219" spans="1:17" x14ac:dyDescent="0.25">
      <c r="A219" s="253"/>
      <c r="B219" s="253"/>
      <c r="C219" s="253"/>
      <c r="D219" s="253"/>
      <c r="E219" s="253" t="s">
        <v>4847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/>
      <c r="B220" s="253"/>
      <c r="C220" s="253"/>
      <c r="D220" s="253"/>
      <c r="E220" s="253" t="s">
        <v>4858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 t="s">
        <v>4869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 t="s">
        <v>4870</v>
      </c>
      <c r="P222" s="252"/>
      <c r="Q222" s="252"/>
    </row>
    <row r="223" spans="1:17" x14ac:dyDescent="0.25">
      <c r="A223" s="253"/>
      <c r="E223" s="253" t="s">
        <v>4871</v>
      </c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E229" s="253"/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/>
      <c r="B242" s="253"/>
      <c r="C242" s="253"/>
      <c r="D242" s="253"/>
      <c r="E242" s="253" t="s">
        <v>4848</v>
      </c>
      <c r="K242" t="s">
        <v>4830</v>
      </c>
      <c r="O242" t="s">
        <v>4827</v>
      </c>
    </row>
    <row r="243" spans="1:21" x14ac:dyDescent="0.25">
      <c r="B243" s="253"/>
      <c r="C243" s="253"/>
      <c r="E243" t="s">
        <v>4849</v>
      </c>
      <c r="O243" t="s">
        <v>4829</v>
      </c>
    </row>
    <row r="244" spans="1:21" x14ac:dyDescent="0.25">
      <c r="B244" s="253"/>
      <c r="C244" s="253"/>
      <c r="E244" s="253"/>
      <c r="O244" t="s">
        <v>4931</v>
      </c>
    </row>
    <row r="245" spans="1:21" x14ac:dyDescent="0.25">
      <c r="A245" s="253"/>
      <c r="B245" s="253"/>
      <c r="C245" s="253"/>
      <c r="E245" s="253"/>
      <c r="U245" t="s">
        <v>3158</v>
      </c>
    </row>
    <row r="246" spans="1:21" x14ac:dyDescent="0.25">
      <c r="A246" s="253"/>
      <c r="B246" s="253"/>
      <c r="C246" s="253"/>
      <c r="E246" s="253"/>
    </row>
    <row r="247" spans="1:21" x14ac:dyDescent="0.25">
      <c r="A247" s="277"/>
      <c r="B247" s="253"/>
      <c r="C247" s="253"/>
      <c r="E247" s="253"/>
    </row>
    <row r="248" spans="1:21" x14ac:dyDescent="0.25">
      <c r="A248" s="277"/>
      <c r="B248" s="253"/>
      <c r="C248" s="253"/>
      <c r="E248" s="253"/>
    </row>
    <row r="249" spans="1:21" x14ac:dyDescent="0.25">
      <c r="A249" s="253"/>
      <c r="B249" s="253"/>
      <c r="C249" s="253"/>
      <c r="E249" s="253"/>
    </row>
    <row r="250" spans="1:21" x14ac:dyDescent="0.25">
      <c r="A250" s="253"/>
      <c r="B250" s="253"/>
      <c r="C250" s="253"/>
      <c r="E250" s="253"/>
      <c r="O250" s="253"/>
    </row>
    <row r="251" spans="1:21" x14ac:dyDescent="0.25">
      <c r="A251" s="253"/>
      <c r="B251" s="253"/>
      <c r="C251" s="253"/>
      <c r="D251" s="253"/>
      <c r="E251" s="253"/>
      <c r="O251" s="253"/>
    </row>
    <row r="252" spans="1:21" x14ac:dyDescent="0.25">
      <c r="A252" s="253"/>
      <c r="B252" s="253"/>
      <c r="C252" s="253"/>
      <c r="D252" s="253"/>
      <c r="E252" s="253"/>
      <c r="O252" s="253"/>
    </row>
    <row r="253" spans="1:21" x14ac:dyDescent="0.25">
      <c r="A253" s="253"/>
      <c r="B253" s="253"/>
      <c r="C253" s="253"/>
      <c r="D253" s="253"/>
      <c r="E253" s="253"/>
      <c r="O253" s="253"/>
    </row>
    <row r="254" spans="1:21" x14ac:dyDescent="0.25">
      <c r="A254" s="253"/>
      <c r="B254" s="253"/>
      <c r="C254" s="253"/>
      <c r="D254" s="253"/>
      <c r="E254" s="253"/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4824</v>
      </c>
      <c r="B304" s="166"/>
      <c r="E304" s="253" t="s">
        <v>4876</v>
      </c>
    </row>
    <row r="305" spans="1:17" x14ac:dyDescent="0.25">
      <c r="A305" t="s">
        <v>3794</v>
      </c>
      <c r="E305" t="s">
        <v>4881</v>
      </c>
      <c r="O305" s="253"/>
      <c r="P305" s="253"/>
      <c r="Q305" s="253"/>
    </row>
    <row r="306" spans="1:17" x14ac:dyDescent="0.25">
      <c r="A306" t="s">
        <v>4837</v>
      </c>
    </row>
    <row r="307" spans="1:17" x14ac:dyDescent="0.25">
      <c r="A307" t="s">
        <v>4840</v>
      </c>
    </row>
    <row r="308" spans="1:17" x14ac:dyDescent="0.25">
      <c r="A308" t="s">
        <v>4841</v>
      </c>
    </row>
    <row r="309" spans="1:17" x14ac:dyDescent="0.25">
      <c r="A309" t="s">
        <v>4842</v>
      </c>
    </row>
    <row r="310" spans="1:17" x14ac:dyDescent="0.25">
      <c r="A310" t="s">
        <v>4856</v>
      </c>
    </row>
    <row r="311" spans="1:17" x14ac:dyDescent="0.25">
      <c r="A311" t="s">
        <v>4861</v>
      </c>
    </row>
    <row r="312" spans="1:17" x14ac:dyDescent="0.25">
      <c r="A312" t="s">
        <v>4862</v>
      </c>
    </row>
    <row r="313" spans="1:17" x14ac:dyDescent="0.25">
      <c r="A313" t="s">
        <v>4865</v>
      </c>
    </row>
    <row r="314" spans="1:17" x14ac:dyDescent="0.25">
      <c r="A314" t="s">
        <v>4872</v>
      </c>
    </row>
    <row r="315" spans="1:17" x14ac:dyDescent="0.25">
      <c r="A315" t="s">
        <v>4874</v>
      </c>
    </row>
    <row r="316" spans="1:17" x14ac:dyDescent="0.25">
      <c r="A316" t="s">
        <v>4877</v>
      </c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4855</v>
      </c>
      <c r="B320" s="253"/>
      <c r="C320" s="253"/>
      <c r="D320" s="253"/>
      <c r="E320" s="253" t="s">
        <v>4831</v>
      </c>
      <c r="F320" s="253"/>
      <c r="G320" s="253"/>
      <c r="K320" t="s">
        <v>4823</v>
      </c>
      <c r="O320" t="s">
        <v>4823</v>
      </c>
    </row>
    <row r="321" spans="1:15" x14ac:dyDescent="0.25">
      <c r="A321" s="253" t="s">
        <v>4859</v>
      </c>
      <c r="C321" s="253"/>
      <c r="D321" s="253"/>
      <c r="E321" s="253" t="s">
        <v>4832</v>
      </c>
      <c r="F321" s="253"/>
      <c r="G321" s="253"/>
      <c r="K321" t="s">
        <v>4829</v>
      </c>
      <c r="O321" t="s">
        <v>4829</v>
      </c>
    </row>
    <row r="322" spans="1:15" x14ac:dyDescent="0.25">
      <c r="A322" s="253" t="s">
        <v>4860</v>
      </c>
      <c r="C322" s="253"/>
      <c r="D322" s="253"/>
      <c r="E322" s="253" t="s">
        <v>4833</v>
      </c>
      <c r="F322" s="253"/>
      <c r="G322" s="253"/>
    </row>
    <row r="323" spans="1:15" x14ac:dyDescent="0.25">
      <c r="A323" s="253" t="s">
        <v>4866</v>
      </c>
      <c r="B323" s="253"/>
      <c r="C323" s="253"/>
      <c r="D323" s="253"/>
      <c r="E323" s="253" t="s">
        <v>4850</v>
      </c>
      <c r="F323" s="253"/>
      <c r="G323" s="253"/>
    </row>
    <row r="324" spans="1:15" x14ac:dyDescent="0.25">
      <c r="A324" s="253" t="s">
        <v>4868</v>
      </c>
      <c r="C324" s="253"/>
      <c r="D324" s="253"/>
      <c r="E324" s="253" t="s">
        <v>4851</v>
      </c>
    </row>
    <row r="325" spans="1:15" x14ac:dyDescent="0.25">
      <c r="A325" s="253"/>
      <c r="C325" s="253"/>
      <c r="D325" s="253"/>
      <c r="E325" s="253" t="s">
        <v>4852</v>
      </c>
    </row>
    <row r="326" spans="1:15" x14ac:dyDescent="0.25">
      <c r="A326" s="253"/>
      <c r="C326" s="253"/>
      <c r="D326" s="253"/>
      <c r="E326" s="253" t="s">
        <v>4853</v>
      </c>
    </row>
    <row r="327" spans="1:15" x14ac:dyDescent="0.25">
      <c r="A327" s="253"/>
      <c r="C327" s="253"/>
      <c r="D327" s="253"/>
      <c r="E327" s="253" t="s">
        <v>4854</v>
      </c>
    </row>
    <row r="328" spans="1:15" x14ac:dyDescent="0.25">
      <c r="A328" s="253"/>
      <c r="C328" s="253"/>
      <c r="D328" s="253"/>
      <c r="E328" s="253" t="s">
        <v>4855</v>
      </c>
    </row>
    <row r="329" spans="1:15" x14ac:dyDescent="0.25">
      <c r="A329" s="253"/>
      <c r="C329" s="253"/>
      <c r="D329" s="253"/>
      <c r="E329" s="253" t="s">
        <v>4859</v>
      </c>
    </row>
    <row r="330" spans="1:15" x14ac:dyDescent="0.25">
      <c r="A330" s="253"/>
      <c r="E330" s="253" t="s">
        <v>4860</v>
      </c>
    </row>
    <row r="331" spans="1:15" x14ac:dyDescent="0.25">
      <c r="A331" s="253"/>
      <c r="E331" s="253" t="s">
        <v>4868</v>
      </c>
    </row>
    <row r="332" spans="1:15" x14ac:dyDescent="0.25">
      <c r="A332" s="253"/>
      <c r="E332" s="253" t="s">
        <v>4884</v>
      </c>
    </row>
    <row r="333" spans="1:15" x14ac:dyDescent="0.25">
      <c r="A333" s="253"/>
      <c r="E333" s="253"/>
    </row>
    <row r="334" spans="1:15" x14ac:dyDescent="0.25">
      <c r="A334" s="253"/>
      <c r="E334" s="253"/>
    </row>
    <row r="335" spans="1:15" x14ac:dyDescent="0.25">
      <c r="A335" s="253"/>
      <c r="E335" s="253"/>
    </row>
    <row r="336" spans="1:15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C339" s="253"/>
      <c r="D339" s="253"/>
      <c r="E339" s="253"/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I55"/>
  <sheetViews>
    <sheetView topLeftCell="A34" workbookViewId="0">
      <selection activeCell="H60" sqref="H60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6" t="s">
        <v>3141</v>
      </c>
      <c r="C2" s="86">
        <v>21</v>
      </c>
      <c r="D2" s="86" t="s">
        <v>3835</v>
      </c>
      <c r="E2" s="86">
        <v>27</v>
      </c>
      <c r="F2" s="87">
        <v>43847</v>
      </c>
      <c r="G2" s="86" t="s">
        <v>2950</v>
      </c>
      <c r="H2" t="s">
        <v>4345</v>
      </c>
    </row>
    <row r="3" spans="1:9" x14ac:dyDescent="0.25">
      <c r="A3" s="158">
        <v>2</v>
      </c>
      <c r="B3" s="6" t="s">
        <v>3886</v>
      </c>
      <c r="C3" s="123">
        <v>822</v>
      </c>
      <c r="D3" s="123" t="s">
        <v>3887</v>
      </c>
      <c r="E3" s="123">
        <v>67</v>
      </c>
      <c r="F3" s="124">
        <v>43893</v>
      </c>
      <c r="G3" s="140" t="s">
        <v>2843</v>
      </c>
      <c r="H3" t="s">
        <v>4401</v>
      </c>
    </row>
    <row r="4" spans="1:9" x14ac:dyDescent="0.25">
      <c r="A4" s="158">
        <v>3</v>
      </c>
      <c r="B4" s="51" t="s">
        <v>3973</v>
      </c>
      <c r="C4" s="123">
        <v>842</v>
      </c>
      <c r="D4" s="123" t="s">
        <v>3974</v>
      </c>
      <c r="E4" s="123">
        <v>124</v>
      </c>
      <c r="F4" s="124">
        <v>44019</v>
      </c>
      <c r="G4" s="123" t="s">
        <v>2950</v>
      </c>
      <c r="H4" t="s">
        <v>4494</v>
      </c>
    </row>
    <row r="5" spans="1:9" x14ac:dyDescent="0.25">
      <c r="A5" s="158">
        <v>4</v>
      </c>
      <c r="B5" s="51" t="s">
        <v>4178</v>
      </c>
      <c r="C5" s="334" t="s">
        <v>2491</v>
      </c>
      <c r="D5" s="123" t="s">
        <v>4179</v>
      </c>
      <c r="E5" s="123">
        <v>252</v>
      </c>
      <c r="F5" s="124">
        <v>44106</v>
      </c>
      <c r="G5" s="86" t="s">
        <v>2950</v>
      </c>
      <c r="H5" t="s">
        <v>4716</v>
      </c>
    </row>
    <row r="6" spans="1:9" x14ac:dyDescent="0.25">
      <c r="A6" s="158">
        <v>5</v>
      </c>
      <c r="B6" s="51" t="s">
        <v>4187</v>
      </c>
      <c r="C6" s="123">
        <v>931</v>
      </c>
      <c r="D6" s="123" t="s">
        <v>4125</v>
      </c>
      <c r="E6" s="123">
        <v>259</v>
      </c>
      <c r="F6" s="124">
        <v>44113</v>
      </c>
      <c r="G6" s="86" t="s">
        <v>2950</v>
      </c>
      <c r="H6" t="s">
        <v>4637</v>
      </c>
    </row>
    <row r="7" spans="1:9" x14ac:dyDescent="0.25">
      <c r="A7" s="158">
        <v>6</v>
      </c>
      <c r="B7" s="51" t="s">
        <v>4201</v>
      </c>
      <c r="C7" s="123" t="s">
        <v>4202</v>
      </c>
      <c r="D7" s="123" t="s">
        <v>4125</v>
      </c>
      <c r="E7" s="123">
        <v>266</v>
      </c>
      <c r="F7" s="124">
        <v>44118</v>
      </c>
      <c r="G7" s="140" t="s">
        <v>2843</v>
      </c>
    </row>
    <row r="8" spans="1:9" x14ac:dyDescent="0.25">
      <c r="A8" s="158">
        <v>7</v>
      </c>
      <c r="B8" s="51" t="s">
        <v>4260</v>
      </c>
      <c r="C8" s="123">
        <v>931</v>
      </c>
      <c r="D8" s="123" t="s">
        <v>4125</v>
      </c>
      <c r="E8" s="123">
        <v>326</v>
      </c>
      <c r="F8" s="124">
        <v>44154</v>
      </c>
      <c r="G8" s="86" t="s">
        <v>2950</v>
      </c>
      <c r="H8" t="s">
        <v>4662</v>
      </c>
    </row>
    <row r="9" spans="1:9" x14ac:dyDescent="0.25">
      <c r="A9" s="158">
        <v>8</v>
      </c>
      <c r="B9" s="51" t="s">
        <v>4341</v>
      </c>
      <c r="C9" s="123">
        <v>432</v>
      </c>
      <c r="D9" s="123" t="s">
        <v>4342</v>
      </c>
      <c r="E9" s="123">
        <v>24</v>
      </c>
      <c r="F9" s="124">
        <v>44214</v>
      </c>
      <c r="G9" s="140" t="s">
        <v>2843</v>
      </c>
    </row>
    <row r="10" spans="1:9" x14ac:dyDescent="0.25">
      <c r="A10" s="158">
        <v>9</v>
      </c>
      <c r="B10" s="51" t="s">
        <v>4355</v>
      </c>
      <c r="C10" s="123">
        <v>521</v>
      </c>
      <c r="D10" s="123" t="s">
        <v>4356</v>
      </c>
      <c r="E10" s="123">
        <v>29</v>
      </c>
      <c r="F10" s="124">
        <v>44216</v>
      </c>
      <c r="G10" s="86" t="s">
        <v>2950</v>
      </c>
    </row>
    <row r="11" spans="1:9" x14ac:dyDescent="0.25">
      <c r="A11" s="158">
        <v>10</v>
      </c>
      <c r="B11" s="51" t="s">
        <v>4363</v>
      </c>
      <c r="C11" s="123">
        <v>432</v>
      </c>
      <c r="D11" s="123" t="s">
        <v>4342</v>
      </c>
      <c r="E11" s="123">
        <v>37</v>
      </c>
      <c r="F11" s="124">
        <v>44225</v>
      </c>
      <c r="G11" s="140" t="s">
        <v>2843</v>
      </c>
    </row>
    <row r="12" spans="1:9" x14ac:dyDescent="0.25">
      <c r="A12" s="158">
        <v>11</v>
      </c>
      <c r="B12" s="51" t="s">
        <v>4367</v>
      </c>
      <c r="C12" s="123" t="s">
        <v>4368</v>
      </c>
      <c r="D12" s="123" t="s">
        <v>4125</v>
      </c>
      <c r="E12" s="123">
        <v>44</v>
      </c>
      <c r="F12" s="124">
        <v>44230</v>
      </c>
      <c r="G12" s="86" t="s">
        <v>2950</v>
      </c>
      <c r="H12" s="343"/>
      <c r="I12" t="s">
        <v>4557</v>
      </c>
    </row>
    <row r="13" spans="1:9" x14ac:dyDescent="0.25">
      <c r="A13" s="158">
        <v>12</v>
      </c>
      <c r="B13" s="51" t="s">
        <v>4384</v>
      </c>
      <c r="C13" s="123" t="s">
        <v>3861</v>
      </c>
      <c r="D13" s="123" t="s">
        <v>4342</v>
      </c>
      <c r="E13" s="123">
        <v>57</v>
      </c>
      <c r="F13" s="124">
        <v>44235</v>
      </c>
      <c r="G13" s="140" t="s">
        <v>2843</v>
      </c>
    </row>
    <row r="14" spans="1:9" x14ac:dyDescent="0.25">
      <c r="A14" s="158">
        <v>13</v>
      </c>
      <c r="B14" s="51" t="s">
        <v>4386</v>
      </c>
      <c r="C14" s="123" t="s">
        <v>4387</v>
      </c>
      <c r="D14" s="123" t="s">
        <v>4342</v>
      </c>
      <c r="E14" s="123">
        <v>60</v>
      </c>
      <c r="F14" s="124">
        <v>44239</v>
      </c>
      <c r="G14" s="302" t="s">
        <v>2950</v>
      </c>
    </row>
    <row r="15" spans="1:9" x14ac:dyDescent="0.25">
      <c r="A15" s="158">
        <v>14</v>
      </c>
      <c r="B15" s="51" t="s">
        <v>4390</v>
      </c>
      <c r="C15" s="123" t="s">
        <v>4387</v>
      </c>
      <c r="D15" s="123" t="s">
        <v>4342</v>
      </c>
      <c r="E15" s="123">
        <v>62</v>
      </c>
      <c r="F15" s="124">
        <v>44242</v>
      </c>
      <c r="G15" s="302" t="s">
        <v>2950</v>
      </c>
    </row>
    <row r="16" spans="1:9" x14ac:dyDescent="0.25">
      <c r="A16" s="158">
        <v>15</v>
      </c>
      <c r="B16" s="51" t="s">
        <v>4399</v>
      </c>
      <c r="C16" s="123" t="s">
        <v>3502</v>
      </c>
      <c r="D16" s="123" t="s">
        <v>4342</v>
      </c>
      <c r="E16" s="123">
        <v>70</v>
      </c>
      <c r="F16" s="124">
        <v>44253</v>
      </c>
      <c r="G16" s="302" t="s">
        <v>2950</v>
      </c>
    </row>
    <row r="17" spans="1:7" x14ac:dyDescent="0.25">
      <c r="A17" s="158">
        <v>16</v>
      </c>
      <c r="B17" s="51" t="s">
        <v>4411</v>
      </c>
      <c r="C17" s="123" t="s">
        <v>4412</v>
      </c>
      <c r="D17" s="123" t="s">
        <v>4342</v>
      </c>
      <c r="E17" s="123">
        <v>85</v>
      </c>
      <c r="F17" s="124">
        <v>44279</v>
      </c>
      <c r="G17" s="140" t="s">
        <v>2843</v>
      </c>
    </row>
    <row r="18" spans="1:7" x14ac:dyDescent="0.25">
      <c r="A18" s="158">
        <v>17</v>
      </c>
      <c r="B18" s="51" t="s">
        <v>4418</v>
      </c>
      <c r="C18" s="123">
        <v>531</v>
      </c>
      <c r="D18" s="123" t="s">
        <v>4342</v>
      </c>
      <c r="E18" s="123">
        <v>88</v>
      </c>
      <c r="F18" s="124">
        <v>44286</v>
      </c>
      <c r="G18" s="86" t="s">
        <v>2950</v>
      </c>
    </row>
    <row r="19" spans="1:7" x14ac:dyDescent="0.25">
      <c r="A19" s="158">
        <v>18</v>
      </c>
      <c r="B19" s="51" t="s">
        <v>4421</v>
      </c>
      <c r="C19" s="123">
        <v>312</v>
      </c>
      <c r="D19" s="123" t="s">
        <v>4342</v>
      </c>
      <c r="E19" s="123">
        <v>92</v>
      </c>
      <c r="F19" s="124">
        <v>44287</v>
      </c>
      <c r="G19" s="140" t="s">
        <v>2843</v>
      </c>
    </row>
    <row r="20" spans="1:7" x14ac:dyDescent="0.25">
      <c r="A20" s="158">
        <v>19</v>
      </c>
      <c r="B20" s="51" t="s">
        <v>4435</v>
      </c>
      <c r="C20" s="123">
        <v>121</v>
      </c>
      <c r="D20" s="123" t="s">
        <v>4436</v>
      </c>
      <c r="E20" s="123">
        <v>112</v>
      </c>
      <c r="F20" s="124">
        <v>44330</v>
      </c>
      <c r="G20" s="302" t="s">
        <v>2950</v>
      </c>
    </row>
    <row r="21" spans="1:7" x14ac:dyDescent="0.25">
      <c r="A21" s="158">
        <v>20</v>
      </c>
      <c r="B21" s="51" t="s">
        <v>3899</v>
      </c>
      <c r="C21" s="123">
        <v>531</v>
      </c>
      <c r="D21" s="123" t="s">
        <v>4433</v>
      </c>
      <c r="E21" s="123">
        <v>115</v>
      </c>
      <c r="F21" s="124">
        <v>44335</v>
      </c>
      <c r="G21" s="86" t="s">
        <v>2950</v>
      </c>
    </row>
    <row r="22" spans="1:7" x14ac:dyDescent="0.25">
      <c r="A22" s="158">
        <v>21</v>
      </c>
      <c r="B22" s="65" t="s">
        <v>4442</v>
      </c>
      <c r="C22" s="287" t="s">
        <v>4043</v>
      </c>
      <c r="D22" s="287" t="s">
        <v>4443</v>
      </c>
      <c r="E22" s="287">
        <v>117</v>
      </c>
      <c r="F22" s="288">
        <v>44335</v>
      </c>
      <c r="G22" s="244" t="s">
        <v>2843</v>
      </c>
    </row>
    <row r="23" spans="1:7" x14ac:dyDescent="0.25">
      <c r="A23" s="158">
        <v>22</v>
      </c>
      <c r="B23" s="51" t="s">
        <v>4446</v>
      </c>
      <c r="C23" s="123">
        <v>221</v>
      </c>
      <c r="D23" s="123" t="s">
        <v>4433</v>
      </c>
      <c r="E23" s="123">
        <v>119</v>
      </c>
      <c r="F23" s="124">
        <v>44340</v>
      </c>
      <c r="G23" s="86" t="s">
        <v>2950</v>
      </c>
    </row>
    <row r="24" spans="1:7" x14ac:dyDescent="0.25">
      <c r="A24" s="158">
        <v>23</v>
      </c>
      <c r="B24" s="51" t="s">
        <v>4451</v>
      </c>
      <c r="C24" s="123" t="s">
        <v>3502</v>
      </c>
      <c r="D24" s="123" t="s">
        <v>4433</v>
      </c>
      <c r="E24" s="123">
        <v>126</v>
      </c>
      <c r="F24" s="124">
        <v>44348</v>
      </c>
      <c r="G24" s="86" t="s">
        <v>2950</v>
      </c>
    </row>
    <row r="25" spans="1:7" x14ac:dyDescent="0.25">
      <c r="A25" s="158">
        <v>24</v>
      </c>
      <c r="B25" s="51" t="s">
        <v>4466</v>
      </c>
      <c r="C25" s="123" t="s">
        <v>4368</v>
      </c>
      <c r="D25" s="123" t="s">
        <v>4467</v>
      </c>
      <c r="E25" s="123">
        <v>135</v>
      </c>
      <c r="F25" s="124">
        <v>44362</v>
      </c>
      <c r="G25" s="140" t="s">
        <v>2843</v>
      </c>
    </row>
    <row r="26" spans="1:7" x14ac:dyDescent="0.25">
      <c r="A26" s="158">
        <v>25</v>
      </c>
      <c r="B26" s="51" t="s">
        <v>4472</v>
      </c>
      <c r="C26" s="334" t="s">
        <v>2489</v>
      </c>
      <c r="D26" s="123" t="s">
        <v>4433</v>
      </c>
      <c r="E26" s="123">
        <v>142</v>
      </c>
      <c r="F26" s="124">
        <v>44370</v>
      </c>
      <c r="G26" s="86" t="s">
        <v>2950</v>
      </c>
    </row>
    <row r="27" spans="1:7" x14ac:dyDescent="0.25">
      <c r="A27" s="158">
        <v>26</v>
      </c>
      <c r="B27" s="65" t="s">
        <v>4474</v>
      </c>
      <c r="C27" s="287" t="s">
        <v>4475</v>
      </c>
      <c r="D27" s="287" t="s">
        <v>4476</v>
      </c>
      <c r="E27" s="287">
        <v>139</v>
      </c>
      <c r="F27" s="288">
        <v>44368</v>
      </c>
      <c r="G27" s="181" t="s">
        <v>2950</v>
      </c>
    </row>
    <row r="28" spans="1:7" x14ac:dyDescent="0.25">
      <c r="A28" s="158">
        <v>27</v>
      </c>
      <c r="B28" s="51" t="s">
        <v>4555</v>
      </c>
      <c r="C28" s="123">
        <v>222</v>
      </c>
      <c r="D28" s="123" t="s">
        <v>4556</v>
      </c>
      <c r="E28" s="123">
        <v>185</v>
      </c>
      <c r="F28" s="124">
        <v>44438</v>
      </c>
      <c r="G28" s="140" t="s">
        <v>2843</v>
      </c>
    </row>
    <row r="29" spans="1:7" x14ac:dyDescent="0.25">
      <c r="A29" s="158">
        <v>28</v>
      </c>
      <c r="B29" s="51" t="s">
        <v>4591</v>
      </c>
      <c r="C29" s="123" t="s">
        <v>4488</v>
      </c>
      <c r="D29" s="123" t="s">
        <v>4592</v>
      </c>
      <c r="E29" s="123">
        <v>216</v>
      </c>
      <c r="F29" s="124">
        <v>44446</v>
      </c>
      <c r="G29" s="140" t="s">
        <v>2843</v>
      </c>
    </row>
    <row r="30" spans="1:7" x14ac:dyDescent="0.25">
      <c r="A30" s="158">
        <v>29</v>
      </c>
      <c r="B30" s="51" t="s">
        <v>4628</v>
      </c>
      <c r="C30" s="123">
        <v>641</v>
      </c>
      <c r="D30" s="123" t="s">
        <v>4556</v>
      </c>
      <c r="E30" s="123">
        <v>229</v>
      </c>
      <c r="F30" s="124">
        <v>44449</v>
      </c>
      <c r="G30" s="86" t="s">
        <v>2950</v>
      </c>
    </row>
    <row r="31" spans="1:7" x14ac:dyDescent="0.25">
      <c r="A31" s="158">
        <v>30</v>
      </c>
      <c r="B31" s="51" t="s">
        <v>4634</v>
      </c>
      <c r="C31" s="123">
        <v>731</v>
      </c>
      <c r="D31" s="123" t="s">
        <v>4635</v>
      </c>
      <c r="E31" s="123">
        <v>235</v>
      </c>
      <c r="F31" s="124">
        <v>44453</v>
      </c>
      <c r="G31" s="86" t="s">
        <v>2950</v>
      </c>
    </row>
    <row r="32" spans="1:7" x14ac:dyDescent="0.25">
      <c r="A32" s="158">
        <v>31</v>
      </c>
      <c r="B32" s="51" t="s">
        <v>4706</v>
      </c>
      <c r="C32" s="123">
        <v>731</v>
      </c>
      <c r="D32" s="123" t="s">
        <v>4556</v>
      </c>
      <c r="E32" s="123">
        <v>287</v>
      </c>
      <c r="F32" s="124">
        <v>44469</v>
      </c>
      <c r="G32" s="86" t="s">
        <v>2950</v>
      </c>
    </row>
    <row r="33" spans="1:7" x14ac:dyDescent="0.25">
      <c r="A33" s="158">
        <v>32</v>
      </c>
      <c r="B33" s="51" t="s">
        <v>4758</v>
      </c>
      <c r="C33" s="123">
        <v>941</v>
      </c>
      <c r="D33" s="123" t="s">
        <v>4556</v>
      </c>
      <c r="E33" s="123">
        <v>335</v>
      </c>
      <c r="F33" s="124">
        <v>44491</v>
      </c>
      <c r="G33" s="86" t="s">
        <v>2950</v>
      </c>
    </row>
    <row r="34" spans="1:7" x14ac:dyDescent="0.25">
      <c r="A34" s="158">
        <v>33</v>
      </c>
      <c r="B34" s="51" t="s">
        <v>4769</v>
      </c>
      <c r="C34" s="123">
        <v>841</v>
      </c>
      <c r="D34" s="123" t="s">
        <v>4556</v>
      </c>
      <c r="E34" s="123">
        <v>343</v>
      </c>
      <c r="F34" s="124">
        <v>44495</v>
      </c>
      <c r="G34" s="86" t="s">
        <v>2950</v>
      </c>
    </row>
    <row r="35" spans="1:7" x14ac:dyDescent="0.25">
      <c r="A35" s="158">
        <v>34</v>
      </c>
      <c r="B35" s="51" t="s">
        <v>4789</v>
      </c>
      <c r="C35" s="123" t="s">
        <v>4798</v>
      </c>
      <c r="D35" s="123" t="s">
        <v>4556</v>
      </c>
      <c r="E35" s="123">
        <v>362</v>
      </c>
      <c r="F35" s="124">
        <v>44515</v>
      </c>
      <c r="G35" s="86" t="s">
        <v>2950</v>
      </c>
    </row>
    <row r="36" spans="1:7" x14ac:dyDescent="0.25">
      <c r="A36" s="158">
        <v>35</v>
      </c>
      <c r="B36" s="51" t="s">
        <v>4799</v>
      </c>
      <c r="C36" s="123">
        <v>932</v>
      </c>
      <c r="D36" s="123" t="s">
        <v>4556</v>
      </c>
      <c r="E36" s="123">
        <v>374</v>
      </c>
      <c r="F36" s="124">
        <v>44519</v>
      </c>
      <c r="G36" s="140" t="s">
        <v>2843</v>
      </c>
    </row>
    <row r="37" spans="1:7" x14ac:dyDescent="0.25">
      <c r="A37" s="158">
        <v>36</v>
      </c>
      <c r="B37" s="51" t="s">
        <v>4809</v>
      </c>
      <c r="C37" s="334" t="s">
        <v>4491</v>
      </c>
      <c r="D37" s="123" t="s">
        <v>4556</v>
      </c>
      <c r="E37" s="123">
        <v>381</v>
      </c>
      <c r="F37" s="124">
        <v>44523</v>
      </c>
      <c r="G37" s="140" t="s">
        <v>2843</v>
      </c>
    </row>
    <row r="38" spans="1:7" x14ac:dyDescent="0.25">
      <c r="A38" s="158">
        <v>37</v>
      </c>
      <c r="B38" s="51" t="s">
        <v>4812</v>
      </c>
      <c r="C38" s="123" t="s">
        <v>4798</v>
      </c>
      <c r="D38" s="123" t="s">
        <v>4556</v>
      </c>
      <c r="E38" s="123">
        <v>386</v>
      </c>
      <c r="F38" s="124">
        <v>44523</v>
      </c>
      <c r="G38" s="86" t="s">
        <v>2950</v>
      </c>
    </row>
    <row r="39" spans="1:7" x14ac:dyDescent="0.25">
      <c r="A39" s="158">
        <v>38</v>
      </c>
      <c r="B39" s="51" t="s">
        <v>280</v>
      </c>
      <c r="C39" s="123">
        <v>531</v>
      </c>
      <c r="D39" s="123" t="s">
        <v>4556</v>
      </c>
      <c r="E39" s="123">
        <v>387</v>
      </c>
      <c r="F39" s="124">
        <v>44526</v>
      </c>
      <c r="G39" s="86" t="s">
        <v>2950</v>
      </c>
    </row>
    <row r="40" spans="1:7" x14ac:dyDescent="0.25">
      <c r="A40" s="158">
        <v>39</v>
      </c>
      <c r="B40" s="51" t="s">
        <v>4819</v>
      </c>
      <c r="C40" s="123">
        <v>431</v>
      </c>
      <c r="D40" s="123" t="s">
        <v>4556</v>
      </c>
      <c r="E40" s="123">
        <v>391</v>
      </c>
      <c r="F40" s="124">
        <v>44530</v>
      </c>
      <c r="G40" s="86" t="s">
        <v>2950</v>
      </c>
    </row>
    <row r="41" spans="1:7" x14ac:dyDescent="0.25">
      <c r="A41" s="158">
        <v>40</v>
      </c>
      <c r="B41" s="51" t="s">
        <v>4825</v>
      </c>
      <c r="C41" s="123">
        <v>631</v>
      </c>
      <c r="D41" s="123" t="s">
        <v>4556</v>
      </c>
      <c r="E41" s="123">
        <v>395</v>
      </c>
      <c r="F41" s="124">
        <v>44531</v>
      </c>
      <c r="G41" s="86" t="s">
        <v>2950</v>
      </c>
    </row>
    <row r="42" spans="1:7" x14ac:dyDescent="0.25">
      <c r="A42" s="158">
        <v>41</v>
      </c>
      <c r="B42" s="51" t="s">
        <v>4834</v>
      </c>
      <c r="C42" s="123" t="s">
        <v>3502</v>
      </c>
      <c r="D42" s="123" t="s">
        <v>4556</v>
      </c>
      <c r="E42" s="123">
        <v>410</v>
      </c>
      <c r="F42" s="124">
        <v>44532</v>
      </c>
      <c r="G42" s="86" t="s">
        <v>2950</v>
      </c>
    </row>
    <row r="43" spans="1:7" x14ac:dyDescent="0.25">
      <c r="A43" s="158">
        <v>42</v>
      </c>
      <c r="B43" s="51" t="s">
        <v>4838</v>
      </c>
      <c r="C43" s="123">
        <v>521</v>
      </c>
      <c r="D43" s="123" t="s">
        <v>4556</v>
      </c>
      <c r="E43" s="123">
        <v>411</v>
      </c>
      <c r="F43" s="124">
        <v>44533</v>
      </c>
      <c r="G43" s="86" t="s">
        <v>2950</v>
      </c>
    </row>
    <row r="44" spans="1:7" x14ac:dyDescent="0.25">
      <c r="A44" s="158">
        <v>43</v>
      </c>
      <c r="B44" s="51" t="s">
        <v>4843</v>
      </c>
      <c r="C44" s="123">
        <v>631</v>
      </c>
      <c r="D44" s="123" t="s">
        <v>4556</v>
      </c>
      <c r="E44" s="123">
        <v>404</v>
      </c>
      <c r="F44" s="124">
        <v>44531</v>
      </c>
      <c r="G44" s="86" t="s">
        <v>2950</v>
      </c>
    </row>
    <row r="45" spans="1:7" x14ac:dyDescent="0.25">
      <c r="A45" s="158">
        <v>44</v>
      </c>
      <c r="B45" s="51" t="s">
        <v>4844</v>
      </c>
      <c r="C45" s="123">
        <v>631</v>
      </c>
      <c r="D45" s="123" t="s">
        <v>4556</v>
      </c>
      <c r="E45" s="123">
        <v>405</v>
      </c>
      <c r="F45" s="124">
        <v>44531</v>
      </c>
      <c r="G45" s="86" t="s">
        <v>2950</v>
      </c>
    </row>
    <row r="46" spans="1:7" x14ac:dyDescent="0.25">
      <c r="A46" s="158">
        <v>45</v>
      </c>
      <c r="B46" s="51" t="s">
        <v>4845</v>
      </c>
      <c r="C46" s="123">
        <v>631</v>
      </c>
      <c r="D46" s="123" t="s">
        <v>4556</v>
      </c>
      <c r="E46" s="123">
        <v>406</v>
      </c>
      <c r="F46" s="124">
        <v>44531</v>
      </c>
      <c r="G46" s="86" t="s">
        <v>2950</v>
      </c>
    </row>
    <row r="47" spans="1:7" x14ac:dyDescent="0.25">
      <c r="A47" s="158">
        <v>46</v>
      </c>
      <c r="B47" s="51" t="s">
        <v>4857</v>
      </c>
      <c r="C47" s="123">
        <v>721</v>
      </c>
      <c r="D47" s="123" t="s">
        <v>4556</v>
      </c>
      <c r="E47" s="123">
        <v>422</v>
      </c>
      <c r="F47" s="124">
        <v>44539</v>
      </c>
      <c r="G47" s="86" t="s">
        <v>2950</v>
      </c>
    </row>
    <row r="48" spans="1:7" x14ac:dyDescent="0.25">
      <c r="A48" s="158">
        <v>47</v>
      </c>
      <c r="B48" s="51" t="s">
        <v>4863</v>
      </c>
      <c r="C48" s="123" t="s">
        <v>3719</v>
      </c>
      <c r="D48" s="123" t="s">
        <v>4556</v>
      </c>
      <c r="E48" s="123">
        <v>429</v>
      </c>
      <c r="F48" s="124">
        <v>44545</v>
      </c>
      <c r="G48" s="86" t="s">
        <v>2950</v>
      </c>
    </row>
    <row r="49" spans="1:7" x14ac:dyDescent="0.25">
      <c r="A49" s="158">
        <v>48</v>
      </c>
      <c r="B49" s="51" t="s">
        <v>4864</v>
      </c>
      <c r="C49" s="123">
        <v>721</v>
      </c>
      <c r="D49" s="123" t="s">
        <v>4556</v>
      </c>
      <c r="E49" s="123">
        <v>428</v>
      </c>
      <c r="F49" s="124">
        <v>44545</v>
      </c>
      <c r="G49" s="86" t="s">
        <v>2950</v>
      </c>
    </row>
    <row r="50" spans="1:7" x14ac:dyDescent="0.25">
      <c r="A50" s="158">
        <v>49</v>
      </c>
      <c r="B50" s="51" t="s">
        <v>4867</v>
      </c>
      <c r="C50" s="123">
        <v>721</v>
      </c>
      <c r="D50" s="123" t="s">
        <v>4556</v>
      </c>
      <c r="E50" s="123">
        <v>431</v>
      </c>
      <c r="F50" s="124">
        <v>44546</v>
      </c>
      <c r="G50" s="86" t="s">
        <v>2950</v>
      </c>
    </row>
    <row r="51" spans="1:7" x14ac:dyDescent="0.25">
      <c r="A51" s="158">
        <v>50</v>
      </c>
      <c r="B51" s="51" t="s">
        <v>4873</v>
      </c>
      <c r="C51" s="123">
        <v>131</v>
      </c>
      <c r="D51" s="123" t="s">
        <v>4556</v>
      </c>
      <c r="E51" s="123">
        <v>437</v>
      </c>
      <c r="F51" s="124">
        <v>44551</v>
      </c>
      <c r="G51" s="86" t="s">
        <v>2950</v>
      </c>
    </row>
    <row r="52" spans="1:7" x14ac:dyDescent="0.25">
      <c r="A52" s="158">
        <v>51</v>
      </c>
      <c r="B52" s="51" t="s">
        <v>4875</v>
      </c>
      <c r="C52" s="123" t="s">
        <v>3719</v>
      </c>
      <c r="D52" s="123" t="s">
        <v>4556</v>
      </c>
      <c r="E52" s="123">
        <v>439</v>
      </c>
      <c r="F52" s="124">
        <v>44553</v>
      </c>
      <c r="G52" s="86" t="s">
        <v>2950</v>
      </c>
    </row>
    <row r="53" spans="1:7" x14ac:dyDescent="0.25">
      <c r="A53" s="158">
        <v>52</v>
      </c>
      <c r="B53" s="51" t="s">
        <v>4879</v>
      </c>
      <c r="C53" s="123" t="s">
        <v>4798</v>
      </c>
      <c r="D53" s="124" t="s">
        <v>4556</v>
      </c>
      <c r="E53" s="123">
        <v>442</v>
      </c>
      <c r="F53" s="124">
        <v>44554</v>
      </c>
      <c r="G53" s="86" t="s">
        <v>2950</v>
      </c>
    </row>
    <row r="54" spans="1:7" x14ac:dyDescent="0.25">
      <c r="A54" s="158">
        <v>53</v>
      </c>
      <c r="B54" s="51" t="s">
        <v>4880</v>
      </c>
      <c r="C54" s="123">
        <v>421</v>
      </c>
      <c r="D54" s="124" t="s">
        <v>4556</v>
      </c>
      <c r="E54" s="123">
        <v>443</v>
      </c>
      <c r="F54" s="124">
        <v>44554</v>
      </c>
      <c r="G54" s="140" t="s">
        <v>2843</v>
      </c>
    </row>
    <row r="55" spans="1:7" x14ac:dyDescent="0.25">
      <c r="A55" s="158">
        <v>54</v>
      </c>
      <c r="B55" s="51" t="s">
        <v>4882</v>
      </c>
      <c r="C55" s="123">
        <v>231</v>
      </c>
      <c r="D55" s="124" t="s">
        <v>4883</v>
      </c>
      <c r="E55" s="123">
        <v>446</v>
      </c>
      <c r="F55" s="124">
        <v>44557</v>
      </c>
      <c r="G55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X348"/>
  <sheetViews>
    <sheetView zoomScaleNormal="100" workbookViewId="0">
      <pane ySplit="1" topLeftCell="A153" activePane="bottomLeft" state="frozen"/>
      <selection pane="bottomLeft" activeCell="G218" sqref="G218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396</v>
      </c>
      <c r="G3" s="24">
        <f>C5+C12+C23+C31+C36+C42+C48+C103+C116+C117+C126+C127+C135+C143+C53+C63+C81+C89+C13+C14+C24+C25+C64+C104+C118+C136+C144</f>
        <v>363</v>
      </c>
      <c r="H3" s="24">
        <f>C6+C15+C26+C32+C37+C44+C49+C54+C105+C119+C120+C128+C137+C145+C129+C82+C91+C67+C68+C106</f>
        <v>314</v>
      </c>
      <c r="I3" s="24">
        <f>C7+C33+C38+C45+C50+C55+C107+C121+C130+C139+C148+C149+C122+C83+C92+C69+C70+C131+C150</f>
        <v>242</v>
      </c>
      <c r="J3" s="170">
        <f>F3+G3+H3+I3</f>
        <v>1315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302</v>
      </c>
      <c r="G6" s="5">
        <f>B5+B12+B13+B14+B23+B24+B25+B31+B36+B42+B48+B53+B103+B116+B117+B118+B126+B135+B143+B144+B127+B63+B81+B89+B64+B104+B136+B65+B66+B90+B43</f>
        <v>287</v>
      </c>
      <c r="H6" s="5">
        <f>B6+B15+B16+B17+B26+B27+B28+B32+B37+B44+B49+B54+B105+B119+B120+B128+B129+B137+B145+B146+B82+B91+B67+B68+B106+B138+B69</f>
        <v>203</v>
      </c>
      <c r="I6" s="5">
        <f>B7+B33+B38+B45+B50+B55+B107+B121+B130+B131+B139+B148+B149+B150+B83+B92+B70+B122</f>
        <v>59</v>
      </c>
      <c r="J6" s="94">
        <f>SUM(F6+G6+H6+I6)</f>
        <v>851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</f>
        <v>4</v>
      </c>
      <c r="G9" s="5">
        <f>D5+D12+D13+D14+D23+D24+D31+D36+D42+D48+D53+D103+D116+D117+D118+D126+D127+D135+D143+D144+D63+D81+D89+D25+D64+D104+D136+D65+D90</f>
        <v>14</v>
      </c>
      <c r="H9" s="5">
        <f>D6+D15+D16+D17+D26+D27+D28+D32+D37+D44+D49+D54+D105+D119+D120+D128+D137+D145+D146+D64+D82+D91+D67+D68+D138+D106</f>
        <v>20</v>
      </c>
      <c r="I9" s="5">
        <f>D7+D33+D38+D45+D50+D55+D107+D121+D130+D131+D139+D148+D149+D150+D83+D92+D69+D70+D122</f>
        <v>10</v>
      </c>
      <c r="J9" s="94">
        <f>SUM(F9+G9+H9+I9)</f>
        <v>48</v>
      </c>
    </row>
    <row r="10" spans="1:15" x14ac:dyDescent="0.25">
      <c r="A10" s="263" t="s">
        <v>2874</v>
      </c>
      <c r="B10" s="5">
        <v>17</v>
      </c>
      <c r="C10" s="5"/>
      <c r="D10" s="5"/>
      <c r="E10" s="5"/>
      <c r="F10" s="5"/>
      <c r="G10" s="5"/>
      <c r="H10" s="5"/>
      <c r="I10" s="5"/>
      <c r="J10" s="94">
        <f>J3+J6+J9</f>
        <v>2214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23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24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702</v>
      </c>
      <c r="G15" s="5">
        <f>SUM(G3+G6+G9)</f>
        <v>664</v>
      </c>
      <c r="H15" s="5">
        <f>SUM(H3+H6+H9)</f>
        <v>537</v>
      </c>
      <c r="I15" s="5">
        <f>SUM(I3+I6+I9)</f>
        <v>311</v>
      </c>
      <c r="J15" s="94">
        <f>SUM(F15+G15+H15+I15)</f>
        <v>2214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24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29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23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5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21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24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20</v>
      </c>
      <c r="C41" s="108">
        <v>0</v>
      </c>
      <c r="D41" s="108"/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23</v>
      </c>
      <c r="D44" s="108">
        <v>2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19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24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25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21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1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1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19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28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25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4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24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19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21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24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14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24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21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14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25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25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1</v>
      </c>
      <c r="C124" s="5">
        <v>25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3</v>
      </c>
      <c r="C126" s="5">
        <v>24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18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1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24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20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9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18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21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851</v>
      </c>
      <c r="C152" s="176">
        <f>SUM(C3:C151)</f>
        <v>1315</v>
      </c>
      <c r="D152" s="176">
        <f>SUM(D3:D151)</f>
        <v>48</v>
      </c>
      <c r="E152" s="165"/>
      <c r="F152" s="176"/>
      <c r="G152" s="165"/>
      <c r="H152" s="165"/>
      <c r="I152" s="165"/>
      <c r="J152" s="176">
        <f>B152+C152+D152</f>
        <v>2214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1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17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12</v>
      </c>
      <c r="C167" s="96">
        <v>14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18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31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60</v>
      </c>
      <c r="G175" s="24">
        <f>SUM(C167+C183+C189+C197)</f>
        <v>59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177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47</v>
      </c>
      <c r="G177" s="165">
        <f>SUM(B168+B169+B183+B189+B197+B198)</f>
        <v>46</v>
      </c>
      <c r="H177" s="165">
        <f>SUM(B170+B171+B172+B173+B190+B199+B200)</f>
        <v>81</v>
      </c>
      <c r="I177" s="165">
        <f>SUM(B174+B175+B176+B201+B202)</f>
        <v>75</v>
      </c>
      <c r="J177" s="176">
        <f>F177+G177+H177+I177</f>
        <v>249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3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109</v>
      </c>
      <c r="G181" s="96">
        <f>G175+G177+G179</f>
        <v>106</v>
      </c>
      <c r="H181" s="96">
        <f>H175+H177+H179</f>
        <v>124</v>
      </c>
      <c r="I181" s="96">
        <f>I175+I177+I179</f>
        <v>90</v>
      </c>
      <c r="J181" s="167">
        <f>J175+J177+J179</f>
        <v>429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2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429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2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13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18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15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249</v>
      </c>
      <c r="C208" s="179">
        <f>SUM(C163:C207)</f>
        <v>177</v>
      </c>
      <c r="D208" s="179">
        <f>SUM(D163:D207)</f>
        <v>3</v>
      </c>
      <c r="E208" s="292" t="s">
        <v>4905</v>
      </c>
      <c r="F208" s="179"/>
      <c r="G208" s="179"/>
      <c r="H208" s="179"/>
      <c r="I208" s="179"/>
      <c r="J208" s="179">
        <f>B208+C208+D208</f>
        <v>429</v>
      </c>
    </row>
    <row r="209" spans="1:17" ht="15.75" thickTop="1" x14ac:dyDescent="0.25">
      <c r="A209" s="24" t="s">
        <v>1802</v>
      </c>
      <c r="B209" s="24">
        <f>B208+B152</f>
        <v>1100</v>
      </c>
      <c r="C209" s="24">
        <f>C152+C208</f>
        <v>1492</v>
      </c>
      <c r="D209" s="24">
        <f>D152+D208</f>
        <v>51</v>
      </c>
      <c r="E209" s="24"/>
      <c r="F209" s="24"/>
      <c r="G209" s="24"/>
      <c r="H209" s="24"/>
      <c r="I209" s="24"/>
      <c r="J209" s="24">
        <f>J208+J152</f>
        <v>2643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4885</v>
      </c>
      <c r="E215" t="s">
        <v>4654</v>
      </c>
      <c r="K215" t="s">
        <v>4904</v>
      </c>
      <c r="P215" s="253"/>
      <c r="Q215" s="253"/>
    </row>
    <row r="216" spans="1:17" x14ac:dyDescent="0.25">
      <c r="A216" t="s">
        <v>4886</v>
      </c>
      <c r="E216" t="s">
        <v>4889</v>
      </c>
      <c r="F216" s="253"/>
      <c r="G216" s="253"/>
      <c r="H216" s="253"/>
      <c r="I216" s="253"/>
      <c r="J216" s="253"/>
      <c r="K216" s="253" t="s">
        <v>4918</v>
      </c>
      <c r="L216" s="253"/>
      <c r="M216" s="253"/>
      <c r="N216" s="253"/>
      <c r="O216" s="253"/>
      <c r="P216" s="253"/>
      <c r="Q216" s="253"/>
    </row>
    <row r="217" spans="1:17" x14ac:dyDescent="0.25">
      <c r="A217" t="s">
        <v>3723</v>
      </c>
      <c r="E217" t="s">
        <v>4892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t="s">
        <v>4890</v>
      </c>
      <c r="E218" t="s">
        <v>4911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t="s">
        <v>4891</v>
      </c>
      <c r="E219" t="s">
        <v>4794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t="s">
        <v>4901</v>
      </c>
      <c r="E220" t="s">
        <v>4916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t="s">
        <v>4906</v>
      </c>
      <c r="E221" t="s">
        <v>4576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t="s">
        <v>4912</v>
      </c>
      <c r="E222" t="s">
        <v>4926</v>
      </c>
      <c r="P222" s="252"/>
      <c r="Q222" s="252"/>
    </row>
    <row r="223" spans="1:17" x14ac:dyDescent="0.25">
      <c r="A223" t="s">
        <v>4913</v>
      </c>
      <c r="O223" s="253"/>
    </row>
    <row r="224" spans="1:17" x14ac:dyDescent="0.25">
      <c r="A224" t="s">
        <v>4914</v>
      </c>
      <c r="O224" s="253"/>
    </row>
    <row r="225" spans="1:15" x14ac:dyDescent="0.25">
      <c r="A225" t="s">
        <v>4915</v>
      </c>
      <c r="O225" s="253"/>
    </row>
    <row r="226" spans="1:15" ht="16.149999999999999" customHeight="1" x14ac:dyDescent="0.25">
      <c r="A226" t="s">
        <v>4917</v>
      </c>
      <c r="O226" s="253"/>
    </row>
    <row r="227" spans="1:15" ht="16.149999999999999" customHeight="1" x14ac:dyDescent="0.25">
      <c r="A227" t="s">
        <v>4919</v>
      </c>
      <c r="O227" s="253"/>
    </row>
    <row r="228" spans="1:15" ht="16.149999999999999" customHeight="1" x14ac:dyDescent="0.25">
      <c r="A228" t="s">
        <v>4924</v>
      </c>
      <c r="O228" s="253"/>
    </row>
    <row r="229" spans="1:15" x14ac:dyDescent="0.25">
      <c r="A229" t="s">
        <v>4927</v>
      </c>
      <c r="O229" s="253"/>
    </row>
    <row r="230" spans="1:15" x14ac:dyDescent="0.25">
      <c r="E230" s="253"/>
      <c r="M230" t="s">
        <v>4326</v>
      </c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/>
      <c r="B242" s="253"/>
      <c r="C242" s="253"/>
      <c r="D242" s="253"/>
      <c r="E242" s="253" t="s">
        <v>4888</v>
      </c>
      <c r="O242" t="s">
        <v>4907</v>
      </c>
    </row>
    <row r="243" spans="1:21" x14ac:dyDescent="0.25">
      <c r="B243" s="253"/>
      <c r="C243" s="253"/>
      <c r="E243" t="s">
        <v>4908</v>
      </c>
      <c r="O243" s="253" t="s">
        <v>4912</v>
      </c>
    </row>
    <row r="244" spans="1:21" x14ac:dyDescent="0.25">
      <c r="B244" s="253"/>
      <c r="C244" s="253"/>
      <c r="E244" s="253" t="s">
        <v>4925</v>
      </c>
      <c r="O244" s="253" t="s">
        <v>4913</v>
      </c>
    </row>
    <row r="245" spans="1:21" x14ac:dyDescent="0.25">
      <c r="A245" s="253"/>
      <c r="B245" s="253"/>
      <c r="C245" s="253"/>
      <c r="E245" s="253"/>
      <c r="U245" t="s">
        <v>3158</v>
      </c>
    </row>
    <row r="246" spans="1:21" x14ac:dyDescent="0.25">
      <c r="A246" s="253"/>
      <c r="B246" s="253"/>
      <c r="C246" s="253"/>
      <c r="E246" s="253"/>
    </row>
    <row r="247" spans="1:21" x14ac:dyDescent="0.25">
      <c r="A247" s="277"/>
      <c r="B247" s="253"/>
      <c r="C247" s="253"/>
      <c r="E247" s="253"/>
    </row>
    <row r="248" spans="1:21" x14ac:dyDescent="0.25">
      <c r="A248" s="277"/>
      <c r="B248" s="253"/>
      <c r="C248" s="253"/>
      <c r="E248" s="253"/>
    </row>
    <row r="249" spans="1:21" x14ac:dyDescent="0.25">
      <c r="A249" s="253"/>
      <c r="B249" s="253"/>
      <c r="C249" s="253"/>
      <c r="E249" s="253"/>
    </row>
    <row r="250" spans="1:21" x14ac:dyDescent="0.25">
      <c r="A250" s="253"/>
      <c r="B250" s="253"/>
      <c r="C250" s="253"/>
      <c r="E250" s="253"/>
      <c r="O250" s="253"/>
    </row>
    <row r="251" spans="1:21" x14ac:dyDescent="0.25">
      <c r="A251" s="253"/>
      <c r="B251" s="253"/>
      <c r="C251" s="253"/>
      <c r="D251" s="253"/>
      <c r="E251" s="253"/>
      <c r="O251" s="253"/>
    </row>
    <row r="252" spans="1:21" x14ac:dyDescent="0.25">
      <c r="A252" s="253"/>
      <c r="B252" s="253"/>
      <c r="C252" s="253"/>
      <c r="D252" s="253"/>
      <c r="E252" s="253"/>
      <c r="O252" s="253"/>
    </row>
    <row r="253" spans="1:21" x14ac:dyDescent="0.25">
      <c r="A253" s="253"/>
      <c r="B253" s="253"/>
      <c r="C253" s="253"/>
      <c r="D253" s="253"/>
      <c r="E253" s="253"/>
      <c r="O253" s="253"/>
    </row>
    <row r="254" spans="1:21" x14ac:dyDescent="0.25">
      <c r="A254" s="253"/>
      <c r="B254" s="253"/>
      <c r="C254" s="253"/>
      <c r="D254" s="253"/>
      <c r="E254" s="253"/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4909</v>
      </c>
      <c r="B304" s="166"/>
      <c r="E304" s="253" t="s">
        <v>4902</v>
      </c>
      <c r="O304" t="s">
        <v>4920</v>
      </c>
    </row>
    <row r="305" spans="1:17" x14ac:dyDescent="0.25"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4894</v>
      </c>
      <c r="B320" s="253"/>
      <c r="C320" s="253"/>
      <c r="D320" s="253"/>
      <c r="E320" s="253" t="s">
        <v>4894</v>
      </c>
      <c r="F320" s="253"/>
      <c r="G320" s="253"/>
    </row>
    <row r="321" spans="1:7" x14ac:dyDescent="0.25">
      <c r="A321" s="253" t="s">
        <v>4895</v>
      </c>
      <c r="B321" s="253"/>
      <c r="C321" s="253"/>
      <c r="D321" s="253"/>
      <c r="E321" s="253" t="s">
        <v>4895</v>
      </c>
      <c r="F321" s="253"/>
      <c r="G321" s="253"/>
    </row>
    <row r="322" spans="1:7" x14ac:dyDescent="0.25">
      <c r="A322" s="253" t="s">
        <v>4896</v>
      </c>
      <c r="B322" s="253"/>
      <c r="C322" s="253"/>
      <c r="D322" s="253"/>
      <c r="E322" s="253" t="s">
        <v>4896</v>
      </c>
      <c r="F322" s="253"/>
      <c r="G322" s="253"/>
    </row>
    <row r="323" spans="1:7" x14ac:dyDescent="0.25">
      <c r="A323" s="253" t="s">
        <v>4897</v>
      </c>
      <c r="B323" s="253"/>
      <c r="C323" s="253"/>
      <c r="D323" s="253"/>
      <c r="E323" s="253" t="s">
        <v>4897</v>
      </c>
      <c r="F323" s="253"/>
      <c r="G323" s="253"/>
    </row>
    <row r="324" spans="1:7" x14ac:dyDescent="0.25">
      <c r="A324" s="253" t="s">
        <v>4898</v>
      </c>
      <c r="C324" s="253"/>
      <c r="D324" s="253"/>
      <c r="E324" s="253" t="s">
        <v>4898</v>
      </c>
    </row>
    <row r="325" spans="1:7" x14ac:dyDescent="0.25">
      <c r="A325" s="253" t="s">
        <v>4899</v>
      </c>
      <c r="C325" s="253"/>
      <c r="D325" s="253"/>
      <c r="E325" s="253" t="s">
        <v>4899</v>
      </c>
    </row>
    <row r="326" spans="1:7" x14ac:dyDescent="0.25">
      <c r="A326" s="253" t="s">
        <v>4900</v>
      </c>
      <c r="C326" s="253"/>
      <c r="D326" s="253"/>
      <c r="E326" s="253" t="s">
        <v>4900</v>
      </c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A339" t="s">
        <v>4887</v>
      </c>
      <c r="C339" s="253"/>
      <c r="D339" s="253"/>
      <c r="E339" s="253" t="s">
        <v>4340</v>
      </c>
    </row>
    <row r="340" spans="1:15" x14ac:dyDescent="0.25">
      <c r="A340" s="253" t="s">
        <v>4893</v>
      </c>
      <c r="B340" s="253"/>
      <c r="C340" s="253"/>
      <c r="D340" s="253"/>
      <c r="E340" t="s">
        <v>4362</v>
      </c>
    </row>
    <row r="341" spans="1:15" x14ac:dyDescent="0.25">
      <c r="A341" t="s">
        <v>4389</v>
      </c>
      <c r="B341" s="253"/>
      <c r="C341" s="253"/>
      <c r="D341" s="253"/>
      <c r="E341" s="253"/>
    </row>
    <row r="342" spans="1:15" x14ac:dyDescent="0.25">
      <c r="A342" t="s">
        <v>4354</v>
      </c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30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I52"/>
  <sheetViews>
    <sheetView topLeftCell="A34" workbookViewId="0">
      <selection activeCell="J43" sqref="J4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6" t="s">
        <v>3886</v>
      </c>
      <c r="C2" s="123">
        <v>822</v>
      </c>
      <c r="D2" s="123" t="s">
        <v>3887</v>
      </c>
      <c r="E2" s="123">
        <v>67</v>
      </c>
      <c r="F2" s="124">
        <v>43893</v>
      </c>
      <c r="G2" s="140" t="s">
        <v>2843</v>
      </c>
      <c r="H2" t="s">
        <v>4401</v>
      </c>
    </row>
    <row r="3" spans="1:9" x14ac:dyDescent="0.25">
      <c r="A3" s="158">
        <v>2</v>
      </c>
      <c r="B3" s="51" t="s">
        <v>3973</v>
      </c>
      <c r="C3" s="123">
        <v>842</v>
      </c>
      <c r="D3" s="123" t="s">
        <v>3974</v>
      </c>
      <c r="E3" s="123">
        <v>124</v>
      </c>
      <c r="F3" s="124">
        <v>44019</v>
      </c>
      <c r="G3" s="123" t="s">
        <v>2950</v>
      </c>
      <c r="H3" t="s">
        <v>4494</v>
      </c>
    </row>
    <row r="4" spans="1:9" x14ac:dyDescent="0.25">
      <c r="A4" s="158">
        <v>3</v>
      </c>
      <c r="B4" s="51" t="s">
        <v>4178</v>
      </c>
      <c r="C4" s="334" t="s">
        <v>2491</v>
      </c>
      <c r="D4" s="123" t="s">
        <v>4179</v>
      </c>
      <c r="E4" s="123">
        <v>252</v>
      </c>
      <c r="F4" s="124">
        <v>44106</v>
      </c>
      <c r="G4" s="86" t="s">
        <v>2950</v>
      </c>
      <c r="H4" t="s">
        <v>4716</v>
      </c>
    </row>
    <row r="5" spans="1:9" x14ac:dyDescent="0.25">
      <c r="A5" s="158">
        <v>4</v>
      </c>
      <c r="B5" s="51" t="s">
        <v>4187</v>
      </c>
      <c r="C5" s="123">
        <v>931</v>
      </c>
      <c r="D5" s="123" t="s">
        <v>4125</v>
      </c>
      <c r="E5" s="123">
        <v>259</v>
      </c>
      <c r="F5" s="124">
        <v>44113</v>
      </c>
      <c r="G5" s="86" t="s">
        <v>2950</v>
      </c>
      <c r="H5" t="s">
        <v>4637</v>
      </c>
    </row>
    <row r="6" spans="1:9" x14ac:dyDescent="0.25">
      <c r="A6" s="158">
        <v>5</v>
      </c>
      <c r="B6" s="51" t="s">
        <v>4201</v>
      </c>
      <c r="C6" s="123" t="s">
        <v>4202</v>
      </c>
      <c r="D6" s="123" t="s">
        <v>4125</v>
      </c>
      <c r="E6" s="123">
        <v>266</v>
      </c>
      <c r="F6" s="124">
        <v>44118</v>
      </c>
      <c r="G6" s="140" t="s">
        <v>2843</v>
      </c>
    </row>
    <row r="7" spans="1:9" x14ac:dyDescent="0.25">
      <c r="A7" s="158">
        <v>6</v>
      </c>
      <c r="B7" s="51" t="s">
        <v>4260</v>
      </c>
      <c r="C7" s="123">
        <v>931</v>
      </c>
      <c r="D7" s="123" t="s">
        <v>4125</v>
      </c>
      <c r="E7" s="123">
        <v>326</v>
      </c>
      <c r="F7" s="124">
        <v>44154</v>
      </c>
      <c r="G7" s="86" t="s">
        <v>2950</v>
      </c>
      <c r="H7" t="s">
        <v>4662</v>
      </c>
    </row>
    <row r="8" spans="1:9" x14ac:dyDescent="0.25">
      <c r="A8" s="158">
        <v>7</v>
      </c>
      <c r="B8" s="51" t="s">
        <v>4367</v>
      </c>
      <c r="C8" s="123" t="s">
        <v>4368</v>
      </c>
      <c r="D8" s="123" t="s">
        <v>4125</v>
      </c>
      <c r="E8" s="123">
        <v>44</v>
      </c>
      <c r="F8" s="124">
        <v>44230</v>
      </c>
      <c r="G8" s="86" t="s">
        <v>2950</v>
      </c>
      <c r="H8" s="343"/>
      <c r="I8" t="s">
        <v>4557</v>
      </c>
    </row>
    <row r="9" spans="1:9" x14ac:dyDescent="0.25">
      <c r="A9" s="158">
        <v>8</v>
      </c>
      <c r="B9" s="51" t="s">
        <v>4384</v>
      </c>
      <c r="C9" s="123" t="s">
        <v>3861</v>
      </c>
      <c r="D9" s="123" t="s">
        <v>4342</v>
      </c>
      <c r="E9" s="123">
        <v>57</v>
      </c>
      <c r="F9" s="124">
        <v>44235</v>
      </c>
      <c r="G9" s="140" t="s">
        <v>2843</v>
      </c>
    </row>
    <row r="10" spans="1:9" x14ac:dyDescent="0.25">
      <c r="A10" s="158">
        <v>9</v>
      </c>
      <c r="B10" s="51" t="s">
        <v>4386</v>
      </c>
      <c r="C10" s="123" t="s">
        <v>4387</v>
      </c>
      <c r="D10" s="123" t="s">
        <v>4342</v>
      </c>
      <c r="E10" s="123">
        <v>60</v>
      </c>
      <c r="F10" s="124">
        <v>44239</v>
      </c>
      <c r="G10" s="302" t="s">
        <v>2950</v>
      </c>
    </row>
    <row r="11" spans="1:9" x14ac:dyDescent="0.25">
      <c r="A11" s="158">
        <v>10</v>
      </c>
      <c r="B11" s="51" t="s">
        <v>4399</v>
      </c>
      <c r="C11" s="123" t="s">
        <v>3502</v>
      </c>
      <c r="D11" s="123" t="s">
        <v>4342</v>
      </c>
      <c r="E11" s="123">
        <v>70</v>
      </c>
      <c r="F11" s="124">
        <v>44253</v>
      </c>
      <c r="G11" s="302" t="s">
        <v>2950</v>
      </c>
    </row>
    <row r="12" spans="1:9" x14ac:dyDescent="0.25">
      <c r="A12" s="158">
        <v>11</v>
      </c>
      <c r="B12" s="51" t="s">
        <v>4411</v>
      </c>
      <c r="C12" s="123" t="s">
        <v>4412</v>
      </c>
      <c r="D12" s="123" t="s">
        <v>4342</v>
      </c>
      <c r="E12" s="123">
        <v>85</v>
      </c>
      <c r="F12" s="124">
        <v>44279</v>
      </c>
      <c r="G12" s="140" t="s">
        <v>2843</v>
      </c>
    </row>
    <row r="13" spans="1:9" x14ac:dyDescent="0.25">
      <c r="A13" s="158">
        <v>12</v>
      </c>
      <c r="B13" s="51" t="s">
        <v>4421</v>
      </c>
      <c r="C13" s="123">
        <v>312</v>
      </c>
      <c r="D13" s="123" t="s">
        <v>4342</v>
      </c>
      <c r="E13" s="123">
        <v>92</v>
      </c>
      <c r="F13" s="124">
        <v>44287</v>
      </c>
      <c r="G13" s="140" t="s">
        <v>2843</v>
      </c>
    </row>
    <row r="14" spans="1:9" x14ac:dyDescent="0.25">
      <c r="A14" s="158">
        <v>13</v>
      </c>
      <c r="B14" s="51" t="s">
        <v>4435</v>
      </c>
      <c r="C14" s="123">
        <v>121</v>
      </c>
      <c r="D14" s="123" t="s">
        <v>4436</v>
      </c>
      <c r="E14" s="123">
        <v>112</v>
      </c>
      <c r="F14" s="124">
        <v>44330</v>
      </c>
      <c r="G14" s="302" t="s">
        <v>2950</v>
      </c>
    </row>
    <row r="15" spans="1:9" x14ac:dyDescent="0.25">
      <c r="A15" s="158">
        <v>14</v>
      </c>
      <c r="B15" s="51" t="s">
        <v>3899</v>
      </c>
      <c r="C15" s="123">
        <v>531</v>
      </c>
      <c r="D15" s="123" t="s">
        <v>4433</v>
      </c>
      <c r="E15" s="123">
        <v>115</v>
      </c>
      <c r="F15" s="124">
        <v>44335</v>
      </c>
      <c r="G15" s="86" t="s">
        <v>2950</v>
      </c>
    </row>
    <row r="16" spans="1:9" x14ac:dyDescent="0.25">
      <c r="A16" s="158">
        <v>15</v>
      </c>
      <c r="B16" s="65" t="s">
        <v>4442</v>
      </c>
      <c r="C16" s="287" t="s">
        <v>4043</v>
      </c>
      <c r="D16" s="287" t="s">
        <v>4443</v>
      </c>
      <c r="E16" s="287">
        <v>117</v>
      </c>
      <c r="F16" s="288">
        <v>44335</v>
      </c>
      <c r="G16" s="244" t="s">
        <v>2843</v>
      </c>
    </row>
    <row r="17" spans="1:7" x14ac:dyDescent="0.25">
      <c r="A17" s="158">
        <v>16</v>
      </c>
      <c r="B17" s="51" t="s">
        <v>4446</v>
      </c>
      <c r="C17" s="123">
        <v>221</v>
      </c>
      <c r="D17" s="123" t="s">
        <v>4433</v>
      </c>
      <c r="E17" s="123">
        <v>119</v>
      </c>
      <c r="F17" s="124">
        <v>44340</v>
      </c>
      <c r="G17" s="86" t="s">
        <v>2950</v>
      </c>
    </row>
    <row r="18" spans="1:7" x14ac:dyDescent="0.25">
      <c r="A18" s="158">
        <v>17</v>
      </c>
      <c r="B18" s="51" t="s">
        <v>4451</v>
      </c>
      <c r="C18" s="123" t="s">
        <v>3502</v>
      </c>
      <c r="D18" s="123" t="s">
        <v>4433</v>
      </c>
      <c r="E18" s="123">
        <v>126</v>
      </c>
      <c r="F18" s="124">
        <v>44348</v>
      </c>
      <c r="G18" s="86" t="s">
        <v>2950</v>
      </c>
    </row>
    <row r="19" spans="1:7" x14ac:dyDescent="0.25">
      <c r="A19" s="158">
        <v>18</v>
      </c>
      <c r="B19" s="51" t="s">
        <v>4466</v>
      </c>
      <c r="C19" s="123" t="s">
        <v>4368</v>
      </c>
      <c r="D19" s="123" t="s">
        <v>4467</v>
      </c>
      <c r="E19" s="123">
        <v>135</v>
      </c>
      <c r="F19" s="124">
        <v>44362</v>
      </c>
      <c r="G19" s="140" t="s">
        <v>2843</v>
      </c>
    </row>
    <row r="20" spans="1:7" x14ac:dyDescent="0.25">
      <c r="A20" s="158">
        <v>19</v>
      </c>
      <c r="B20" s="51" t="s">
        <v>4472</v>
      </c>
      <c r="C20" s="334" t="s">
        <v>2489</v>
      </c>
      <c r="D20" s="123" t="s">
        <v>4433</v>
      </c>
      <c r="E20" s="123">
        <v>142</v>
      </c>
      <c r="F20" s="124">
        <v>44370</v>
      </c>
      <c r="G20" s="86" t="s">
        <v>2950</v>
      </c>
    </row>
    <row r="21" spans="1:7" x14ac:dyDescent="0.25">
      <c r="A21" s="158">
        <v>20</v>
      </c>
      <c r="B21" s="65" t="s">
        <v>4474</v>
      </c>
      <c r="C21" s="287" t="s">
        <v>4475</v>
      </c>
      <c r="D21" s="287" t="s">
        <v>4476</v>
      </c>
      <c r="E21" s="287">
        <v>139</v>
      </c>
      <c r="F21" s="288">
        <v>44368</v>
      </c>
      <c r="G21" s="181" t="s">
        <v>2950</v>
      </c>
    </row>
    <row r="22" spans="1:7" x14ac:dyDescent="0.25">
      <c r="A22" s="158">
        <v>21</v>
      </c>
      <c r="B22" s="51" t="s">
        <v>4555</v>
      </c>
      <c r="C22" s="123">
        <v>222</v>
      </c>
      <c r="D22" s="123" t="s">
        <v>4556</v>
      </c>
      <c r="E22" s="123">
        <v>185</v>
      </c>
      <c r="F22" s="124">
        <v>44438</v>
      </c>
      <c r="G22" s="140" t="s">
        <v>2843</v>
      </c>
    </row>
    <row r="23" spans="1:7" x14ac:dyDescent="0.25">
      <c r="A23" s="158">
        <v>22</v>
      </c>
      <c r="B23" s="51" t="s">
        <v>4591</v>
      </c>
      <c r="C23" s="123" t="s">
        <v>4488</v>
      </c>
      <c r="D23" s="123" t="s">
        <v>4592</v>
      </c>
      <c r="E23" s="123">
        <v>216</v>
      </c>
      <c r="F23" s="124">
        <v>44446</v>
      </c>
      <c r="G23" s="140" t="s">
        <v>2843</v>
      </c>
    </row>
    <row r="24" spans="1:7" x14ac:dyDescent="0.25">
      <c r="A24" s="158">
        <v>23</v>
      </c>
      <c r="B24" s="51" t="s">
        <v>4628</v>
      </c>
      <c r="C24" s="123">
        <v>641</v>
      </c>
      <c r="D24" s="123" t="s">
        <v>4556</v>
      </c>
      <c r="E24" s="123">
        <v>229</v>
      </c>
      <c r="F24" s="124">
        <v>44449</v>
      </c>
      <c r="G24" s="86" t="s">
        <v>2950</v>
      </c>
    </row>
    <row r="25" spans="1:7" x14ac:dyDescent="0.25">
      <c r="A25" s="158">
        <v>24</v>
      </c>
      <c r="B25" s="51" t="s">
        <v>4634</v>
      </c>
      <c r="C25" s="123">
        <v>731</v>
      </c>
      <c r="D25" s="123" t="s">
        <v>4635</v>
      </c>
      <c r="E25" s="123">
        <v>235</v>
      </c>
      <c r="F25" s="124">
        <v>44453</v>
      </c>
      <c r="G25" s="86" t="s">
        <v>2950</v>
      </c>
    </row>
    <row r="26" spans="1:7" x14ac:dyDescent="0.25">
      <c r="A26" s="158">
        <v>25</v>
      </c>
      <c r="B26" s="51" t="s">
        <v>4706</v>
      </c>
      <c r="C26" s="123">
        <v>731</v>
      </c>
      <c r="D26" s="123" t="s">
        <v>4556</v>
      </c>
      <c r="E26" s="123">
        <v>287</v>
      </c>
      <c r="F26" s="124">
        <v>44469</v>
      </c>
      <c r="G26" s="86" t="s">
        <v>2950</v>
      </c>
    </row>
    <row r="27" spans="1:7" x14ac:dyDescent="0.25">
      <c r="A27" s="158">
        <v>26</v>
      </c>
      <c r="B27" s="51" t="s">
        <v>4758</v>
      </c>
      <c r="C27" s="123">
        <v>941</v>
      </c>
      <c r="D27" s="123" t="s">
        <v>4556</v>
      </c>
      <c r="E27" s="123">
        <v>335</v>
      </c>
      <c r="F27" s="124">
        <v>44491</v>
      </c>
      <c r="G27" s="86" t="s">
        <v>2950</v>
      </c>
    </row>
    <row r="28" spans="1:7" x14ac:dyDescent="0.25">
      <c r="A28" s="158">
        <v>27</v>
      </c>
      <c r="B28" s="51" t="s">
        <v>4769</v>
      </c>
      <c r="C28" s="123">
        <v>841</v>
      </c>
      <c r="D28" s="123" t="s">
        <v>4556</v>
      </c>
      <c r="E28" s="123">
        <v>343</v>
      </c>
      <c r="F28" s="124">
        <v>44495</v>
      </c>
      <c r="G28" s="86" t="s">
        <v>2950</v>
      </c>
    </row>
    <row r="29" spans="1:7" x14ac:dyDescent="0.25">
      <c r="A29" s="158">
        <v>28</v>
      </c>
      <c r="B29" s="51" t="s">
        <v>4789</v>
      </c>
      <c r="C29" s="123" t="s">
        <v>4798</v>
      </c>
      <c r="D29" s="123" t="s">
        <v>4556</v>
      </c>
      <c r="E29" s="123">
        <v>362</v>
      </c>
      <c r="F29" s="124">
        <v>44515</v>
      </c>
      <c r="G29" s="86" t="s">
        <v>2950</v>
      </c>
    </row>
    <row r="30" spans="1:7" x14ac:dyDescent="0.25">
      <c r="A30" s="158">
        <v>29</v>
      </c>
      <c r="B30" s="51" t="s">
        <v>4799</v>
      </c>
      <c r="C30" s="123">
        <v>932</v>
      </c>
      <c r="D30" s="123" t="s">
        <v>4556</v>
      </c>
      <c r="E30" s="123">
        <v>374</v>
      </c>
      <c r="F30" s="124">
        <v>44519</v>
      </c>
      <c r="G30" s="140" t="s">
        <v>2843</v>
      </c>
    </row>
    <row r="31" spans="1:7" x14ac:dyDescent="0.25">
      <c r="A31" s="158">
        <v>30</v>
      </c>
      <c r="B31" s="51" t="s">
        <v>4809</v>
      </c>
      <c r="C31" s="334" t="s">
        <v>4491</v>
      </c>
      <c r="D31" s="123" t="s">
        <v>4556</v>
      </c>
      <c r="E31" s="123">
        <v>381</v>
      </c>
      <c r="F31" s="124">
        <v>44523</v>
      </c>
      <c r="G31" s="140" t="s">
        <v>2843</v>
      </c>
    </row>
    <row r="32" spans="1:7" x14ac:dyDescent="0.25">
      <c r="A32" s="158">
        <v>31</v>
      </c>
      <c r="B32" s="51" t="s">
        <v>4812</v>
      </c>
      <c r="C32" s="123" t="s">
        <v>4798</v>
      </c>
      <c r="D32" s="123" t="s">
        <v>4556</v>
      </c>
      <c r="E32" s="123">
        <v>386</v>
      </c>
      <c r="F32" s="124">
        <v>44523</v>
      </c>
      <c r="G32" s="86" t="s">
        <v>2950</v>
      </c>
    </row>
    <row r="33" spans="1:7" x14ac:dyDescent="0.25">
      <c r="A33" s="158">
        <v>32</v>
      </c>
      <c r="B33" s="51" t="s">
        <v>280</v>
      </c>
      <c r="C33" s="123">
        <v>531</v>
      </c>
      <c r="D33" s="123" t="s">
        <v>4556</v>
      </c>
      <c r="E33" s="123">
        <v>387</v>
      </c>
      <c r="F33" s="124">
        <v>44526</v>
      </c>
      <c r="G33" s="86" t="s">
        <v>2950</v>
      </c>
    </row>
    <row r="34" spans="1:7" x14ac:dyDescent="0.25">
      <c r="A34" s="158">
        <v>33</v>
      </c>
      <c r="B34" s="51" t="s">
        <v>4819</v>
      </c>
      <c r="C34" s="123">
        <v>431</v>
      </c>
      <c r="D34" s="123" t="s">
        <v>4556</v>
      </c>
      <c r="E34" s="123">
        <v>391</v>
      </c>
      <c r="F34" s="124">
        <v>44530</v>
      </c>
      <c r="G34" s="86" t="s">
        <v>2950</v>
      </c>
    </row>
    <row r="35" spans="1:7" x14ac:dyDescent="0.25">
      <c r="A35" s="158">
        <v>34</v>
      </c>
      <c r="B35" s="51" t="s">
        <v>4825</v>
      </c>
      <c r="C35" s="123">
        <v>631</v>
      </c>
      <c r="D35" s="123" t="s">
        <v>4556</v>
      </c>
      <c r="E35" s="123">
        <v>395</v>
      </c>
      <c r="F35" s="124">
        <v>44531</v>
      </c>
      <c r="G35" s="86" t="s">
        <v>2950</v>
      </c>
    </row>
    <row r="36" spans="1:7" x14ac:dyDescent="0.25">
      <c r="A36" s="158">
        <v>35</v>
      </c>
      <c r="B36" s="51" t="s">
        <v>4834</v>
      </c>
      <c r="C36" s="123" t="s">
        <v>3502</v>
      </c>
      <c r="D36" s="123" t="s">
        <v>4556</v>
      </c>
      <c r="E36" s="123">
        <v>410</v>
      </c>
      <c r="F36" s="124">
        <v>44532</v>
      </c>
      <c r="G36" s="86" t="s">
        <v>2950</v>
      </c>
    </row>
    <row r="37" spans="1:7" x14ac:dyDescent="0.25">
      <c r="A37" s="158">
        <v>36</v>
      </c>
      <c r="B37" s="51" t="s">
        <v>4838</v>
      </c>
      <c r="C37" s="123">
        <v>521</v>
      </c>
      <c r="D37" s="123" t="s">
        <v>4556</v>
      </c>
      <c r="E37" s="123">
        <v>411</v>
      </c>
      <c r="F37" s="124">
        <v>44533</v>
      </c>
      <c r="G37" s="86" t="s">
        <v>2950</v>
      </c>
    </row>
    <row r="38" spans="1:7" x14ac:dyDescent="0.25">
      <c r="A38" s="158">
        <v>37</v>
      </c>
      <c r="B38" s="51" t="s">
        <v>4843</v>
      </c>
      <c r="C38" s="123">
        <v>631</v>
      </c>
      <c r="D38" s="123" t="s">
        <v>4556</v>
      </c>
      <c r="E38" s="123">
        <v>404</v>
      </c>
      <c r="F38" s="124">
        <v>44531</v>
      </c>
      <c r="G38" s="86" t="s">
        <v>2950</v>
      </c>
    </row>
    <row r="39" spans="1:7" x14ac:dyDescent="0.25">
      <c r="A39" s="158">
        <v>38</v>
      </c>
      <c r="B39" s="51" t="s">
        <v>4844</v>
      </c>
      <c r="C39" s="123">
        <v>631</v>
      </c>
      <c r="D39" s="123" t="s">
        <v>4556</v>
      </c>
      <c r="E39" s="123">
        <v>405</v>
      </c>
      <c r="F39" s="124">
        <v>44531</v>
      </c>
      <c r="G39" s="86" t="s">
        <v>2950</v>
      </c>
    </row>
    <row r="40" spans="1:7" x14ac:dyDescent="0.25">
      <c r="A40" s="158">
        <v>39</v>
      </c>
      <c r="B40" s="51" t="s">
        <v>4845</v>
      </c>
      <c r="C40" s="123">
        <v>631</v>
      </c>
      <c r="D40" s="123" t="s">
        <v>4556</v>
      </c>
      <c r="E40" s="123">
        <v>406</v>
      </c>
      <c r="F40" s="124">
        <v>44531</v>
      </c>
      <c r="G40" s="86" t="s">
        <v>2950</v>
      </c>
    </row>
    <row r="41" spans="1:7" x14ac:dyDescent="0.25">
      <c r="A41" s="158">
        <v>40</v>
      </c>
      <c r="B41" s="51" t="s">
        <v>4857</v>
      </c>
      <c r="C41" s="123">
        <v>721</v>
      </c>
      <c r="D41" s="123" t="s">
        <v>4556</v>
      </c>
      <c r="E41" s="123">
        <v>422</v>
      </c>
      <c r="F41" s="124">
        <v>44539</v>
      </c>
      <c r="G41" s="86" t="s">
        <v>2950</v>
      </c>
    </row>
    <row r="42" spans="1:7" x14ac:dyDescent="0.25">
      <c r="A42" s="158">
        <v>41</v>
      </c>
      <c r="B42" s="51" t="s">
        <v>4863</v>
      </c>
      <c r="C42" s="123" t="s">
        <v>3719</v>
      </c>
      <c r="D42" s="123" t="s">
        <v>4556</v>
      </c>
      <c r="E42" s="123">
        <v>429</v>
      </c>
      <c r="F42" s="124">
        <v>44545</v>
      </c>
      <c r="G42" s="86" t="s">
        <v>2950</v>
      </c>
    </row>
    <row r="43" spans="1:7" x14ac:dyDescent="0.25">
      <c r="A43" s="158">
        <v>42</v>
      </c>
      <c r="B43" s="51" t="s">
        <v>4864</v>
      </c>
      <c r="C43" s="123">
        <v>721</v>
      </c>
      <c r="D43" s="123" t="s">
        <v>4556</v>
      </c>
      <c r="E43" s="123">
        <v>428</v>
      </c>
      <c r="F43" s="124">
        <v>44545</v>
      </c>
      <c r="G43" s="86" t="s">
        <v>2950</v>
      </c>
    </row>
    <row r="44" spans="1:7" x14ac:dyDescent="0.25">
      <c r="A44" s="158">
        <v>43</v>
      </c>
      <c r="B44" s="51" t="s">
        <v>4867</v>
      </c>
      <c r="C44" s="123">
        <v>721</v>
      </c>
      <c r="D44" s="123" t="s">
        <v>4556</v>
      </c>
      <c r="E44" s="123">
        <v>431</v>
      </c>
      <c r="F44" s="124">
        <v>44546</v>
      </c>
      <c r="G44" s="86" t="s">
        <v>2950</v>
      </c>
    </row>
    <row r="45" spans="1:7" x14ac:dyDescent="0.25">
      <c r="A45" s="158">
        <v>44</v>
      </c>
      <c r="B45" s="51" t="s">
        <v>4873</v>
      </c>
      <c r="C45" s="123">
        <v>131</v>
      </c>
      <c r="D45" s="123" t="s">
        <v>4556</v>
      </c>
      <c r="E45" s="123">
        <v>437</v>
      </c>
      <c r="F45" s="124">
        <v>44551</v>
      </c>
      <c r="G45" s="86" t="s">
        <v>2950</v>
      </c>
    </row>
    <row r="46" spans="1:7" x14ac:dyDescent="0.25">
      <c r="A46" s="158">
        <v>45</v>
      </c>
      <c r="B46" s="51" t="s">
        <v>4875</v>
      </c>
      <c r="C46" s="123" t="s">
        <v>3719</v>
      </c>
      <c r="D46" s="123" t="s">
        <v>4556</v>
      </c>
      <c r="E46" s="123">
        <v>439</v>
      </c>
      <c r="F46" s="124">
        <v>44553</v>
      </c>
      <c r="G46" s="86" t="s">
        <v>2950</v>
      </c>
    </row>
    <row r="47" spans="1:7" x14ac:dyDescent="0.25">
      <c r="A47" s="158">
        <v>46</v>
      </c>
      <c r="B47" s="51" t="s">
        <v>4879</v>
      </c>
      <c r="C47" s="123" t="s">
        <v>4798</v>
      </c>
      <c r="D47" s="124" t="s">
        <v>4556</v>
      </c>
      <c r="E47" s="123">
        <v>442</v>
      </c>
      <c r="F47" s="124">
        <v>44554</v>
      </c>
      <c r="G47" s="86" t="s">
        <v>2950</v>
      </c>
    </row>
    <row r="48" spans="1:7" x14ac:dyDescent="0.25">
      <c r="A48" s="158">
        <v>47</v>
      </c>
      <c r="B48" s="51" t="s">
        <v>4880</v>
      </c>
      <c r="C48" s="123">
        <v>421</v>
      </c>
      <c r="D48" s="124" t="s">
        <v>4556</v>
      </c>
      <c r="E48" s="123">
        <v>443</v>
      </c>
      <c r="F48" s="124">
        <v>44554</v>
      </c>
      <c r="G48" s="140" t="s">
        <v>2843</v>
      </c>
    </row>
    <row r="49" spans="1:7" x14ac:dyDescent="0.25">
      <c r="A49" s="158">
        <v>48</v>
      </c>
      <c r="B49" s="51" t="s">
        <v>4882</v>
      </c>
      <c r="C49" s="123">
        <v>231</v>
      </c>
      <c r="D49" s="124" t="s">
        <v>4883</v>
      </c>
      <c r="E49" s="123">
        <v>446</v>
      </c>
      <c r="F49" s="124">
        <v>44557</v>
      </c>
      <c r="G49" s="140" t="s">
        <v>2843</v>
      </c>
    </row>
    <row r="50" spans="1:7" x14ac:dyDescent="0.25">
      <c r="A50" s="158">
        <v>49</v>
      </c>
      <c r="B50" s="51" t="s">
        <v>4903</v>
      </c>
      <c r="C50" s="123" t="s">
        <v>4490</v>
      </c>
      <c r="D50" s="124" t="s">
        <v>4556</v>
      </c>
      <c r="E50" s="123">
        <v>13</v>
      </c>
      <c r="F50" s="124">
        <v>44575</v>
      </c>
      <c r="G50" s="140" t="s">
        <v>2843</v>
      </c>
    </row>
    <row r="51" spans="1:7" x14ac:dyDescent="0.25">
      <c r="A51" s="158">
        <v>50</v>
      </c>
      <c r="B51" s="51" t="s">
        <v>4910</v>
      </c>
      <c r="C51" s="123" t="s">
        <v>4798</v>
      </c>
      <c r="D51" s="124" t="s">
        <v>4556</v>
      </c>
      <c r="E51" s="123">
        <v>22</v>
      </c>
      <c r="F51" s="124">
        <v>44579</v>
      </c>
      <c r="G51" s="302" t="s">
        <v>2950</v>
      </c>
    </row>
    <row r="52" spans="1:7" x14ac:dyDescent="0.25">
      <c r="A52" s="104">
        <v>51</v>
      </c>
      <c r="B52" s="65" t="s">
        <v>4921</v>
      </c>
      <c r="C52" s="287" t="s">
        <v>4922</v>
      </c>
      <c r="D52" s="288" t="s">
        <v>4923</v>
      </c>
      <c r="E52" s="287">
        <v>26</v>
      </c>
      <c r="F52" s="288">
        <v>44580</v>
      </c>
      <c r="G52" s="244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X348"/>
  <sheetViews>
    <sheetView zoomScaleNormal="100" workbookViewId="0">
      <pane ySplit="1" topLeftCell="A208" activePane="bottomLeft" state="frozen"/>
      <selection pane="bottomLeft" activeCell="F324" sqref="F324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395</v>
      </c>
      <c r="G3" s="24">
        <f>C5+C12+C23+C31+C36+C42+C48+C103+C116+C117+C126+C127+C135+C143+C53+C63+C81+C89+C13+C14+C24+C25+C64+C104+C118+C136+C144</f>
        <v>364</v>
      </c>
      <c r="H3" s="24">
        <f>C6+C15+C26+C32+C37+C44+C49+C54+C105+C119+C120+C128+C137+C145+C129+C82+C91+C67+C68+C106</f>
        <v>313</v>
      </c>
      <c r="I3" s="24">
        <f>C7+C33+C38+C45+C50+C55+C107+C121+C130+C139+C148+C149+C122+C83+C92+C69+C70+C131+C150</f>
        <v>242</v>
      </c>
      <c r="J3" s="170">
        <f>F3+G3+H3+I3</f>
        <v>1314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303</v>
      </c>
      <c r="G6" s="5">
        <f>B5+B12+B13+B14+B23+B24+B25+B31+B36+B42+B48+B53+B103+B116+B117+B118+B126+B135+B143+B144+B127+B63+B81+B89+B64+B104+B136+B65+B66+B90+B43</f>
        <v>279</v>
      </c>
      <c r="H6" s="5">
        <f>B6+B15+B16+B17+B26+B27+B28+B32+B37+B44+B49+B54+B105+B119+B120+B128+B129+B137+B145+B146+B82+B91+B67+B68+B106+B138+B69</f>
        <v>202</v>
      </c>
      <c r="I6" s="5">
        <f>B7+B33+B38+B45+B50+B55+B107+B121+B130+B131+B139+B148+B149+B150+B83+B92+B70+B122</f>
        <v>59</v>
      </c>
      <c r="J6" s="94">
        <f>SUM(F6+G6+H6+I6)</f>
        <v>843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24</v>
      </c>
      <c r="D9" s="5"/>
      <c r="E9" s="5"/>
      <c r="F9" s="94">
        <f>D3+D9+D10+D11+D20+D21+D22+D30+D35+D40+D47+D52+D101+D113+D114+D115+D124+D125+D133+D134+D140+D141+D58+D80+D87+D59+D102+D142+D41</f>
        <v>5</v>
      </c>
      <c r="G9" s="5">
        <f>D5+D12+D13+D14+D23+D24+D31+D36+D42+D48+D53+D103+D116+D117+D118+D126+D127+D135+D143+D144+D63+D81+D89+D25+D64+D104+D136+D65+D90</f>
        <v>14</v>
      </c>
      <c r="H9" s="5">
        <f>D6+D15+D16+D17+D26+D27+D28+D32+D37+D44+D49+D54+D105+D119+D120+D128+D137+D145+D146+D64+D82+D91+D67+D68+D138+D106</f>
        <v>20</v>
      </c>
      <c r="I9" s="5">
        <f>D7+D33+D38+D45+D50+D55+D107+D121+D130+D131+D139+D148+D149+D150+D83+D92+D69+D70+D122</f>
        <v>10</v>
      </c>
      <c r="J9" s="94">
        <f>SUM(F9+G9+H9+I9)</f>
        <v>49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2206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24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23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703</v>
      </c>
      <c r="G15" s="5">
        <f>SUM(G3+G6+G9)</f>
        <v>657</v>
      </c>
      <c r="H15" s="5">
        <f>SUM(H3+H6+H9)</f>
        <v>535</v>
      </c>
      <c r="I15" s="5">
        <f>SUM(I3+I6+I9)</f>
        <v>311</v>
      </c>
      <c r="J15" s="94">
        <f>SUM(F15+G15+H15+I15)</f>
        <v>2206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23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5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25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21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24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20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23</v>
      </c>
      <c r="D44" s="108">
        <v>2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19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24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21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1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3</v>
      </c>
      <c r="C52" s="5">
        <v>24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25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1</v>
      </c>
      <c r="E59" s="264" t="s">
        <v>2843</v>
      </c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19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25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27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4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19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20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20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3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3</v>
      </c>
      <c r="C126" s="5">
        <v>24</v>
      </c>
      <c r="D126" s="5">
        <v>1</v>
      </c>
      <c r="E126" s="135" t="s">
        <v>2843</v>
      </c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18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25</v>
      </c>
      <c r="D130" s="5">
        <v>1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9</v>
      </c>
      <c r="C135" s="5">
        <v>24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18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21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843</v>
      </c>
      <c r="C152" s="176">
        <f>SUM(C3:C151)</f>
        <v>1314</v>
      </c>
      <c r="D152" s="176">
        <f>SUM(D3:D151)</f>
        <v>49</v>
      </c>
      <c r="E152" s="165"/>
      <c r="F152" s="176"/>
      <c r="G152" s="165"/>
      <c r="H152" s="165"/>
      <c r="I152" s="165"/>
      <c r="J152" s="176">
        <f>B152+C152+D152</f>
        <v>2206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1</v>
      </c>
      <c r="C164" s="165">
        <v>14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16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11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19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32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59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177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45</v>
      </c>
      <c r="G177" s="165">
        <f>SUM(B168+B169+B183+B189+B197+B198)</f>
        <v>48</v>
      </c>
      <c r="H177" s="165">
        <f>SUM(B170+B171+B172+B173+B190+B199+B200)</f>
        <v>83</v>
      </c>
      <c r="I177" s="165">
        <f>SUM(B174+B175+B176+B201+B202)</f>
        <v>75</v>
      </c>
      <c r="J177" s="176">
        <f>F177+G177+H177+I177</f>
        <v>251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3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106</v>
      </c>
      <c r="G181" s="96">
        <f>G175+G177+G179</f>
        <v>109</v>
      </c>
      <c r="H181" s="96">
        <f>H175+H177+H179</f>
        <v>126</v>
      </c>
      <c r="I181" s="96">
        <f>I175+I177+I179</f>
        <v>90</v>
      </c>
      <c r="J181" s="167">
        <f>J175+J177+J179</f>
        <v>431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2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431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2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13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19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16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251</v>
      </c>
      <c r="C208" s="179">
        <f>SUM(C163:C207)</f>
        <v>177</v>
      </c>
      <c r="D208" s="179">
        <f>SUM(D163:D207)</f>
        <v>3</v>
      </c>
      <c r="E208" s="292" t="s">
        <v>4905</v>
      </c>
      <c r="F208" s="179"/>
      <c r="G208" s="179"/>
      <c r="H208" s="179"/>
      <c r="I208" s="179"/>
      <c r="J208" s="179">
        <f>B208+C208+D208</f>
        <v>431</v>
      </c>
    </row>
    <row r="209" spans="1:17" ht="15.75" thickTop="1" x14ac:dyDescent="0.25">
      <c r="A209" s="24" t="s">
        <v>1802</v>
      </c>
      <c r="B209" s="24">
        <f>B208+B152</f>
        <v>1094</v>
      </c>
      <c r="C209" s="24">
        <f>C152+C208</f>
        <v>1491</v>
      </c>
      <c r="D209" s="24">
        <f>D152+D208</f>
        <v>52</v>
      </c>
      <c r="E209" s="24"/>
      <c r="F209" s="24"/>
      <c r="G209" s="24"/>
      <c r="H209" s="24"/>
      <c r="I209" s="24"/>
      <c r="J209" s="24">
        <f>J208+J152</f>
        <v>2637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4928</v>
      </c>
      <c r="E215" t="s">
        <v>4936</v>
      </c>
      <c r="K215" t="s">
        <v>4966</v>
      </c>
      <c r="O215" t="s">
        <v>4723</v>
      </c>
      <c r="P215" s="253"/>
      <c r="Q215" s="253"/>
    </row>
    <row r="216" spans="1:17" x14ac:dyDescent="0.25">
      <c r="A216" s="253" t="s">
        <v>4929</v>
      </c>
      <c r="B216" s="253"/>
      <c r="C216" s="253"/>
      <c r="D216" s="253"/>
      <c r="E216" s="253" t="s">
        <v>4947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4948</v>
      </c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4950</v>
      </c>
      <c r="B218" s="253"/>
      <c r="C218" s="253"/>
      <c r="D218" s="253"/>
      <c r="E218" s="253" t="s">
        <v>4953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4951</v>
      </c>
      <c r="B219" s="253"/>
      <c r="C219" s="253"/>
      <c r="D219" s="253"/>
      <c r="E219" s="253" t="s">
        <v>4955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4956</v>
      </c>
      <c r="B220" s="253"/>
      <c r="C220" s="253"/>
      <c r="D220" s="253"/>
      <c r="E220" s="253" t="s">
        <v>4958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 t="s">
        <v>4963</v>
      </c>
      <c r="B221" s="253"/>
      <c r="C221" s="253"/>
      <c r="D221" s="253"/>
      <c r="E221" s="253" t="s">
        <v>4962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 t="s">
        <v>4964</v>
      </c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 t="s">
        <v>4949</v>
      </c>
      <c r="B242" s="253"/>
      <c r="C242" s="253"/>
      <c r="D242" s="253"/>
      <c r="E242" s="253" t="s">
        <v>4930</v>
      </c>
      <c r="O242" s="253" t="s">
        <v>4947</v>
      </c>
    </row>
    <row r="243" spans="1:21" x14ac:dyDescent="0.25">
      <c r="A243" t="s">
        <v>4959</v>
      </c>
      <c r="B243" s="253"/>
      <c r="C243" s="253"/>
      <c r="E243" t="s">
        <v>4933</v>
      </c>
      <c r="O243" s="253" t="s">
        <v>4957</v>
      </c>
    </row>
    <row r="244" spans="1:21" x14ac:dyDescent="0.25">
      <c r="B244" s="253"/>
      <c r="C244" s="253"/>
      <c r="E244" s="253" t="s">
        <v>4946</v>
      </c>
      <c r="O244" s="253" t="s">
        <v>4963</v>
      </c>
    </row>
    <row r="245" spans="1:21" x14ac:dyDescent="0.25">
      <c r="A245" s="253"/>
      <c r="B245" s="253"/>
      <c r="C245" s="253"/>
      <c r="E245" t="s">
        <v>4954</v>
      </c>
      <c r="O245" s="253" t="s">
        <v>4965</v>
      </c>
      <c r="U245" t="s">
        <v>3158</v>
      </c>
    </row>
    <row r="246" spans="1:21" x14ac:dyDescent="0.25">
      <c r="A246" s="253"/>
      <c r="B246" s="253"/>
      <c r="C246" s="253"/>
      <c r="E246" s="253"/>
    </row>
    <row r="247" spans="1:21" x14ac:dyDescent="0.25">
      <c r="A247" s="277"/>
      <c r="B247" s="253"/>
      <c r="C247" s="253"/>
      <c r="E247" s="253"/>
    </row>
    <row r="248" spans="1:21" x14ac:dyDescent="0.25">
      <c r="A248" s="277"/>
      <c r="B248" s="253"/>
      <c r="C248" s="253"/>
      <c r="E248" s="253"/>
    </row>
    <row r="249" spans="1:21" x14ac:dyDescent="0.25">
      <c r="A249" s="253"/>
      <c r="B249" s="253"/>
      <c r="C249" s="253"/>
      <c r="E249" s="253"/>
    </row>
    <row r="250" spans="1:21" x14ac:dyDescent="0.25">
      <c r="A250" s="253"/>
      <c r="B250" s="253"/>
      <c r="C250" s="253"/>
      <c r="E250" s="253"/>
      <c r="O250" s="253"/>
    </row>
    <row r="251" spans="1:21" x14ac:dyDescent="0.25">
      <c r="A251" s="253"/>
      <c r="B251" s="253"/>
      <c r="C251" s="253"/>
      <c r="D251" s="253"/>
      <c r="E251" s="253"/>
      <c r="O251" s="253"/>
    </row>
    <row r="252" spans="1:21" x14ac:dyDescent="0.25">
      <c r="A252" s="253"/>
      <c r="B252" s="253"/>
      <c r="C252" s="253"/>
      <c r="D252" s="253"/>
      <c r="E252" s="253"/>
      <c r="O252" s="253"/>
    </row>
    <row r="253" spans="1:21" x14ac:dyDescent="0.25">
      <c r="A253" s="253"/>
      <c r="B253" s="253"/>
      <c r="C253" s="253"/>
      <c r="D253" s="253"/>
      <c r="E253" s="253"/>
      <c r="O253" s="253"/>
    </row>
    <row r="254" spans="1:21" x14ac:dyDescent="0.25">
      <c r="A254" s="253"/>
      <c r="B254" s="253"/>
      <c r="C254" s="253"/>
      <c r="D254" s="253"/>
      <c r="E254" s="253"/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B304" s="166"/>
      <c r="E304" s="253" t="s">
        <v>4622</v>
      </c>
    </row>
    <row r="305" spans="1:17" x14ac:dyDescent="0.25"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4932</v>
      </c>
      <c r="B320" s="253"/>
      <c r="C320" s="253"/>
      <c r="D320" s="253"/>
      <c r="E320" s="253" t="s">
        <v>4940</v>
      </c>
      <c r="F320" s="253"/>
      <c r="G320" s="253"/>
      <c r="K320" t="s">
        <v>4944</v>
      </c>
      <c r="O320" t="s">
        <v>4944</v>
      </c>
    </row>
    <row r="321" spans="1:7" x14ac:dyDescent="0.25">
      <c r="A321" s="253" t="s">
        <v>4940</v>
      </c>
      <c r="B321" s="253"/>
      <c r="C321" s="253"/>
      <c r="D321" s="253"/>
      <c r="E321" s="253" t="s">
        <v>4941</v>
      </c>
      <c r="F321" s="253"/>
      <c r="G321" s="253"/>
    </row>
    <row r="322" spans="1:7" x14ac:dyDescent="0.25">
      <c r="A322" s="253" t="s">
        <v>4941</v>
      </c>
      <c r="B322" s="253"/>
      <c r="C322" s="253"/>
      <c r="D322" s="253"/>
      <c r="E322" s="253" t="s">
        <v>4942</v>
      </c>
      <c r="F322" s="253"/>
      <c r="G322" s="253"/>
    </row>
    <row r="323" spans="1:7" x14ac:dyDescent="0.25">
      <c r="A323" s="253" t="s">
        <v>4942</v>
      </c>
      <c r="B323" s="253"/>
      <c r="C323" s="253"/>
      <c r="D323" s="253"/>
      <c r="E323" s="253" t="s">
        <v>4943</v>
      </c>
      <c r="F323" s="253"/>
      <c r="G323" s="253"/>
    </row>
    <row r="324" spans="1:7" x14ac:dyDescent="0.25">
      <c r="A324" s="253" t="s">
        <v>4943</v>
      </c>
      <c r="B324" s="253"/>
      <c r="C324" s="253"/>
      <c r="D324" s="253"/>
      <c r="E324" s="253" t="s">
        <v>4945</v>
      </c>
    </row>
    <row r="325" spans="1:7" x14ac:dyDescent="0.25">
      <c r="A325" s="253" t="s">
        <v>4945</v>
      </c>
      <c r="C325" s="253"/>
      <c r="D325" s="253"/>
      <c r="E325" s="253" t="s">
        <v>4960</v>
      </c>
    </row>
    <row r="326" spans="1:7" x14ac:dyDescent="0.25">
      <c r="A326" s="253"/>
      <c r="C326" s="253"/>
      <c r="D326" s="253"/>
      <c r="E326" s="253" t="s">
        <v>4961</v>
      </c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C339" s="253"/>
      <c r="D339" s="253"/>
      <c r="E339" s="253"/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I53"/>
  <sheetViews>
    <sheetView topLeftCell="A34" workbookViewId="0">
      <selection activeCell="G53" sqref="G5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3.425781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6" t="s">
        <v>3886</v>
      </c>
      <c r="C2" s="123">
        <v>822</v>
      </c>
      <c r="D2" s="123" t="s">
        <v>3887</v>
      </c>
      <c r="E2" s="123">
        <v>67</v>
      </c>
      <c r="F2" s="124">
        <v>43893</v>
      </c>
      <c r="G2" s="140" t="s">
        <v>2843</v>
      </c>
      <c r="H2" t="s">
        <v>4401</v>
      </c>
    </row>
    <row r="3" spans="1:9" x14ac:dyDescent="0.25">
      <c r="A3" s="158">
        <v>2</v>
      </c>
      <c r="B3" s="51" t="s">
        <v>3973</v>
      </c>
      <c r="C3" s="123">
        <v>842</v>
      </c>
      <c r="D3" s="123" t="s">
        <v>3974</v>
      </c>
      <c r="E3" s="123">
        <v>124</v>
      </c>
      <c r="F3" s="124">
        <v>44019</v>
      </c>
      <c r="G3" s="123" t="s">
        <v>2950</v>
      </c>
      <c r="H3" t="s">
        <v>4494</v>
      </c>
    </row>
    <row r="4" spans="1:9" x14ac:dyDescent="0.25">
      <c r="A4" s="158">
        <v>3</v>
      </c>
      <c r="B4" s="51" t="s">
        <v>4178</v>
      </c>
      <c r="C4" s="334" t="s">
        <v>2491</v>
      </c>
      <c r="D4" s="123" t="s">
        <v>4179</v>
      </c>
      <c r="E4" s="123">
        <v>252</v>
      </c>
      <c r="F4" s="124">
        <v>44106</v>
      </c>
      <c r="G4" s="86" t="s">
        <v>2950</v>
      </c>
      <c r="H4" t="s">
        <v>4716</v>
      </c>
    </row>
    <row r="5" spans="1:9" x14ac:dyDescent="0.25">
      <c r="A5" s="158">
        <v>4</v>
      </c>
      <c r="B5" s="51" t="s">
        <v>4187</v>
      </c>
      <c r="C5" s="123">
        <v>931</v>
      </c>
      <c r="D5" s="123" t="s">
        <v>4125</v>
      </c>
      <c r="E5" s="123">
        <v>259</v>
      </c>
      <c r="F5" s="124">
        <v>44113</v>
      </c>
      <c r="G5" s="86" t="s">
        <v>2950</v>
      </c>
      <c r="H5" t="s">
        <v>4637</v>
      </c>
    </row>
    <row r="6" spans="1:9" x14ac:dyDescent="0.25">
      <c r="A6" s="158">
        <v>5</v>
      </c>
      <c r="B6" s="51" t="s">
        <v>4201</v>
      </c>
      <c r="C6" s="123" t="s">
        <v>4202</v>
      </c>
      <c r="D6" s="123" t="s">
        <v>4125</v>
      </c>
      <c r="E6" s="123">
        <v>266</v>
      </c>
      <c r="F6" s="124">
        <v>44118</v>
      </c>
      <c r="G6" s="140" t="s">
        <v>2843</v>
      </c>
    </row>
    <row r="7" spans="1:9" x14ac:dyDescent="0.25">
      <c r="A7" s="158">
        <v>6</v>
      </c>
      <c r="B7" s="51" t="s">
        <v>4260</v>
      </c>
      <c r="C7" s="123">
        <v>931</v>
      </c>
      <c r="D7" s="123" t="s">
        <v>4125</v>
      </c>
      <c r="E7" s="123">
        <v>326</v>
      </c>
      <c r="F7" s="124">
        <v>44154</v>
      </c>
      <c r="G7" s="86" t="s">
        <v>2950</v>
      </c>
      <c r="H7" t="s">
        <v>4662</v>
      </c>
    </row>
    <row r="8" spans="1:9" x14ac:dyDescent="0.25">
      <c r="A8" s="158">
        <v>7</v>
      </c>
      <c r="B8" s="51" t="s">
        <v>4367</v>
      </c>
      <c r="C8" s="123" t="s">
        <v>4368</v>
      </c>
      <c r="D8" s="123" t="s">
        <v>4125</v>
      </c>
      <c r="E8" s="123">
        <v>44</v>
      </c>
      <c r="F8" s="124">
        <v>44230</v>
      </c>
      <c r="G8" s="86" t="s">
        <v>2950</v>
      </c>
      <c r="H8" s="343"/>
      <c r="I8" t="s">
        <v>4557</v>
      </c>
    </row>
    <row r="9" spans="1:9" x14ac:dyDescent="0.25">
      <c r="A9" s="158">
        <v>8</v>
      </c>
      <c r="B9" s="51" t="s">
        <v>4384</v>
      </c>
      <c r="C9" s="123" t="s">
        <v>3861</v>
      </c>
      <c r="D9" s="123" t="s">
        <v>4342</v>
      </c>
      <c r="E9" s="123">
        <v>57</v>
      </c>
      <c r="F9" s="124">
        <v>44235</v>
      </c>
      <c r="G9" s="140" t="s">
        <v>2843</v>
      </c>
    </row>
    <row r="10" spans="1:9" x14ac:dyDescent="0.25">
      <c r="A10" s="158">
        <v>9</v>
      </c>
      <c r="B10" s="51" t="s">
        <v>4386</v>
      </c>
      <c r="C10" s="123" t="s">
        <v>4387</v>
      </c>
      <c r="D10" s="123" t="s">
        <v>4342</v>
      </c>
      <c r="E10" s="123">
        <v>60</v>
      </c>
      <c r="F10" s="124">
        <v>44239</v>
      </c>
      <c r="G10" s="302" t="s">
        <v>2950</v>
      </c>
      <c r="H10" s="343" t="s">
        <v>4935</v>
      </c>
    </row>
    <row r="11" spans="1:9" x14ac:dyDescent="0.25">
      <c r="A11" s="158">
        <v>10</v>
      </c>
      <c r="B11" s="51" t="s">
        <v>4399</v>
      </c>
      <c r="C11" s="123" t="s">
        <v>3502</v>
      </c>
      <c r="D11" s="123" t="s">
        <v>4342</v>
      </c>
      <c r="E11" s="123">
        <v>70</v>
      </c>
      <c r="F11" s="124">
        <v>44253</v>
      </c>
      <c r="G11" s="302" t="s">
        <v>2950</v>
      </c>
      <c r="H11" s="343" t="s">
        <v>4934</v>
      </c>
    </row>
    <row r="12" spans="1:9" x14ac:dyDescent="0.25">
      <c r="A12" s="158">
        <v>11</v>
      </c>
      <c r="B12" s="51" t="s">
        <v>4411</v>
      </c>
      <c r="C12" s="123" t="s">
        <v>4412</v>
      </c>
      <c r="D12" s="123" t="s">
        <v>4342</v>
      </c>
      <c r="E12" s="123">
        <v>85</v>
      </c>
      <c r="F12" s="124">
        <v>44279</v>
      </c>
      <c r="G12" s="140" t="s">
        <v>2843</v>
      </c>
      <c r="H12" s="345" t="s">
        <v>4952</v>
      </c>
    </row>
    <row r="13" spans="1:9" x14ac:dyDescent="0.25">
      <c r="A13" s="158">
        <v>12</v>
      </c>
      <c r="B13" s="51" t="s">
        <v>4421</v>
      </c>
      <c r="C13" s="123">
        <v>312</v>
      </c>
      <c r="D13" s="123" t="s">
        <v>4342</v>
      </c>
      <c r="E13" s="123">
        <v>92</v>
      </c>
      <c r="F13" s="124">
        <v>44287</v>
      </c>
      <c r="G13" s="140" t="s">
        <v>2843</v>
      </c>
    </row>
    <row r="14" spans="1:9" x14ac:dyDescent="0.25">
      <c r="A14" s="158">
        <v>13</v>
      </c>
      <c r="B14" s="51" t="s">
        <v>4435</v>
      </c>
      <c r="C14" s="123">
        <v>121</v>
      </c>
      <c r="D14" s="123" t="s">
        <v>4436</v>
      </c>
      <c r="E14" s="123">
        <v>112</v>
      </c>
      <c r="F14" s="124">
        <v>44330</v>
      </c>
      <c r="G14" s="302" t="s">
        <v>2950</v>
      </c>
    </row>
    <row r="15" spans="1:9" x14ac:dyDescent="0.25">
      <c r="A15" s="158">
        <v>14</v>
      </c>
      <c r="B15" s="51" t="s">
        <v>3899</v>
      </c>
      <c r="C15" s="123">
        <v>531</v>
      </c>
      <c r="D15" s="123" t="s">
        <v>4433</v>
      </c>
      <c r="E15" s="123">
        <v>115</v>
      </c>
      <c r="F15" s="124">
        <v>44335</v>
      </c>
      <c r="G15" s="86" t="s">
        <v>2950</v>
      </c>
    </row>
    <row r="16" spans="1:9" x14ac:dyDescent="0.25">
      <c r="A16" s="158">
        <v>15</v>
      </c>
      <c r="B16" s="65" t="s">
        <v>4442</v>
      </c>
      <c r="C16" s="287" t="s">
        <v>4043</v>
      </c>
      <c r="D16" s="287" t="s">
        <v>4443</v>
      </c>
      <c r="E16" s="287">
        <v>117</v>
      </c>
      <c r="F16" s="288">
        <v>44335</v>
      </c>
      <c r="G16" s="244" t="s">
        <v>2843</v>
      </c>
    </row>
    <row r="17" spans="1:7" x14ac:dyDescent="0.25">
      <c r="A17" s="158">
        <v>16</v>
      </c>
      <c r="B17" s="51" t="s">
        <v>4446</v>
      </c>
      <c r="C17" s="123">
        <v>221</v>
      </c>
      <c r="D17" s="123" t="s">
        <v>4433</v>
      </c>
      <c r="E17" s="123">
        <v>119</v>
      </c>
      <c r="F17" s="124">
        <v>44340</v>
      </c>
      <c r="G17" s="86" t="s">
        <v>2950</v>
      </c>
    </row>
    <row r="18" spans="1:7" x14ac:dyDescent="0.25">
      <c r="A18" s="158">
        <v>17</v>
      </c>
      <c r="B18" s="51" t="s">
        <v>4451</v>
      </c>
      <c r="C18" s="123" t="s">
        <v>3502</v>
      </c>
      <c r="D18" s="123" t="s">
        <v>4433</v>
      </c>
      <c r="E18" s="123">
        <v>126</v>
      </c>
      <c r="F18" s="124">
        <v>44348</v>
      </c>
      <c r="G18" s="86" t="s">
        <v>2950</v>
      </c>
    </row>
    <row r="19" spans="1:7" x14ac:dyDescent="0.25">
      <c r="A19" s="158">
        <v>18</v>
      </c>
      <c r="B19" s="51" t="s">
        <v>4466</v>
      </c>
      <c r="C19" s="123" t="s">
        <v>4368</v>
      </c>
      <c r="D19" s="123" t="s">
        <v>4467</v>
      </c>
      <c r="E19" s="123">
        <v>135</v>
      </c>
      <c r="F19" s="124">
        <v>44362</v>
      </c>
      <c r="G19" s="140" t="s">
        <v>2843</v>
      </c>
    </row>
    <row r="20" spans="1:7" x14ac:dyDescent="0.25">
      <c r="A20" s="158">
        <v>19</v>
      </c>
      <c r="B20" s="51" t="s">
        <v>4472</v>
      </c>
      <c r="C20" s="334" t="s">
        <v>2489</v>
      </c>
      <c r="D20" s="123" t="s">
        <v>4433</v>
      </c>
      <c r="E20" s="123">
        <v>142</v>
      </c>
      <c r="F20" s="124">
        <v>44370</v>
      </c>
      <c r="G20" s="86" t="s">
        <v>2950</v>
      </c>
    </row>
    <row r="21" spans="1:7" x14ac:dyDescent="0.25">
      <c r="A21" s="158">
        <v>20</v>
      </c>
      <c r="B21" s="65" t="s">
        <v>4474</v>
      </c>
      <c r="C21" s="287" t="s">
        <v>4475</v>
      </c>
      <c r="D21" s="287" t="s">
        <v>4476</v>
      </c>
      <c r="E21" s="287">
        <v>139</v>
      </c>
      <c r="F21" s="288">
        <v>44368</v>
      </c>
      <c r="G21" s="181" t="s">
        <v>2950</v>
      </c>
    </row>
    <row r="22" spans="1:7" x14ac:dyDescent="0.25">
      <c r="A22" s="158">
        <v>21</v>
      </c>
      <c r="B22" s="51" t="s">
        <v>4555</v>
      </c>
      <c r="C22" s="123">
        <v>222</v>
      </c>
      <c r="D22" s="123" t="s">
        <v>4556</v>
      </c>
      <c r="E22" s="123">
        <v>185</v>
      </c>
      <c r="F22" s="124">
        <v>44438</v>
      </c>
      <c r="G22" s="140" t="s">
        <v>2843</v>
      </c>
    </row>
    <row r="23" spans="1:7" x14ac:dyDescent="0.25">
      <c r="A23" s="158">
        <v>22</v>
      </c>
      <c r="B23" s="51" t="s">
        <v>4591</v>
      </c>
      <c r="C23" s="123" t="s">
        <v>4488</v>
      </c>
      <c r="D23" s="123" t="s">
        <v>4592</v>
      </c>
      <c r="E23" s="123">
        <v>216</v>
      </c>
      <c r="F23" s="124">
        <v>44446</v>
      </c>
      <c r="G23" s="140" t="s">
        <v>2843</v>
      </c>
    </row>
    <row r="24" spans="1:7" x14ac:dyDescent="0.25">
      <c r="A24" s="158">
        <v>23</v>
      </c>
      <c r="B24" s="51" t="s">
        <v>4628</v>
      </c>
      <c r="C24" s="123">
        <v>641</v>
      </c>
      <c r="D24" s="123" t="s">
        <v>4556</v>
      </c>
      <c r="E24" s="123">
        <v>229</v>
      </c>
      <c r="F24" s="124">
        <v>44449</v>
      </c>
      <c r="G24" s="86" t="s">
        <v>2950</v>
      </c>
    </row>
    <row r="25" spans="1:7" x14ac:dyDescent="0.25">
      <c r="A25" s="158">
        <v>24</v>
      </c>
      <c r="B25" s="51" t="s">
        <v>4634</v>
      </c>
      <c r="C25" s="123">
        <v>731</v>
      </c>
      <c r="D25" s="123" t="s">
        <v>4635</v>
      </c>
      <c r="E25" s="123">
        <v>235</v>
      </c>
      <c r="F25" s="124">
        <v>44453</v>
      </c>
      <c r="G25" s="86" t="s">
        <v>2950</v>
      </c>
    </row>
    <row r="26" spans="1:7" x14ac:dyDescent="0.25">
      <c r="A26" s="158">
        <v>25</v>
      </c>
      <c r="B26" s="51" t="s">
        <v>4706</v>
      </c>
      <c r="C26" s="123">
        <v>731</v>
      </c>
      <c r="D26" s="123" t="s">
        <v>4556</v>
      </c>
      <c r="E26" s="123">
        <v>287</v>
      </c>
      <c r="F26" s="124">
        <v>44469</v>
      </c>
      <c r="G26" s="86" t="s">
        <v>2950</v>
      </c>
    </row>
    <row r="27" spans="1:7" x14ac:dyDescent="0.25">
      <c r="A27" s="158">
        <v>26</v>
      </c>
      <c r="B27" s="51" t="s">
        <v>4758</v>
      </c>
      <c r="C27" s="123">
        <v>941</v>
      </c>
      <c r="D27" s="123" t="s">
        <v>4556</v>
      </c>
      <c r="E27" s="123">
        <v>335</v>
      </c>
      <c r="F27" s="124">
        <v>44491</v>
      </c>
      <c r="G27" s="86" t="s">
        <v>2950</v>
      </c>
    </row>
    <row r="28" spans="1:7" x14ac:dyDescent="0.25">
      <c r="A28" s="158">
        <v>27</v>
      </c>
      <c r="B28" s="51" t="s">
        <v>4769</v>
      </c>
      <c r="C28" s="123">
        <v>841</v>
      </c>
      <c r="D28" s="123" t="s">
        <v>4556</v>
      </c>
      <c r="E28" s="123">
        <v>343</v>
      </c>
      <c r="F28" s="124">
        <v>44495</v>
      </c>
      <c r="G28" s="86" t="s">
        <v>2950</v>
      </c>
    </row>
    <row r="29" spans="1:7" x14ac:dyDescent="0.25">
      <c r="A29" s="158">
        <v>28</v>
      </c>
      <c r="B29" s="51" t="s">
        <v>4789</v>
      </c>
      <c r="C29" s="123" t="s">
        <v>4798</v>
      </c>
      <c r="D29" s="123" t="s">
        <v>4556</v>
      </c>
      <c r="E29" s="123">
        <v>362</v>
      </c>
      <c r="F29" s="124">
        <v>44515</v>
      </c>
      <c r="G29" s="86" t="s">
        <v>2950</v>
      </c>
    </row>
    <row r="30" spans="1:7" x14ac:dyDescent="0.25">
      <c r="A30" s="158">
        <v>29</v>
      </c>
      <c r="B30" s="51" t="s">
        <v>4799</v>
      </c>
      <c r="C30" s="123">
        <v>932</v>
      </c>
      <c r="D30" s="123" t="s">
        <v>4556</v>
      </c>
      <c r="E30" s="123">
        <v>374</v>
      </c>
      <c r="F30" s="124">
        <v>44519</v>
      </c>
      <c r="G30" s="140" t="s">
        <v>2843</v>
      </c>
    </row>
    <row r="31" spans="1:7" x14ac:dyDescent="0.25">
      <c r="A31" s="158">
        <v>30</v>
      </c>
      <c r="B31" s="51" t="s">
        <v>4809</v>
      </c>
      <c r="C31" s="334" t="s">
        <v>4491</v>
      </c>
      <c r="D31" s="123" t="s">
        <v>4556</v>
      </c>
      <c r="E31" s="123">
        <v>381</v>
      </c>
      <c r="F31" s="124">
        <v>44523</v>
      </c>
      <c r="G31" s="140" t="s">
        <v>2843</v>
      </c>
    </row>
    <row r="32" spans="1:7" x14ac:dyDescent="0.25">
      <c r="A32" s="158">
        <v>31</v>
      </c>
      <c r="B32" s="51" t="s">
        <v>4812</v>
      </c>
      <c r="C32" s="123" t="s">
        <v>4798</v>
      </c>
      <c r="D32" s="123" t="s">
        <v>4556</v>
      </c>
      <c r="E32" s="123">
        <v>386</v>
      </c>
      <c r="F32" s="124">
        <v>44523</v>
      </c>
      <c r="G32" s="86" t="s">
        <v>2950</v>
      </c>
    </row>
    <row r="33" spans="1:7" x14ac:dyDescent="0.25">
      <c r="A33" s="158">
        <v>32</v>
      </c>
      <c r="B33" s="51" t="s">
        <v>280</v>
      </c>
      <c r="C33" s="123">
        <v>531</v>
      </c>
      <c r="D33" s="123" t="s">
        <v>4556</v>
      </c>
      <c r="E33" s="123">
        <v>387</v>
      </c>
      <c r="F33" s="124">
        <v>44526</v>
      </c>
      <c r="G33" s="86" t="s">
        <v>2950</v>
      </c>
    </row>
    <row r="34" spans="1:7" x14ac:dyDescent="0.25">
      <c r="A34" s="158">
        <v>33</v>
      </c>
      <c r="B34" s="51" t="s">
        <v>4819</v>
      </c>
      <c r="C34" s="123">
        <v>431</v>
      </c>
      <c r="D34" s="123" t="s">
        <v>4556</v>
      </c>
      <c r="E34" s="123">
        <v>391</v>
      </c>
      <c r="F34" s="124">
        <v>44530</v>
      </c>
      <c r="G34" s="86" t="s">
        <v>2950</v>
      </c>
    </row>
    <row r="35" spans="1:7" x14ac:dyDescent="0.25">
      <c r="A35" s="158">
        <v>34</v>
      </c>
      <c r="B35" s="51" t="s">
        <v>4825</v>
      </c>
      <c r="C35" s="123">
        <v>631</v>
      </c>
      <c r="D35" s="123" t="s">
        <v>4556</v>
      </c>
      <c r="E35" s="123">
        <v>395</v>
      </c>
      <c r="F35" s="124">
        <v>44531</v>
      </c>
      <c r="G35" s="86" t="s">
        <v>2950</v>
      </c>
    </row>
    <row r="36" spans="1:7" x14ac:dyDescent="0.25">
      <c r="A36" s="158">
        <v>35</v>
      </c>
      <c r="B36" s="51" t="s">
        <v>4834</v>
      </c>
      <c r="C36" s="123" t="s">
        <v>3502</v>
      </c>
      <c r="D36" s="123" t="s">
        <v>4556</v>
      </c>
      <c r="E36" s="123">
        <v>410</v>
      </c>
      <c r="F36" s="124">
        <v>44532</v>
      </c>
      <c r="G36" s="86" t="s">
        <v>2950</v>
      </c>
    </row>
    <row r="37" spans="1:7" x14ac:dyDescent="0.25">
      <c r="A37" s="158">
        <v>36</v>
      </c>
      <c r="B37" s="51" t="s">
        <v>4838</v>
      </c>
      <c r="C37" s="123">
        <v>521</v>
      </c>
      <c r="D37" s="123" t="s">
        <v>4556</v>
      </c>
      <c r="E37" s="123">
        <v>411</v>
      </c>
      <c r="F37" s="124">
        <v>44533</v>
      </c>
      <c r="G37" s="86" t="s">
        <v>2950</v>
      </c>
    </row>
    <row r="38" spans="1:7" x14ac:dyDescent="0.25">
      <c r="A38" s="158">
        <v>37</v>
      </c>
      <c r="B38" s="51" t="s">
        <v>4843</v>
      </c>
      <c r="C38" s="123">
        <v>631</v>
      </c>
      <c r="D38" s="123" t="s">
        <v>4556</v>
      </c>
      <c r="E38" s="123">
        <v>404</v>
      </c>
      <c r="F38" s="124">
        <v>44531</v>
      </c>
      <c r="G38" s="86" t="s">
        <v>2950</v>
      </c>
    </row>
    <row r="39" spans="1:7" x14ac:dyDescent="0.25">
      <c r="A39" s="158">
        <v>38</v>
      </c>
      <c r="B39" s="51" t="s">
        <v>4844</v>
      </c>
      <c r="C39" s="123">
        <v>631</v>
      </c>
      <c r="D39" s="123" t="s">
        <v>4556</v>
      </c>
      <c r="E39" s="123">
        <v>405</v>
      </c>
      <c r="F39" s="124">
        <v>44531</v>
      </c>
      <c r="G39" s="86" t="s">
        <v>2950</v>
      </c>
    </row>
    <row r="40" spans="1:7" x14ac:dyDescent="0.25">
      <c r="A40" s="158">
        <v>39</v>
      </c>
      <c r="B40" s="51" t="s">
        <v>4845</v>
      </c>
      <c r="C40" s="123">
        <v>631</v>
      </c>
      <c r="D40" s="123" t="s">
        <v>4556</v>
      </c>
      <c r="E40" s="123">
        <v>406</v>
      </c>
      <c r="F40" s="124">
        <v>44531</v>
      </c>
      <c r="G40" s="86" t="s">
        <v>2950</v>
      </c>
    </row>
    <row r="41" spans="1:7" x14ac:dyDescent="0.25">
      <c r="A41" s="158">
        <v>40</v>
      </c>
      <c r="B41" s="51" t="s">
        <v>4857</v>
      </c>
      <c r="C41" s="123">
        <v>721</v>
      </c>
      <c r="D41" s="123" t="s">
        <v>4556</v>
      </c>
      <c r="E41" s="123">
        <v>422</v>
      </c>
      <c r="F41" s="124">
        <v>44539</v>
      </c>
      <c r="G41" s="86" t="s">
        <v>2950</v>
      </c>
    </row>
    <row r="42" spans="1:7" x14ac:dyDescent="0.25">
      <c r="A42" s="158">
        <v>41</v>
      </c>
      <c r="B42" s="51" t="s">
        <v>4863</v>
      </c>
      <c r="C42" s="123" t="s">
        <v>3719</v>
      </c>
      <c r="D42" s="123" t="s">
        <v>4556</v>
      </c>
      <c r="E42" s="123">
        <v>429</v>
      </c>
      <c r="F42" s="124">
        <v>44545</v>
      </c>
      <c r="G42" s="86" t="s">
        <v>2950</v>
      </c>
    </row>
    <row r="43" spans="1:7" x14ac:dyDescent="0.25">
      <c r="A43" s="158">
        <v>42</v>
      </c>
      <c r="B43" s="51" t="s">
        <v>4864</v>
      </c>
      <c r="C43" s="123">
        <v>721</v>
      </c>
      <c r="D43" s="123" t="s">
        <v>4556</v>
      </c>
      <c r="E43" s="123">
        <v>428</v>
      </c>
      <c r="F43" s="124">
        <v>44545</v>
      </c>
      <c r="G43" s="86" t="s">
        <v>2950</v>
      </c>
    </row>
    <row r="44" spans="1:7" x14ac:dyDescent="0.25">
      <c r="A44" s="158">
        <v>43</v>
      </c>
      <c r="B44" s="51" t="s">
        <v>4867</v>
      </c>
      <c r="C44" s="123">
        <v>721</v>
      </c>
      <c r="D44" s="123" t="s">
        <v>4556</v>
      </c>
      <c r="E44" s="123">
        <v>431</v>
      </c>
      <c r="F44" s="124">
        <v>44546</v>
      </c>
      <c r="G44" s="86" t="s">
        <v>2950</v>
      </c>
    </row>
    <row r="45" spans="1:7" x14ac:dyDescent="0.25">
      <c r="A45" s="158">
        <v>44</v>
      </c>
      <c r="B45" s="51" t="s">
        <v>4873</v>
      </c>
      <c r="C45" s="123">
        <v>131</v>
      </c>
      <c r="D45" s="123" t="s">
        <v>4556</v>
      </c>
      <c r="E45" s="123">
        <v>437</v>
      </c>
      <c r="F45" s="124">
        <v>44551</v>
      </c>
      <c r="G45" s="86" t="s">
        <v>2950</v>
      </c>
    </row>
    <row r="46" spans="1:7" x14ac:dyDescent="0.25">
      <c r="A46" s="158">
        <v>45</v>
      </c>
      <c r="B46" s="51" t="s">
        <v>4875</v>
      </c>
      <c r="C46" s="123" t="s">
        <v>3719</v>
      </c>
      <c r="D46" s="123" t="s">
        <v>4556</v>
      </c>
      <c r="E46" s="123">
        <v>439</v>
      </c>
      <c r="F46" s="124">
        <v>44553</v>
      </c>
      <c r="G46" s="86" t="s">
        <v>2950</v>
      </c>
    </row>
    <row r="47" spans="1:7" x14ac:dyDescent="0.25">
      <c r="A47" s="158">
        <v>46</v>
      </c>
      <c r="B47" s="51" t="s">
        <v>4879</v>
      </c>
      <c r="C47" s="123" t="s">
        <v>4798</v>
      </c>
      <c r="D47" s="124" t="s">
        <v>4556</v>
      </c>
      <c r="E47" s="123">
        <v>442</v>
      </c>
      <c r="F47" s="124">
        <v>44554</v>
      </c>
      <c r="G47" s="86" t="s">
        <v>2950</v>
      </c>
    </row>
    <row r="48" spans="1:7" x14ac:dyDescent="0.25">
      <c r="A48" s="158">
        <v>47</v>
      </c>
      <c r="B48" s="51" t="s">
        <v>4880</v>
      </c>
      <c r="C48" s="123">
        <v>421</v>
      </c>
      <c r="D48" s="124" t="s">
        <v>4556</v>
      </c>
      <c r="E48" s="123">
        <v>443</v>
      </c>
      <c r="F48" s="124">
        <v>44554</v>
      </c>
      <c r="G48" s="140" t="s">
        <v>2843</v>
      </c>
    </row>
    <row r="49" spans="1:7" x14ac:dyDescent="0.25">
      <c r="A49" s="158">
        <v>48</v>
      </c>
      <c r="B49" s="51" t="s">
        <v>4882</v>
      </c>
      <c r="C49" s="123">
        <v>231</v>
      </c>
      <c r="D49" s="124" t="s">
        <v>4883</v>
      </c>
      <c r="E49" s="123">
        <v>446</v>
      </c>
      <c r="F49" s="124">
        <v>44557</v>
      </c>
      <c r="G49" s="140" t="s">
        <v>2843</v>
      </c>
    </row>
    <row r="50" spans="1:7" x14ac:dyDescent="0.25">
      <c r="A50" s="158">
        <v>49</v>
      </c>
      <c r="B50" s="51" t="s">
        <v>4903</v>
      </c>
      <c r="C50" s="123" t="s">
        <v>4490</v>
      </c>
      <c r="D50" s="124" t="s">
        <v>4556</v>
      </c>
      <c r="E50" s="123">
        <v>13</v>
      </c>
      <c r="F50" s="124">
        <v>44575</v>
      </c>
      <c r="G50" s="140" t="s">
        <v>2843</v>
      </c>
    </row>
    <row r="51" spans="1:7" x14ac:dyDescent="0.25">
      <c r="A51" s="158">
        <v>50</v>
      </c>
      <c r="B51" s="51" t="s">
        <v>4910</v>
      </c>
      <c r="C51" s="123" t="s">
        <v>4798</v>
      </c>
      <c r="D51" s="124" t="s">
        <v>4556</v>
      </c>
      <c r="E51" s="123">
        <v>22</v>
      </c>
      <c r="F51" s="124">
        <v>44579</v>
      </c>
      <c r="G51" s="302" t="s">
        <v>2950</v>
      </c>
    </row>
    <row r="52" spans="1:7" x14ac:dyDescent="0.25">
      <c r="A52" s="104">
        <v>51</v>
      </c>
      <c r="B52" s="65" t="s">
        <v>4921</v>
      </c>
      <c r="C52" s="287" t="s">
        <v>4922</v>
      </c>
      <c r="D52" s="288" t="s">
        <v>4923</v>
      </c>
      <c r="E52" s="287">
        <v>26</v>
      </c>
      <c r="F52" s="288">
        <v>44580</v>
      </c>
      <c r="G52" s="244" t="s">
        <v>2843</v>
      </c>
    </row>
    <row r="53" spans="1:7" x14ac:dyDescent="0.25">
      <c r="A53" s="158">
        <v>52</v>
      </c>
      <c r="B53" s="51" t="s">
        <v>4937</v>
      </c>
      <c r="C53" s="123" t="s">
        <v>4938</v>
      </c>
      <c r="D53" s="124" t="s">
        <v>4939</v>
      </c>
      <c r="E53" s="123">
        <v>51</v>
      </c>
      <c r="F53" s="124">
        <v>44594</v>
      </c>
      <c r="G53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X348"/>
  <sheetViews>
    <sheetView zoomScaleNormal="100" workbookViewId="0">
      <pane ySplit="1" topLeftCell="A169" activePane="bottomLeft" state="frozen"/>
      <selection pane="bottomLeft" activeCell="G195" sqref="G194:G195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396</v>
      </c>
      <c r="G3" s="24">
        <f>C5+C12+C23+C31+C36+C42+C48+C103+C116+C117+C126+C127+C135+C143+C53+C63+C81+C89+C13+C14+C24+C25+C64+C104+C118+C136+C144</f>
        <v>363</v>
      </c>
      <c r="H3" s="24">
        <f>C6+C15+C26+C32+C37+C44+C49+C54+C105+C119+C120+C128+C137+C145+C129+C82+C91+C67+C68+C106</f>
        <v>311</v>
      </c>
      <c r="I3" s="24">
        <f>C7+C33+C38+C45+C50+C55+C107+C121+C130+C139+C148+C149+C122+C83+C92+C69+C70+C131+C150</f>
        <v>241</v>
      </c>
      <c r="J3" s="170">
        <f>F3+G3+H3+I3</f>
        <v>1311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299</v>
      </c>
      <c r="G6" s="5">
        <f>B5+B12+B13+B14+B23+B24+B25+B31+B36+B42+B48+B53+B103+B116+B117+B118+B126+B135+B143+B144+B127+B63+B81+B89+B64+B104+B136+B65+B66+B90+B43</f>
        <v>278</v>
      </c>
      <c r="H6" s="5">
        <f>B6+B15+B16+B17+B26+B27+B28+B32+B37+B44+B49+B54+B105+B119+B120+B128+B129+B137+B145+B146+B82+B91+B67+B68+B106+B138+B69</f>
        <v>202</v>
      </c>
      <c r="I6" s="5">
        <f>B7+B33+B38+B45+B50+B55+B107+B121+B130+B131+B139+B148+B149+B150+B83+B92+B70+B122</f>
        <v>60</v>
      </c>
      <c r="J6" s="94">
        <f>SUM(F6+G6+H6+I6)</f>
        <v>839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D3+D9+D10+D11+D20+D21+D22+D30+D35+D40+D47+D52+D101+D113+D114+D115+D124+D125+D133+D134+D140+D141+D58+D80+D87+D59+D102+D142+D41</f>
        <v>4</v>
      </c>
      <c r="G9" s="5">
        <f>D5+D12+D13+D14+D23+D24+D31+D36+D42+D48+D53+D103+D116+D117+D118+D126+D127+D135+D143+D144+D63+D81+D89+D25+D64+D104+D136+D65+D90</f>
        <v>13</v>
      </c>
      <c r="H9" s="5">
        <f>D6+D15+D16+D17+D26+D27+D28+D32+D37+D44+D49+D54+D105+D119+D120+D128+D137+D145+D146+D64+D82+D91+D67+D68+D138+D106</f>
        <v>20</v>
      </c>
      <c r="I9" s="5">
        <f>D7+D33+D38+D45+D50+D55+D107+D121+D130+D131+D139+D148+D149+D150+D83+D92+D69+D70+D122</f>
        <v>11</v>
      </c>
      <c r="J9" s="94">
        <f>SUM(F9+G9+H9+I9)</f>
        <v>48</v>
      </c>
    </row>
    <row r="10" spans="1:15" x14ac:dyDescent="0.25">
      <c r="A10" s="263" t="s">
        <v>2874</v>
      </c>
      <c r="B10" s="5">
        <v>17</v>
      </c>
      <c r="C10" s="5"/>
      <c r="D10" s="5"/>
      <c r="E10" s="5"/>
      <c r="F10" s="5"/>
      <c r="G10" s="5"/>
      <c r="H10" s="5"/>
      <c r="I10" s="5"/>
      <c r="J10" s="94">
        <f>J3+J6+J9</f>
        <v>2198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23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26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699</v>
      </c>
      <c r="G15" s="5">
        <f>SUM(G3+G6+G9)</f>
        <v>654</v>
      </c>
      <c r="H15" s="5">
        <f>SUM(H3+H6+H9)</f>
        <v>533</v>
      </c>
      <c r="I15" s="5">
        <f>SUM(I3+I6+I9)</f>
        <v>312</v>
      </c>
      <c r="J15" s="94">
        <f>SUM(F15+G15+H15+I15)</f>
        <v>2198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23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5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24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24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23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20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23</v>
      </c>
      <c r="D44" s="108">
        <v>2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19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22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21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1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28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18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29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4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18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2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20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19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4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23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24</v>
      </c>
      <c r="D130" s="5">
        <v>2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23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7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18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4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21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839</v>
      </c>
      <c r="C152" s="176">
        <f>SUM(C3:C151)</f>
        <v>1311</v>
      </c>
      <c r="D152" s="176">
        <f>SUM(D3:D151)</f>
        <v>48</v>
      </c>
      <c r="E152" s="165"/>
      <c r="F152" s="176"/>
      <c r="G152" s="165"/>
      <c r="H152" s="165"/>
      <c r="I152" s="165"/>
      <c r="J152" s="176">
        <f>B152+C152+D152</f>
        <v>2198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16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11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21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60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178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43</v>
      </c>
      <c r="G177" s="165">
        <f>SUM(B168+B169+B183+B189+B197+B198)</f>
        <v>50</v>
      </c>
      <c r="H177" s="165">
        <f>SUM(B170+B171+B172+B173+B190+B199+B200)</f>
        <v>84</v>
      </c>
      <c r="I177" s="165">
        <f>SUM(B174+B175+B176+B201+B202)</f>
        <v>75</v>
      </c>
      <c r="J177" s="176">
        <f>F177+G177+H177+I177</f>
        <v>252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3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105</v>
      </c>
      <c r="G181" s="96">
        <f>G175+G177+G179</f>
        <v>111</v>
      </c>
      <c r="H181" s="96">
        <f>H175+H177+H179</f>
        <v>127</v>
      </c>
      <c r="I181" s="96">
        <f>I175+I177+I179</f>
        <v>90</v>
      </c>
      <c r="J181" s="167">
        <f>J175+J177+J179</f>
        <v>433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433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19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16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252</v>
      </c>
      <c r="C208" s="179">
        <f>SUM(C163:C207)</f>
        <v>178</v>
      </c>
      <c r="D208" s="179">
        <f>SUM(D163:D207)</f>
        <v>3</v>
      </c>
      <c r="E208" s="292" t="s">
        <v>4905</v>
      </c>
      <c r="F208" s="179"/>
      <c r="G208" s="179"/>
      <c r="H208" s="179"/>
      <c r="I208" s="179"/>
      <c r="J208" s="179">
        <f>B208+C208+D208</f>
        <v>433</v>
      </c>
    </row>
    <row r="209" spans="1:17" ht="15.75" thickTop="1" x14ac:dyDescent="0.25">
      <c r="A209" s="24" t="s">
        <v>1802</v>
      </c>
      <c r="B209" s="24">
        <f>B208+B152</f>
        <v>1091</v>
      </c>
      <c r="C209" s="24">
        <f>C152+C208</f>
        <v>1489</v>
      </c>
      <c r="D209" s="24">
        <f>D152+D208</f>
        <v>51</v>
      </c>
      <c r="E209" s="24"/>
      <c r="F209" s="24"/>
      <c r="G209" s="24"/>
      <c r="H209" s="24"/>
      <c r="I209" s="24"/>
      <c r="J209" s="24">
        <f>J208+J152</f>
        <v>2631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4967</v>
      </c>
      <c r="E215" t="s">
        <v>4969</v>
      </c>
      <c r="O215" t="s">
        <v>4984</v>
      </c>
      <c r="P215" s="253"/>
      <c r="Q215" s="253"/>
    </row>
    <row r="216" spans="1:17" x14ac:dyDescent="0.25">
      <c r="A216" s="253" t="s">
        <v>4968</v>
      </c>
      <c r="B216" s="253"/>
      <c r="C216" s="253"/>
      <c r="D216" s="253"/>
      <c r="E216" s="253" t="s">
        <v>4971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 t="s">
        <v>4660</v>
      </c>
      <c r="P216" s="253"/>
      <c r="Q216" s="253"/>
    </row>
    <row r="217" spans="1:17" x14ac:dyDescent="0.25">
      <c r="A217" s="253" t="s">
        <v>4978</v>
      </c>
      <c r="B217" s="253"/>
      <c r="C217" s="253"/>
      <c r="D217" s="253"/>
      <c r="E217" s="253" t="s">
        <v>4985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4980</v>
      </c>
      <c r="B218" s="253"/>
      <c r="C218" s="253"/>
      <c r="D218" s="253"/>
      <c r="E218" s="253" t="s">
        <v>4382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4989</v>
      </c>
      <c r="B219" s="253"/>
      <c r="C219" s="253"/>
      <c r="D219" s="253"/>
      <c r="E219" s="253" t="s">
        <v>4992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4990</v>
      </c>
      <c r="B220" s="253"/>
      <c r="C220" s="253"/>
      <c r="D220" s="253"/>
      <c r="E220" s="253" t="s">
        <v>4994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21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21" x14ac:dyDescent="0.25">
      <c r="A242" s="253" t="s">
        <v>4979</v>
      </c>
      <c r="B242" s="253"/>
      <c r="C242" s="253"/>
      <c r="D242" s="253"/>
      <c r="E242" s="253" t="s">
        <v>4970</v>
      </c>
      <c r="O242" t="s">
        <v>4969</v>
      </c>
    </row>
    <row r="243" spans="1:21" x14ac:dyDescent="0.25">
      <c r="A243" t="s">
        <v>4993</v>
      </c>
      <c r="B243" s="253"/>
      <c r="C243" s="253"/>
      <c r="E243" s="253" t="s">
        <v>4991</v>
      </c>
      <c r="O243" s="253" t="s">
        <v>4971</v>
      </c>
    </row>
    <row r="244" spans="1:21" x14ac:dyDescent="0.25">
      <c r="B244" s="253"/>
      <c r="C244" s="253"/>
      <c r="E244" s="253"/>
      <c r="O244" s="253" t="s">
        <v>4980</v>
      </c>
    </row>
    <row r="245" spans="1:21" x14ac:dyDescent="0.25">
      <c r="A245" s="253"/>
      <c r="B245" s="253"/>
      <c r="C245" s="253"/>
      <c r="O245" s="253" t="s">
        <v>4990</v>
      </c>
      <c r="U245" t="s">
        <v>3158</v>
      </c>
    </row>
    <row r="246" spans="1:21" x14ac:dyDescent="0.25">
      <c r="A246" s="253"/>
      <c r="B246" s="253"/>
      <c r="C246" s="253"/>
      <c r="E246" s="253"/>
    </row>
    <row r="247" spans="1:21" x14ac:dyDescent="0.25">
      <c r="A247" s="277"/>
      <c r="B247" s="253"/>
      <c r="C247" s="253"/>
      <c r="E247" s="253"/>
    </row>
    <row r="248" spans="1:21" x14ac:dyDescent="0.25">
      <c r="A248" s="277"/>
      <c r="B248" s="253"/>
      <c r="C248" s="253"/>
      <c r="E248" s="253"/>
    </row>
    <row r="249" spans="1:21" x14ac:dyDescent="0.25">
      <c r="A249" s="253"/>
      <c r="B249" s="253"/>
      <c r="C249" s="253"/>
      <c r="E249" s="253"/>
    </row>
    <row r="250" spans="1:21" x14ac:dyDescent="0.25">
      <c r="A250" s="253"/>
      <c r="B250" s="253"/>
      <c r="C250" s="253"/>
      <c r="E250" s="253"/>
      <c r="O250" s="253"/>
    </row>
    <row r="251" spans="1:21" x14ac:dyDescent="0.25">
      <c r="A251" s="253"/>
      <c r="B251" s="253"/>
      <c r="C251" s="253"/>
      <c r="D251" s="253"/>
      <c r="E251" s="253"/>
      <c r="O251" s="253"/>
    </row>
    <row r="252" spans="1:21" x14ac:dyDescent="0.25">
      <c r="A252" s="253"/>
      <c r="B252" s="253"/>
      <c r="C252" s="253"/>
      <c r="D252" s="253"/>
      <c r="E252" s="253"/>
      <c r="O252" s="253"/>
    </row>
    <row r="253" spans="1:21" x14ac:dyDescent="0.25">
      <c r="A253" s="253"/>
      <c r="B253" s="253"/>
      <c r="C253" s="253"/>
      <c r="D253" s="253"/>
      <c r="E253" s="253"/>
      <c r="O253" s="253"/>
    </row>
    <row r="254" spans="1:21" x14ac:dyDescent="0.25">
      <c r="A254" s="253"/>
      <c r="B254" s="253"/>
      <c r="C254" s="253"/>
      <c r="D254" s="253"/>
      <c r="E254" s="253"/>
      <c r="F254" s="252"/>
      <c r="O254" s="253"/>
    </row>
    <row r="255" spans="1:21" x14ac:dyDescent="0.25">
      <c r="A255" s="253"/>
      <c r="B255" s="253"/>
      <c r="C255" s="253"/>
      <c r="D255" s="253"/>
      <c r="E255" s="253"/>
      <c r="O255" s="253"/>
    </row>
    <row r="256" spans="1:21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4986</v>
      </c>
      <c r="B304" s="166"/>
      <c r="E304" s="253"/>
    </row>
    <row r="305" spans="1:17" x14ac:dyDescent="0.25"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4973</v>
      </c>
      <c r="B320" s="253"/>
      <c r="C320" s="253"/>
      <c r="D320" s="253"/>
      <c r="E320" s="253" t="s">
        <v>4973</v>
      </c>
      <c r="F320" s="253"/>
      <c r="G320" s="253"/>
      <c r="K320" t="s">
        <v>4972</v>
      </c>
      <c r="O320" t="s">
        <v>4972</v>
      </c>
    </row>
    <row r="321" spans="1:7" x14ac:dyDescent="0.25">
      <c r="A321" s="253" t="s">
        <v>4981</v>
      </c>
      <c r="B321" s="253"/>
      <c r="C321" s="253"/>
      <c r="D321" s="253"/>
      <c r="E321" s="253" t="s">
        <v>4974</v>
      </c>
      <c r="F321" s="253"/>
      <c r="G321" s="253"/>
    </row>
    <row r="322" spans="1:7" x14ac:dyDescent="0.25">
      <c r="A322" s="253" t="s">
        <v>4996</v>
      </c>
      <c r="B322" s="253"/>
      <c r="C322" s="253"/>
      <c r="D322" s="253"/>
      <c r="E322" s="253" t="s">
        <v>4975</v>
      </c>
      <c r="F322" s="253"/>
      <c r="G322" s="253"/>
    </row>
    <row r="323" spans="1:7" x14ac:dyDescent="0.25">
      <c r="A323" s="253"/>
      <c r="B323" s="253"/>
      <c r="C323" s="253"/>
      <c r="D323" s="253"/>
      <c r="E323" s="253" t="s">
        <v>4976</v>
      </c>
      <c r="F323" s="253"/>
      <c r="G323" s="253"/>
    </row>
    <row r="324" spans="1:7" x14ac:dyDescent="0.25">
      <c r="A324" s="253"/>
      <c r="B324" s="253"/>
      <c r="C324" s="253"/>
      <c r="D324" s="253"/>
      <c r="E324" s="253" t="s">
        <v>4977</v>
      </c>
    </row>
    <row r="325" spans="1:7" x14ac:dyDescent="0.25">
      <c r="A325" s="253"/>
      <c r="C325" s="253"/>
      <c r="D325" s="253"/>
      <c r="E325" s="253" t="s">
        <v>4981</v>
      </c>
    </row>
    <row r="326" spans="1:7" x14ac:dyDescent="0.25">
      <c r="A326" s="253"/>
      <c r="C326" s="253"/>
      <c r="D326" s="253"/>
      <c r="E326" s="253" t="s">
        <v>4982</v>
      </c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C339" s="253"/>
      <c r="D339" s="253"/>
      <c r="E339" s="253" t="s">
        <v>4983</v>
      </c>
    </row>
    <row r="340" spans="1:15" x14ac:dyDescent="0.25">
      <c r="A340" s="253"/>
      <c r="B340" s="253"/>
      <c r="C340" s="253"/>
      <c r="D340" s="253"/>
      <c r="E340" t="s">
        <v>4382</v>
      </c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I52"/>
  <sheetViews>
    <sheetView workbookViewId="0">
      <selection activeCell="L14" sqref="L14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3.425781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3973</v>
      </c>
      <c r="C2" s="123">
        <v>842</v>
      </c>
      <c r="D2" s="123" t="s">
        <v>3974</v>
      </c>
      <c r="E2" s="123">
        <v>124</v>
      </c>
      <c r="F2" s="124">
        <v>44019</v>
      </c>
      <c r="G2" s="123" t="s">
        <v>2950</v>
      </c>
      <c r="H2" t="s">
        <v>4494</v>
      </c>
    </row>
    <row r="3" spans="1:9" x14ac:dyDescent="0.25">
      <c r="A3" s="158">
        <v>2</v>
      </c>
      <c r="B3" s="51" t="s">
        <v>4178</v>
      </c>
      <c r="C3" s="334" t="s">
        <v>2491</v>
      </c>
      <c r="D3" s="123" t="s">
        <v>4179</v>
      </c>
      <c r="E3" s="123">
        <v>252</v>
      </c>
      <c r="F3" s="124">
        <v>44106</v>
      </c>
      <c r="G3" s="86" t="s">
        <v>2950</v>
      </c>
      <c r="H3" t="s">
        <v>4716</v>
      </c>
    </row>
    <row r="4" spans="1:9" x14ac:dyDescent="0.25">
      <c r="A4" s="158">
        <v>3</v>
      </c>
      <c r="B4" s="51" t="s">
        <v>4187</v>
      </c>
      <c r="C4" s="123">
        <v>931</v>
      </c>
      <c r="D4" s="123" t="s">
        <v>4125</v>
      </c>
      <c r="E4" s="123">
        <v>259</v>
      </c>
      <c r="F4" s="124">
        <v>44113</v>
      </c>
      <c r="G4" s="86" t="s">
        <v>2950</v>
      </c>
      <c r="H4" t="s">
        <v>4637</v>
      </c>
    </row>
    <row r="5" spans="1:9" x14ac:dyDescent="0.25">
      <c r="A5" s="158">
        <v>4</v>
      </c>
      <c r="B5" s="51" t="s">
        <v>4201</v>
      </c>
      <c r="C5" s="123" t="s">
        <v>4202</v>
      </c>
      <c r="D5" s="123" t="s">
        <v>4125</v>
      </c>
      <c r="E5" s="123">
        <v>266</v>
      </c>
      <c r="F5" s="124">
        <v>44118</v>
      </c>
      <c r="G5" s="140" t="s">
        <v>2843</v>
      </c>
    </row>
    <row r="6" spans="1:9" x14ac:dyDescent="0.25">
      <c r="A6" s="158">
        <v>5</v>
      </c>
      <c r="B6" s="51" t="s">
        <v>4260</v>
      </c>
      <c r="C6" s="123">
        <v>931</v>
      </c>
      <c r="D6" s="123" t="s">
        <v>4125</v>
      </c>
      <c r="E6" s="123">
        <v>326</v>
      </c>
      <c r="F6" s="124">
        <v>44154</v>
      </c>
      <c r="G6" s="86" t="s">
        <v>2950</v>
      </c>
      <c r="H6" t="s">
        <v>4662</v>
      </c>
    </row>
    <row r="7" spans="1:9" x14ac:dyDescent="0.25">
      <c r="A7" s="158">
        <v>6</v>
      </c>
      <c r="B7" s="51" t="s">
        <v>4367</v>
      </c>
      <c r="C7" s="123" t="s">
        <v>4368</v>
      </c>
      <c r="D7" s="123" t="s">
        <v>4125</v>
      </c>
      <c r="E7" s="123">
        <v>44</v>
      </c>
      <c r="F7" s="124">
        <v>44230</v>
      </c>
      <c r="G7" s="86" t="s">
        <v>2950</v>
      </c>
      <c r="H7" s="343"/>
      <c r="I7" t="s">
        <v>4557</v>
      </c>
    </row>
    <row r="8" spans="1:9" x14ac:dyDescent="0.25">
      <c r="A8" s="158">
        <v>7</v>
      </c>
      <c r="B8" s="51" t="s">
        <v>4386</v>
      </c>
      <c r="C8" s="123" t="s">
        <v>4387</v>
      </c>
      <c r="D8" s="123" t="s">
        <v>4342</v>
      </c>
      <c r="E8" s="123">
        <v>60</v>
      </c>
      <c r="F8" s="124">
        <v>44239</v>
      </c>
      <c r="G8" s="302" t="s">
        <v>2950</v>
      </c>
      <c r="H8" s="343" t="s">
        <v>4935</v>
      </c>
    </row>
    <row r="9" spans="1:9" x14ac:dyDescent="0.25">
      <c r="A9" s="158">
        <v>8</v>
      </c>
      <c r="B9" s="51" t="s">
        <v>4399</v>
      </c>
      <c r="C9" s="123" t="s">
        <v>3502</v>
      </c>
      <c r="D9" s="123" t="s">
        <v>4342</v>
      </c>
      <c r="E9" s="123">
        <v>70</v>
      </c>
      <c r="F9" s="124">
        <v>44253</v>
      </c>
      <c r="G9" s="302" t="s">
        <v>2950</v>
      </c>
      <c r="H9" s="343" t="s">
        <v>4934</v>
      </c>
    </row>
    <row r="10" spans="1:9" x14ac:dyDescent="0.25">
      <c r="A10" s="158">
        <v>9</v>
      </c>
      <c r="B10" s="51" t="s">
        <v>4411</v>
      </c>
      <c r="C10" s="123" t="s">
        <v>4412</v>
      </c>
      <c r="D10" s="123" t="s">
        <v>4342</v>
      </c>
      <c r="E10" s="123">
        <v>85</v>
      </c>
      <c r="F10" s="124">
        <v>44279</v>
      </c>
      <c r="G10" s="140" t="s">
        <v>2843</v>
      </c>
      <c r="H10" s="345" t="s">
        <v>4952</v>
      </c>
    </row>
    <row r="11" spans="1:9" x14ac:dyDescent="0.25">
      <c r="A11" s="158">
        <v>10</v>
      </c>
      <c r="B11" s="51" t="s">
        <v>4421</v>
      </c>
      <c r="C11" s="123">
        <v>312</v>
      </c>
      <c r="D11" s="123" t="s">
        <v>4342</v>
      </c>
      <c r="E11" s="123">
        <v>92</v>
      </c>
      <c r="F11" s="124">
        <v>44287</v>
      </c>
      <c r="G11" s="140" t="s">
        <v>2843</v>
      </c>
    </row>
    <row r="12" spans="1:9" x14ac:dyDescent="0.25">
      <c r="A12" s="158">
        <v>11</v>
      </c>
      <c r="B12" s="51" t="s">
        <v>4435</v>
      </c>
      <c r="C12" s="123">
        <v>121</v>
      </c>
      <c r="D12" s="123" t="s">
        <v>4436</v>
      </c>
      <c r="E12" s="123">
        <v>112</v>
      </c>
      <c r="F12" s="124">
        <v>44330</v>
      </c>
      <c r="G12" s="302" t="s">
        <v>2950</v>
      </c>
    </row>
    <row r="13" spans="1:9" x14ac:dyDescent="0.25">
      <c r="A13" s="158">
        <v>12</v>
      </c>
      <c r="B13" s="51" t="s">
        <v>3899</v>
      </c>
      <c r="C13" s="123">
        <v>531</v>
      </c>
      <c r="D13" s="123" t="s">
        <v>4433</v>
      </c>
      <c r="E13" s="123">
        <v>115</v>
      </c>
      <c r="F13" s="124">
        <v>44335</v>
      </c>
      <c r="G13" s="86" t="s">
        <v>2950</v>
      </c>
    </row>
    <row r="14" spans="1:9" x14ac:dyDescent="0.25">
      <c r="A14" s="158">
        <v>13</v>
      </c>
      <c r="B14" s="65" t="s">
        <v>4442</v>
      </c>
      <c r="C14" s="287" t="s">
        <v>4043</v>
      </c>
      <c r="D14" s="287" t="s">
        <v>4443</v>
      </c>
      <c r="E14" s="287">
        <v>117</v>
      </c>
      <c r="F14" s="288">
        <v>44335</v>
      </c>
      <c r="G14" s="244" t="s">
        <v>2843</v>
      </c>
    </row>
    <row r="15" spans="1:9" x14ac:dyDescent="0.25">
      <c r="A15" s="158">
        <v>14</v>
      </c>
      <c r="B15" s="51" t="s">
        <v>4446</v>
      </c>
      <c r="C15" s="123">
        <v>221</v>
      </c>
      <c r="D15" s="123" t="s">
        <v>4433</v>
      </c>
      <c r="E15" s="123">
        <v>119</v>
      </c>
      <c r="F15" s="124">
        <v>44340</v>
      </c>
      <c r="G15" s="86" t="s">
        <v>2950</v>
      </c>
    </row>
    <row r="16" spans="1:9" x14ac:dyDescent="0.25">
      <c r="A16" s="158">
        <v>15</v>
      </c>
      <c r="B16" s="51" t="s">
        <v>4451</v>
      </c>
      <c r="C16" s="123" t="s">
        <v>3502</v>
      </c>
      <c r="D16" s="123" t="s">
        <v>4433</v>
      </c>
      <c r="E16" s="123">
        <v>126</v>
      </c>
      <c r="F16" s="124">
        <v>44348</v>
      </c>
      <c r="G16" s="86" t="s">
        <v>2950</v>
      </c>
    </row>
    <row r="17" spans="1:8" x14ac:dyDescent="0.25">
      <c r="A17" s="158">
        <v>16</v>
      </c>
      <c r="B17" s="51" t="s">
        <v>4466</v>
      </c>
      <c r="C17" s="123" t="s">
        <v>4368</v>
      </c>
      <c r="D17" s="123" t="s">
        <v>4467</v>
      </c>
      <c r="E17" s="123">
        <v>135</v>
      </c>
      <c r="F17" s="124">
        <v>44362</v>
      </c>
      <c r="G17" s="140" t="s">
        <v>2843</v>
      </c>
    </row>
    <row r="18" spans="1:8" x14ac:dyDescent="0.25">
      <c r="A18" s="158">
        <v>17</v>
      </c>
      <c r="B18" s="51" t="s">
        <v>4472</v>
      </c>
      <c r="C18" s="334" t="s">
        <v>2489</v>
      </c>
      <c r="D18" s="123" t="s">
        <v>4433</v>
      </c>
      <c r="E18" s="123">
        <v>142</v>
      </c>
      <c r="F18" s="124">
        <v>44370</v>
      </c>
      <c r="G18" s="86" t="s">
        <v>2950</v>
      </c>
      <c r="H18" t="s">
        <v>4995</v>
      </c>
    </row>
    <row r="19" spans="1:8" x14ac:dyDescent="0.25">
      <c r="A19" s="158">
        <v>18</v>
      </c>
      <c r="B19" s="65" t="s">
        <v>4474</v>
      </c>
      <c r="C19" s="287" t="s">
        <v>4475</v>
      </c>
      <c r="D19" s="287" t="s">
        <v>4476</v>
      </c>
      <c r="E19" s="287">
        <v>139</v>
      </c>
      <c r="F19" s="288">
        <v>44368</v>
      </c>
      <c r="G19" s="181" t="s">
        <v>2950</v>
      </c>
    </row>
    <row r="20" spans="1:8" x14ac:dyDescent="0.25">
      <c r="A20" s="158">
        <v>19</v>
      </c>
      <c r="B20" s="51" t="s">
        <v>4555</v>
      </c>
      <c r="C20" s="123">
        <v>222</v>
      </c>
      <c r="D20" s="123" t="s">
        <v>4556</v>
      </c>
      <c r="E20" s="123">
        <v>185</v>
      </c>
      <c r="F20" s="124">
        <v>44438</v>
      </c>
      <c r="G20" s="140" t="s">
        <v>2843</v>
      </c>
    </row>
    <row r="21" spans="1:8" x14ac:dyDescent="0.25">
      <c r="A21" s="158">
        <v>20</v>
      </c>
      <c r="B21" s="51" t="s">
        <v>4591</v>
      </c>
      <c r="C21" s="123" t="s">
        <v>4488</v>
      </c>
      <c r="D21" s="123" t="s">
        <v>4592</v>
      </c>
      <c r="E21" s="123">
        <v>216</v>
      </c>
      <c r="F21" s="124">
        <v>44446</v>
      </c>
      <c r="G21" s="140" t="s">
        <v>2843</v>
      </c>
    </row>
    <row r="22" spans="1:8" x14ac:dyDescent="0.25">
      <c r="A22" s="158">
        <v>21</v>
      </c>
      <c r="B22" s="51" t="s">
        <v>4628</v>
      </c>
      <c r="C22" s="123">
        <v>641</v>
      </c>
      <c r="D22" s="123" t="s">
        <v>4556</v>
      </c>
      <c r="E22" s="123">
        <v>229</v>
      </c>
      <c r="F22" s="124">
        <v>44449</v>
      </c>
      <c r="G22" s="86" t="s">
        <v>2950</v>
      </c>
    </row>
    <row r="23" spans="1:8" x14ac:dyDescent="0.25">
      <c r="A23" s="158">
        <v>22</v>
      </c>
      <c r="B23" s="51" t="s">
        <v>4634</v>
      </c>
      <c r="C23" s="123">
        <v>731</v>
      </c>
      <c r="D23" s="123" t="s">
        <v>4635</v>
      </c>
      <c r="E23" s="123">
        <v>235</v>
      </c>
      <c r="F23" s="124">
        <v>44453</v>
      </c>
      <c r="G23" s="86" t="s">
        <v>2950</v>
      </c>
    </row>
    <row r="24" spans="1:8" x14ac:dyDescent="0.25">
      <c r="A24" s="158">
        <v>23</v>
      </c>
      <c r="B24" s="51" t="s">
        <v>4706</v>
      </c>
      <c r="C24" s="123">
        <v>731</v>
      </c>
      <c r="D24" s="123" t="s">
        <v>4556</v>
      </c>
      <c r="E24" s="123">
        <v>287</v>
      </c>
      <c r="F24" s="124">
        <v>44469</v>
      </c>
      <c r="G24" s="86" t="s">
        <v>2950</v>
      </c>
    </row>
    <row r="25" spans="1:8" x14ac:dyDescent="0.25">
      <c r="A25" s="158">
        <v>24</v>
      </c>
      <c r="B25" s="51" t="s">
        <v>4758</v>
      </c>
      <c r="C25" s="123">
        <v>941</v>
      </c>
      <c r="D25" s="123" t="s">
        <v>4556</v>
      </c>
      <c r="E25" s="123">
        <v>335</v>
      </c>
      <c r="F25" s="124">
        <v>44491</v>
      </c>
      <c r="G25" s="86" t="s">
        <v>2950</v>
      </c>
    </row>
    <row r="26" spans="1:8" x14ac:dyDescent="0.25">
      <c r="A26" s="158">
        <v>25</v>
      </c>
      <c r="B26" s="51" t="s">
        <v>4769</v>
      </c>
      <c r="C26" s="123">
        <v>841</v>
      </c>
      <c r="D26" s="123" t="s">
        <v>4556</v>
      </c>
      <c r="E26" s="123">
        <v>343</v>
      </c>
      <c r="F26" s="124">
        <v>44495</v>
      </c>
      <c r="G26" s="86" t="s">
        <v>2950</v>
      </c>
    </row>
    <row r="27" spans="1:8" x14ac:dyDescent="0.25">
      <c r="A27" s="158">
        <v>26</v>
      </c>
      <c r="B27" s="51" t="s">
        <v>4789</v>
      </c>
      <c r="C27" s="123" t="s">
        <v>4798</v>
      </c>
      <c r="D27" s="123" t="s">
        <v>4556</v>
      </c>
      <c r="E27" s="123">
        <v>362</v>
      </c>
      <c r="F27" s="124">
        <v>44515</v>
      </c>
      <c r="G27" s="86" t="s">
        <v>2950</v>
      </c>
    </row>
    <row r="28" spans="1:8" x14ac:dyDescent="0.25">
      <c r="A28" s="158">
        <v>27</v>
      </c>
      <c r="B28" s="51" t="s">
        <v>4799</v>
      </c>
      <c r="C28" s="123">
        <v>932</v>
      </c>
      <c r="D28" s="123" t="s">
        <v>4556</v>
      </c>
      <c r="E28" s="123">
        <v>374</v>
      </c>
      <c r="F28" s="124">
        <v>44519</v>
      </c>
      <c r="G28" s="140" t="s">
        <v>2843</v>
      </c>
    </row>
    <row r="29" spans="1:8" x14ac:dyDescent="0.25">
      <c r="A29" s="158">
        <v>28</v>
      </c>
      <c r="B29" s="51" t="s">
        <v>4809</v>
      </c>
      <c r="C29" s="334" t="s">
        <v>4491</v>
      </c>
      <c r="D29" s="123" t="s">
        <v>4556</v>
      </c>
      <c r="E29" s="123">
        <v>381</v>
      </c>
      <c r="F29" s="124">
        <v>44523</v>
      </c>
      <c r="G29" s="140" t="s">
        <v>2843</v>
      </c>
    </row>
    <row r="30" spans="1:8" x14ac:dyDescent="0.25">
      <c r="A30" s="158">
        <v>29</v>
      </c>
      <c r="B30" s="51" t="s">
        <v>4812</v>
      </c>
      <c r="C30" s="123" t="s">
        <v>4798</v>
      </c>
      <c r="D30" s="123" t="s">
        <v>4556</v>
      </c>
      <c r="E30" s="123">
        <v>386</v>
      </c>
      <c r="F30" s="124">
        <v>44523</v>
      </c>
      <c r="G30" s="86" t="s">
        <v>2950</v>
      </c>
    </row>
    <row r="31" spans="1:8" x14ac:dyDescent="0.25">
      <c r="A31" s="158">
        <v>30</v>
      </c>
      <c r="B31" s="51" t="s">
        <v>280</v>
      </c>
      <c r="C31" s="123">
        <v>531</v>
      </c>
      <c r="D31" s="123" t="s">
        <v>4556</v>
      </c>
      <c r="E31" s="123">
        <v>387</v>
      </c>
      <c r="F31" s="124">
        <v>44526</v>
      </c>
      <c r="G31" s="86" t="s">
        <v>2950</v>
      </c>
    </row>
    <row r="32" spans="1:8" x14ac:dyDescent="0.25">
      <c r="A32" s="158">
        <v>31</v>
      </c>
      <c r="B32" s="51" t="s">
        <v>4819</v>
      </c>
      <c r="C32" s="123">
        <v>431</v>
      </c>
      <c r="D32" s="123" t="s">
        <v>4556</v>
      </c>
      <c r="E32" s="123">
        <v>391</v>
      </c>
      <c r="F32" s="124">
        <v>44530</v>
      </c>
      <c r="G32" s="86" t="s">
        <v>2950</v>
      </c>
    </row>
    <row r="33" spans="1:7" x14ac:dyDescent="0.25">
      <c r="A33" s="158">
        <v>32</v>
      </c>
      <c r="B33" s="51" t="s">
        <v>4825</v>
      </c>
      <c r="C33" s="123">
        <v>631</v>
      </c>
      <c r="D33" s="123" t="s">
        <v>4556</v>
      </c>
      <c r="E33" s="123">
        <v>395</v>
      </c>
      <c r="F33" s="124">
        <v>44531</v>
      </c>
      <c r="G33" s="86" t="s">
        <v>2950</v>
      </c>
    </row>
    <row r="34" spans="1:7" x14ac:dyDescent="0.25">
      <c r="A34" s="158">
        <v>33</v>
      </c>
      <c r="B34" s="51" t="s">
        <v>4834</v>
      </c>
      <c r="C34" s="123" t="s">
        <v>3502</v>
      </c>
      <c r="D34" s="123" t="s">
        <v>4556</v>
      </c>
      <c r="E34" s="123">
        <v>410</v>
      </c>
      <c r="F34" s="124">
        <v>44532</v>
      </c>
      <c r="G34" s="86" t="s">
        <v>2950</v>
      </c>
    </row>
    <row r="35" spans="1:7" x14ac:dyDescent="0.25">
      <c r="A35" s="158">
        <v>34</v>
      </c>
      <c r="B35" s="51" t="s">
        <v>4838</v>
      </c>
      <c r="C35" s="123">
        <v>521</v>
      </c>
      <c r="D35" s="123" t="s">
        <v>4556</v>
      </c>
      <c r="E35" s="123">
        <v>411</v>
      </c>
      <c r="F35" s="124">
        <v>44533</v>
      </c>
      <c r="G35" s="86" t="s">
        <v>2950</v>
      </c>
    </row>
    <row r="36" spans="1:7" x14ac:dyDescent="0.25">
      <c r="A36" s="158">
        <v>35</v>
      </c>
      <c r="B36" s="51" t="s">
        <v>4843</v>
      </c>
      <c r="C36" s="123">
        <v>631</v>
      </c>
      <c r="D36" s="123" t="s">
        <v>4556</v>
      </c>
      <c r="E36" s="123">
        <v>404</v>
      </c>
      <c r="F36" s="124">
        <v>44531</v>
      </c>
      <c r="G36" s="86" t="s">
        <v>2950</v>
      </c>
    </row>
    <row r="37" spans="1:7" x14ac:dyDescent="0.25">
      <c r="A37" s="158">
        <v>36</v>
      </c>
      <c r="B37" s="51" t="s">
        <v>4844</v>
      </c>
      <c r="C37" s="123">
        <v>631</v>
      </c>
      <c r="D37" s="123" t="s">
        <v>4556</v>
      </c>
      <c r="E37" s="123">
        <v>405</v>
      </c>
      <c r="F37" s="124">
        <v>44531</v>
      </c>
      <c r="G37" s="86" t="s">
        <v>2950</v>
      </c>
    </row>
    <row r="38" spans="1:7" x14ac:dyDescent="0.25">
      <c r="A38" s="158">
        <v>37</v>
      </c>
      <c r="B38" s="51" t="s">
        <v>4845</v>
      </c>
      <c r="C38" s="123">
        <v>631</v>
      </c>
      <c r="D38" s="123" t="s">
        <v>4556</v>
      </c>
      <c r="E38" s="123">
        <v>406</v>
      </c>
      <c r="F38" s="124">
        <v>44531</v>
      </c>
      <c r="G38" s="86" t="s">
        <v>2950</v>
      </c>
    </row>
    <row r="39" spans="1:7" x14ac:dyDescent="0.25">
      <c r="A39" s="158">
        <v>38</v>
      </c>
      <c r="B39" s="51" t="s">
        <v>4857</v>
      </c>
      <c r="C39" s="123">
        <v>721</v>
      </c>
      <c r="D39" s="123" t="s">
        <v>4556</v>
      </c>
      <c r="E39" s="123">
        <v>422</v>
      </c>
      <c r="F39" s="124">
        <v>44539</v>
      </c>
      <c r="G39" s="86" t="s">
        <v>2950</v>
      </c>
    </row>
    <row r="40" spans="1:7" x14ac:dyDescent="0.25">
      <c r="A40" s="158">
        <v>39</v>
      </c>
      <c r="B40" s="51" t="s">
        <v>4863</v>
      </c>
      <c r="C40" s="123" t="s">
        <v>3719</v>
      </c>
      <c r="D40" s="123" t="s">
        <v>4556</v>
      </c>
      <c r="E40" s="123">
        <v>429</v>
      </c>
      <c r="F40" s="124">
        <v>44545</v>
      </c>
      <c r="G40" s="86" t="s">
        <v>2950</v>
      </c>
    </row>
    <row r="41" spans="1:7" x14ac:dyDescent="0.25">
      <c r="A41" s="158">
        <v>40</v>
      </c>
      <c r="B41" s="51" t="s">
        <v>4864</v>
      </c>
      <c r="C41" s="123">
        <v>721</v>
      </c>
      <c r="D41" s="123" t="s">
        <v>4556</v>
      </c>
      <c r="E41" s="123">
        <v>428</v>
      </c>
      <c r="F41" s="124">
        <v>44545</v>
      </c>
      <c r="G41" s="86" t="s">
        <v>2950</v>
      </c>
    </row>
    <row r="42" spans="1:7" x14ac:dyDescent="0.25">
      <c r="A42" s="158">
        <v>41</v>
      </c>
      <c r="B42" s="51" t="s">
        <v>4867</v>
      </c>
      <c r="C42" s="123">
        <v>721</v>
      </c>
      <c r="D42" s="123" t="s">
        <v>4556</v>
      </c>
      <c r="E42" s="123">
        <v>431</v>
      </c>
      <c r="F42" s="124">
        <v>44546</v>
      </c>
      <c r="G42" s="86" t="s">
        <v>2950</v>
      </c>
    </row>
    <row r="43" spans="1:7" x14ac:dyDescent="0.25">
      <c r="A43" s="158">
        <v>42</v>
      </c>
      <c r="B43" s="51" t="s">
        <v>4873</v>
      </c>
      <c r="C43" s="123">
        <v>131</v>
      </c>
      <c r="D43" s="123" t="s">
        <v>4556</v>
      </c>
      <c r="E43" s="123">
        <v>437</v>
      </c>
      <c r="F43" s="124">
        <v>44551</v>
      </c>
      <c r="G43" s="86" t="s">
        <v>2950</v>
      </c>
    </row>
    <row r="44" spans="1:7" x14ac:dyDescent="0.25">
      <c r="A44" s="158">
        <v>43</v>
      </c>
      <c r="B44" s="51" t="s">
        <v>4875</v>
      </c>
      <c r="C44" s="123" t="s">
        <v>3719</v>
      </c>
      <c r="D44" s="123" t="s">
        <v>4556</v>
      </c>
      <c r="E44" s="123">
        <v>439</v>
      </c>
      <c r="F44" s="124">
        <v>44553</v>
      </c>
      <c r="G44" s="86" t="s">
        <v>2950</v>
      </c>
    </row>
    <row r="45" spans="1:7" x14ac:dyDescent="0.25">
      <c r="A45" s="158">
        <v>44</v>
      </c>
      <c r="B45" s="51" t="s">
        <v>4879</v>
      </c>
      <c r="C45" s="123" t="s">
        <v>4798</v>
      </c>
      <c r="D45" s="124" t="s">
        <v>4556</v>
      </c>
      <c r="E45" s="123">
        <v>442</v>
      </c>
      <c r="F45" s="124">
        <v>44554</v>
      </c>
      <c r="G45" s="86" t="s">
        <v>2950</v>
      </c>
    </row>
    <row r="46" spans="1:7" x14ac:dyDescent="0.25">
      <c r="A46" s="158">
        <v>45</v>
      </c>
      <c r="B46" s="51" t="s">
        <v>4880</v>
      </c>
      <c r="C46" s="123">
        <v>421</v>
      </c>
      <c r="D46" s="124" t="s">
        <v>4556</v>
      </c>
      <c r="E46" s="123">
        <v>443</v>
      </c>
      <c r="F46" s="124">
        <v>44554</v>
      </c>
      <c r="G46" s="140" t="s">
        <v>2843</v>
      </c>
    </row>
    <row r="47" spans="1:7" x14ac:dyDescent="0.25">
      <c r="A47" s="158">
        <v>46</v>
      </c>
      <c r="B47" s="51" t="s">
        <v>4882</v>
      </c>
      <c r="C47" s="123">
        <v>231</v>
      </c>
      <c r="D47" s="124" t="s">
        <v>4883</v>
      </c>
      <c r="E47" s="123">
        <v>446</v>
      </c>
      <c r="F47" s="124">
        <v>44557</v>
      </c>
      <c r="G47" s="140" t="s">
        <v>2843</v>
      </c>
    </row>
    <row r="48" spans="1:7" x14ac:dyDescent="0.25">
      <c r="A48" s="158">
        <v>47</v>
      </c>
      <c r="B48" s="51" t="s">
        <v>4903</v>
      </c>
      <c r="C48" s="123" t="s">
        <v>4490</v>
      </c>
      <c r="D48" s="124" t="s">
        <v>4556</v>
      </c>
      <c r="E48" s="123">
        <v>13</v>
      </c>
      <c r="F48" s="124">
        <v>44575</v>
      </c>
      <c r="G48" s="140" t="s">
        <v>2843</v>
      </c>
    </row>
    <row r="49" spans="1:7" x14ac:dyDescent="0.25">
      <c r="A49" s="158">
        <v>48</v>
      </c>
      <c r="B49" s="51" t="s">
        <v>4910</v>
      </c>
      <c r="C49" s="123" t="s">
        <v>4798</v>
      </c>
      <c r="D49" s="124" t="s">
        <v>4556</v>
      </c>
      <c r="E49" s="123">
        <v>22</v>
      </c>
      <c r="F49" s="124">
        <v>44579</v>
      </c>
      <c r="G49" s="302" t="s">
        <v>2950</v>
      </c>
    </row>
    <row r="50" spans="1:7" x14ac:dyDescent="0.25">
      <c r="A50" s="158">
        <v>49</v>
      </c>
      <c r="B50" s="65" t="s">
        <v>4921</v>
      </c>
      <c r="C50" s="287" t="s">
        <v>4922</v>
      </c>
      <c r="D50" s="288" t="s">
        <v>4923</v>
      </c>
      <c r="E50" s="287">
        <v>26</v>
      </c>
      <c r="F50" s="288">
        <v>44580</v>
      </c>
      <c r="G50" s="244" t="s">
        <v>2843</v>
      </c>
    </row>
    <row r="51" spans="1:7" x14ac:dyDescent="0.25">
      <c r="A51" s="158">
        <v>50</v>
      </c>
      <c r="B51" s="51" t="s">
        <v>4937</v>
      </c>
      <c r="C51" s="123" t="s">
        <v>4938</v>
      </c>
      <c r="D51" s="124" t="s">
        <v>4939</v>
      </c>
      <c r="E51" s="123">
        <v>51</v>
      </c>
      <c r="F51" s="124">
        <v>44594</v>
      </c>
      <c r="G51" s="140" t="s">
        <v>2843</v>
      </c>
    </row>
    <row r="52" spans="1:7" x14ac:dyDescent="0.25">
      <c r="A52" s="158">
        <v>51</v>
      </c>
      <c r="B52" s="51" t="s">
        <v>4987</v>
      </c>
      <c r="C52" s="123">
        <v>841</v>
      </c>
      <c r="D52" s="124" t="s">
        <v>4988</v>
      </c>
      <c r="E52" s="123">
        <v>98</v>
      </c>
      <c r="F52" s="124">
        <v>44642</v>
      </c>
      <c r="G52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41"/>
  <sheetViews>
    <sheetView topLeftCell="A12" workbookViewId="0">
      <selection activeCell="M28" sqref="M28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</row>
    <row r="3" spans="1:7" x14ac:dyDescent="0.25">
      <c r="A3" s="6">
        <v>2</v>
      </c>
      <c r="B3" s="6" t="s">
        <v>540</v>
      </c>
      <c r="C3" s="123">
        <v>721</v>
      </c>
      <c r="D3" s="123" t="s">
        <v>1725</v>
      </c>
      <c r="E3" s="123">
        <v>280</v>
      </c>
      <c r="F3" s="124">
        <v>42668</v>
      </c>
      <c r="G3" s="126" t="s">
        <v>1845</v>
      </c>
    </row>
    <row r="4" spans="1:7" x14ac:dyDescent="0.25">
      <c r="A4" s="6">
        <v>3</v>
      </c>
      <c r="B4" s="6" t="s">
        <v>48</v>
      </c>
      <c r="C4" s="123">
        <v>741</v>
      </c>
      <c r="D4" s="123" t="s">
        <v>1843</v>
      </c>
      <c r="E4" s="123">
        <v>273</v>
      </c>
      <c r="F4" s="124">
        <v>42660</v>
      </c>
      <c r="G4" s="123" t="s">
        <v>1846</v>
      </c>
    </row>
    <row r="5" spans="1:7" x14ac:dyDescent="0.25">
      <c r="A5" s="6">
        <v>4</v>
      </c>
      <c r="B5" s="6" t="s">
        <v>2087</v>
      </c>
      <c r="C5" s="123">
        <v>742</v>
      </c>
      <c r="D5" s="123" t="s">
        <v>2093</v>
      </c>
      <c r="E5" s="123">
        <v>92</v>
      </c>
      <c r="F5" s="124">
        <v>42874</v>
      </c>
      <c r="G5" s="123" t="s">
        <v>1846</v>
      </c>
    </row>
    <row r="6" spans="1:7" x14ac:dyDescent="0.25">
      <c r="A6" s="6">
        <v>5</v>
      </c>
      <c r="B6" s="6" t="s">
        <v>15</v>
      </c>
      <c r="C6" s="123">
        <v>841</v>
      </c>
      <c r="D6" s="123" t="s">
        <v>62</v>
      </c>
      <c r="E6" s="123">
        <v>113</v>
      </c>
      <c r="F6" s="124">
        <v>42591</v>
      </c>
      <c r="G6" s="123" t="s">
        <v>1846</v>
      </c>
    </row>
    <row r="7" spans="1:7" x14ac:dyDescent="0.25">
      <c r="A7" s="6">
        <v>6</v>
      </c>
      <c r="B7" s="6" t="s">
        <v>1022</v>
      </c>
      <c r="C7" s="123">
        <v>331</v>
      </c>
      <c r="D7" s="123" t="s">
        <v>2051</v>
      </c>
      <c r="E7" s="123">
        <v>310</v>
      </c>
      <c r="F7" s="124">
        <v>43071</v>
      </c>
      <c r="G7" s="123" t="s">
        <v>1846</v>
      </c>
    </row>
    <row r="8" spans="1:7" x14ac:dyDescent="0.25">
      <c r="A8" s="6">
        <v>7</v>
      </c>
      <c r="B8" s="6" t="s">
        <v>853</v>
      </c>
      <c r="C8" s="123">
        <v>531</v>
      </c>
      <c r="D8" s="123" t="s">
        <v>1725</v>
      </c>
      <c r="E8" s="123">
        <v>219</v>
      </c>
      <c r="F8" s="124">
        <v>42620</v>
      </c>
      <c r="G8" s="123" t="s">
        <v>1846</v>
      </c>
    </row>
    <row r="9" spans="1:7" x14ac:dyDescent="0.25">
      <c r="A9" s="125">
        <v>8</v>
      </c>
      <c r="B9" s="6" t="s">
        <v>400</v>
      </c>
      <c r="C9" s="123">
        <v>221</v>
      </c>
      <c r="D9" s="123" t="s">
        <v>1725</v>
      </c>
      <c r="E9" s="123">
        <v>203</v>
      </c>
      <c r="F9" s="124">
        <v>42614</v>
      </c>
      <c r="G9" s="123" t="s">
        <v>1846</v>
      </c>
    </row>
    <row r="10" spans="1:7" x14ac:dyDescent="0.25">
      <c r="A10" s="6">
        <v>9</v>
      </c>
      <c r="B10" s="6" t="s">
        <v>1856</v>
      </c>
      <c r="C10" s="123">
        <v>231</v>
      </c>
      <c r="D10" s="123" t="s">
        <v>1857</v>
      </c>
      <c r="E10" s="123" t="s">
        <v>1858</v>
      </c>
      <c r="F10" s="124">
        <v>42675</v>
      </c>
      <c r="G10" s="123" t="s">
        <v>1846</v>
      </c>
    </row>
    <row r="11" spans="1:7" x14ac:dyDescent="0.25">
      <c r="A11" s="6">
        <v>10</v>
      </c>
      <c r="B11" s="6" t="s">
        <v>1865</v>
      </c>
      <c r="C11" s="123">
        <v>221</v>
      </c>
      <c r="D11" s="123" t="s">
        <v>1727</v>
      </c>
      <c r="E11" s="123">
        <v>189</v>
      </c>
      <c r="F11" s="124">
        <v>42613</v>
      </c>
      <c r="G11" s="126" t="s">
        <v>1845</v>
      </c>
    </row>
    <row r="12" spans="1:7" x14ac:dyDescent="0.25">
      <c r="A12" s="6">
        <v>11</v>
      </c>
      <c r="B12" s="6" t="s">
        <v>1942</v>
      </c>
      <c r="C12" s="123">
        <v>231</v>
      </c>
      <c r="D12" s="123" t="s">
        <v>2086</v>
      </c>
      <c r="E12" s="123">
        <v>89</v>
      </c>
      <c r="F12" s="124">
        <v>42873</v>
      </c>
      <c r="G12" s="123" t="s">
        <v>1846</v>
      </c>
    </row>
    <row r="13" spans="1:7" x14ac:dyDescent="0.25">
      <c r="A13" s="6">
        <v>12</v>
      </c>
      <c r="B13" s="6" t="s">
        <v>107</v>
      </c>
      <c r="C13" s="123">
        <v>111</v>
      </c>
      <c r="D13" s="7" t="s">
        <v>1999</v>
      </c>
      <c r="E13" s="7"/>
      <c r="F13" s="124">
        <v>42298</v>
      </c>
      <c r="G13" s="123" t="s">
        <v>1846</v>
      </c>
    </row>
    <row r="14" spans="1:7" x14ac:dyDescent="0.25">
      <c r="A14" s="6">
        <v>13</v>
      </c>
      <c r="B14" s="6" t="s">
        <v>1821</v>
      </c>
      <c r="C14" s="3" t="s">
        <v>1488</v>
      </c>
      <c r="D14" s="6"/>
      <c r="E14" s="6"/>
      <c r="F14" s="6"/>
      <c r="G14" s="126" t="s">
        <v>1845</v>
      </c>
    </row>
    <row r="15" spans="1:7" x14ac:dyDescent="0.25">
      <c r="A15" s="6">
        <v>14</v>
      </c>
      <c r="B15" s="6" t="s">
        <v>1783</v>
      </c>
      <c r="C15" s="3" t="s">
        <v>1398</v>
      </c>
      <c r="D15" s="85" t="s">
        <v>1850</v>
      </c>
      <c r="E15" s="85">
        <v>284</v>
      </c>
      <c r="F15" s="127">
        <v>42671</v>
      </c>
      <c r="G15" s="126" t="s">
        <v>1845</v>
      </c>
    </row>
    <row r="16" spans="1:7" x14ac:dyDescent="0.25">
      <c r="A16" s="125">
        <v>15</v>
      </c>
      <c r="B16" s="6" t="s">
        <v>669</v>
      </c>
      <c r="C16" s="86">
        <v>321</v>
      </c>
      <c r="D16" s="86" t="s">
        <v>1857</v>
      </c>
      <c r="E16" s="86">
        <v>285</v>
      </c>
      <c r="F16" s="87">
        <v>42675</v>
      </c>
      <c r="G16" s="123" t="s">
        <v>1846</v>
      </c>
    </row>
    <row r="17" spans="1:9" ht="15.75" x14ac:dyDescent="0.25">
      <c r="A17" s="6">
        <v>16</v>
      </c>
      <c r="B17" s="139" t="s">
        <v>256</v>
      </c>
      <c r="C17" s="86">
        <v>11</v>
      </c>
      <c r="D17" s="86" t="s">
        <v>1975</v>
      </c>
      <c r="E17" s="86">
        <v>19</v>
      </c>
      <c r="F17" s="87">
        <v>42753</v>
      </c>
      <c r="G17" s="123" t="s">
        <v>1846</v>
      </c>
    </row>
    <row r="18" spans="1:9" x14ac:dyDescent="0.25">
      <c r="A18" s="6">
        <v>17</v>
      </c>
      <c r="B18" s="6" t="s">
        <v>1874</v>
      </c>
      <c r="C18" s="86">
        <v>333</v>
      </c>
      <c r="D18" s="86" t="s">
        <v>1875</v>
      </c>
      <c r="E18" s="86">
        <v>290</v>
      </c>
      <c r="F18" s="87">
        <v>42675</v>
      </c>
      <c r="G18" s="126" t="s">
        <v>1845</v>
      </c>
    </row>
    <row r="19" spans="1:9" x14ac:dyDescent="0.25">
      <c r="A19" s="6">
        <v>18</v>
      </c>
      <c r="B19" s="6" t="s">
        <v>1878</v>
      </c>
      <c r="C19" s="86">
        <v>332</v>
      </c>
      <c r="D19" s="86" t="s">
        <v>1879</v>
      </c>
      <c r="E19" s="86">
        <v>292</v>
      </c>
      <c r="F19" s="87">
        <v>42681</v>
      </c>
      <c r="G19" s="128" t="s">
        <v>1846</v>
      </c>
    </row>
    <row r="20" spans="1:9" x14ac:dyDescent="0.25">
      <c r="A20" s="6">
        <v>19</v>
      </c>
      <c r="B20" s="51" t="s">
        <v>712</v>
      </c>
      <c r="C20" s="86">
        <v>322</v>
      </c>
      <c r="D20" s="86" t="s">
        <v>1887</v>
      </c>
      <c r="E20" s="86">
        <v>297</v>
      </c>
      <c r="F20" s="127">
        <v>42685</v>
      </c>
      <c r="G20" s="85" t="s">
        <v>1846</v>
      </c>
    </row>
    <row r="21" spans="1:9" x14ac:dyDescent="0.25">
      <c r="A21" s="6">
        <v>20</v>
      </c>
      <c r="B21" s="6" t="s">
        <v>1900</v>
      </c>
      <c r="C21" s="86">
        <v>231</v>
      </c>
      <c r="D21" s="86" t="s">
        <v>1901</v>
      </c>
      <c r="E21" s="86">
        <v>303</v>
      </c>
      <c r="F21" s="132">
        <v>42696</v>
      </c>
      <c r="G21" s="86" t="s">
        <v>1846</v>
      </c>
    </row>
    <row r="22" spans="1:9" x14ac:dyDescent="0.25">
      <c r="A22" s="6">
        <v>21</v>
      </c>
      <c r="B22" s="6" t="s">
        <v>856</v>
      </c>
      <c r="C22" s="86">
        <v>531</v>
      </c>
      <c r="D22" s="86" t="s">
        <v>1904</v>
      </c>
      <c r="E22" s="86">
        <v>306</v>
      </c>
      <c r="F22" s="132">
        <v>42702</v>
      </c>
      <c r="G22" s="86" t="s">
        <v>1846</v>
      </c>
    </row>
    <row r="23" spans="1:9" x14ac:dyDescent="0.25">
      <c r="A23" s="6">
        <v>22</v>
      </c>
      <c r="B23" s="6" t="s">
        <v>304</v>
      </c>
      <c r="C23" s="123">
        <v>711</v>
      </c>
      <c r="D23" s="123" t="s">
        <v>1909</v>
      </c>
      <c r="E23" s="123">
        <v>309</v>
      </c>
      <c r="F23" s="9">
        <v>42705</v>
      </c>
      <c r="G23" s="122" t="s">
        <v>1846</v>
      </c>
      <c r="I23">
        <v>0</v>
      </c>
    </row>
    <row r="24" spans="1:9" x14ac:dyDescent="0.25">
      <c r="A24" s="6">
        <v>23</v>
      </c>
      <c r="B24" s="134" t="s">
        <v>1207</v>
      </c>
      <c r="C24" s="123">
        <v>842</v>
      </c>
      <c r="D24" s="123" t="s">
        <v>1922</v>
      </c>
      <c r="E24" s="123">
        <v>316</v>
      </c>
      <c r="F24" s="9">
        <v>42712</v>
      </c>
      <c r="G24" s="122" t="s">
        <v>1846</v>
      </c>
    </row>
    <row r="25" spans="1:9" x14ac:dyDescent="0.25">
      <c r="A25" s="6">
        <v>24</v>
      </c>
      <c r="B25" s="6" t="s">
        <v>703</v>
      </c>
      <c r="C25" s="86">
        <v>322</v>
      </c>
      <c r="D25" s="86" t="s">
        <v>1976</v>
      </c>
      <c r="E25" s="86">
        <v>8</v>
      </c>
      <c r="F25" s="132">
        <v>42747</v>
      </c>
      <c r="G25" s="85" t="s">
        <v>1846</v>
      </c>
    </row>
    <row r="26" spans="1:9" x14ac:dyDescent="0.25">
      <c r="A26" s="6">
        <v>25</v>
      </c>
      <c r="B26" s="6" t="s">
        <v>983</v>
      </c>
      <c r="C26" s="86">
        <v>331</v>
      </c>
      <c r="D26" s="86" t="s">
        <v>1980</v>
      </c>
      <c r="E26" s="86">
        <v>25</v>
      </c>
      <c r="F26" s="132">
        <v>42765</v>
      </c>
      <c r="G26" s="85" t="s">
        <v>1846</v>
      </c>
    </row>
    <row r="27" spans="1:9" x14ac:dyDescent="0.25">
      <c r="A27" s="6">
        <v>26</v>
      </c>
      <c r="B27" s="6" t="s">
        <v>1988</v>
      </c>
      <c r="C27" s="84" t="s">
        <v>1398</v>
      </c>
      <c r="D27" s="86" t="s">
        <v>1989</v>
      </c>
      <c r="E27" s="86">
        <v>31</v>
      </c>
      <c r="F27" s="132">
        <v>75645</v>
      </c>
      <c r="G27" s="140" t="s">
        <v>1845</v>
      </c>
    </row>
    <row r="28" spans="1:9" x14ac:dyDescent="0.25">
      <c r="A28" s="6">
        <v>27</v>
      </c>
      <c r="B28" s="6" t="s">
        <v>1044</v>
      </c>
      <c r="C28" s="85">
        <v>141</v>
      </c>
      <c r="D28" s="86" t="s">
        <v>2008</v>
      </c>
      <c r="E28" s="86">
        <v>44</v>
      </c>
      <c r="F28" s="132">
        <v>42803</v>
      </c>
      <c r="G28" s="85" t="s">
        <v>1846</v>
      </c>
    </row>
    <row r="29" spans="1:9" x14ac:dyDescent="0.25">
      <c r="A29" s="6">
        <v>28</v>
      </c>
      <c r="B29" s="43" t="s">
        <v>275</v>
      </c>
      <c r="C29" s="85">
        <v>511</v>
      </c>
      <c r="D29" s="86" t="s">
        <v>2018</v>
      </c>
      <c r="E29" s="86">
        <v>50</v>
      </c>
      <c r="F29" s="132">
        <v>42815</v>
      </c>
      <c r="G29" s="85" t="s">
        <v>1846</v>
      </c>
    </row>
    <row r="30" spans="1:9" x14ac:dyDescent="0.25">
      <c r="A30" s="6">
        <v>29</v>
      </c>
      <c r="B30" s="142" t="s">
        <v>631</v>
      </c>
      <c r="C30" s="85">
        <v>921</v>
      </c>
      <c r="D30" s="86" t="s">
        <v>2020</v>
      </c>
      <c r="E30" s="86">
        <v>51</v>
      </c>
      <c r="F30" s="132">
        <v>42816</v>
      </c>
      <c r="G30" s="141" t="s">
        <v>1845</v>
      </c>
    </row>
    <row r="31" spans="1:9" x14ac:dyDescent="0.25">
      <c r="A31" s="6">
        <v>30</v>
      </c>
      <c r="B31" s="6" t="s">
        <v>2027</v>
      </c>
      <c r="C31" s="85">
        <v>422</v>
      </c>
      <c r="D31" s="86" t="s">
        <v>2028</v>
      </c>
      <c r="E31" s="86">
        <v>55</v>
      </c>
      <c r="F31" s="132">
        <v>42821</v>
      </c>
      <c r="G31" s="141" t="s">
        <v>1845</v>
      </c>
    </row>
    <row r="32" spans="1:9" x14ac:dyDescent="0.25">
      <c r="A32" s="6">
        <v>31</v>
      </c>
      <c r="B32" s="6" t="s">
        <v>834</v>
      </c>
      <c r="C32" s="85">
        <v>31</v>
      </c>
      <c r="D32" s="86" t="s">
        <v>2028</v>
      </c>
      <c r="E32" s="86">
        <v>53</v>
      </c>
      <c r="F32" s="132">
        <v>42821</v>
      </c>
      <c r="G32" s="86" t="s">
        <v>1846</v>
      </c>
    </row>
    <row r="33" spans="1:7" x14ac:dyDescent="0.25">
      <c r="A33" s="6">
        <v>32</v>
      </c>
      <c r="B33" s="50" t="s">
        <v>628</v>
      </c>
      <c r="C33" s="85">
        <v>921</v>
      </c>
      <c r="D33" s="86" t="s">
        <v>2038</v>
      </c>
      <c r="E33" s="86">
        <v>58</v>
      </c>
      <c r="F33" s="132">
        <v>42825</v>
      </c>
      <c r="G33" s="140" t="s">
        <v>1845</v>
      </c>
    </row>
    <row r="34" spans="1:7" x14ac:dyDescent="0.25">
      <c r="A34" s="6">
        <v>33</v>
      </c>
      <c r="B34" s="6" t="s">
        <v>630</v>
      </c>
      <c r="C34" s="85">
        <v>921</v>
      </c>
      <c r="D34" s="86" t="s">
        <v>2060</v>
      </c>
      <c r="E34" s="86">
        <v>71</v>
      </c>
      <c r="F34" s="132">
        <v>42845</v>
      </c>
      <c r="G34" s="140" t="s">
        <v>1845</v>
      </c>
    </row>
    <row r="35" spans="1:7" x14ac:dyDescent="0.25">
      <c r="A35" s="6">
        <v>34</v>
      </c>
      <c r="B35" s="6" t="s">
        <v>742</v>
      </c>
      <c r="C35" s="85">
        <v>131</v>
      </c>
      <c r="D35" s="86" t="s">
        <v>2067</v>
      </c>
      <c r="E35" s="86">
        <v>78</v>
      </c>
      <c r="F35" s="132">
        <v>42857</v>
      </c>
      <c r="G35" s="85" t="s">
        <v>1846</v>
      </c>
    </row>
    <row r="36" spans="1:7" x14ac:dyDescent="0.25">
      <c r="A36" s="6">
        <v>35</v>
      </c>
      <c r="B36" s="6" t="s">
        <v>1822</v>
      </c>
      <c r="C36" s="85">
        <v>141</v>
      </c>
      <c r="D36" s="86" t="s">
        <v>2074</v>
      </c>
      <c r="E36" s="86">
        <v>82</v>
      </c>
      <c r="F36" s="132">
        <v>42859</v>
      </c>
      <c r="G36" s="85" t="s">
        <v>1846</v>
      </c>
    </row>
    <row r="37" spans="1:7" x14ac:dyDescent="0.25">
      <c r="A37" s="6">
        <v>36</v>
      </c>
      <c r="B37" s="6" t="s">
        <v>906</v>
      </c>
      <c r="C37" s="85">
        <v>831</v>
      </c>
      <c r="D37" s="86" t="s">
        <v>2084</v>
      </c>
      <c r="E37" s="86">
        <v>88</v>
      </c>
      <c r="F37" s="86" t="s">
        <v>2083</v>
      </c>
      <c r="G37" s="85" t="s">
        <v>1846</v>
      </c>
    </row>
    <row r="38" spans="1:7" x14ac:dyDescent="0.25">
      <c r="A38" s="6">
        <v>37</v>
      </c>
      <c r="B38" s="6" t="s">
        <v>900</v>
      </c>
      <c r="C38" s="85">
        <v>831</v>
      </c>
      <c r="D38" s="86" t="s">
        <v>2097</v>
      </c>
      <c r="E38" s="86">
        <v>94</v>
      </c>
      <c r="F38" s="132">
        <v>42878</v>
      </c>
      <c r="G38" s="85" t="s">
        <v>1846</v>
      </c>
    </row>
    <row r="39" spans="1:7" x14ac:dyDescent="0.25">
      <c r="A39" s="6">
        <v>38</v>
      </c>
      <c r="B39" s="146" t="s">
        <v>2098</v>
      </c>
      <c r="C39" s="85">
        <v>921</v>
      </c>
      <c r="D39" s="86" t="s">
        <v>2099</v>
      </c>
      <c r="E39" s="86">
        <v>95</v>
      </c>
      <c r="F39" s="147">
        <v>42879</v>
      </c>
      <c r="G39" s="141" t="s">
        <v>1845</v>
      </c>
    </row>
    <row r="40" spans="1:7" x14ac:dyDescent="0.25">
      <c r="A40" s="6">
        <v>39</v>
      </c>
      <c r="B40" s="6" t="s">
        <v>221</v>
      </c>
      <c r="C40" s="85">
        <v>611</v>
      </c>
      <c r="D40" s="86" t="s">
        <v>2107</v>
      </c>
      <c r="E40" s="86">
        <v>100</v>
      </c>
      <c r="F40" s="147">
        <v>42887</v>
      </c>
      <c r="G40" s="85" t="s">
        <v>1846</v>
      </c>
    </row>
    <row r="41" spans="1:7" x14ac:dyDescent="0.25">
      <c r="A41" s="6">
        <v>40</v>
      </c>
      <c r="B41" s="6" t="s">
        <v>622</v>
      </c>
      <c r="C41" s="85">
        <v>921</v>
      </c>
      <c r="D41" s="86" t="s">
        <v>1976</v>
      </c>
      <c r="E41" s="86">
        <v>113</v>
      </c>
      <c r="F41" s="132">
        <v>42912</v>
      </c>
      <c r="G41" s="85" t="s">
        <v>1846</v>
      </c>
    </row>
  </sheetData>
  <pageMargins left="0.7" right="0.7" top="0.75" bottom="0.75" header="0.3" footer="0.3"/>
  <pageSetup paperSize="9" scale="71" fitToHeight="0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X348"/>
  <sheetViews>
    <sheetView zoomScaleNormal="100" workbookViewId="0">
      <pane ySplit="1" topLeftCell="A163" activePane="bottomLeft" state="frozen"/>
      <selection pane="bottomLeft" activeCell="N196" sqref="N196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397</v>
      </c>
      <c r="G3" s="24">
        <f>C5+C12+C23+C31+C36+C42+C48+C103+C116+C117+C126+C127+C135+C143+C53+C63+C81+C89+C13+C14+C24+C25+C64+C104+C118+C136+C144</f>
        <v>362</v>
      </c>
      <c r="H3" s="24">
        <f>C6+C15+C26+C32+C37+C44+C49+C54+C105+C119+C120+C128+C137+C145+C129+C82+C91+C67+C68+C106</f>
        <v>309</v>
      </c>
      <c r="I3" s="24">
        <f>C7+C33+C38+C45+C50+C55+C107+C121+C130+C139+C148+C149+C122+C83+C92+C69+C70+C131+C150</f>
        <v>241</v>
      </c>
      <c r="J3" s="170">
        <f>F3+G3+H3+I3</f>
        <v>1309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295</v>
      </c>
      <c r="G6" s="5">
        <f>B5+B12+B13+B14+B23+B24+B25+B31+B36+B42+B48+B53+B103+B116+B117+B118+B126+B135+B143+B144+B127+B63+B81+B89+B64+B104+B136+B65+B66+B90+B43</f>
        <v>273</v>
      </c>
      <c r="H6" s="5">
        <f>B6+B15+B16+B17+B26+B27+B28+B32+B37+B44+B49+B54+B105+B119+B120+B128+B129+B137+B145+B146+B82+B91+B67+B68+B106+B138+B69</f>
        <v>203</v>
      </c>
      <c r="I6" s="5">
        <f>B7+B33+B38+B45+B50+B55+B107+B121+B130+B131+B139+B148+B149+B150+B83+B92+B70+B122</f>
        <v>59</v>
      </c>
      <c r="J6" s="94">
        <f>SUM(F6+G6+H6+I6)</f>
        <v>830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D3+D9+D10+D11+D20+D21+D22+D30+D35+D40+D47+D52+D101+D113+D114+D115+D124+D125+D133+D134+D140+D141+D58+D80+D87+D59+D102+D142+D41</f>
        <v>4</v>
      </c>
      <c r="G9" s="5">
        <f>D5+D12+D13+D14+D23+D24+D31+D36+D42+D48+D53+D103+D116+D117+D118+D126+D127+D135+D143+D144+D63+D81+D89+D25+D64+D104+D136+D65+D90</f>
        <v>13</v>
      </c>
      <c r="H9" s="5">
        <f>D6+D15+D16+D17+D26+D27+D28+D32+D37+D44+D49+D54+D105+D119+D120+D128+D137+D145+D146+D64+D82+D91+D67+D68+D138+D106</f>
        <v>21</v>
      </c>
      <c r="I9" s="5">
        <f>D7+D33+D38+D45+D50+D55+D107+D121+D130+D131+D139+D148+D149+D150+D83+D92+D69+D70+D122</f>
        <v>11</v>
      </c>
      <c r="J9" s="94">
        <f>SUM(F9+G9+H9+I9)</f>
        <v>49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2188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25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696</v>
      </c>
      <c r="G15" s="5">
        <f>SUM(G3+G6+G9)</f>
        <v>648</v>
      </c>
      <c r="H15" s="5">
        <f>SUM(H3+H6+H9)</f>
        <v>533</v>
      </c>
      <c r="I15" s="5">
        <f>SUM(I3+I6+I9)</f>
        <v>311</v>
      </c>
      <c r="J15" s="94">
        <f>SUM(F15+G15+H15+I15)</f>
        <v>2188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23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5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24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22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19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18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29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22</v>
      </c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16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24</v>
      </c>
      <c r="D89" s="5">
        <v>3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20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24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17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25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4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22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1</v>
      </c>
      <c r="C130" s="5">
        <v>24</v>
      </c>
      <c r="D130" s="5">
        <v>3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22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7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17</v>
      </c>
      <c r="C141" s="5"/>
      <c r="D141" s="5">
        <v>1</v>
      </c>
      <c r="E141" s="255" t="s">
        <v>2843</v>
      </c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3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21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830</v>
      </c>
      <c r="C152" s="176">
        <f>SUM(C3:C151)</f>
        <v>1309</v>
      </c>
      <c r="D152" s="176">
        <f>SUM(D3:D151)</f>
        <v>49</v>
      </c>
      <c r="E152" s="165"/>
      <c r="F152" s="176"/>
      <c r="G152" s="165"/>
      <c r="H152" s="165"/>
      <c r="I152" s="165"/>
      <c r="J152" s="176">
        <f>B152+C152+D152</f>
        <v>2188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12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60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178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29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46</v>
      </c>
      <c r="G177" s="165">
        <f>SUM(B168+B169+B183+B189+B197+B198)</f>
        <v>52</v>
      </c>
      <c r="H177" s="165">
        <f>SUM(B170+B171+B172+B173+B190+B199+B200)</f>
        <v>84</v>
      </c>
      <c r="I177" s="165">
        <f>SUM(B174+B175+B176+B201+B202)</f>
        <v>75</v>
      </c>
      <c r="J177" s="176">
        <f>F177+G177+H177+I177</f>
        <v>257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3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108</v>
      </c>
      <c r="G181" s="96">
        <f>G175+G177+G179</f>
        <v>113</v>
      </c>
      <c r="H181" s="96">
        <f>H175+H177+H179</f>
        <v>127</v>
      </c>
      <c r="I181" s="96">
        <f>I175+I177+I179</f>
        <v>90</v>
      </c>
      <c r="J181" s="167">
        <f>J175+J177+J179</f>
        <v>438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438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4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2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20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16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257</v>
      </c>
      <c r="C208" s="179">
        <f>SUM(C163:C207)</f>
        <v>178</v>
      </c>
      <c r="D208" s="179">
        <f>SUM(D163:D207)</f>
        <v>3</v>
      </c>
      <c r="E208" s="292" t="s">
        <v>4905</v>
      </c>
      <c r="F208" s="179"/>
      <c r="G208" s="179"/>
      <c r="H208" s="179"/>
      <c r="I208" s="179"/>
      <c r="J208" s="179">
        <f>B208+C208+D208</f>
        <v>438</v>
      </c>
    </row>
    <row r="209" spans="1:17" ht="15.75" thickTop="1" x14ac:dyDescent="0.25">
      <c r="A209" s="24" t="s">
        <v>1802</v>
      </c>
      <c r="B209" s="24">
        <f>B208+B152</f>
        <v>1087</v>
      </c>
      <c r="C209" s="24">
        <f>C152+C208</f>
        <v>1487</v>
      </c>
      <c r="D209" s="24">
        <f>D152+D208</f>
        <v>52</v>
      </c>
      <c r="E209" s="24"/>
      <c r="F209" s="24"/>
      <c r="G209" s="24"/>
      <c r="H209" s="24"/>
      <c r="I209" s="24"/>
      <c r="J209" s="24">
        <f>J208+J152</f>
        <v>2626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5006</v>
      </c>
      <c r="E215" t="s">
        <v>4599</v>
      </c>
      <c r="O215" t="s">
        <v>5024</v>
      </c>
      <c r="P215" s="253"/>
      <c r="Q215" s="253"/>
    </row>
    <row r="216" spans="1:17" x14ac:dyDescent="0.25">
      <c r="A216" s="253" t="s">
        <v>4385</v>
      </c>
      <c r="B216" s="253"/>
      <c r="C216" s="253"/>
      <c r="D216" s="253"/>
      <c r="E216" s="253" t="s">
        <v>5005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5018</v>
      </c>
      <c r="B217" s="253"/>
      <c r="C217" s="253"/>
      <c r="D217" s="253"/>
      <c r="E217" s="253" t="s">
        <v>5012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/>
      <c r="B218" s="253"/>
      <c r="C218" s="253"/>
      <c r="D218" s="253"/>
      <c r="E218" s="253" t="s">
        <v>5013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/>
      <c r="B219" s="253"/>
      <c r="C219" s="253"/>
      <c r="D219" s="253"/>
      <c r="E219" s="253" t="s">
        <v>5014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/>
      <c r="B220" s="253"/>
      <c r="C220" s="253"/>
      <c r="D220" s="253"/>
      <c r="E220" s="253" t="s">
        <v>5022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 t="s">
        <v>4617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15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15" x14ac:dyDescent="0.25">
      <c r="A242" s="253"/>
      <c r="B242" s="253"/>
      <c r="C242" s="253"/>
      <c r="D242" s="253"/>
      <c r="E242" s="253"/>
      <c r="O242" s="253" t="s">
        <v>5005</v>
      </c>
    </row>
    <row r="243" spans="1:15" x14ac:dyDescent="0.25">
      <c r="B243" s="253"/>
      <c r="C243" s="253"/>
      <c r="E243" s="253"/>
      <c r="O243" s="253" t="s">
        <v>5013</v>
      </c>
    </row>
    <row r="244" spans="1:15" x14ac:dyDescent="0.25">
      <c r="B244" s="253"/>
      <c r="C244" s="253"/>
      <c r="E244" s="253"/>
      <c r="O244" s="253" t="s">
        <v>5018</v>
      </c>
    </row>
    <row r="245" spans="1:15" x14ac:dyDescent="0.25">
      <c r="A245" s="253"/>
      <c r="B245" s="253"/>
      <c r="C245" s="253"/>
      <c r="O245" s="253" t="s">
        <v>5019</v>
      </c>
    </row>
    <row r="246" spans="1:15" x14ac:dyDescent="0.25">
      <c r="A246" s="253"/>
      <c r="B246" s="253"/>
      <c r="C246" s="253"/>
      <c r="E246" s="253"/>
      <c r="O246" s="253" t="s">
        <v>5020</v>
      </c>
    </row>
    <row r="247" spans="1:15" x14ac:dyDescent="0.25">
      <c r="A247" s="277"/>
      <c r="B247" s="253"/>
      <c r="C247" s="253"/>
      <c r="E247" s="253"/>
      <c r="O247" s="253" t="s">
        <v>5022</v>
      </c>
    </row>
    <row r="248" spans="1:15" x14ac:dyDescent="0.25">
      <c r="A248" s="277"/>
      <c r="B248" s="253"/>
      <c r="C248" s="253"/>
      <c r="E248" s="253"/>
    </row>
    <row r="249" spans="1:15" x14ac:dyDescent="0.25">
      <c r="A249" s="253"/>
      <c r="B249" s="253"/>
      <c r="C249" s="253"/>
      <c r="E249" s="253"/>
    </row>
    <row r="250" spans="1:15" x14ac:dyDescent="0.25">
      <c r="A250" s="253"/>
      <c r="B250" s="253"/>
      <c r="C250" s="253"/>
      <c r="E250" s="253"/>
      <c r="O250" s="253"/>
    </row>
    <row r="251" spans="1:15" x14ac:dyDescent="0.25">
      <c r="A251" s="253"/>
      <c r="B251" s="253"/>
      <c r="C251" s="253"/>
      <c r="D251" s="253"/>
      <c r="E251" s="253"/>
      <c r="O251" s="253"/>
    </row>
    <row r="252" spans="1:15" x14ac:dyDescent="0.25">
      <c r="A252" s="253"/>
      <c r="B252" s="253"/>
      <c r="C252" s="253"/>
      <c r="D252" s="253"/>
      <c r="E252" s="253"/>
      <c r="O252" s="253"/>
    </row>
    <row r="253" spans="1:15" x14ac:dyDescent="0.25">
      <c r="A253" s="253"/>
      <c r="B253" s="253"/>
      <c r="C253" s="253"/>
      <c r="D253" s="253"/>
      <c r="E253" s="253"/>
      <c r="O253" s="253"/>
    </row>
    <row r="254" spans="1:15" x14ac:dyDescent="0.25">
      <c r="A254" s="253"/>
      <c r="B254" s="253"/>
      <c r="C254" s="253"/>
      <c r="D254" s="253"/>
      <c r="E254" s="253"/>
      <c r="F254" s="252"/>
      <c r="O254" s="253"/>
    </row>
    <row r="255" spans="1:15" x14ac:dyDescent="0.25">
      <c r="A255" s="253"/>
      <c r="B255" s="253"/>
      <c r="C255" s="253"/>
      <c r="D255" s="253"/>
      <c r="E255" s="253"/>
      <c r="O255" s="253"/>
    </row>
    <row r="256" spans="1:15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A304" t="s">
        <v>4997</v>
      </c>
      <c r="B304" s="166"/>
      <c r="E304" s="253"/>
    </row>
    <row r="305" spans="1:17" x14ac:dyDescent="0.25">
      <c r="A305" t="s">
        <v>5000</v>
      </c>
      <c r="O305" s="253"/>
      <c r="P305" s="253"/>
      <c r="Q305" s="253"/>
    </row>
    <row r="306" spans="1:17" x14ac:dyDescent="0.25">
      <c r="A306" t="s">
        <v>5015</v>
      </c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5003</v>
      </c>
      <c r="B320" s="253"/>
      <c r="C320" s="253"/>
      <c r="D320" s="253"/>
      <c r="E320" s="253" t="s">
        <v>5003</v>
      </c>
      <c r="F320" s="253"/>
      <c r="G320" s="253"/>
    </row>
    <row r="321" spans="1:7" x14ac:dyDescent="0.25">
      <c r="A321" s="253" t="s">
        <v>5007</v>
      </c>
      <c r="B321" s="253"/>
      <c r="C321" s="253"/>
      <c r="D321" s="253"/>
      <c r="E321" s="253" t="s">
        <v>5004</v>
      </c>
      <c r="F321" s="253"/>
      <c r="G321" s="253"/>
    </row>
    <row r="322" spans="1:7" x14ac:dyDescent="0.25">
      <c r="A322" s="253" t="s">
        <v>5008</v>
      </c>
      <c r="B322" s="253"/>
      <c r="C322" s="253"/>
      <c r="D322" s="253"/>
      <c r="E322" s="253" t="s">
        <v>5007</v>
      </c>
      <c r="F322" s="253"/>
      <c r="G322" s="253"/>
    </row>
    <row r="323" spans="1:7" x14ac:dyDescent="0.25">
      <c r="A323" s="253" t="s">
        <v>5009</v>
      </c>
      <c r="C323" s="253"/>
      <c r="D323" s="253"/>
      <c r="E323" s="253" t="s">
        <v>5008</v>
      </c>
      <c r="F323" s="253"/>
      <c r="G323" s="253"/>
    </row>
    <row r="324" spans="1:7" x14ac:dyDescent="0.25">
      <c r="A324" s="253" t="s">
        <v>5010</v>
      </c>
      <c r="C324" s="253"/>
      <c r="D324" s="253"/>
      <c r="E324" s="253" t="s">
        <v>5009</v>
      </c>
    </row>
    <row r="325" spans="1:7" x14ac:dyDescent="0.25">
      <c r="A325" s="253" t="s">
        <v>5011</v>
      </c>
      <c r="C325" s="253"/>
      <c r="D325" s="253"/>
      <c r="E325" s="253" t="s">
        <v>5010</v>
      </c>
    </row>
    <row r="326" spans="1:7" x14ac:dyDescent="0.25">
      <c r="A326" s="253" t="s">
        <v>5023</v>
      </c>
      <c r="C326" s="253"/>
      <c r="D326" s="253"/>
      <c r="E326" s="253" t="s">
        <v>5011</v>
      </c>
    </row>
    <row r="327" spans="1:7" x14ac:dyDescent="0.25">
      <c r="A327" s="253"/>
      <c r="C327" s="253"/>
      <c r="D327" s="253"/>
      <c r="E327" s="253" t="s">
        <v>5021</v>
      </c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A339" t="s">
        <v>4445</v>
      </c>
      <c r="C339" s="253"/>
      <c r="D339" s="253"/>
      <c r="E339" s="253"/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I53"/>
  <sheetViews>
    <sheetView topLeftCell="A41" workbookViewId="0">
      <selection activeCell="C62" sqref="C62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3.425781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3973</v>
      </c>
      <c r="C2" s="123">
        <v>842</v>
      </c>
      <c r="D2" s="123" t="s">
        <v>3974</v>
      </c>
      <c r="E2" s="123">
        <v>124</v>
      </c>
      <c r="F2" s="124">
        <v>44019</v>
      </c>
      <c r="G2" s="123" t="s">
        <v>2950</v>
      </c>
      <c r="H2" t="s">
        <v>4494</v>
      </c>
    </row>
    <row r="3" spans="1:9" x14ac:dyDescent="0.25">
      <c r="A3" s="158">
        <v>2</v>
      </c>
      <c r="B3" s="51" t="s">
        <v>4178</v>
      </c>
      <c r="C3" s="334" t="s">
        <v>2491</v>
      </c>
      <c r="D3" s="123" t="s">
        <v>4179</v>
      </c>
      <c r="E3" s="123">
        <v>252</v>
      </c>
      <c r="F3" s="124">
        <v>44106</v>
      </c>
      <c r="G3" s="86" t="s">
        <v>2950</v>
      </c>
      <c r="H3" t="s">
        <v>4716</v>
      </c>
    </row>
    <row r="4" spans="1:9" x14ac:dyDescent="0.25">
      <c r="A4" s="158">
        <v>3</v>
      </c>
      <c r="B4" s="51" t="s">
        <v>4187</v>
      </c>
      <c r="C4" s="123">
        <v>931</v>
      </c>
      <c r="D4" s="123" t="s">
        <v>4125</v>
      </c>
      <c r="E4" s="123">
        <v>259</v>
      </c>
      <c r="F4" s="124">
        <v>44113</v>
      </c>
      <c r="G4" s="86" t="s">
        <v>2950</v>
      </c>
      <c r="H4" t="s">
        <v>4637</v>
      </c>
    </row>
    <row r="5" spans="1:9" x14ac:dyDescent="0.25">
      <c r="A5" s="158">
        <v>4</v>
      </c>
      <c r="B5" s="51" t="s">
        <v>4201</v>
      </c>
      <c r="C5" s="123" t="s">
        <v>4202</v>
      </c>
      <c r="D5" s="123" t="s">
        <v>4125</v>
      </c>
      <c r="E5" s="123">
        <v>266</v>
      </c>
      <c r="F5" s="124">
        <v>44118</v>
      </c>
      <c r="G5" s="140" t="s">
        <v>2843</v>
      </c>
    </row>
    <row r="6" spans="1:9" x14ac:dyDescent="0.25">
      <c r="A6" s="158">
        <v>5</v>
      </c>
      <c r="B6" s="51" t="s">
        <v>4260</v>
      </c>
      <c r="C6" s="123">
        <v>931</v>
      </c>
      <c r="D6" s="123" t="s">
        <v>4125</v>
      </c>
      <c r="E6" s="123">
        <v>326</v>
      </c>
      <c r="F6" s="124">
        <v>44154</v>
      </c>
      <c r="G6" s="86" t="s">
        <v>2950</v>
      </c>
      <c r="H6" t="s">
        <v>4662</v>
      </c>
    </row>
    <row r="7" spans="1:9" x14ac:dyDescent="0.25">
      <c r="A7" s="158">
        <v>6</v>
      </c>
      <c r="B7" s="51" t="s">
        <v>4367</v>
      </c>
      <c r="C7" s="123" t="s">
        <v>4368</v>
      </c>
      <c r="D7" s="123" t="s">
        <v>4125</v>
      </c>
      <c r="E7" s="123">
        <v>44</v>
      </c>
      <c r="F7" s="124">
        <v>44230</v>
      </c>
      <c r="G7" s="86" t="s">
        <v>2950</v>
      </c>
      <c r="H7" s="343"/>
      <c r="I7" t="s">
        <v>4557</v>
      </c>
    </row>
    <row r="8" spans="1:9" x14ac:dyDescent="0.25">
      <c r="A8" s="158">
        <v>7</v>
      </c>
      <c r="B8" s="51" t="s">
        <v>4399</v>
      </c>
      <c r="C8" s="123" t="s">
        <v>3502</v>
      </c>
      <c r="D8" s="123" t="s">
        <v>4342</v>
      </c>
      <c r="E8" s="123">
        <v>70</v>
      </c>
      <c r="F8" s="124">
        <v>44253</v>
      </c>
      <c r="G8" s="302" t="s">
        <v>2950</v>
      </c>
      <c r="H8" s="343" t="s">
        <v>4934</v>
      </c>
    </row>
    <row r="9" spans="1:9" x14ac:dyDescent="0.25">
      <c r="A9" s="158">
        <v>8</v>
      </c>
      <c r="B9" s="51" t="s">
        <v>4411</v>
      </c>
      <c r="C9" s="123" t="s">
        <v>4412</v>
      </c>
      <c r="D9" s="123" t="s">
        <v>4342</v>
      </c>
      <c r="E9" s="123">
        <v>85</v>
      </c>
      <c r="F9" s="124">
        <v>44279</v>
      </c>
      <c r="G9" s="140" t="s">
        <v>2843</v>
      </c>
      <c r="H9" s="345" t="s">
        <v>4952</v>
      </c>
    </row>
    <row r="10" spans="1:9" x14ac:dyDescent="0.25">
      <c r="A10" s="158">
        <v>9</v>
      </c>
      <c r="B10" s="51" t="s">
        <v>4421</v>
      </c>
      <c r="C10" s="123">
        <v>312</v>
      </c>
      <c r="D10" s="123" t="s">
        <v>4342</v>
      </c>
      <c r="E10" s="123">
        <v>92</v>
      </c>
      <c r="F10" s="124">
        <v>44287</v>
      </c>
      <c r="G10" s="140" t="s">
        <v>2843</v>
      </c>
    </row>
    <row r="11" spans="1:9" x14ac:dyDescent="0.25">
      <c r="A11" s="158">
        <v>10</v>
      </c>
      <c r="B11" s="51" t="s">
        <v>4435</v>
      </c>
      <c r="C11" s="123">
        <v>121</v>
      </c>
      <c r="D11" s="123" t="s">
        <v>4436</v>
      </c>
      <c r="E11" s="123">
        <v>112</v>
      </c>
      <c r="F11" s="124">
        <v>44330</v>
      </c>
      <c r="G11" s="302" t="s">
        <v>2950</v>
      </c>
    </row>
    <row r="12" spans="1:9" x14ac:dyDescent="0.25">
      <c r="A12" s="158">
        <v>11</v>
      </c>
      <c r="B12" s="51" t="s">
        <v>3899</v>
      </c>
      <c r="C12" s="123">
        <v>531</v>
      </c>
      <c r="D12" s="123" t="s">
        <v>4433</v>
      </c>
      <c r="E12" s="123">
        <v>115</v>
      </c>
      <c r="F12" s="124">
        <v>44335</v>
      </c>
      <c r="G12" s="86" t="s">
        <v>2950</v>
      </c>
    </row>
    <row r="13" spans="1:9" x14ac:dyDescent="0.25">
      <c r="A13" s="158">
        <v>12</v>
      </c>
      <c r="B13" s="65" t="s">
        <v>4442</v>
      </c>
      <c r="C13" s="287" t="s">
        <v>4043</v>
      </c>
      <c r="D13" s="287" t="s">
        <v>4443</v>
      </c>
      <c r="E13" s="287">
        <v>117</v>
      </c>
      <c r="F13" s="288">
        <v>44335</v>
      </c>
      <c r="G13" s="244" t="s">
        <v>2843</v>
      </c>
    </row>
    <row r="14" spans="1:9" x14ac:dyDescent="0.25">
      <c r="A14" s="158">
        <v>13</v>
      </c>
      <c r="B14" s="51" t="s">
        <v>4451</v>
      </c>
      <c r="C14" s="123" t="s">
        <v>3502</v>
      </c>
      <c r="D14" s="123" t="s">
        <v>4433</v>
      </c>
      <c r="E14" s="123">
        <v>126</v>
      </c>
      <c r="F14" s="124">
        <v>44348</v>
      </c>
      <c r="G14" s="86" t="s">
        <v>2950</v>
      </c>
    </row>
    <row r="15" spans="1:9" x14ac:dyDescent="0.25">
      <c r="A15" s="158">
        <v>14</v>
      </c>
      <c r="B15" s="51" t="s">
        <v>4466</v>
      </c>
      <c r="C15" s="123" t="s">
        <v>4368</v>
      </c>
      <c r="D15" s="123" t="s">
        <v>4467</v>
      </c>
      <c r="E15" s="123">
        <v>135</v>
      </c>
      <c r="F15" s="124">
        <v>44362</v>
      </c>
      <c r="G15" s="140" t="s">
        <v>2843</v>
      </c>
    </row>
    <row r="16" spans="1:9" x14ac:dyDescent="0.25">
      <c r="A16" s="158">
        <v>15</v>
      </c>
      <c r="B16" s="51" t="s">
        <v>4472</v>
      </c>
      <c r="C16" s="334" t="s">
        <v>2489</v>
      </c>
      <c r="D16" s="123" t="s">
        <v>4433</v>
      </c>
      <c r="E16" s="123">
        <v>142</v>
      </c>
      <c r="F16" s="124">
        <v>44370</v>
      </c>
      <c r="G16" s="86" t="s">
        <v>2950</v>
      </c>
      <c r="H16" t="s">
        <v>4995</v>
      </c>
    </row>
    <row r="17" spans="1:7" x14ac:dyDescent="0.25">
      <c r="A17" s="158">
        <v>16</v>
      </c>
      <c r="B17" s="65" t="s">
        <v>4474</v>
      </c>
      <c r="C17" s="287" t="s">
        <v>4475</v>
      </c>
      <c r="D17" s="287" t="s">
        <v>4476</v>
      </c>
      <c r="E17" s="287">
        <v>139</v>
      </c>
      <c r="F17" s="288">
        <v>44368</v>
      </c>
      <c r="G17" s="181" t="s">
        <v>2950</v>
      </c>
    </row>
    <row r="18" spans="1:7" x14ac:dyDescent="0.25">
      <c r="A18" s="158">
        <v>17</v>
      </c>
      <c r="B18" s="51" t="s">
        <v>4555</v>
      </c>
      <c r="C18" s="123">
        <v>222</v>
      </c>
      <c r="D18" s="123" t="s">
        <v>4556</v>
      </c>
      <c r="E18" s="123">
        <v>185</v>
      </c>
      <c r="F18" s="124">
        <v>44438</v>
      </c>
      <c r="G18" s="140" t="s">
        <v>2843</v>
      </c>
    </row>
    <row r="19" spans="1:7" x14ac:dyDescent="0.25">
      <c r="A19" s="158">
        <v>18</v>
      </c>
      <c r="B19" s="51" t="s">
        <v>4591</v>
      </c>
      <c r="C19" s="123" t="s">
        <v>4488</v>
      </c>
      <c r="D19" s="123" t="s">
        <v>4592</v>
      </c>
      <c r="E19" s="123">
        <v>216</v>
      </c>
      <c r="F19" s="124">
        <v>44446</v>
      </c>
      <c r="G19" s="140" t="s">
        <v>2843</v>
      </c>
    </row>
    <row r="20" spans="1:7" x14ac:dyDescent="0.25">
      <c r="A20" s="158">
        <v>19</v>
      </c>
      <c r="B20" s="51" t="s">
        <v>4628</v>
      </c>
      <c r="C20" s="123">
        <v>641</v>
      </c>
      <c r="D20" s="123" t="s">
        <v>4556</v>
      </c>
      <c r="E20" s="123">
        <v>229</v>
      </c>
      <c r="F20" s="124">
        <v>44449</v>
      </c>
      <c r="G20" s="86" t="s">
        <v>2950</v>
      </c>
    </row>
    <row r="21" spans="1:7" x14ac:dyDescent="0.25">
      <c r="A21" s="158">
        <v>20</v>
      </c>
      <c r="B21" s="51" t="s">
        <v>4634</v>
      </c>
      <c r="C21" s="123">
        <v>731</v>
      </c>
      <c r="D21" s="123" t="s">
        <v>4635</v>
      </c>
      <c r="E21" s="123">
        <v>235</v>
      </c>
      <c r="F21" s="124">
        <v>44453</v>
      </c>
      <c r="G21" s="86" t="s">
        <v>2950</v>
      </c>
    </row>
    <row r="22" spans="1:7" x14ac:dyDescent="0.25">
      <c r="A22" s="158">
        <v>21</v>
      </c>
      <c r="B22" s="51" t="s">
        <v>4706</v>
      </c>
      <c r="C22" s="123">
        <v>731</v>
      </c>
      <c r="D22" s="123" t="s">
        <v>4556</v>
      </c>
      <c r="E22" s="123">
        <v>287</v>
      </c>
      <c r="F22" s="124">
        <v>44469</v>
      </c>
      <c r="G22" s="86" t="s">
        <v>2950</v>
      </c>
    </row>
    <row r="23" spans="1:7" x14ac:dyDescent="0.25">
      <c r="A23" s="158">
        <v>22</v>
      </c>
      <c r="B23" s="51" t="s">
        <v>4758</v>
      </c>
      <c r="C23" s="123">
        <v>941</v>
      </c>
      <c r="D23" s="123" t="s">
        <v>4556</v>
      </c>
      <c r="E23" s="123">
        <v>335</v>
      </c>
      <c r="F23" s="124">
        <v>44491</v>
      </c>
      <c r="G23" s="86" t="s">
        <v>2950</v>
      </c>
    </row>
    <row r="24" spans="1:7" x14ac:dyDescent="0.25">
      <c r="A24" s="158">
        <v>23</v>
      </c>
      <c r="B24" s="51" t="s">
        <v>4769</v>
      </c>
      <c r="C24" s="123">
        <v>841</v>
      </c>
      <c r="D24" s="123" t="s">
        <v>4556</v>
      </c>
      <c r="E24" s="123">
        <v>343</v>
      </c>
      <c r="F24" s="124">
        <v>44495</v>
      </c>
      <c r="G24" s="86" t="s">
        <v>2950</v>
      </c>
    </row>
    <row r="25" spans="1:7" x14ac:dyDescent="0.25">
      <c r="A25" s="158">
        <v>24</v>
      </c>
      <c r="B25" s="51" t="s">
        <v>4789</v>
      </c>
      <c r="C25" s="123" t="s">
        <v>4798</v>
      </c>
      <c r="D25" s="123" t="s">
        <v>4556</v>
      </c>
      <c r="E25" s="123">
        <v>362</v>
      </c>
      <c r="F25" s="124">
        <v>44515</v>
      </c>
      <c r="G25" s="86" t="s">
        <v>2950</v>
      </c>
    </row>
    <row r="26" spans="1:7" x14ac:dyDescent="0.25">
      <c r="A26" s="158">
        <v>25</v>
      </c>
      <c r="B26" s="51" t="s">
        <v>4799</v>
      </c>
      <c r="C26" s="123">
        <v>932</v>
      </c>
      <c r="D26" s="123" t="s">
        <v>4556</v>
      </c>
      <c r="E26" s="123">
        <v>374</v>
      </c>
      <c r="F26" s="124">
        <v>44519</v>
      </c>
      <c r="G26" s="140" t="s">
        <v>2843</v>
      </c>
    </row>
    <row r="27" spans="1:7" x14ac:dyDescent="0.25">
      <c r="A27" s="158">
        <v>26</v>
      </c>
      <c r="B27" s="51" t="s">
        <v>4809</v>
      </c>
      <c r="C27" s="334" t="s">
        <v>4491</v>
      </c>
      <c r="D27" s="123" t="s">
        <v>4556</v>
      </c>
      <c r="E27" s="123">
        <v>381</v>
      </c>
      <c r="F27" s="124">
        <v>44523</v>
      </c>
      <c r="G27" s="140" t="s">
        <v>2843</v>
      </c>
    </row>
    <row r="28" spans="1:7" x14ac:dyDescent="0.25">
      <c r="A28" s="158">
        <v>27</v>
      </c>
      <c r="B28" s="51" t="s">
        <v>4812</v>
      </c>
      <c r="C28" s="123" t="s">
        <v>4798</v>
      </c>
      <c r="D28" s="123" t="s">
        <v>4556</v>
      </c>
      <c r="E28" s="123">
        <v>386</v>
      </c>
      <c r="F28" s="124">
        <v>44523</v>
      </c>
      <c r="G28" s="86" t="s">
        <v>2950</v>
      </c>
    </row>
    <row r="29" spans="1:7" x14ac:dyDescent="0.25">
      <c r="A29" s="158">
        <v>28</v>
      </c>
      <c r="B29" s="51" t="s">
        <v>280</v>
      </c>
      <c r="C29" s="123">
        <v>531</v>
      </c>
      <c r="D29" s="123" t="s">
        <v>4556</v>
      </c>
      <c r="E29" s="123">
        <v>387</v>
      </c>
      <c r="F29" s="124">
        <v>44526</v>
      </c>
      <c r="G29" s="86" t="s">
        <v>2950</v>
      </c>
    </row>
    <row r="30" spans="1:7" x14ac:dyDescent="0.25">
      <c r="A30" s="158">
        <v>29</v>
      </c>
      <c r="B30" s="51" t="s">
        <v>4819</v>
      </c>
      <c r="C30" s="123">
        <v>431</v>
      </c>
      <c r="D30" s="123" t="s">
        <v>4556</v>
      </c>
      <c r="E30" s="123">
        <v>391</v>
      </c>
      <c r="F30" s="124">
        <v>44530</v>
      </c>
      <c r="G30" s="86" t="s">
        <v>2950</v>
      </c>
    </row>
    <row r="31" spans="1:7" x14ac:dyDescent="0.25">
      <c r="A31" s="158">
        <v>30</v>
      </c>
      <c r="B31" s="51" t="s">
        <v>4825</v>
      </c>
      <c r="C31" s="123">
        <v>631</v>
      </c>
      <c r="D31" s="123" t="s">
        <v>4556</v>
      </c>
      <c r="E31" s="123">
        <v>395</v>
      </c>
      <c r="F31" s="124">
        <v>44531</v>
      </c>
      <c r="G31" s="86" t="s">
        <v>2950</v>
      </c>
    </row>
    <row r="32" spans="1:7" x14ac:dyDescent="0.25">
      <c r="A32" s="158">
        <v>31</v>
      </c>
      <c r="B32" s="51" t="s">
        <v>4834</v>
      </c>
      <c r="C32" s="123" t="s">
        <v>3502</v>
      </c>
      <c r="D32" s="123" t="s">
        <v>4556</v>
      </c>
      <c r="E32" s="123">
        <v>410</v>
      </c>
      <c r="F32" s="124">
        <v>44532</v>
      </c>
      <c r="G32" s="86" t="s">
        <v>2950</v>
      </c>
    </row>
    <row r="33" spans="1:7" x14ac:dyDescent="0.25">
      <c r="A33" s="158">
        <v>32</v>
      </c>
      <c r="B33" s="51" t="s">
        <v>4838</v>
      </c>
      <c r="C33" s="123">
        <v>521</v>
      </c>
      <c r="D33" s="123" t="s">
        <v>4556</v>
      </c>
      <c r="E33" s="123">
        <v>411</v>
      </c>
      <c r="F33" s="124">
        <v>44533</v>
      </c>
      <c r="G33" s="86" t="s">
        <v>2950</v>
      </c>
    </row>
    <row r="34" spans="1:7" x14ac:dyDescent="0.25">
      <c r="A34" s="158">
        <v>33</v>
      </c>
      <c r="B34" s="51" t="s">
        <v>4843</v>
      </c>
      <c r="C34" s="123">
        <v>631</v>
      </c>
      <c r="D34" s="123" t="s">
        <v>4556</v>
      </c>
      <c r="E34" s="123">
        <v>404</v>
      </c>
      <c r="F34" s="124">
        <v>44531</v>
      </c>
      <c r="G34" s="86" t="s">
        <v>2950</v>
      </c>
    </row>
    <row r="35" spans="1:7" x14ac:dyDescent="0.25">
      <c r="A35" s="158">
        <v>34</v>
      </c>
      <c r="B35" s="51" t="s">
        <v>4844</v>
      </c>
      <c r="C35" s="123">
        <v>631</v>
      </c>
      <c r="D35" s="123" t="s">
        <v>4556</v>
      </c>
      <c r="E35" s="123">
        <v>405</v>
      </c>
      <c r="F35" s="124">
        <v>44531</v>
      </c>
      <c r="G35" s="86" t="s">
        <v>2950</v>
      </c>
    </row>
    <row r="36" spans="1:7" x14ac:dyDescent="0.25">
      <c r="A36" s="158">
        <v>35</v>
      </c>
      <c r="B36" s="51" t="s">
        <v>4845</v>
      </c>
      <c r="C36" s="123">
        <v>631</v>
      </c>
      <c r="D36" s="123" t="s">
        <v>4556</v>
      </c>
      <c r="E36" s="123">
        <v>406</v>
      </c>
      <c r="F36" s="124">
        <v>44531</v>
      </c>
      <c r="G36" s="86" t="s">
        <v>2950</v>
      </c>
    </row>
    <row r="37" spans="1:7" x14ac:dyDescent="0.25">
      <c r="A37" s="158">
        <v>36</v>
      </c>
      <c r="B37" s="51" t="s">
        <v>4857</v>
      </c>
      <c r="C37" s="123">
        <v>721</v>
      </c>
      <c r="D37" s="123" t="s">
        <v>4556</v>
      </c>
      <c r="E37" s="123">
        <v>422</v>
      </c>
      <c r="F37" s="124">
        <v>44539</v>
      </c>
      <c r="G37" s="86" t="s">
        <v>2950</v>
      </c>
    </row>
    <row r="38" spans="1:7" x14ac:dyDescent="0.25">
      <c r="A38" s="158">
        <v>37</v>
      </c>
      <c r="B38" s="51" t="s">
        <v>4863</v>
      </c>
      <c r="C38" s="123" t="s">
        <v>3719</v>
      </c>
      <c r="D38" s="123" t="s">
        <v>4556</v>
      </c>
      <c r="E38" s="123">
        <v>429</v>
      </c>
      <c r="F38" s="124">
        <v>44545</v>
      </c>
      <c r="G38" s="86" t="s">
        <v>2950</v>
      </c>
    </row>
    <row r="39" spans="1:7" x14ac:dyDescent="0.25">
      <c r="A39" s="158">
        <v>38</v>
      </c>
      <c r="B39" s="51" t="s">
        <v>4864</v>
      </c>
      <c r="C39" s="123">
        <v>721</v>
      </c>
      <c r="D39" s="123" t="s">
        <v>4556</v>
      </c>
      <c r="E39" s="123">
        <v>428</v>
      </c>
      <c r="F39" s="124">
        <v>44545</v>
      </c>
      <c r="G39" s="86" t="s">
        <v>2950</v>
      </c>
    </row>
    <row r="40" spans="1:7" x14ac:dyDescent="0.25">
      <c r="A40" s="158">
        <v>39</v>
      </c>
      <c r="B40" s="51" t="s">
        <v>4867</v>
      </c>
      <c r="C40" s="123">
        <v>721</v>
      </c>
      <c r="D40" s="123" t="s">
        <v>4556</v>
      </c>
      <c r="E40" s="123">
        <v>431</v>
      </c>
      <c r="F40" s="124">
        <v>44546</v>
      </c>
      <c r="G40" s="86" t="s">
        <v>2950</v>
      </c>
    </row>
    <row r="41" spans="1:7" x14ac:dyDescent="0.25">
      <c r="A41" s="158">
        <v>40</v>
      </c>
      <c r="B41" s="51" t="s">
        <v>4873</v>
      </c>
      <c r="C41" s="123">
        <v>131</v>
      </c>
      <c r="D41" s="123" t="s">
        <v>4556</v>
      </c>
      <c r="E41" s="123">
        <v>437</v>
      </c>
      <c r="F41" s="124">
        <v>44551</v>
      </c>
      <c r="G41" s="86" t="s">
        <v>2950</v>
      </c>
    </row>
    <row r="42" spans="1:7" x14ac:dyDescent="0.25">
      <c r="A42" s="158">
        <v>41</v>
      </c>
      <c r="B42" s="51" t="s">
        <v>4875</v>
      </c>
      <c r="C42" s="123" t="s">
        <v>3719</v>
      </c>
      <c r="D42" s="123" t="s">
        <v>4556</v>
      </c>
      <c r="E42" s="123">
        <v>439</v>
      </c>
      <c r="F42" s="124">
        <v>44553</v>
      </c>
      <c r="G42" s="86" t="s">
        <v>2950</v>
      </c>
    </row>
    <row r="43" spans="1:7" x14ac:dyDescent="0.25">
      <c r="A43" s="158">
        <v>42</v>
      </c>
      <c r="B43" s="51" t="s">
        <v>4879</v>
      </c>
      <c r="C43" s="123" t="s">
        <v>4798</v>
      </c>
      <c r="D43" s="124" t="s">
        <v>4556</v>
      </c>
      <c r="E43" s="123">
        <v>442</v>
      </c>
      <c r="F43" s="124">
        <v>44554</v>
      </c>
      <c r="G43" s="86" t="s">
        <v>2950</v>
      </c>
    </row>
    <row r="44" spans="1:7" x14ac:dyDescent="0.25">
      <c r="A44" s="158">
        <v>43</v>
      </c>
      <c r="B44" s="51" t="s">
        <v>4880</v>
      </c>
      <c r="C44" s="123">
        <v>421</v>
      </c>
      <c r="D44" s="124" t="s">
        <v>4556</v>
      </c>
      <c r="E44" s="123">
        <v>443</v>
      </c>
      <c r="F44" s="124">
        <v>44554</v>
      </c>
      <c r="G44" s="140" t="s">
        <v>2843</v>
      </c>
    </row>
    <row r="45" spans="1:7" x14ac:dyDescent="0.25">
      <c r="A45" s="158">
        <v>44</v>
      </c>
      <c r="B45" s="51" t="s">
        <v>4882</v>
      </c>
      <c r="C45" s="123">
        <v>231</v>
      </c>
      <c r="D45" s="124" t="s">
        <v>4883</v>
      </c>
      <c r="E45" s="123">
        <v>446</v>
      </c>
      <c r="F45" s="124">
        <v>44557</v>
      </c>
      <c r="G45" s="140" t="s">
        <v>2843</v>
      </c>
    </row>
    <row r="46" spans="1:7" x14ac:dyDescent="0.25">
      <c r="A46" s="158">
        <v>45</v>
      </c>
      <c r="B46" s="51" t="s">
        <v>4903</v>
      </c>
      <c r="C46" s="123" t="s">
        <v>4490</v>
      </c>
      <c r="D46" s="124" t="s">
        <v>4556</v>
      </c>
      <c r="E46" s="123">
        <v>13</v>
      </c>
      <c r="F46" s="124">
        <v>44575</v>
      </c>
      <c r="G46" s="140" t="s">
        <v>2843</v>
      </c>
    </row>
    <row r="47" spans="1:7" x14ac:dyDescent="0.25">
      <c r="A47" s="158">
        <v>46</v>
      </c>
      <c r="B47" s="51" t="s">
        <v>4910</v>
      </c>
      <c r="C47" s="123" t="s">
        <v>4798</v>
      </c>
      <c r="D47" s="124" t="s">
        <v>4556</v>
      </c>
      <c r="E47" s="123">
        <v>22</v>
      </c>
      <c r="F47" s="124">
        <v>44579</v>
      </c>
      <c r="G47" s="302" t="s">
        <v>2950</v>
      </c>
    </row>
    <row r="48" spans="1:7" x14ac:dyDescent="0.25">
      <c r="A48" s="158">
        <v>47</v>
      </c>
      <c r="B48" s="65" t="s">
        <v>4921</v>
      </c>
      <c r="C48" s="287" t="s">
        <v>4922</v>
      </c>
      <c r="D48" s="288" t="s">
        <v>4923</v>
      </c>
      <c r="E48" s="287">
        <v>26</v>
      </c>
      <c r="F48" s="288">
        <v>44580</v>
      </c>
      <c r="G48" s="244" t="s">
        <v>2843</v>
      </c>
    </row>
    <row r="49" spans="1:7" x14ac:dyDescent="0.25">
      <c r="A49" s="158">
        <v>48</v>
      </c>
      <c r="B49" s="51" t="s">
        <v>4937</v>
      </c>
      <c r="C49" s="123" t="s">
        <v>4938</v>
      </c>
      <c r="D49" s="124" t="s">
        <v>4939</v>
      </c>
      <c r="E49" s="123">
        <v>51</v>
      </c>
      <c r="F49" s="124">
        <v>44594</v>
      </c>
      <c r="G49" s="140" t="s">
        <v>2843</v>
      </c>
    </row>
    <row r="50" spans="1:7" x14ac:dyDescent="0.25">
      <c r="A50" s="158">
        <v>49</v>
      </c>
      <c r="B50" s="51" t="s">
        <v>4987</v>
      </c>
      <c r="C50" s="123">
        <v>841</v>
      </c>
      <c r="D50" s="124" t="s">
        <v>4988</v>
      </c>
      <c r="E50" s="123">
        <v>98</v>
      </c>
      <c r="F50" s="124">
        <v>44642</v>
      </c>
      <c r="G50" s="86" t="s">
        <v>2950</v>
      </c>
    </row>
    <row r="51" spans="1:7" x14ac:dyDescent="0.25">
      <c r="A51" s="158">
        <v>50</v>
      </c>
      <c r="B51" s="51" t="s">
        <v>4998</v>
      </c>
      <c r="C51" s="123">
        <v>841</v>
      </c>
      <c r="D51" s="124" t="s">
        <v>4999</v>
      </c>
      <c r="E51" s="123">
        <v>109</v>
      </c>
      <c r="F51" s="124">
        <v>45017</v>
      </c>
      <c r="G51" s="86" t="s">
        <v>2950</v>
      </c>
    </row>
    <row r="52" spans="1:7" x14ac:dyDescent="0.25">
      <c r="A52" s="158">
        <v>51</v>
      </c>
      <c r="B52" s="51" t="s">
        <v>5001</v>
      </c>
      <c r="C52" s="123" t="s">
        <v>4368</v>
      </c>
      <c r="D52" s="124" t="s">
        <v>5002</v>
      </c>
      <c r="E52" s="123">
        <v>110</v>
      </c>
      <c r="F52" s="124">
        <v>45017</v>
      </c>
      <c r="G52" s="86" t="s">
        <v>2950</v>
      </c>
    </row>
    <row r="53" spans="1:7" x14ac:dyDescent="0.25">
      <c r="A53" s="158">
        <v>52</v>
      </c>
      <c r="B53" s="51" t="s">
        <v>5016</v>
      </c>
      <c r="C53" s="123" t="s">
        <v>3719</v>
      </c>
      <c r="D53" s="124" t="s">
        <v>5017</v>
      </c>
      <c r="E53" s="123">
        <v>127</v>
      </c>
      <c r="F53" s="124">
        <v>44669</v>
      </c>
      <c r="G53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X348"/>
  <sheetViews>
    <sheetView zoomScaleNormal="100" workbookViewId="0">
      <pane ySplit="1" topLeftCell="A205" activePane="bottomLeft" state="frozen"/>
      <selection pane="bottomLeft" activeCell="A215" sqref="A215:Q221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395</v>
      </c>
      <c r="G3" s="24">
        <f>C5+C12+C23+C31+C36+C42+C48+C103+C116+C117+C126+C127+C135+C143+C53+C63+C81+C89+C13+C14+C24+C25+C64+C104+C118+C136+C144</f>
        <v>363</v>
      </c>
      <c r="H3" s="24">
        <f>C6+C15+C26+C32+C37+C44+C49+C54+C105+C119+C120+C128+C137+C145+C129+C82+C91+C67+C68+C106</f>
        <v>309</v>
      </c>
      <c r="I3" s="24">
        <f>C7+C33+C38+C45+C50+C55+C107+C121+C130+C139+C148+C149+C122+C83+C92+C69+C70+C131+C150</f>
        <v>240</v>
      </c>
      <c r="J3" s="170">
        <f>F3+G3+H3+I3</f>
        <v>1307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291</v>
      </c>
      <c r="G6" s="5">
        <f>B5+B12+B13+B14+B23+B24+B25+B31+B36+B42+B48+B53+B103+B116+B117+B118+B126+B135+B143+B144+B127+B63+B81+B89+B64+B104+B136+B65+B66+B90+B43</f>
        <v>271</v>
      </c>
      <c r="H6" s="5">
        <f>B6+B15+B16+B17+B26+B27+B28+B32+B37+B44+B49+B54+B105+B119+B120+B128+B129+B137+B145+B146+B82+B91+B67+B68+B106+B138+B69</f>
        <v>200</v>
      </c>
      <c r="I6" s="5">
        <f>B7+B33+B38+B45+B50+B55+B107+B121+B130+B131+B139+B148+B149+B150+B83+B92+B70+B122</f>
        <v>58</v>
      </c>
      <c r="J6" s="94">
        <f>SUM(F6+G6+H6+I6)</f>
        <v>820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25</v>
      </c>
      <c r="D9" s="5"/>
      <c r="E9" s="5"/>
      <c r="F9" s="94">
        <f>D3+D9+D10+D11+D20+D21+D22+D30+D35+D40+D47+D52+D101+D113+D114+D115+D124+D125+D133+D134+D140+D141+D58+D80+D87+D59+D102+D142+D41</f>
        <v>3</v>
      </c>
      <c r="G9" s="5">
        <f>D5+D12+D13+D14+D23+D24+D31+D36+D42+D48+D53+D103+D116+D117+D118+D126+D127+D135+D143+D144+D63+D81+D89+D25+D64+D104+D136+D65+D90</f>
        <v>13</v>
      </c>
      <c r="H9" s="5">
        <f>D6+D15+D16+D17+D26+D27+D28+D32+D37+D44+D49+D54+D105+D119+D120+D128+D137+D145+D146+D64+D82+D91+D67+D68+D138+D106</f>
        <v>22</v>
      </c>
      <c r="I9" s="5">
        <f>D7+D33+D38+D45+D50+D55+D107+D121+D130+D131+D139+D148+D149+D150+D83+D92+D69+D70+D122</f>
        <v>11</v>
      </c>
      <c r="J9" s="94">
        <f>SUM(F9+G9+H9+I9)</f>
        <v>49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2176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25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689</v>
      </c>
      <c r="G15" s="5">
        <f>SUM(G3+G6+G9)</f>
        <v>647</v>
      </c>
      <c r="H15" s="5">
        <f>SUM(H3+H6+H9)</f>
        <v>531</v>
      </c>
      <c r="I15" s="5">
        <f>SUM(I3+I6+I9)</f>
        <v>309</v>
      </c>
      <c r="J15" s="94">
        <f>SUM(F15+G15+H15+I15)</f>
        <v>2176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5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23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22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22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18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1</v>
      </c>
      <c r="C54" s="5">
        <v>25</v>
      </c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17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28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6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14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3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18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24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17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24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4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22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0</v>
      </c>
      <c r="C130" s="5">
        <v>24</v>
      </c>
      <c r="D130" s="5">
        <v>3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22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7</v>
      </c>
      <c r="C135" s="5">
        <v>25</v>
      </c>
      <c r="D135" s="96">
        <v>0</v>
      </c>
      <c r="E135" s="255"/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16</v>
      </c>
      <c r="C141" s="5"/>
      <c r="D141" s="5">
        <v>0</v>
      </c>
      <c r="E141" s="255"/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3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21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820</v>
      </c>
      <c r="C152" s="176">
        <f>SUM(C3:C151)</f>
        <v>1307</v>
      </c>
      <c r="D152" s="176">
        <f>SUM(D3:D151)</f>
        <v>49</v>
      </c>
      <c r="E152" s="165"/>
      <c r="F152" s="176"/>
      <c r="G152" s="165"/>
      <c r="H152" s="165"/>
      <c r="I152" s="165"/>
      <c r="J152" s="176">
        <f>B152+C152+D152</f>
        <v>2176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9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60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178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28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43</v>
      </c>
      <c r="G177" s="165">
        <f>SUM(B168+B169+B183+B189+B197+B198)</f>
        <v>50</v>
      </c>
      <c r="H177" s="165">
        <f>SUM(B170+B171+B172+B173+B190+B199+B200)</f>
        <v>84</v>
      </c>
      <c r="I177" s="165">
        <f>SUM(B174+B175+B176+B201+B202)</f>
        <v>74</v>
      </c>
      <c r="J177" s="176">
        <f>F177+G177+H177+I177</f>
        <v>251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2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3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105</v>
      </c>
      <c r="G181" s="96">
        <f>G175+G177+G179</f>
        <v>111</v>
      </c>
      <c r="H181" s="96">
        <f>H175+H177+H179</f>
        <v>127</v>
      </c>
      <c r="I181" s="96">
        <f>I175+I177+I179</f>
        <v>89</v>
      </c>
      <c r="J181" s="167">
        <f>J175+J177+J179</f>
        <v>432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432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15</v>
      </c>
      <c r="D188" s="96">
        <v>1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1</v>
      </c>
      <c r="E196" s="135" t="s">
        <v>2843</v>
      </c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1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20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16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251</v>
      </c>
      <c r="C208" s="179">
        <f>SUM(C163:C207)</f>
        <v>178</v>
      </c>
      <c r="D208" s="179">
        <f>SUM(D163:D207)</f>
        <v>3</v>
      </c>
      <c r="E208" s="292" t="s">
        <v>4905</v>
      </c>
      <c r="F208" s="179"/>
      <c r="G208" s="179"/>
      <c r="H208" s="179"/>
      <c r="I208" s="179"/>
      <c r="J208" s="179">
        <f>B208+C208+D208</f>
        <v>432</v>
      </c>
    </row>
    <row r="209" spans="1:17" ht="15.75" thickTop="1" x14ac:dyDescent="0.25">
      <c r="A209" s="24" t="s">
        <v>1802</v>
      </c>
      <c r="B209" s="24">
        <f>B208+B152</f>
        <v>1071</v>
      </c>
      <c r="C209" s="24">
        <f>C152+C208</f>
        <v>1485</v>
      </c>
      <c r="D209" s="24">
        <f>D152+D208</f>
        <v>52</v>
      </c>
      <c r="E209" s="24"/>
      <c r="F209" s="24"/>
      <c r="G209" s="24"/>
      <c r="H209" s="24"/>
      <c r="I209" s="24"/>
      <c r="J209" s="24">
        <f>J208+J152</f>
        <v>2608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5025</v>
      </c>
      <c r="E215" t="s">
        <v>5030</v>
      </c>
      <c r="K215" t="s">
        <v>5039</v>
      </c>
      <c r="O215" t="s">
        <v>5034</v>
      </c>
      <c r="P215" s="253"/>
      <c r="Q215" s="253"/>
    </row>
    <row r="216" spans="1:17" x14ac:dyDescent="0.25">
      <c r="A216" s="253" t="s">
        <v>5026</v>
      </c>
      <c r="B216" s="253"/>
      <c r="C216" s="253"/>
      <c r="D216" s="253"/>
      <c r="E216" s="253" t="s">
        <v>5031</v>
      </c>
      <c r="F216" s="253"/>
      <c r="G216" s="253"/>
      <c r="H216" s="253"/>
      <c r="I216" s="253"/>
      <c r="J216" s="253"/>
      <c r="K216" s="253" t="s">
        <v>5040</v>
      </c>
      <c r="L216" s="253"/>
      <c r="M216" s="253"/>
      <c r="N216" s="253"/>
      <c r="O216" s="253" t="s">
        <v>5035</v>
      </c>
      <c r="P216" s="253"/>
      <c r="Q216" s="253"/>
    </row>
    <row r="217" spans="1:17" x14ac:dyDescent="0.25">
      <c r="A217" s="253" t="s">
        <v>5027</v>
      </c>
      <c r="B217" s="253"/>
      <c r="C217" s="253"/>
      <c r="D217" s="253"/>
      <c r="E217" s="253" t="s">
        <v>5032</v>
      </c>
      <c r="F217" s="253"/>
      <c r="G217" s="253"/>
      <c r="H217" s="253"/>
      <c r="I217" s="253"/>
      <c r="J217" s="253"/>
      <c r="K217" s="253" t="s">
        <v>5041</v>
      </c>
      <c r="L217" s="253"/>
      <c r="M217" s="253"/>
      <c r="N217" s="253"/>
      <c r="O217" s="253"/>
      <c r="P217" s="253"/>
      <c r="Q217" s="253"/>
    </row>
    <row r="218" spans="1:17" x14ac:dyDescent="0.25">
      <c r="A218" s="253" t="s">
        <v>5033</v>
      </c>
      <c r="B218" s="253"/>
      <c r="C218" s="253"/>
      <c r="D218" s="253"/>
      <c r="E218" s="253" t="s">
        <v>4362</v>
      </c>
      <c r="F218" s="253"/>
      <c r="G218" s="253"/>
      <c r="H218" s="253"/>
      <c r="I218" s="253"/>
      <c r="J218" s="253"/>
      <c r="K218" s="253" t="s">
        <v>5042</v>
      </c>
      <c r="L218" s="253"/>
      <c r="M218" s="253"/>
      <c r="N218" s="253"/>
      <c r="O218" s="253"/>
      <c r="P218" s="253"/>
      <c r="Q218" s="253"/>
    </row>
    <row r="219" spans="1:17" x14ac:dyDescent="0.25">
      <c r="A219" s="253" t="s">
        <v>5043</v>
      </c>
      <c r="B219" s="253"/>
      <c r="C219" s="253"/>
      <c r="D219" s="253"/>
      <c r="E219" s="253" t="s">
        <v>4420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/>
      <c r="B220" s="253"/>
      <c r="C220" s="253"/>
      <c r="D220" s="253"/>
      <c r="E220" s="253" t="s">
        <v>5036</v>
      </c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 t="s">
        <v>5037</v>
      </c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15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15" x14ac:dyDescent="0.25">
      <c r="A242" s="253"/>
      <c r="B242" s="253"/>
      <c r="C242" s="253"/>
      <c r="D242" s="253"/>
      <c r="E242" s="253"/>
      <c r="O242" s="253"/>
    </row>
    <row r="243" spans="1:15" x14ac:dyDescent="0.25">
      <c r="B243" s="253"/>
      <c r="C243" s="253"/>
      <c r="E243" s="253"/>
      <c r="O243" s="253"/>
    </row>
    <row r="244" spans="1:15" x14ac:dyDescent="0.25">
      <c r="B244" s="253"/>
      <c r="C244" s="253"/>
      <c r="E244" s="253"/>
      <c r="O244" s="253"/>
    </row>
    <row r="245" spans="1:15" x14ac:dyDescent="0.25">
      <c r="A245" s="253"/>
      <c r="B245" s="253"/>
      <c r="C245" s="253"/>
      <c r="O245" s="253"/>
    </row>
    <row r="246" spans="1:15" x14ac:dyDescent="0.25">
      <c r="A246" s="253"/>
      <c r="B246" s="253"/>
      <c r="C246" s="253"/>
      <c r="E246" s="253"/>
      <c r="O246" s="253"/>
    </row>
    <row r="247" spans="1:15" x14ac:dyDescent="0.25">
      <c r="A247" s="277"/>
      <c r="B247" s="253"/>
      <c r="C247" s="253"/>
      <c r="E247" s="253"/>
      <c r="O247" s="253"/>
    </row>
    <row r="248" spans="1:15" x14ac:dyDescent="0.25">
      <c r="A248" s="277"/>
      <c r="B248" s="253"/>
      <c r="C248" s="253"/>
      <c r="E248" s="253"/>
    </row>
    <row r="249" spans="1:15" x14ac:dyDescent="0.25">
      <c r="A249" s="253"/>
      <c r="B249" s="253"/>
      <c r="C249" s="253"/>
      <c r="E249" s="253"/>
    </row>
    <row r="250" spans="1:15" x14ac:dyDescent="0.25">
      <c r="A250" s="253"/>
      <c r="B250" s="253"/>
      <c r="C250" s="253"/>
      <c r="E250" s="253"/>
      <c r="O250" s="253"/>
    </row>
    <row r="251" spans="1:15" x14ac:dyDescent="0.25">
      <c r="A251" s="253"/>
      <c r="B251" s="253"/>
      <c r="C251" s="253"/>
      <c r="D251" s="253"/>
      <c r="E251" s="253"/>
      <c r="O251" s="253"/>
    </row>
    <row r="252" spans="1:15" x14ac:dyDescent="0.25">
      <c r="A252" s="253"/>
      <c r="B252" s="253"/>
      <c r="C252" s="253"/>
      <c r="D252" s="253"/>
      <c r="E252" s="253"/>
      <c r="O252" s="253"/>
    </row>
    <row r="253" spans="1:15" x14ac:dyDescent="0.25">
      <c r="A253" s="253"/>
      <c r="B253" s="253"/>
      <c r="C253" s="253"/>
      <c r="D253" s="253"/>
      <c r="E253" s="253"/>
      <c r="O253" s="253"/>
    </row>
    <row r="254" spans="1:15" x14ac:dyDescent="0.25">
      <c r="A254" s="253"/>
      <c r="B254" s="253"/>
      <c r="C254" s="253"/>
      <c r="D254" s="253"/>
      <c r="E254" s="253"/>
      <c r="F254" s="252"/>
      <c r="O254" s="253"/>
    </row>
    <row r="255" spans="1:15" x14ac:dyDescent="0.25">
      <c r="A255" s="253"/>
      <c r="B255" s="253"/>
      <c r="C255" s="253"/>
      <c r="D255" s="253"/>
      <c r="E255" s="253"/>
      <c r="O255" s="253"/>
    </row>
    <row r="256" spans="1:15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B304" s="166"/>
      <c r="E304" s="253" t="s">
        <v>5048</v>
      </c>
    </row>
    <row r="305" spans="1:17" x14ac:dyDescent="0.25"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5028</v>
      </c>
      <c r="B320" s="253"/>
      <c r="C320" s="253"/>
      <c r="D320" s="253"/>
      <c r="E320" s="253" t="s">
        <v>5028</v>
      </c>
      <c r="F320" s="253"/>
      <c r="G320" s="253"/>
      <c r="K320" t="s">
        <v>5044</v>
      </c>
      <c r="O320" t="s">
        <v>5044</v>
      </c>
    </row>
    <row r="321" spans="1:15" x14ac:dyDescent="0.25">
      <c r="A321" s="253" t="s">
        <v>5029</v>
      </c>
      <c r="B321" s="253"/>
      <c r="C321" s="253"/>
      <c r="D321" s="253"/>
      <c r="E321" s="253" t="s">
        <v>5029</v>
      </c>
      <c r="F321" s="253"/>
      <c r="G321" s="253"/>
      <c r="K321" t="s">
        <v>5045</v>
      </c>
      <c r="O321" t="s">
        <v>5045</v>
      </c>
    </row>
    <row r="322" spans="1:15" x14ac:dyDescent="0.25">
      <c r="A322" s="253" t="s">
        <v>5038</v>
      </c>
      <c r="B322" s="253"/>
      <c r="C322" s="253"/>
      <c r="D322" s="253"/>
      <c r="E322" s="253" t="s">
        <v>5038</v>
      </c>
      <c r="F322" s="253"/>
      <c r="G322" s="253"/>
      <c r="K322" t="s">
        <v>5046</v>
      </c>
      <c r="O322" t="s">
        <v>5046</v>
      </c>
    </row>
    <row r="323" spans="1:15" x14ac:dyDescent="0.25">
      <c r="A323" s="253"/>
      <c r="C323" s="253"/>
      <c r="D323" s="253"/>
      <c r="E323" s="253"/>
      <c r="F323" s="253"/>
      <c r="G323" s="253"/>
      <c r="K323" t="s">
        <v>5047</v>
      </c>
      <c r="O323" t="s">
        <v>5047</v>
      </c>
    </row>
    <row r="324" spans="1:15" x14ac:dyDescent="0.25">
      <c r="A324" s="253"/>
      <c r="C324" s="253"/>
      <c r="D324" s="253"/>
      <c r="E324" s="253"/>
    </row>
    <row r="325" spans="1:15" x14ac:dyDescent="0.25">
      <c r="A325" s="253"/>
      <c r="C325" s="253"/>
      <c r="D325" s="253"/>
      <c r="E325" s="253"/>
    </row>
    <row r="326" spans="1:15" x14ac:dyDescent="0.25">
      <c r="A326" s="253"/>
      <c r="C326" s="253"/>
      <c r="D326" s="253"/>
      <c r="E326" s="253"/>
    </row>
    <row r="327" spans="1:15" x14ac:dyDescent="0.25">
      <c r="A327" s="253"/>
      <c r="C327" s="253"/>
      <c r="D327" s="253"/>
      <c r="E327" s="253"/>
    </row>
    <row r="328" spans="1:15" x14ac:dyDescent="0.25">
      <c r="A328" s="253"/>
      <c r="C328" s="253"/>
      <c r="D328" s="253"/>
      <c r="E328" s="253"/>
    </row>
    <row r="329" spans="1:15" x14ac:dyDescent="0.25">
      <c r="A329" s="253"/>
      <c r="C329" s="253"/>
      <c r="D329" s="253"/>
      <c r="E329" s="253"/>
    </row>
    <row r="330" spans="1:15" x14ac:dyDescent="0.25">
      <c r="A330" s="253"/>
      <c r="E330" s="253"/>
    </row>
    <row r="331" spans="1:15" x14ac:dyDescent="0.25">
      <c r="A331" s="253"/>
      <c r="E331" s="253"/>
    </row>
    <row r="332" spans="1:15" x14ac:dyDescent="0.25">
      <c r="A332" s="253"/>
      <c r="E332" s="253"/>
    </row>
    <row r="333" spans="1:15" x14ac:dyDescent="0.25">
      <c r="A333" s="253"/>
      <c r="E333" s="253"/>
    </row>
    <row r="334" spans="1:15" x14ac:dyDescent="0.25">
      <c r="A334" s="253"/>
      <c r="E334" s="253"/>
    </row>
    <row r="335" spans="1:15" x14ac:dyDescent="0.25">
      <c r="A335" s="253"/>
      <c r="E335" s="253"/>
    </row>
    <row r="336" spans="1:15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C339" s="253"/>
      <c r="D339" s="253"/>
      <c r="E339" s="253" t="s">
        <v>4420</v>
      </c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X323"/>
  <sheetViews>
    <sheetView zoomScaleNormal="100" workbookViewId="0">
      <pane ySplit="2" topLeftCell="A181" activePane="bottomLeft" state="frozen"/>
      <selection pane="bottomLeft" activeCell="S181" sqref="S181"/>
    </sheetView>
  </sheetViews>
  <sheetFormatPr defaultRowHeight="15" x14ac:dyDescent="0.25"/>
  <cols>
    <col min="1" max="1" width="30.140625" customWidth="1"/>
    <col min="2" max="2" width="7.5703125" customWidth="1"/>
    <col min="3" max="3" width="5.28515625" customWidth="1"/>
    <col min="4" max="4" width="4.28515625" customWidth="1"/>
    <col min="5" max="5" width="26.140625" customWidth="1"/>
    <col min="6" max="6" width="7.28515625" customWidth="1"/>
    <col min="7" max="7" width="7.42578125" customWidth="1"/>
    <col min="8" max="8" width="6.140625" customWidth="1"/>
    <col min="9" max="9" width="7.42578125" customWidth="1"/>
    <col min="10" max="10" width="7" customWidth="1"/>
    <col min="14" max="14" width="18.140625" customWidth="1"/>
    <col min="20" max="20" width="8.7109375" customWidth="1"/>
  </cols>
  <sheetData>
    <row r="1" spans="1:15" ht="33.6" customHeight="1" x14ac:dyDescent="0.25">
      <c r="A1" s="531" t="s">
        <v>5114</v>
      </c>
      <c r="B1" s="532"/>
      <c r="C1" s="532"/>
      <c r="D1" s="532"/>
      <c r="E1" s="532"/>
      <c r="F1" s="532"/>
      <c r="G1" s="532"/>
      <c r="H1" s="532"/>
      <c r="I1" s="532"/>
      <c r="J1" s="533"/>
    </row>
    <row r="2" spans="1:15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/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1769</v>
      </c>
    </row>
    <row r="3" spans="1:15" x14ac:dyDescent="0.25">
      <c r="A3" s="9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N3" s="220"/>
    </row>
    <row r="4" spans="1:15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C4+C10+C21+C31+C36+C41+C48+C53+C92+C100+C111+C120+C128+C58+C76+C83+C11+C12+C22+C23+C59+C101+C112+C129+C90</f>
        <v>395</v>
      </c>
      <c r="G4" s="24">
        <f>C6+C13+C24+C32+C37+C43+C49+C94+C103+C104+C113+C114+C122+C131+C54+C63+C77+C85+C14+C15+C25+C26+C64+C95+C105+C123+C132</f>
        <v>363</v>
      </c>
      <c r="H4" s="24">
        <f>C7+C16+C27+C33+C38+C45+C50+C55+C96+C106+C107+C115+C124+C133+C116+C78+C87+C67+C68+C97</f>
        <v>309</v>
      </c>
      <c r="I4" s="24">
        <f>C8+C34+C39+C46+C51+C56+C98+C108+C117+C126+C135+C136+C109+C79+C88+C69+C70+C118+C137</f>
        <v>240</v>
      </c>
      <c r="J4" s="170">
        <f>F4+G4+H4+I4</f>
        <v>1307</v>
      </c>
      <c r="N4" s="303"/>
      <c r="O4" s="220"/>
    </row>
    <row r="5" spans="1:15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170"/>
    </row>
    <row r="6" spans="1:15" x14ac:dyDescent="0.25">
      <c r="A6" s="62">
        <v>121</v>
      </c>
      <c r="B6" s="24">
        <v>3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</row>
    <row r="7" spans="1:15" x14ac:dyDescent="0.25">
      <c r="A7" s="62">
        <v>131</v>
      </c>
      <c r="B7" s="5">
        <v>2</v>
      </c>
      <c r="C7" s="24">
        <v>19</v>
      </c>
      <c r="D7" s="5">
        <v>1</v>
      </c>
      <c r="E7" s="338"/>
      <c r="F7" s="94">
        <f>SUM(B4+B10+B11+B12+B21+B22+B23+B31+B36+B41+B48+B53+B58+B59+B76+B83+B92+B93+B100+B101+B102+B111+B112+B120+B121+B128+B129+B130+B84+B60+B61+B42+B62+B73+B74+B90)</f>
        <v>291</v>
      </c>
      <c r="G7" s="5">
        <f>B6+B13+B14+B15+B24+B25+B26+B32+B37+B43+B49+B54+B94+B103+B104+B105+B113+B122+B131+B132+B114+B63+B77+B85+B64+B95+B123+B65+B66+B86+B44</f>
        <v>271</v>
      </c>
      <c r="H7" s="5">
        <f>B7+B16+B17+B18+B27+B28+B29+B33+B38+B45+B50+B55+B96+B106+B107+B115+B116+B124+B133+B134+B78+B87+B67+B68+B97+B125+B69</f>
        <v>200</v>
      </c>
      <c r="I7" s="5">
        <f>B8+B34+B39+B46+B51+B56+B98+B108+B117+B118+B126+B135+B136+B137+B79+B88+B70+B109</f>
        <v>58</v>
      </c>
      <c r="J7" s="94">
        <f>SUM(F7+G7+H7+I7)</f>
        <v>820</v>
      </c>
    </row>
    <row r="8" spans="1:15" x14ac:dyDescent="0.25">
      <c r="A8" s="62">
        <v>141</v>
      </c>
      <c r="B8" s="5">
        <v>0</v>
      </c>
      <c r="C8" s="5">
        <v>25</v>
      </c>
      <c r="D8" s="5">
        <v>0</v>
      </c>
      <c r="E8" s="5"/>
      <c r="F8" s="5"/>
      <c r="G8" s="5"/>
      <c r="H8" s="5"/>
      <c r="I8" s="5"/>
      <c r="J8" s="5"/>
    </row>
    <row r="9" spans="1:15" x14ac:dyDescent="0.25">
      <c r="A9" s="9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</row>
    <row r="10" spans="1:15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D4+D10+D11+D12+D21+D22+D23+D31+D36+D41+D48+D53+D92+D100+D101+D102+D111+D112+D120+D121+D128+D129+D58+D76+D83+D59+D93+D130+D42</f>
        <v>3</v>
      </c>
      <c r="G10" s="5">
        <f>D6+D13+D14+D15+D24+D25+D32+D37+D43+D49+D54+D94+D103+D104+D105+D113+D114+D122+D131+D132+D63+D77+D85+D26+D64+D95+D123+D65+D86</f>
        <v>13</v>
      </c>
      <c r="H10" s="5">
        <f>D7+D16+D17+D18+D27+D28+D29+D33+D38+D45+D50+D55+D96+D106+D107+D115+D124+D133+D134+D64+D78+D87+D67+D68+D125+D97</f>
        <v>22</v>
      </c>
      <c r="I10" s="5">
        <f>D8+D34+D39+D46+D51+D56+D98+D108+D117+D118+D126+D135+D136+D137+D79+D88+D69+D70+D109</f>
        <v>11</v>
      </c>
      <c r="J10" s="94">
        <f>SUM(F10+G10+H10+I10)</f>
        <v>49</v>
      </c>
    </row>
    <row r="11" spans="1:15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94">
        <f>J4+J7+J10</f>
        <v>2176</v>
      </c>
      <c r="M11" s="220"/>
    </row>
    <row r="12" spans="1:15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94"/>
      <c r="N12" s="276"/>
    </row>
    <row r="13" spans="1:15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</row>
    <row r="14" spans="1:15" x14ac:dyDescent="0.25">
      <c r="A14" s="62" t="s">
        <v>2875</v>
      </c>
      <c r="B14" s="5">
        <v>25</v>
      </c>
      <c r="C14" s="5"/>
      <c r="D14" s="5">
        <v>1</v>
      </c>
      <c r="E14" s="338" t="s">
        <v>2843</v>
      </c>
      <c r="F14" s="5"/>
      <c r="G14" s="5"/>
      <c r="H14" s="5"/>
      <c r="I14" s="5"/>
      <c r="J14" s="5"/>
      <c r="N14" s="220"/>
      <c r="O14" s="220"/>
    </row>
    <row r="15" spans="1:15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N15" s="303"/>
    </row>
    <row r="16" spans="1:15" x14ac:dyDescent="0.25">
      <c r="A16" s="62" t="s">
        <v>2893</v>
      </c>
      <c r="B16" s="5">
        <v>1</v>
      </c>
      <c r="C16" s="5">
        <v>24</v>
      </c>
      <c r="D16" s="5">
        <v>1</v>
      </c>
      <c r="E16" s="135" t="s">
        <v>2843</v>
      </c>
      <c r="F16" s="5">
        <f>SUM(F4+F7+F10)</f>
        <v>689</v>
      </c>
      <c r="G16" s="5">
        <f>SUM(G4+G7+G10)</f>
        <v>647</v>
      </c>
      <c r="H16" s="5">
        <f>SUM(H4+H7+H10)</f>
        <v>531</v>
      </c>
      <c r="I16" s="5">
        <f>SUM(I4+I7+I10)</f>
        <v>309</v>
      </c>
      <c r="J16" s="94">
        <f>SUM(F16+G16+H16+I16)</f>
        <v>2176</v>
      </c>
    </row>
    <row r="17" spans="1:14" x14ac:dyDescent="0.25">
      <c r="A17" s="62" t="s">
        <v>2876</v>
      </c>
      <c r="B17" s="5">
        <v>0</v>
      </c>
      <c r="C17" s="5"/>
      <c r="D17" s="5"/>
      <c r="E17" s="5"/>
      <c r="F17" s="5"/>
      <c r="G17" s="5"/>
      <c r="H17" s="5"/>
      <c r="I17" s="5"/>
      <c r="J17" s="94"/>
    </row>
    <row r="18" spans="1:14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94"/>
      <c r="M18" s="220"/>
    </row>
    <row r="19" spans="1:14" x14ac:dyDescent="0.25">
      <c r="A19" s="5"/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94" t="s">
        <v>770</v>
      </c>
      <c r="B20" s="5"/>
      <c r="C20" s="5"/>
      <c r="D20" s="5"/>
      <c r="E20" s="5"/>
      <c r="F20" s="5"/>
      <c r="G20" s="5"/>
      <c r="H20" s="5"/>
      <c r="I20" s="5"/>
      <c r="J20" s="94"/>
    </row>
    <row r="21" spans="1:14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</row>
    <row r="22" spans="1:14" x14ac:dyDescent="0.25">
      <c r="A22" s="62" t="s">
        <v>2889</v>
      </c>
      <c r="B22" s="5">
        <v>23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N23" s="220"/>
    </row>
    <row r="24" spans="1:14" x14ac:dyDescent="0.25">
      <c r="A24" s="62">
        <v>421</v>
      </c>
      <c r="B24" s="5">
        <v>1</v>
      </c>
      <c r="C24" s="5">
        <v>25</v>
      </c>
      <c r="D24" s="5">
        <v>1</v>
      </c>
      <c r="E24" s="338" t="s">
        <v>2843</v>
      </c>
      <c r="F24" s="5"/>
      <c r="G24" s="5"/>
      <c r="H24" s="5"/>
      <c r="I24" s="5"/>
      <c r="J24" s="94"/>
    </row>
    <row r="25" spans="1:14" x14ac:dyDescent="0.25">
      <c r="A25" s="360">
        <v>422</v>
      </c>
      <c r="B25" s="5">
        <v>27</v>
      </c>
      <c r="C25" s="5"/>
      <c r="D25" s="5">
        <v>0</v>
      </c>
      <c r="E25" s="254"/>
      <c r="F25" s="5"/>
      <c r="G25" s="5"/>
      <c r="H25" s="5"/>
      <c r="I25" s="5"/>
      <c r="J25" s="5"/>
      <c r="N25" s="303"/>
    </row>
    <row r="26" spans="1:14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</row>
    <row r="27" spans="1:14" x14ac:dyDescent="0.25">
      <c r="A27" s="62">
        <v>431</v>
      </c>
      <c r="B27" s="5">
        <v>2</v>
      </c>
      <c r="C27" s="5">
        <v>25</v>
      </c>
      <c r="D27" s="5">
        <v>1</v>
      </c>
      <c r="E27" s="5"/>
      <c r="F27" s="5"/>
      <c r="G27" s="5"/>
      <c r="H27" s="5"/>
      <c r="I27" s="5"/>
      <c r="J27" s="5"/>
      <c r="M27" s="220"/>
      <c r="N27" s="220"/>
    </row>
    <row r="28" spans="1:14" x14ac:dyDescent="0.25">
      <c r="A28" s="360">
        <v>432</v>
      </c>
      <c r="B28" s="5">
        <v>22</v>
      </c>
      <c r="C28" s="5"/>
      <c r="D28" s="5">
        <v>0</v>
      </c>
      <c r="E28" s="135"/>
      <c r="F28" s="5"/>
      <c r="G28" s="5"/>
      <c r="H28" s="5"/>
      <c r="I28" s="5"/>
      <c r="J28" s="5"/>
    </row>
    <row r="29" spans="1:14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N29" s="220"/>
    </row>
    <row r="30" spans="1:14" ht="34.15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N30" s="303"/>
    </row>
    <row r="31" spans="1:14" x14ac:dyDescent="0.25">
      <c r="A31" s="62">
        <v>611</v>
      </c>
      <c r="B31" s="5">
        <v>5</v>
      </c>
      <c r="C31" s="5">
        <v>25</v>
      </c>
      <c r="D31" s="5"/>
      <c r="E31" s="5"/>
      <c r="F31" s="5"/>
      <c r="G31" s="5"/>
      <c r="H31" s="5"/>
      <c r="I31" s="5"/>
      <c r="J31" s="5"/>
      <c r="N31" s="220"/>
    </row>
    <row r="32" spans="1:14" x14ac:dyDescent="0.25">
      <c r="A32" s="62">
        <v>621</v>
      </c>
      <c r="B32" s="5">
        <v>0</v>
      </c>
      <c r="C32" s="5">
        <v>24</v>
      </c>
      <c r="D32" s="5">
        <v>0</v>
      </c>
      <c r="E32" s="135"/>
      <c r="F32" s="5"/>
      <c r="G32" s="5"/>
      <c r="H32" s="5"/>
      <c r="I32" s="5"/>
      <c r="J32" s="5"/>
    </row>
    <row r="33" spans="1:15" x14ac:dyDescent="0.25">
      <c r="A33" s="62">
        <v>631</v>
      </c>
      <c r="B33" s="5">
        <v>1</v>
      </c>
      <c r="C33" s="5">
        <v>23</v>
      </c>
      <c r="D33" s="108">
        <v>4</v>
      </c>
      <c r="E33" s="108"/>
      <c r="F33" s="108"/>
      <c r="G33" s="108"/>
      <c r="H33" s="108"/>
      <c r="I33" s="108"/>
      <c r="J33" s="108"/>
    </row>
    <row r="34" spans="1:15" x14ac:dyDescent="0.25">
      <c r="A34" s="359">
        <v>641</v>
      </c>
      <c r="B34" s="24">
        <v>0</v>
      </c>
      <c r="C34" s="5">
        <v>21</v>
      </c>
      <c r="D34" s="108">
        <v>1</v>
      </c>
      <c r="E34" s="108"/>
      <c r="F34" s="108"/>
      <c r="G34" s="108"/>
      <c r="H34" s="108"/>
      <c r="I34" s="108"/>
      <c r="J34" s="108"/>
      <c r="M34" s="220"/>
    </row>
    <row r="35" spans="1:15" ht="15.75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N35" s="220"/>
      <c r="O35" s="220"/>
    </row>
    <row r="36" spans="1:15" x14ac:dyDescent="0.25">
      <c r="A36" s="359">
        <v>511</v>
      </c>
      <c r="B36" s="24">
        <v>0</v>
      </c>
      <c r="C36" s="24">
        <v>23</v>
      </c>
      <c r="D36" s="5">
        <v>0</v>
      </c>
      <c r="E36" s="108"/>
      <c r="F36" s="108"/>
      <c r="G36" s="108"/>
      <c r="H36" s="108"/>
      <c r="I36" s="108"/>
      <c r="J36" s="108"/>
      <c r="N36" s="220"/>
    </row>
    <row r="37" spans="1:15" x14ac:dyDescent="0.25">
      <c r="A37" s="62">
        <v>521</v>
      </c>
      <c r="B37" s="5"/>
      <c r="C37" s="24">
        <v>22</v>
      </c>
      <c r="D37" s="5">
        <v>1</v>
      </c>
      <c r="E37" s="108"/>
      <c r="F37" s="108"/>
      <c r="G37" s="108"/>
      <c r="H37" s="108"/>
      <c r="I37" s="108"/>
      <c r="J37" s="108"/>
    </row>
    <row r="38" spans="1:15" x14ac:dyDescent="0.25">
      <c r="A38" s="62">
        <v>531</v>
      </c>
      <c r="B38" s="5"/>
      <c r="C38" s="5">
        <v>20</v>
      </c>
      <c r="D38" s="5">
        <v>2</v>
      </c>
      <c r="E38" s="108"/>
      <c r="F38" s="108"/>
      <c r="G38" s="108"/>
      <c r="H38" s="108"/>
      <c r="I38" s="108"/>
      <c r="J38" s="108"/>
      <c r="N38" s="220"/>
      <c r="O38" s="220"/>
    </row>
    <row r="39" spans="1:15" x14ac:dyDescent="0.25">
      <c r="A39" s="361">
        <v>541</v>
      </c>
      <c r="B39" s="108"/>
      <c r="C39" s="5">
        <v>16</v>
      </c>
      <c r="D39" s="108">
        <v>0</v>
      </c>
      <c r="E39" s="108"/>
      <c r="F39" s="108"/>
      <c r="G39" s="108"/>
      <c r="H39" s="108"/>
      <c r="I39" s="108"/>
      <c r="J39" s="108"/>
      <c r="N39" s="220"/>
    </row>
    <row r="40" spans="1:15" x14ac:dyDescent="0.25">
      <c r="A40" s="352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N40" s="220"/>
    </row>
    <row r="41" spans="1:15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N41" s="220"/>
    </row>
    <row r="42" spans="1:15" x14ac:dyDescent="0.25">
      <c r="A42" s="108" t="s">
        <v>4071</v>
      </c>
      <c r="B42" s="108">
        <v>18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N42" s="220"/>
    </row>
    <row r="43" spans="1:15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4492</v>
      </c>
      <c r="B44" s="108">
        <v>28</v>
      </c>
      <c r="C44" s="108"/>
      <c r="D44" s="108"/>
      <c r="E44" s="260"/>
      <c r="F44" s="108"/>
      <c r="G44" s="108"/>
      <c r="H44" s="108"/>
      <c r="I44" s="108"/>
      <c r="J44" s="108"/>
      <c r="M44" s="220"/>
    </row>
    <row r="45" spans="1:15" x14ac:dyDescent="0.25">
      <c r="A45" s="108" t="s">
        <v>2989</v>
      </c>
      <c r="B45" s="108">
        <v>3</v>
      </c>
      <c r="C45" s="108">
        <v>22</v>
      </c>
      <c r="D45" s="108">
        <v>3</v>
      </c>
      <c r="E45" s="260"/>
      <c r="F45" s="108"/>
      <c r="G45" s="108"/>
      <c r="H45" s="108"/>
      <c r="I45" s="108"/>
      <c r="J45" s="108"/>
    </row>
    <row r="46" spans="1:15" x14ac:dyDescent="0.25">
      <c r="A46" s="108" t="s">
        <v>2990</v>
      </c>
      <c r="B46" s="108">
        <v>0</v>
      </c>
      <c r="C46" s="108">
        <v>18</v>
      </c>
      <c r="D46" s="108">
        <v>4</v>
      </c>
      <c r="E46" s="260"/>
      <c r="F46" s="108"/>
      <c r="G46" s="108"/>
      <c r="H46" s="108"/>
      <c r="I46" s="108"/>
      <c r="J46" s="108"/>
      <c r="N46" s="303"/>
    </row>
    <row r="47" spans="1:15" ht="57" x14ac:dyDescent="0.25">
      <c r="A47" s="353" t="s">
        <v>5116</v>
      </c>
      <c r="B47" s="108"/>
      <c r="C47" s="108"/>
      <c r="D47" s="108"/>
      <c r="E47" s="260"/>
      <c r="F47" s="108"/>
      <c r="G47" s="108"/>
      <c r="H47" s="108"/>
      <c r="I47" s="108"/>
      <c r="J47" s="108"/>
    </row>
    <row r="48" spans="1:15" ht="15.75" thickBot="1" x14ac:dyDescent="0.3">
      <c r="A48" s="98" t="s">
        <v>2986</v>
      </c>
      <c r="B48" s="108">
        <v>0</v>
      </c>
      <c r="C48" s="108">
        <v>25</v>
      </c>
      <c r="D48" s="108"/>
      <c r="E48" s="108"/>
      <c r="F48" s="108"/>
      <c r="G48" s="108"/>
      <c r="H48" s="108"/>
      <c r="I48" s="108"/>
      <c r="J48" s="108"/>
      <c r="N48" s="220"/>
    </row>
    <row r="49" spans="1:19" x14ac:dyDescent="0.25">
      <c r="A49" s="108" t="s">
        <v>2991</v>
      </c>
      <c r="B49" s="5">
        <v>1</v>
      </c>
      <c r="C49" s="5">
        <v>23</v>
      </c>
      <c r="D49" s="5">
        <v>0</v>
      </c>
      <c r="E49" s="5"/>
      <c r="F49" s="5"/>
      <c r="G49" s="5"/>
      <c r="H49" s="5"/>
      <c r="I49" s="5"/>
      <c r="J49" s="5"/>
      <c r="N49" s="276"/>
    </row>
    <row r="50" spans="1:19" x14ac:dyDescent="0.25">
      <c r="A50" s="5" t="s">
        <v>2992</v>
      </c>
      <c r="B50" s="5"/>
      <c r="C50" s="5">
        <v>20</v>
      </c>
      <c r="D50" s="5">
        <v>3</v>
      </c>
      <c r="E50" s="5"/>
      <c r="F50" s="5"/>
      <c r="G50" s="5"/>
      <c r="H50" s="5"/>
      <c r="I50" s="5"/>
      <c r="J50" s="5"/>
    </row>
    <row r="51" spans="1:19" x14ac:dyDescent="0.25">
      <c r="A51" s="5" t="s">
        <v>2993</v>
      </c>
      <c r="B51" s="5"/>
      <c r="C51" s="5">
        <v>22</v>
      </c>
      <c r="D51" s="5">
        <v>0</v>
      </c>
      <c r="E51" s="5"/>
      <c r="F51" s="5"/>
      <c r="G51" s="5"/>
      <c r="H51" s="5"/>
      <c r="I51" s="5"/>
      <c r="J51" s="5"/>
      <c r="N51" s="220"/>
    </row>
    <row r="52" spans="1:19" ht="28.5" x14ac:dyDescent="0.25">
      <c r="A52" s="354" t="s">
        <v>5117</v>
      </c>
      <c r="B52" s="5"/>
      <c r="C52" s="5"/>
      <c r="D52" s="5"/>
      <c r="E52" s="5"/>
      <c r="F52" s="5"/>
      <c r="G52" s="5"/>
      <c r="H52" s="5"/>
      <c r="I52" s="5"/>
      <c r="J52" s="5"/>
    </row>
    <row r="53" spans="1:19" x14ac:dyDescent="0.25">
      <c r="A53" s="5" t="s">
        <v>2994</v>
      </c>
      <c r="B53" s="5">
        <v>2</v>
      </c>
      <c r="C53" s="5">
        <v>25</v>
      </c>
      <c r="D53" s="5">
        <v>1</v>
      </c>
      <c r="E53" s="264" t="s">
        <v>2843</v>
      </c>
      <c r="F53" s="5"/>
      <c r="G53" s="5"/>
      <c r="H53" s="5"/>
      <c r="I53" s="5"/>
      <c r="J53" s="5"/>
      <c r="S53" s="220"/>
    </row>
    <row r="54" spans="1:19" x14ac:dyDescent="0.25">
      <c r="A54" s="5" t="s">
        <v>2995</v>
      </c>
      <c r="B54" s="5">
        <v>2</v>
      </c>
      <c r="C54" s="5">
        <v>24</v>
      </c>
      <c r="D54" s="5">
        <v>0</v>
      </c>
      <c r="E54" s="5"/>
      <c r="F54" s="5"/>
      <c r="G54" s="5"/>
      <c r="H54" s="5"/>
      <c r="I54" s="5"/>
      <c r="J54" s="5"/>
    </row>
    <row r="55" spans="1:19" x14ac:dyDescent="0.25">
      <c r="A55" s="5" t="s">
        <v>2996</v>
      </c>
      <c r="B55" s="5">
        <v>1</v>
      </c>
      <c r="C55" s="5">
        <v>25</v>
      </c>
      <c r="D55" s="5"/>
      <c r="E55" s="5"/>
      <c r="F55" s="5"/>
      <c r="G55" s="5"/>
      <c r="H55" s="5"/>
      <c r="I55" s="5"/>
      <c r="J55" s="5"/>
    </row>
    <row r="56" spans="1:19" x14ac:dyDescent="0.25">
      <c r="A56" s="5" t="s">
        <v>2997</v>
      </c>
      <c r="B56" s="5">
        <v>1</v>
      </c>
      <c r="C56" s="5">
        <v>21</v>
      </c>
      <c r="D56" s="5"/>
      <c r="E56" s="5"/>
      <c r="F56" s="5"/>
      <c r="G56" s="5"/>
      <c r="H56" s="5"/>
      <c r="I56" s="5"/>
      <c r="J56" s="5"/>
    </row>
    <row r="57" spans="1:19" x14ac:dyDescent="0.25">
      <c r="A57" s="35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17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28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ht="28.5" x14ac:dyDescent="0.25">
      <c r="A72" s="356" t="s">
        <v>4524</v>
      </c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 t="s">
        <v>4525</v>
      </c>
      <c r="B73" s="5">
        <v>26</v>
      </c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4526</v>
      </c>
      <c r="B74" s="5">
        <v>27</v>
      </c>
      <c r="C74" s="5"/>
      <c r="D74" s="5"/>
      <c r="E74" s="24"/>
      <c r="F74" s="5"/>
      <c r="G74" s="5"/>
      <c r="H74" s="5"/>
      <c r="I74" s="5"/>
      <c r="J74" s="5"/>
    </row>
    <row r="75" spans="1:15" ht="71.25" x14ac:dyDescent="0.25">
      <c r="A75" s="356" t="s">
        <v>5118</v>
      </c>
      <c r="B75" s="5"/>
      <c r="C75" s="5"/>
      <c r="D75" s="5"/>
      <c r="E75" s="24"/>
      <c r="F75" s="5"/>
      <c r="G75" s="5"/>
      <c r="H75" s="5"/>
      <c r="I75" s="5"/>
      <c r="J75" s="5"/>
      <c r="N75" s="220"/>
    </row>
    <row r="76" spans="1:15" x14ac:dyDescent="0.25">
      <c r="A76" s="5" t="s">
        <v>4347</v>
      </c>
      <c r="B76" s="5">
        <v>5</v>
      </c>
      <c r="C76" s="86">
        <v>25</v>
      </c>
      <c r="D76" s="5"/>
      <c r="E76" s="24"/>
      <c r="F76" s="5"/>
      <c r="G76" s="5"/>
      <c r="H76" s="5"/>
      <c r="I76" s="5"/>
      <c r="J76" s="5"/>
    </row>
    <row r="77" spans="1:15" x14ac:dyDescent="0.25">
      <c r="A77" s="5" t="s">
        <v>4348</v>
      </c>
      <c r="B77" s="5">
        <v>6</v>
      </c>
      <c r="C77" s="5">
        <v>25</v>
      </c>
      <c r="D77" s="5">
        <v>1</v>
      </c>
      <c r="E77" s="264" t="s">
        <v>2843</v>
      </c>
      <c r="F77" s="5"/>
      <c r="G77" s="5"/>
      <c r="H77" s="5"/>
      <c r="I77" s="5"/>
      <c r="J77" s="5"/>
    </row>
    <row r="78" spans="1:15" x14ac:dyDescent="0.25">
      <c r="A78" s="5" t="s">
        <v>4349</v>
      </c>
      <c r="B78" s="5">
        <v>21</v>
      </c>
      <c r="C78" s="5"/>
      <c r="D78" s="5">
        <v>1</v>
      </c>
      <c r="E78" s="264" t="s">
        <v>2843</v>
      </c>
      <c r="F78" s="5"/>
      <c r="G78" s="5"/>
      <c r="H78" s="5"/>
      <c r="I78" s="5"/>
      <c r="J78" s="5"/>
    </row>
    <row r="79" spans="1:15" x14ac:dyDescent="0.25">
      <c r="A79" s="5" t="s">
        <v>4350</v>
      </c>
      <c r="B79" s="5"/>
      <c r="C79" s="5"/>
      <c r="D79" s="5"/>
      <c r="E79" s="24"/>
      <c r="F79" s="5"/>
      <c r="G79" s="5"/>
      <c r="H79" s="5"/>
      <c r="I79" s="5"/>
      <c r="J79" s="5"/>
    </row>
    <row r="80" spans="1:15" x14ac:dyDescent="0.25">
      <c r="A80" s="5"/>
      <c r="B80" s="5"/>
      <c r="C80" s="5"/>
      <c r="D80" s="5"/>
      <c r="E80" s="24"/>
      <c r="F80" s="5"/>
      <c r="G80" s="5"/>
      <c r="H80" s="5"/>
      <c r="I80" s="5"/>
      <c r="J80" s="5"/>
    </row>
    <row r="81" spans="1:10" x14ac:dyDescent="0.25">
      <c r="A81" s="5"/>
      <c r="B81" s="5"/>
      <c r="C81" s="5"/>
      <c r="D81" s="5"/>
      <c r="E81" s="24"/>
      <c r="F81" s="5"/>
      <c r="G81" s="5"/>
      <c r="H81" s="5"/>
      <c r="I81" s="5"/>
      <c r="J81" s="5"/>
    </row>
    <row r="82" spans="1:10" ht="42.75" x14ac:dyDescent="0.25">
      <c r="A82" s="356" t="s">
        <v>5119</v>
      </c>
      <c r="B82" s="5"/>
      <c r="C82" s="5"/>
      <c r="D82" s="5"/>
      <c r="E82" s="24"/>
      <c r="F82" s="5"/>
      <c r="G82" s="5"/>
      <c r="H82" s="5"/>
      <c r="I82" s="5"/>
      <c r="J82" s="5"/>
    </row>
    <row r="83" spans="1:10" x14ac:dyDescent="0.25">
      <c r="A83" s="5" t="s">
        <v>3399</v>
      </c>
      <c r="B83" s="5">
        <v>0</v>
      </c>
      <c r="C83" s="5">
        <v>25</v>
      </c>
      <c r="D83" s="5"/>
      <c r="E83" s="24"/>
      <c r="F83" s="5"/>
      <c r="G83" s="5"/>
      <c r="H83" s="5"/>
      <c r="I83" s="5"/>
      <c r="J83" s="5"/>
    </row>
    <row r="84" spans="1:10" x14ac:dyDescent="0.25">
      <c r="A84" s="5" t="s">
        <v>4052</v>
      </c>
      <c r="B84" s="5">
        <v>14</v>
      </c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 t="s">
        <v>4130</v>
      </c>
      <c r="B85" s="5">
        <v>0</v>
      </c>
      <c r="C85" s="5">
        <v>25</v>
      </c>
      <c r="D85" s="5">
        <v>3</v>
      </c>
      <c r="E85" s="264" t="s">
        <v>4465</v>
      </c>
      <c r="F85" s="5"/>
      <c r="G85" s="5"/>
      <c r="H85" s="5"/>
      <c r="I85" s="5"/>
      <c r="J85" s="5"/>
    </row>
    <row r="86" spans="1:10" x14ac:dyDescent="0.25">
      <c r="A86" s="5" t="s">
        <v>4490</v>
      </c>
      <c r="B86" s="5">
        <v>18</v>
      </c>
      <c r="C86" s="5"/>
      <c r="D86" s="5">
        <v>1</v>
      </c>
      <c r="E86" s="264" t="s">
        <v>2843</v>
      </c>
      <c r="F86" s="5"/>
      <c r="G86" s="5"/>
      <c r="H86" s="5"/>
      <c r="I86" s="5"/>
      <c r="J86" s="5"/>
    </row>
    <row r="87" spans="1:10" x14ac:dyDescent="0.25">
      <c r="A87" s="5" t="s">
        <v>4131</v>
      </c>
      <c r="B87" s="5">
        <v>10</v>
      </c>
      <c r="C87" s="5">
        <v>15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4132</v>
      </c>
      <c r="B88" s="5"/>
      <c r="C88" s="5"/>
      <c r="D88" s="5"/>
      <c r="E88" s="24"/>
      <c r="F88" s="5"/>
      <c r="G88" s="5"/>
      <c r="H88" s="5"/>
      <c r="I88" s="5"/>
      <c r="J88" s="5"/>
    </row>
    <row r="89" spans="1:10" ht="42.75" x14ac:dyDescent="0.25">
      <c r="A89" s="356" t="s">
        <v>4547</v>
      </c>
      <c r="B89" s="5"/>
      <c r="C89" s="5"/>
      <c r="D89" s="5"/>
      <c r="E89" s="24"/>
      <c r="F89" s="5"/>
      <c r="G89" s="5"/>
      <c r="H89" s="5"/>
      <c r="I89" s="5"/>
      <c r="J89" s="5"/>
    </row>
    <row r="90" spans="1:10" x14ac:dyDescent="0.25">
      <c r="A90" s="5" t="s">
        <v>4548</v>
      </c>
      <c r="B90" s="5">
        <v>0</v>
      </c>
      <c r="C90" s="5">
        <v>24</v>
      </c>
      <c r="D90" s="5"/>
      <c r="E90" s="24"/>
      <c r="F90" s="5"/>
      <c r="G90" s="5"/>
      <c r="H90" s="5"/>
      <c r="I90" s="5"/>
      <c r="J90" s="5"/>
    </row>
    <row r="91" spans="1:10" ht="28.5" x14ac:dyDescent="0.25">
      <c r="A91" s="356" t="s">
        <v>3</v>
      </c>
      <c r="B91" s="5"/>
      <c r="C91" s="5"/>
      <c r="D91" s="5"/>
      <c r="E91" s="97"/>
      <c r="F91" s="5"/>
      <c r="G91" s="5"/>
      <c r="H91" s="5"/>
      <c r="I91" s="5"/>
      <c r="J91" s="5"/>
    </row>
    <row r="92" spans="1:10" ht="13.9" customHeight="1" x14ac:dyDescent="0.25">
      <c r="A92" s="362" t="s">
        <v>2489</v>
      </c>
      <c r="B92" s="5">
        <v>0</v>
      </c>
      <c r="C92" s="5">
        <v>25</v>
      </c>
      <c r="D92" s="5">
        <v>1</v>
      </c>
      <c r="E92" s="3"/>
      <c r="F92" s="5"/>
      <c r="G92" s="5"/>
      <c r="H92" s="5"/>
      <c r="I92" s="5"/>
      <c r="J92" s="5"/>
    </row>
    <row r="93" spans="1:10" ht="13.9" customHeight="1" x14ac:dyDescent="0.25">
      <c r="A93" s="362" t="s">
        <v>3456</v>
      </c>
      <c r="B93" s="5">
        <v>13</v>
      </c>
      <c r="C93" s="24"/>
      <c r="D93" s="5"/>
      <c r="E93" s="3"/>
      <c r="F93" s="5"/>
      <c r="G93" s="5"/>
      <c r="H93" s="5"/>
      <c r="I93" s="5"/>
      <c r="J93" s="5"/>
    </row>
    <row r="94" spans="1:10" x14ac:dyDescent="0.25">
      <c r="A94" s="362" t="s">
        <v>2490</v>
      </c>
      <c r="B94" s="5">
        <v>0</v>
      </c>
      <c r="C94" s="24">
        <v>25</v>
      </c>
      <c r="D94" s="5">
        <v>0</v>
      </c>
      <c r="E94" s="5"/>
      <c r="F94" s="5"/>
      <c r="G94" s="5"/>
      <c r="H94" s="5"/>
      <c r="I94" s="5"/>
      <c r="J94" s="94"/>
    </row>
    <row r="95" spans="1:10" x14ac:dyDescent="0.25">
      <c r="A95" s="362" t="s">
        <v>3981</v>
      </c>
      <c r="B95" s="5">
        <v>17</v>
      </c>
      <c r="C95" s="24">
        <v>0</v>
      </c>
      <c r="D95" s="5"/>
      <c r="E95" s="5"/>
      <c r="F95" s="5"/>
      <c r="G95" s="5"/>
      <c r="H95" s="5"/>
      <c r="I95" s="5"/>
      <c r="J95" s="94"/>
    </row>
    <row r="96" spans="1:10" x14ac:dyDescent="0.25">
      <c r="A96" s="362" t="s">
        <v>100</v>
      </c>
      <c r="B96" s="5">
        <v>0</v>
      </c>
      <c r="C96" s="5">
        <v>24</v>
      </c>
      <c r="D96" s="5">
        <v>0</v>
      </c>
      <c r="E96" s="135"/>
      <c r="F96" s="5"/>
      <c r="G96" s="5"/>
      <c r="H96" s="5"/>
      <c r="I96" s="5"/>
      <c r="J96" s="5"/>
    </row>
    <row r="97" spans="1:10" x14ac:dyDescent="0.25">
      <c r="A97" s="362" t="s">
        <v>4491</v>
      </c>
      <c r="B97" s="5">
        <v>13</v>
      </c>
      <c r="C97" s="5">
        <v>1</v>
      </c>
      <c r="D97" s="5">
        <v>1</v>
      </c>
      <c r="E97" s="135" t="s">
        <v>2843</v>
      </c>
      <c r="F97" s="5"/>
      <c r="G97" s="5"/>
      <c r="H97" s="5"/>
      <c r="I97" s="5"/>
      <c r="J97" s="5"/>
    </row>
    <row r="98" spans="1:10" x14ac:dyDescent="0.25">
      <c r="A98" s="362" t="s">
        <v>2491</v>
      </c>
      <c r="B98" s="5">
        <v>1</v>
      </c>
      <c r="C98" s="5">
        <v>22</v>
      </c>
      <c r="D98" s="5">
        <v>1</v>
      </c>
      <c r="E98" s="5"/>
      <c r="F98" s="5"/>
      <c r="G98" s="5"/>
      <c r="H98" s="5"/>
      <c r="I98" s="5"/>
      <c r="J98" s="94"/>
    </row>
    <row r="99" spans="1:10" ht="28.5" x14ac:dyDescent="0.25">
      <c r="A99" s="356" t="s">
        <v>288</v>
      </c>
      <c r="B99" s="5"/>
      <c r="C99" s="5"/>
      <c r="D99" s="5"/>
      <c r="E99" s="5"/>
      <c r="F99" s="5"/>
      <c r="G99" s="5"/>
      <c r="H99" s="5"/>
      <c r="I99" s="5"/>
      <c r="J99" s="94"/>
    </row>
    <row r="100" spans="1:10" x14ac:dyDescent="0.25">
      <c r="A100" s="62">
        <v>711</v>
      </c>
      <c r="B100" s="5">
        <v>0</v>
      </c>
      <c r="C100" s="5">
        <v>24</v>
      </c>
      <c r="D100" s="5">
        <v>0</v>
      </c>
      <c r="E100" s="135"/>
      <c r="F100" s="5"/>
      <c r="G100" s="5"/>
      <c r="H100" s="5"/>
      <c r="I100" s="5"/>
      <c r="J100" s="5"/>
    </row>
    <row r="101" spans="1:10" x14ac:dyDescent="0.25">
      <c r="A101" s="62">
        <v>712</v>
      </c>
      <c r="B101" s="5">
        <v>0</v>
      </c>
      <c r="C101" s="5"/>
      <c r="D101" s="5">
        <v>0</v>
      </c>
      <c r="F101" s="5"/>
      <c r="G101" s="5"/>
      <c r="H101" s="5"/>
      <c r="I101" s="5"/>
      <c r="J101" s="5"/>
    </row>
    <row r="102" spans="1:10" x14ac:dyDescent="0.25">
      <c r="A102" s="62" t="s">
        <v>2894</v>
      </c>
      <c r="B102" s="5">
        <v>0</v>
      </c>
      <c r="C102" s="5"/>
      <c r="D102" s="5"/>
      <c r="E102" s="5"/>
      <c r="F102" s="5"/>
      <c r="G102" s="5"/>
      <c r="H102" s="5"/>
      <c r="I102" s="5"/>
      <c r="J102" s="5"/>
    </row>
    <row r="103" spans="1:10" x14ac:dyDescent="0.25">
      <c r="A103" s="62">
        <v>721</v>
      </c>
      <c r="B103" s="5">
        <v>0</v>
      </c>
      <c r="C103" s="5">
        <v>24</v>
      </c>
      <c r="D103" s="5">
        <v>3</v>
      </c>
      <c r="E103" s="254"/>
      <c r="F103" s="5"/>
      <c r="G103" s="5"/>
      <c r="H103" s="5"/>
      <c r="I103" s="5"/>
      <c r="J103" s="94"/>
    </row>
    <row r="104" spans="1:10" x14ac:dyDescent="0.25">
      <c r="A104" s="62">
        <v>722</v>
      </c>
      <c r="B104" s="5">
        <v>0</v>
      </c>
      <c r="C104" s="5">
        <v>0</v>
      </c>
      <c r="D104" s="5">
        <v>0</v>
      </c>
      <c r="F104" s="5"/>
      <c r="G104" s="5"/>
      <c r="H104" s="5"/>
      <c r="I104" s="5"/>
      <c r="J104" s="5"/>
    </row>
    <row r="105" spans="1:10" x14ac:dyDescent="0.25">
      <c r="A105" s="62" t="s">
        <v>2882</v>
      </c>
      <c r="B105" s="5">
        <v>0</v>
      </c>
      <c r="C105" s="5"/>
      <c r="D105" s="5"/>
      <c r="E105" s="254"/>
      <c r="F105" s="5"/>
      <c r="G105" s="5"/>
      <c r="H105" s="5"/>
      <c r="I105" s="5"/>
      <c r="J105" s="5"/>
    </row>
    <row r="106" spans="1:10" x14ac:dyDescent="0.25">
      <c r="A106" s="62">
        <v>731</v>
      </c>
      <c r="B106" s="5">
        <v>0</v>
      </c>
      <c r="C106" s="5">
        <v>24</v>
      </c>
      <c r="D106" s="5">
        <v>2</v>
      </c>
      <c r="E106" s="5"/>
      <c r="F106" s="5"/>
      <c r="G106" s="5"/>
      <c r="H106" s="5"/>
      <c r="I106" s="5"/>
      <c r="J106" s="5"/>
    </row>
    <row r="107" spans="1:10" x14ac:dyDescent="0.25">
      <c r="A107" s="62">
        <v>732</v>
      </c>
      <c r="B107" s="5">
        <v>0</v>
      </c>
      <c r="C107" s="5">
        <v>0</v>
      </c>
      <c r="D107" s="5">
        <v>0</v>
      </c>
      <c r="E107" s="5"/>
      <c r="F107" s="5"/>
      <c r="G107" s="5"/>
      <c r="H107" s="5"/>
      <c r="I107" s="5"/>
      <c r="J107" s="5"/>
    </row>
    <row r="108" spans="1:10" x14ac:dyDescent="0.25">
      <c r="A108" s="62">
        <v>741</v>
      </c>
      <c r="B108" s="5">
        <v>4</v>
      </c>
      <c r="C108" s="5">
        <v>25</v>
      </c>
      <c r="D108" s="5">
        <v>0</v>
      </c>
      <c r="E108" s="5"/>
      <c r="F108" s="5"/>
      <c r="G108" s="5"/>
      <c r="H108" s="5"/>
      <c r="I108" s="5"/>
      <c r="J108" s="5"/>
    </row>
    <row r="109" spans="1:10" x14ac:dyDescent="0.25">
      <c r="A109" s="62">
        <v>742</v>
      </c>
      <c r="B109" s="5"/>
      <c r="C109" s="5">
        <v>0</v>
      </c>
      <c r="D109" s="5"/>
      <c r="E109" s="5"/>
      <c r="F109" s="5"/>
      <c r="G109" s="5"/>
      <c r="H109" s="5"/>
      <c r="I109" s="5"/>
      <c r="J109" s="5"/>
    </row>
    <row r="110" spans="1:10" x14ac:dyDescent="0.25">
      <c r="A110" s="355" t="s">
        <v>2</v>
      </c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62">
        <v>811</v>
      </c>
      <c r="B111" s="5">
        <v>2</v>
      </c>
      <c r="C111" s="5">
        <v>24</v>
      </c>
      <c r="D111" s="5">
        <v>0</v>
      </c>
      <c r="E111" s="5"/>
      <c r="F111" s="5"/>
      <c r="G111" s="5"/>
      <c r="H111" s="5"/>
      <c r="I111" s="5"/>
      <c r="J111" s="5"/>
    </row>
    <row r="112" spans="1:10" x14ac:dyDescent="0.25">
      <c r="A112" s="62" t="s">
        <v>2881</v>
      </c>
      <c r="B112" s="5">
        <v>0</v>
      </c>
      <c r="C112" s="5"/>
      <c r="D112" s="5"/>
      <c r="E112" s="5"/>
      <c r="F112" s="5"/>
      <c r="G112" s="5"/>
      <c r="H112" s="5"/>
      <c r="I112" s="5"/>
      <c r="J112" s="5"/>
    </row>
    <row r="113" spans="1:10" x14ac:dyDescent="0.25">
      <c r="A113" s="62">
        <v>821</v>
      </c>
      <c r="B113" s="5">
        <v>4</v>
      </c>
      <c r="C113" s="5">
        <v>22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62">
        <v>822</v>
      </c>
      <c r="B114" s="5">
        <v>0</v>
      </c>
      <c r="C114" s="5">
        <v>0</v>
      </c>
      <c r="D114" s="5">
        <v>0</v>
      </c>
      <c r="E114" s="135"/>
      <c r="F114" s="5"/>
      <c r="G114" s="5"/>
      <c r="H114" s="5"/>
      <c r="I114" s="5"/>
      <c r="J114" s="5"/>
    </row>
    <row r="115" spans="1:10" x14ac:dyDescent="0.25">
      <c r="A115" s="62">
        <v>831</v>
      </c>
      <c r="B115" s="5">
        <v>0</v>
      </c>
      <c r="C115" s="5">
        <v>17</v>
      </c>
      <c r="D115" s="5">
        <v>0</v>
      </c>
      <c r="E115" s="5"/>
      <c r="F115" s="5"/>
      <c r="G115" s="5"/>
      <c r="H115" s="5"/>
      <c r="I115" s="5"/>
      <c r="J115" s="5"/>
    </row>
    <row r="116" spans="1:10" x14ac:dyDescent="0.25">
      <c r="A116" s="62">
        <v>832</v>
      </c>
      <c r="B116" s="5">
        <v>0</v>
      </c>
      <c r="C116" s="5">
        <v>0</v>
      </c>
      <c r="E116" s="5"/>
      <c r="F116" s="5"/>
      <c r="G116" s="5"/>
      <c r="H116" s="5"/>
      <c r="I116" s="5"/>
      <c r="J116" s="5"/>
    </row>
    <row r="117" spans="1:10" x14ac:dyDescent="0.25">
      <c r="A117" s="62">
        <v>841</v>
      </c>
      <c r="B117" s="5">
        <v>0</v>
      </c>
      <c r="C117" s="5">
        <v>24</v>
      </c>
      <c r="D117" s="5">
        <v>3</v>
      </c>
      <c r="E117" s="135"/>
      <c r="F117" s="5"/>
      <c r="G117" s="5"/>
      <c r="H117" s="5"/>
      <c r="I117" s="5"/>
      <c r="J117" s="5"/>
    </row>
    <row r="118" spans="1:10" x14ac:dyDescent="0.25">
      <c r="A118" s="62">
        <v>842</v>
      </c>
      <c r="B118" s="5">
        <v>22</v>
      </c>
      <c r="C118" s="5">
        <v>0</v>
      </c>
      <c r="D118" s="5">
        <v>1</v>
      </c>
      <c r="E118" s="135"/>
      <c r="F118" s="5"/>
      <c r="G118" s="5"/>
      <c r="H118" s="5"/>
      <c r="I118" s="5"/>
      <c r="J118" s="5"/>
    </row>
    <row r="119" spans="1:10" ht="28.5" x14ac:dyDescent="0.25">
      <c r="A119" s="356" t="s">
        <v>319</v>
      </c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25">
      <c r="A120" s="62">
        <v>911</v>
      </c>
      <c r="B120" s="5">
        <v>0</v>
      </c>
      <c r="C120" s="5">
        <v>25</v>
      </c>
      <c r="D120" s="5"/>
      <c r="E120" s="5"/>
      <c r="F120" s="5"/>
      <c r="G120" s="5"/>
      <c r="H120" s="5"/>
      <c r="I120" s="5"/>
      <c r="J120" s="5"/>
    </row>
    <row r="121" spans="1:10" x14ac:dyDescent="0.25">
      <c r="A121" s="62">
        <v>912</v>
      </c>
      <c r="B121" s="5">
        <v>19</v>
      </c>
      <c r="C121" s="5"/>
      <c r="D121" s="5"/>
      <c r="E121" s="5"/>
      <c r="F121" s="5"/>
      <c r="G121" s="5"/>
      <c r="H121" s="5"/>
      <c r="I121" s="5"/>
      <c r="J121" s="5"/>
    </row>
    <row r="122" spans="1:10" x14ac:dyDescent="0.25">
      <c r="A122" s="62">
        <v>921</v>
      </c>
      <c r="B122" s="5">
        <v>7</v>
      </c>
      <c r="C122" s="5">
        <v>25</v>
      </c>
      <c r="D122" s="96">
        <v>0</v>
      </c>
      <c r="E122" s="255"/>
      <c r="F122" s="5"/>
      <c r="G122" s="5"/>
      <c r="H122" s="5"/>
      <c r="I122" s="5"/>
      <c r="J122" s="5"/>
    </row>
    <row r="123" spans="1:10" x14ac:dyDescent="0.25">
      <c r="A123" s="62">
        <v>922</v>
      </c>
      <c r="B123" s="5">
        <v>0</v>
      </c>
      <c r="C123" s="5"/>
      <c r="D123" s="5">
        <v>0</v>
      </c>
      <c r="E123" s="255"/>
      <c r="F123" s="5"/>
      <c r="G123" s="5"/>
      <c r="H123" s="5"/>
      <c r="I123" s="5"/>
      <c r="J123" s="5"/>
    </row>
    <row r="124" spans="1:10" x14ac:dyDescent="0.25">
      <c r="A124" s="62">
        <v>931</v>
      </c>
      <c r="B124" s="5">
        <v>2</v>
      </c>
      <c r="C124" s="5">
        <v>25</v>
      </c>
      <c r="D124" s="5">
        <v>2</v>
      </c>
      <c r="E124" s="5"/>
      <c r="F124" s="5"/>
      <c r="G124" s="5"/>
      <c r="H124" s="5"/>
      <c r="I124" s="5"/>
      <c r="J124" s="5"/>
    </row>
    <row r="125" spans="1:10" x14ac:dyDescent="0.25">
      <c r="A125" s="361">
        <v>932</v>
      </c>
      <c r="B125" s="5">
        <v>21</v>
      </c>
      <c r="C125" s="5"/>
      <c r="D125" s="108">
        <v>1</v>
      </c>
      <c r="E125" s="260" t="s">
        <v>2843</v>
      </c>
      <c r="F125" s="108"/>
      <c r="G125" s="108"/>
      <c r="H125" s="108"/>
      <c r="I125" s="108"/>
      <c r="J125" s="108"/>
    </row>
    <row r="126" spans="1:10" x14ac:dyDescent="0.25">
      <c r="A126" s="361">
        <v>941</v>
      </c>
      <c r="B126" s="108">
        <v>3</v>
      </c>
      <c r="C126" s="108">
        <v>21</v>
      </c>
      <c r="D126" s="108">
        <v>1</v>
      </c>
      <c r="E126" s="108"/>
      <c r="F126" s="108"/>
      <c r="G126" s="108"/>
      <c r="H126" s="108"/>
      <c r="I126" s="108"/>
      <c r="J126" s="108"/>
    </row>
    <row r="127" spans="1:10" x14ac:dyDescent="0.25">
      <c r="A127" s="355" t="s">
        <v>346</v>
      </c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25">
      <c r="A128" s="62">
        <v>311</v>
      </c>
      <c r="B128" s="5">
        <v>0</v>
      </c>
      <c r="C128" s="5">
        <v>25</v>
      </c>
      <c r="D128" s="5"/>
      <c r="E128" s="84"/>
      <c r="F128" s="5"/>
      <c r="G128" s="5"/>
      <c r="H128" s="5"/>
      <c r="I128" s="5"/>
      <c r="J128" s="5"/>
    </row>
    <row r="129" spans="1:24" x14ac:dyDescent="0.25">
      <c r="A129" s="360">
        <v>312</v>
      </c>
      <c r="B129" s="5">
        <v>16</v>
      </c>
      <c r="C129" s="5"/>
      <c r="D129" s="5">
        <v>0</v>
      </c>
      <c r="E129" s="255"/>
      <c r="F129" s="5"/>
      <c r="G129" s="5"/>
      <c r="H129" s="5"/>
      <c r="I129" s="5"/>
      <c r="J129" s="94"/>
    </row>
    <row r="130" spans="1:24" x14ac:dyDescent="0.25">
      <c r="A130" s="360">
        <v>313</v>
      </c>
      <c r="B130" s="5">
        <v>0</v>
      </c>
      <c r="C130" s="5"/>
      <c r="D130" s="5"/>
      <c r="E130" s="5"/>
      <c r="F130" s="5"/>
      <c r="G130" s="5"/>
      <c r="H130" s="5"/>
      <c r="I130" s="5"/>
      <c r="J130" s="94"/>
    </row>
    <row r="131" spans="1:24" x14ac:dyDescent="0.25">
      <c r="A131" s="62">
        <v>321</v>
      </c>
      <c r="B131" s="5">
        <v>3</v>
      </c>
      <c r="C131" s="5">
        <v>25</v>
      </c>
      <c r="D131" s="5">
        <v>0</v>
      </c>
      <c r="E131" s="5"/>
      <c r="F131" s="5"/>
      <c r="G131" s="5"/>
      <c r="H131" s="5"/>
      <c r="I131" s="5"/>
      <c r="J131" s="5"/>
    </row>
    <row r="132" spans="1:24" x14ac:dyDescent="0.25">
      <c r="A132" s="62">
        <v>322</v>
      </c>
      <c r="B132" s="5">
        <v>27</v>
      </c>
      <c r="C132" s="5"/>
      <c r="D132" s="5">
        <v>0</v>
      </c>
      <c r="E132" s="135"/>
      <c r="F132" s="5"/>
      <c r="G132" s="5"/>
      <c r="H132" s="5"/>
      <c r="I132" s="5"/>
      <c r="J132" s="94"/>
      <c r="N132" t="s">
        <v>6</v>
      </c>
    </row>
    <row r="133" spans="1:24" x14ac:dyDescent="0.25">
      <c r="A133" s="62">
        <v>331</v>
      </c>
      <c r="B133" s="5">
        <v>3</v>
      </c>
      <c r="C133" s="5">
        <v>25</v>
      </c>
      <c r="D133" s="5">
        <v>0</v>
      </c>
      <c r="E133" s="135"/>
      <c r="F133" s="5"/>
      <c r="G133" s="5"/>
      <c r="H133" s="5"/>
      <c r="I133" s="5"/>
      <c r="J133" s="5"/>
      <c r="M133" s="252"/>
      <c r="N133" s="335"/>
      <c r="O133" s="252"/>
    </row>
    <row r="134" spans="1:24" x14ac:dyDescent="0.25">
      <c r="A134" s="62">
        <v>332</v>
      </c>
      <c r="B134" s="5">
        <v>20</v>
      </c>
      <c r="C134" s="5"/>
      <c r="D134" s="5"/>
      <c r="E134" s="5"/>
      <c r="F134" s="5"/>
      <c r="G134" s="5"/>
      <c r="H134" s="5"/>
      <c r="I134" s="5"/>
      <c r="J134" s="94"/>
    </row>
    <row r="135" spans="1:24" x14ac:dyDescent="0.25">
      <c r="A135" s="62">
        <v>341</v>
      </c>
      <c r="B135" s="5">
        <v>6</v>
      </c>
      <c r="C135" s="5">
        <v>25</v>
      </c>
      <c r="D135" s="5">
        <v>0</v>
      </c>
      <c r="E135" s="5"/>
      <c r="F135" s="5"/>
      <c r="G135" s="5"/>
      <c r="H135" s="5"/>
      <c r="I135" s="5"/>
      <c r="J135" s="94"/>
    </row>
    <row r="136" spans="1:24" x14ac:dyDescent="0.25">
      <c r="A136" s="360">
        <v>342</v>
      </c>
      <c r="B136" s="5">
        <v>21</v>
      </c>
      <c r="C136" s="5">
        <v>0</v>
      </c>
      <c r="D136" s="5">
        <v>0</v>
      </c>
      <c r="E136" s="5"/>
      <c r="F136" s="5"/>
      <c r="G136" s="5"/>
      <c r="H136" s="5"/>
      <c r="I136" s="5"/>
      <c r="J136" s="5"/>
    </row>
    <row r="137" spans="1:24" x14ac:dyDescent="0.25">
      <c r="A137" s="360">
        <v>343</v>
      </c>
      <c r="B137" s="96"/>
      <c r="C137" s="96"/>
      <c r="D137" s="96"/>
      <c r="E137" s="175"/>
      <c r="F137" s="96"/>
      <c r="G137" s="96"/>
      <c r="H137" s="96"/>
      <c r="I137" s="96"/>
      <c r="J137" s="96"/>
      <c r="K137" s="174"/>
      <c r="L137" s="166"/>
    </row>
    <row r="138" spans="1:24" x14ac:dyDescent="0.25">
      <c r="A138" s="96"/>
      <c r="B138" s="96"/>
      <c r="C138" s="96"/>
      <c r="D138" s="96"/>
      <c r="E138" s="175"/>
      <c r="F138" s="96"/>
      <c r="G138" s="96"/>
      <c r="H138" s="96"/>
      <c r="I138" s="96"/>
      <c r="J138" s="96"/>
      <c r="K138" s="174"/>
      <c r="L138" s="166"/>
    </row>
    <row r="139" spans="1:24" ht="13.9" customHeight="1" x14ac:dyDescent="0.25">
      <c r="A139" s="176" t="s">
        <v>1776</v>
      </c>
      <c r="B139" s="176">
        <f>SUM(B4:B138)</f>
        <v>820</v>
      </c>
      <c r="C139" s="176">
        <f>SUM(C4:C138)</f>
        <v>1307</v>
      </c>
      <c r="D139" s="176">
        <f>SUM(D4:D138)</f>
        <v>49</v>
      </c>
      <c r="E139" s="165"/>
      <c r="F139" s="176"/>
      <c r="G139" s="165"/>
      <c r="H139" s="165"/>
      <c r="I139" s="165"/>
      <c r="J139" s="176">
        <f>B139+C139+D139</f>
        <v>2176</v>
      </c>
      <c r="K139" s="174"/>
      <c r="L139" s="166"/>
    </row>
    <row r="140" spans="1:24" ht="15.75" thickBot="1" x14ac:dyDescent="0.3">
      <c r="A140" s="96"/>
      <c r="B140" s="96"/>
      <c r="C140" s="96"/>
      <c r="D140" s="96"/>
      <c r="E140" s="167" t="s">
        <v>2191</v>
      </c>
      <c r="F140" s="167">
        <v>89</v>
      </c>
      <c r="G140" s="96"/>
      <c r="H140" s="96"/>
      <c r="I140" s="96"/>
      <c r="J140" s="167"/>
      <c r="L140" s="166"/>
    </row>
    <row r="141" spans="1:24" ht="0.6" customHeight="1" thickBot="1" x14ac:dyDescent="0.3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4"/>
      <c r="L141" s="166"/>
    </row>
    <row r="142" spans="1:24" ht="15.75" hidden="1" thickBot="1" x14ac:dyDescent="0.3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4"/>
      <c r="L142" s="166"/>
    </row>
    <row r="143" spans="1:24" ht="15.75" hidden="1" thickBot="1" x14ac:dyDescent="0.3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4"/>
      <c r="L143" s="166"/>
    </row>
    <row r="144" spans="1:24" s="5" customFormat="1" ht="15.75" hidden="1" thickBot="1" x14ac:dyDescent="0.3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166"/>
      <c r="L144" s="166"/>
      <c r="M144"/>
      <c r="N144"/>
      <c r="O144"/>
      <c r="P144"/>
      <c r="Q144"/>
      <c r="R144"/>
      <c r="S144"/>
      <c r="T144"/>
      <c r="U144"/>
      <c r="V144"/>
      <c r="W144"/>
      <c r="X144" s="77"/>
    </row>
    <row r="145" spans="1:23" ht="15.75" hidden="1" thickBot="1" x14ac:dyDescent="0.3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166"/>
      <c r="L145" s="166"/>
    </row>
    <row r="146" spans="1:23" ht="15.75" hidden="1" thickBot="1" x14ac:dyDescent="0.3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166"/>
      <c r="L146" s="166"/>
    </row>
    <row r="147" spans="1:23" ht="15.75" hidden="1" thickBot="1" x14ac:dyDescent="0.3">
      <c r="A147" s="265"/>
      <c r="B147" s="265"/>
      <c r="C147" s="265"/>
      <c r="D147" s="265"/>
      <c r="E147" s="265"/>
      <c r="F147" s="265"/>
      <c r="G147" s="265"/>
      <c r="H147" s="265"/>
      <c r="I147" s="265"/>
      <c r="J147" s="265"/>
      <c r="K147" s="166"/>
      <c r="L147" s="166"/>
    </row>
    <row r="148" spans="1:23" ht="15.75" thickTop="1" x14ac:dyDescent="0.25">
      <c r="A148" s="358" t="s">
        <v>1266</v>
      </c>
      <c r="B148" s="266"/>
      <c r="C148" s="266"/>
      <c r="D148" s="266"/>
      <c r="E148" s="267"/>
      <c r="F148" s="266"/>
      <c r="G148" s="266"/>
      <c r="H148" s="266"/>
      <c r="I148" s="266"/>
      <c r="J148" s="266"/>
      <c r="K148" s="166"/>
      <c r="L148" s="166"/>
    </row>
    <row r="149" spans="1:23" x14ac:dyDescent="0.25">
      <c r="A149" s="355" t="s">
        <v>2</v>
      </c>
      <c r="B149" s="165"/>
      <c r="C149" s="165"/>
      <c r="D149" s="165"/>
      <c r="E149" s="340"/>
      <c r="F149" s="165"/>
      <c r="G149" s="165"/>
      <c r="H149" s="165"/>
      <c r="I149" s="165"/>
      <c r="J149" s="165"/>
      <c r="K149" s="166"/>
      <c r="L149" s="166"/>
    </row>
    <row r="150" spans="1:23" x14ac:dyDescent="0.25">
      <c r="A150" s="165" t="s">
        <v>4565</v>
      </c>
      <c r="B150" s="165">
        <v>0</v>
      </c>
      <c r="C150" s="165">
        <v>15</v>
      </c>
      <c r="D150" s="165"/>
      <c r="E150" s="340"/>
      <c r="F150" s="165"/>
      <c r="G150" s="165"/>
      <c r="H150" s="165"/>
      <c r="I150" s="165"/>
      <c r="J150" s="165"/>
      <c r="K150" s="166"/>
      <c r="L150" s="166"/>
    </row>
    <row r="151" spans="1:23" x14ac:dyDescent="0.25">
      <c r="A151" s="165" t="s">
        <v>4528</v>
      </c>
      <c r="B151" s="165">
        <v>0</v>
      </c>
      <c r="C151" s="165">
        <v>0</v>
      </c>
      <c r="D151" s="165"/>
      <c r="E151" s="340"/>
      <c r="F151" s="165"/>
      <c r="G151" s="165"/>
      <c r="H151" s="165"/>
      <c r="I151" s="165"/>
      <c r="J151" s="165"/>
      <c r="K151" s="166"/>
      <c r="L151" s="166"/>
    </row>
    <row r="152" spans="1:23" x14ac:dyDescent="0.25">
      <c r="A152" s="165" t="s">
        <v>4567</v>
      </c>
      <c r="B152" s="165">
        <v>18</v>
      </c>
      <c r="C152" s="165"/>
      <c r="D152" s="165"/>
      <c r="E152" s="340"/>
      <c r="F152" s="165"/>
      <c r="G152" s="165"/>
      <c r="H152" s="165"/>
      <c r="I152" s="165"/>
      <c r="J152" s="165"/>
      <c r="K152" s="166"/>
      <c r="L152" s="166"/>
    </row>
    <row r="153" spans="1:23" x14ac:dyDescent="0.25">
      <c r="A153" s="96" t="s">
        <v>4019</v>
      </c>
      <c r="B153" s="96">
        <v>9</v>
      </c>
      <c r="C153" s="96">
        <v>15</v>
      </c>
      <c r="D153" s="96">
        <v>1</v>
      </c>
      <c r="E153" s="254" t="s">
        <v>2843</v>
      </c>
      <c r="F153" s="96"/>
      <c r="G153" s="96"/>
      <c r="H153" s="96"/>
      <c r="I153" s="96"/>
      <c r="J153" s="96"/>
      <c r="K153" s="166"/>
      <c r="L153" s="166"/>
      <c r="N153" s="220"/>
      <c r="O153" s="220"/>
    </row>
    <row r="154" spans="1:23" x14ac:dyDescent="0.25">
      <c r="A154" s="96" t="s">
        <v>4023</v>
      </c>
      <c r="B154" s="96">
        <v>0</v>
      </c>
      <c r="C154" s="96"/>
      <c r="D154" s="96"/>
      <c r="E154" s="96"/>
      <c r="F154" s="165"/>
      <c r="G154" s="96"/>
      <c r="H154" s="96"/>
      <c r="I154" s="96"/>
      <c r="J154" s="96"/>
      <c r="K154" s="166"/>
      <c r="L154" s="166"/>
      <c r="N154" s="220"/>
      <c r="O154" s="220"/>
    </row>
    <row r="155" spans="1:23" x14ac:dyDescent="0.25">
      <c r="A155" s="96" t="s">
        <v>4025</v>
      </c>
      <c r="B155" s="96">
        <v>22</v>
      </c>
      <c r="C155" s="96"/>
      <c r="D155" s="96">
        <v>0</v>
      </c>
      <c r="E155" s="135"/>
      <c r="F155" s="165"/>
      <c r="G155" s="96"/>
      <c r="H155" s="96"/>
      <c r="I155" s="96"/>
      <c r="J155" s="96"/>
      <c r="K155" s="166"/>
      <c r="L155" s="166"/>
      <c r="N155" s="220"/>
      <c r="O155" s="220"/>
    </row>
    <row r="156" spans="1:23" x14ac:dyDescent="0.25">
      <c r="A156" s="96" t="s">
        <v>3446</v>
      </c>
      <c r="B156" s="96">
        <v>11</v>
      </c>
      <c r="C156" s="96">
        <v>15</v>
      </c>
      <c r="D156" s="96">
        <v>0</v>
      </c>
      <c r="E156" s="135"/>
      <c r="F156" s="165"/>
      <c r="G156" s="96"/>
      <c r="H156" s="96"/>
      <c r="I156" s="96"/>
      <c r="J156" s="96"/>
      <c r="K156" s="166"/>
      <c r="L156" s="166"/>
      <c r="N156" s="220"/>
      <c r="O156" s="220"/>
    </row>
    <row r="157" spans="1:23" x14ac:dyDescent="0.25">
      <c r="A157" s="5" t="s">
        <v>3447</v>
      </c>
      <c r="B157" s="5">
        <v>0</v>
      </c>
      <c r="C157" s="5">
        <v>0</v>
      </c>
      <c r="D157" s="5">
        <v>0</v>
      </c>
      <c r="F157" s="165"/>
      <c r="G157" s="96"/>
      <c r="H157" s="96"/>
      <c r="I157" s="96"/>
      <c r="J157" s="96"/>
      <c r="K157" s="166"/>
      <c r="L157" s="166"/>
      <c r="N157" s="220"/>
      <c r="O157" s="220"/>
    </row>
    <row r="158" spans="1:23" x14ac:dyDescent="0.25">
      <c r="A158" s="96" t="s">
        <v>3448</v>
      </c>
      <c r="B158" s="96">
        <v>33</v>
      </c>
      <c r="C158" s="96"/>
      <c r="D158" s="96">
        <v>0</v>
      </c>
      <c r="E158" s="135"/>
      <c r="F158" s="165"/>
      <c r="G158" s="96"/>
      <c r="H158" s="96"/>
      <c r="I158" s="96"/>
      <c r="J158" s="96"/>
      <c r="K158" s="166"/>
      <c r="L158" s="166"/>
      <c r="N158" s="220"/>
      <c r="O158" s="220"/>
    </row>
    <row r="159" spans="1:23" x14ac:dyDescent="0.25">
      <c r="A159" s="96" t="s">
        <v>3449</v>
      </c>
      <c r="B159" s="96">
        <v>20</v>
      </c>
      <c r="C159" s="96"/>
      <c r="D159" s="96"/>
      <c r="E159" s="165"/>
      <c r="F159" s="165"/>
      <c r="G159" s="96"/>
      <c r="H159" s="96"/>
      <c r="I159" s="96"/>
      <c r="J159" s="96"/>
      <c r="K159" s="166"/>
      <c r="L159" s="166"/>
      <c r="N159" s="220"/>
      <c r="O159" s="220"/>
    </row>
    <row r="160" spans="1:23" s="5" customFormat="1" x14ac:dyDescent="0.25">
      <c r="A160" s="96" t="s">
        <v>2883</v>
      </c>
      <c r="B160" s="163">
        <v>8</v>
      </c>
      <c r="C160" s="163">
        <v>15</v>
      </c>
      <c r="D160" s="96">
        <v>0</v>
      </c>
      <c r="E160" s="135"/>
      <c r="F160" s="165" t="s">
        <v>1759</v>
      </c>
      <c r="G160" s="96"/>
      <c r="H160" s="96"/>
      <c r="I160" s="96"/>
      <c r="J160" s="96"/>
      <c r="K160" s="166"/>
      <c r="L160" s="166"/>
      <c r="M160"/>
      <c r="N160" s="220"/>
      <c r="O160" s="220"/>
      <c r="P160"/>
      <c r="Q160"/>
      <c r="R160"/>
      <c r="S160"/>
      <c r="T160"/>
      <c r="U160"/>
      <c r="V160"/>
      <c r="W160"/>
    </row>
    <row r="161" spans="1:21" x14ac:dyDescent="0.25">
      <c r="A161" s="24" t="s">
        <v>2885</v>
      </c>
      <c r="B161" s="274">
        <v>0</v>
      </c>
      <c r="C161" s="274"/>
      <c r="D161" s="24">
        <v>0</v>
      </c>
      <c r="E161" s="5"/>
      <c r="F161" s="24">
        <f>SUM(C151+C168+C171+C175+C150)</f>
        <v>60</v>
      </c>
      <c r="G161" s="24">
        <f>SUM(C153+C169+C172+C177)</f>
        <v>60</v>
      </c>
      <c r="H161" s="24">
        <f>SUM(C156+C157+C158+C159+C173+C179+C180)</f>
        <v>43</v>
      </c>
      <c r="I161" s="24">
        <f>C160+C161+C162</f>
        <v>15</v>
      </c>
      <c r="J161" s="170">
        <f>F161+G161+H161+I161</f>
        <v>178</v>
      </c>
      <c r="K161" s="301"/>
      <c r="N161" s="220"/>
      <c r="O161" s="220"/>
      <c r="R161" s="220"/>
      <c r="S161" s="220"/>
      <c r="T161" s="220"/>
      <c r="U161" s="220"/>
    </row>
    <row r="162" spans="1:21" x14ac:dyDescent="0.25">
      <c r="A162" s="96" t="s">
        <v>2920</v>
      </c>
      <c r="B162" s="163">
        <v>28</v>
      </c>
      <c r="C162" s="163"/>
      <c r="D162" s="96"/>
      <c r="E162" s="96"/>
      <c r="F162" s="96" t="s">
        <v>1770</v>
      </c>
      <c r="G162" s="96"/>
      <c r="H162" s="96"/>
      <c r="I162" s="96"/>
      <c r="J162" s="96"/>
      <c r="K162" s="174"/>
      <c r="L162" s="166"/>
      <c r="N162" s="220"/>
      <c r="O162" s="220"/>
      <c r="R162" s="220"/>
    </row>
    <row r="163" spans="1:21" ht="15.75" thickBot="1" x14ac:dyDescent="0.3">
      <c r="A163" s="165"/>
      <c r="B163" s="278"/>
      <c r="C163" s="278"/>
      <c r="D163" s="165"/>
      <c r="E163" s="178"/>
      <c r="F163" s="341" t="str">
        <f>UPPER(B150+B168+B171+B175+B176+B151+B152+B153)</f>
        <v>43</v>
      </c>
      <c r="G163" s="165">
        <f>SUM(B154+B155+B169+B172+B177+B178)</f>
        <v>50</v>
      </c>
      <c r="H163" s="165">
        <f>SUM(B156+B157+B158+B159+B173+B179+B180)</f>
        <v>84</v>
      </c>
      <c r="I163" s="165">
        <f>SUM(B160+B161+B162+B181+B182)</f>
        <v>74</v>
      </c>
      <c r="J163" s="176">
        <f>F163+G163+H163+I163</f>
        <v>251</v>
      </c>
      <c r="K163" s="174"/>
      <c r="L163" s="166"/>
      <c r="R163" s="220"/>
      <c r="S163" s="220"/>
    </row>
    <row r="164" spans="1:21" ht="15.75" thickBot="1" x14ac:dyDescent="0.3">
      <c r="A164" s="172"/>
      <c r="B164" s="278"/>
      <c r="C164" s="278"/>
      <c r="D164" s="165"/>
      <c r="E164" s="254"/>
      <c r="F164" s="96" t="s">
        <v>1775</v>
      </c>
      <c r="G164" s="165"/>
      <c r="H164" s="165"/>
      <c r="I164" s="165"/>
      <c r="J164" s="165"/>
      <c r="K164" s="174"/>
      <c r="L164" s="166"/>
      <c r="R164" s="220"/>
      <c r="S164" s="220"/>
    </row>
    <row r="165" spans="1:21" x14ac:dyDescent="0.25">
      <c r="A165" s="300"/>
      <c r="B165" s="278"/>
      <c r="C165" s="278"/>
      <c r="D165" s="165"/>
      <c r="E165" s="178"/>
      <c r="F165" s="165">
        <f>SUM(D150+D151+D168+D171+D175+D176)</f>
        <v>2</v>
      </c>
      <c r="G165" s="165">
        <f>SUM(D153+D154+D155+D169+D172+D177+D178)</f>
        <v>1</v>
      </c>
      <c r="H165" s="165">
        <f>SUM(D156+D157+D158+D159+D173+D179+D180)</f>
        <v>0</v>
      </c>
      <c r="I165" s="165">
        <f>SUM(D160+D161+D162+D181+D182)</f>
        <v>0</v>
      </c>
      <c r="J165" s="176">
        <f>F165+G165+H165+I165</f>
        <v>3</v>
      </c>
      <c r="K165" s="174"/>
      <c r="L165" s="166"/>
    </row>
    <row r="166" spans="1:21" x14ac:dyDescent="0.25">
      <c r="A166" s="254"/>
      <c r="B166" s="163"/>
      <c r="C166" s="163"/>
      <c r="D166" s="96"/>
      <c r="F166" s="96" t="s">
        <v>1776</v>
      </c>
      <c r="G166" s="96"/>
      <c r="H166" s="96"/>
      <c r="I166" s="96"/>
      <c r="J166" s="96"/>
      <c r="K166" s="174"/>
      <c r="L166" s="166"/>
    </row>
    <row r="167" spans="1:21" x14ac:dyDescent="0.25">
      <c r="A167" s="355" t="s">
        <v>3386</v>
      </c>
      <c r="B167" s="163"/>
      <c r="C167" s="163"/>
      <c r="D167" s="96"/>
      <c r="E167" s="96"/>
      <c r="F167">
        <f>F161+F163+F165</f>
        <v>105</v>
      </c>
      <c r="G167" s="96">
        <f>G161+G163+G165</f>
        <v>111</v>
      </c>
      <c r="H167" s="96">
        <f>H161+H163+H165</f>
        <v>127</v>
      </c>
      <c r="I167" s="96">
        <f>I161+I163+I165</f>
        <v>89</v>
      </c>
      <c r="J167" s="167">
        <f>J161+J163+J165</f>
        <v>432</v>
      </c>
      <c r="K167" s="174"/>
      <c r="L167" s="166"/>
      <c r="N167" s="220"/>
      <c r="O167" s="220"/>
    </row>
    <row r="168" spans="1:21" x14ac:dyDescent="0.25">
      <c r="A168" s="96" t="s">
        <v>4566</v>
      </c>
      <c r="B168" s="163">
        <v>3</v>
      </c>
      <c r="C168" s="163">
        <v>15</v>
      </c>
      <c r="D168" s="96"/>
      <c r="E168" s="96"/>
      <c r="F168" s="96"/>
      <c r="G168" s="96"/>
      <c r="H168" s="96"/>
      <c r="I168" s="167">
        <f>SUM(F167+G167+H167+I167)</f>
        <v>432</v>
      </c>
      <c r="J168" s="167"/>
      <c r="K168" s="174"/>
      <c r="L168" s="166"/>
      <c r="N168" s="220"/>
    </row>
    <row r="169" spans="1:21" x14ac:dyDescent="0.25">
      <c r="A169" s="96" t="s">
        <v>4020</v>
      </c>
      <c r="B169" s="96">
        <v>3</v>
      </c>
      <c r="C169" s="96">
        <v>15</v>
      </c>
      <c r="D169" s="96"/>
      <c r="E169" s="96"/>
      <c r="F169" s="96"/>
      <c r="G169" s="96"/>
      <c r="H169" s="96"/>
      <c r="I169" s="96"/>
      <c r="J169" s="96"/>
      <c r="K169" s="174"/>
      <c r="L169" s="166"/>
    </row>
    <row r="170" spans="1:21" x14ac:dyDescent="0.25">
      <c r="A170" s="94" t="s">
        <v>770</v>
      </c>
      <c r="B170" s="163"/>
      <c r="C170" s="163"/>
      <c r="D170" s="96"/>
      <c r="E170" s="96"/>
      <c r="F170" s="96"/>
      <c r="G170" s="96"/>
      <c r="H170" s="96"/>
      <c r="I170" s="96"/>
      <c r="J170" s="96"/>
      <c r="K170" s="174"/>
      <c r="L170" s="166"/>
      <c r="N170" s="220"/>
    </row>
    <row r="171" spans="1:21" x14ac:dyDescent="0.25">
      <c r="A171" s="96" t="s">
        <v>4527</v>
      </c>
      <c r="B171" s="163">
        <v>0</v>
      </c>
      <c r="C171" s="163">
        <v>15</v>
      </c>
      <c r="D171" s="96">
        <v>1</v>
      </c>
      <c r="E171" s="96"/>
      <c r="F171" s="96"/>
      <c r="G171" s="96"/>
      <c r="H171" s="96"/>
      <c r="I171" s="96"/>
      <c r="J171" s="96"/>
      <c r="K171" s="174"/>
      <c r="L171" s="166"/>
      <c r="N171" s="220"/>
    </row>
    <row r="172" spans="1:21" x14ac:dyDescent="0.25">
      <c r="A172" s="96" t="s">
        <v>4021</v>
      </c>
      <c r="B172" s="163">
        <v>4</v>
      </c>
      <c r="C172" s="163">
        <v>15</v>
      </c>
      <c r="D172" s="96">
        <v>0</v>
      </c>
      <c r="E172" s="96"/>
      <c r="F172" s="96"/>
      <c r="G172" s="96"/>
      <c r="H172" s="96"/>
      <c r="I172" s="96"/>
      <c r="J172" s="96"/>
      <c r="K172" s="174"/>
      <c r="L172" s="166"/>
    </row>
    <row r="173" spans="1:21" x14ac:dyDescent="0.25">
      <c r="A173" s="96" t="s">
        <v>3452</v>
      </c>
      <c r="B173" s="163">
        <v>1</v>
      </c>
      <c r="C173" s="163">
        <v>13</v>
      </c>
      <c r="D173" s="96"/>
      <c r="E173" s="96"/>
      <c r="F173" s="96"/>
      <c r="G173" s="96"/>
      <c r="H173" s="96"/>
      <c r="I173" s="96"/>
      <c r="J173" s="96"/>
      <c r="K173" s="174"/>
      <c r="L173" s="166"/>
      <c r="M173" s="252"/>
    </row>
    <row r="174" spans="1:21" x14ac:dyDescent="0.25">
      <c r="A174" s="355" t="s">
        <v>346</v>
      </c>
      <c r="B174" s="163"/>
      <c r="C174" s="163"/>
      <c r="D174" s="96"/>
      <c r="E174" s="96"/>
      <c r="F174" s="96"/>
      <c r="G174" s="96"/>
      <c r="H174" s="96"/>
      <c r="I174" s="96"/>
      <c r="J174" s="96"/>
      <c r="K174" s="174"/>
      <c r="L174" s="166"/>
      <c r="N174" s="220"/>
    </row>
    <row r="175" spans="1:21" x14ac:dyDescent="0.25">
      <c r="A175" s="96" t="s">
        <v>4529</v>
      </c>
      <c r="B175" s="163">
        <v>1</v>
      </c>
      <c r="C175" s="163">
        <v>15</v>
      </c>
      <c r="D175" s="96"/>
      <c r="E175" s="96"/>
      <c r="F175" s="96"/>
      <c r="G175" s="96"/>
      <c r="H175" s="96"/>
      <c r="I175" s="96"/>
      <c r="J175" s="96"/>
      <c r="K175" s="174"/>
      <c r="L175" s="166"/>
      <c r="N175" s="220"/>
    </row>
    <row r="176" spans="1:21" x14ac:dyDescent="0.25">
      <c r="A176" s="96" t="s">
        <v>4530</v>
      </c>
      <c r="B176" s="163">
        <v>12</v>
      </c>
      <c r="C176" s="163"/>
      <c r="D176" s="96">
        <v>1</v>
      </c>
      <c r="E176" s="135" t="s">
        <v>2843</v>
      </c>
      <c r="F176" s="96"/>
      <c r="G176" s="96"/>
      <c r="H176" s="96"/>
      <c r="I176" s="96"/>
      <c r="J176" s="96"/>
      <c r="K176" s="174"/>
      <c r="L176" s="166"/>
      <c r="M176" s="166"/>
      <c r="N176" s="342"/>
    </row>
    <row r="177" spans="1:18" x14ac:dyDescent="0.25">
      <c r="A177" s="5" t="s">
        <v>4022</v>
      </c>
      <c r="B177" s="271">
        <v>1</v>
      </c>
      <c r="C177" s="271">
        <v>15</v>
      </c>
      <c r="D177" s="5">
        <v>0</v>
      </c>
      <c r="E177" s="135"/>
      <c r="F177" s="96"/>
      <c r="G177" s="96"/>
      <c r="H177" s="96"/>
      <c r="I177" s="96"/>
      <c r="J177" s="96"/>
      <c r="K177" s="166"/>
      <c r="L177" s="166"/>
      <c r="M177" s="335"/>
      <c r="N177" s="335"/>
      <c r="O177" s="252"/>
      <c r="P177" s="252"/>
      <c r="Q177" s="252"/>
    </row>
    <row r="178" spans="1:18" x14ac:dyDescent="0.25">
      <c r="A178" s="5" t="s">
        <v>4024</v>
      </c>
      <c r="B178" s="271">
        <v>20</v>
      </c>
      <c r="C178" s="271"/>
      <c r="D178" s="5">
        <v>0</v>
      </c>
      <c r="F178" s="96"/>
      <c r="G178" s="96"/>
      <c r="H178" s="96"/>
      <c r="I178" s="96"/>
      <c r="J178" s="96"/>
      <c r="K178" s="166"/>
      <c r="L178" s="166"/>
      <c r="M178" s="166"/>
      <c r="N178" s="166"/>
    </row>
    <row r="179" spans="1:18" x14ac:dyDescent="0.25">
      <c r="A179" s="5" t="s">
        <v>3450</v>
      </c>
      <c r="B179" s="271">
        <v>3</v>
      </c>
      <c r="C179" s="271">
        <v>15</v>
      </c>
      <c r="D179" s="5">
        <v>0</v>
      </c>
      <c r="E179" s="5"/>
      <c r="F179" s="96"/>
      <c r="G179" s="96"/>
      <c r="H179" s="96"/>
      <c r="I179" s="96"/>
      <c r="J179" s="96"/>
      <c r="K179" s="166"/>
      <c r="L179" s="166"/>
      <c r="M179" s="166"/>
      <c r="N179" s="342"/>
    </row>
    <row r="180" spans="1:18" x14ac:dyDescent="0.25">
      <c r="A180" s="5" t="s">
        <v>3451</v>
      </c>
      <c r="B180" s="271">
        <v>16</v>
      </c>
      <c r="C180" s="271"/>
      <c r="D180" s="5">
        <v>0</v>
      </c>
      <c r="E180" s="135"/>
      <c r="F180" s="96"/>
      <c r="G180" s="96"/>
      <c r="H180" s="96"/>
      <c r="I180" s="96"/>
      <c r="J180" s="96"/>
      <c r="K180" s="166"/>
      <c r="L180" s="166"/>
      <c r="M180" s="166"/>
      <c r="N180" s="342"/>
    </row>
    <row r="181" spans="1:18" x14ac:dyDescent="0.25">
      <c r="A181" s="5" t="s">
        <v>2886</v>
      </c>
      <c r="B181" s="271">
        <v>10</v>
      </c>
      <c r="C181" s="271"/>
      <c r="D181" s="5"/>
      <c r="E181" s="5"/>
      <c r="F181" s="96"/>
      <c r="G181" s="96"/>
      <c r="H181" s="96"/>
      <c r="I181" s="96"/>
      <c r="J181" s="96"/>
      <c r="K181" s="166"/>
      <c r="L181" s="166"/>
      <c r="M181" s="166"/>
      <c r="N181" s="342"/>
    </row>
    <row r="182" spans="1:18" ht="15.75" thickBot="1" x14ac:dyDescent="0.3">
      <c r="A182" s="5" t="s">
        <v>2887</v>
      </c>
      <c r="B182" s="271">
        <v>28</v>
      </c>
      <c r="C182" s="271"/>
      <c r="D182" s="5">
        <v>0</v>
      </c>
      <c r="E182" s="135"/>
      <c r="F182" s="96"/>
      <c r="G182" s="96"/>
      <c r="H182" s="96"/>
      <c r="I182" s="96"/>
      <c r="J182" s="96"/>
      <c r="K182" s="166"/>
      <c r="L182" s="166"/>
      <c r="M182" s="166"/>
      <c r="N182" s="166"/>
    </row>
    <row r="183" spans="1:18" ht="15.75" thickBot="1" x14ac:dyDescent="0.3">
      <c r="A183" s="179" t="s">
        <v>1739</v>
      </c>
      <c r="B183" s="179">
        <f>SUM(B148:B182)</f>
        <v>251</v>
      </c>
      <c r="C183" s="179">
        <f>SUM(C148:C182)</f>
        <v>178</v>
      </c>
      <c r="D183" s="179">
        <f>SUM(D148:D182)</f>
        <v>3</v>
      </c>
      <c r="E183" s="292" t="s">
        <v>4905</v>
      </c>
      <c r="F183" s="179"/>
      <c r="G183" s="179"/>
      <c r="H183" s="179"/>
      <c r="I183" s="179"/>
      <c r="J183" s="292">
        <f>B183+C183+D183</f>
        <v>432</v>
      </c>
    </row>
    <row r="184" spans="1:18" ht="15.75" thickTop="1" x14ac:dyDescent="0.25">
      <c r="A184" s="24" t="s">
        <v>1802</v>
      </c>
      <c r="B184" s="24">
        <f>B183+B139</f>
        <v>1071</v>
      </c>
      <c r="C184" s="24">
        <f>C139+C183</f>
        <v>1485</v>
      </c>
      <c r="D184" s="24">
        <f>D139+D183</f>
        <v>52</v>
      </c>
      <c r="E184" s="24"/>
      <c r="F184" s="24"/>
      <c r="G184" s="24"/>
      <c r="H184" s="24"/>
      <c r="I184" s="24"/>
      <c r="J184" s="170">
        <f>J183+J139</f>
        <v>2608</v>
      </c>
    </row>
    <row r="187" spans="1:18" x14ac:dyDescent="0.25">
      <c r="A187" s="529"/>
      <c r="B187" s="529"/>
      <c r="C187" s="529"/>
      <c r="D187" s="529"/>
      <c r="F187" s="250"/>
      <c r="G187" s="250"/>
      <c r="H187" s="250"/>
      <c r="L187" s="529"/>
      <c r="M187" s="529"/>
    </row>
    <row r="188" spans="1:18" x14ac:dyDescent="0.25">
      <c r="A188" s="530" t="s">
        <v>2567</v>
      </c>
      <c r="B188" s="530"/>
      <c r="C188" s="530"/>
      <c r="D188" s="530"/>
      <c r="E188" s="5"/>
      <c r="F188" s="85"/>
      <c r="G188" s="85"/>
      <c r="H188" s="85"/>
      <c r="I188" s="5"/>
      <c r="J188" s="5"/>
      <c r="K188" s="5"/>
      <c r="L188" s="530" t="s">
        <v>2568</v>
      </c>
      <c r="M188" s="530"/>
      <c r="N188" s="5"/>
      <c r="O188" s="5"/>
      <c r="P188" s="5"/>
      <c r="Q188" s="5"/>
      <c r="R188" s="5"/>
    </row>
    <row r="189" spans="1:18" x14ac:dyDescent="0.25">
      <c r="A189" s="348" t="s">
        <v>2569</v>
      </c>
      <c r="B189" s="5"/>
      <c r="C189" s="5"/>
      <c r="D189" s="5"/>
      <c r="E189" s="348" t="s">
        <v>2570</v>
      </c>
      <c r="F189" s="5"/>
      <c r="G189" s="5"/>
      <c r="H189" s="5"/>
      <c r="I189" s="5"/>
      <c r="J189" s="5"/>
      <c r="K189" s="5" t="s">
        <v>2569</v>
      </c>
      <c r="L189" s="5"/>
      <c r="M189" s="5"/>
      <c r="N189" s="5"/>
      <c r="O189" s="271" t="s">
        <v>2570</v>
      </c>
      <c r="P189" s="5"/>
      <c r="Q189" s="5"/>
      <c r="R189" s="5"/>
    </row>
    <row r="190" spans="1:18" x14ac:dyDescent="0.25">
      <c r="A190" s="135" t="s">
        <v>2571</v>
      </c>
      <c r="B190" s="5"/>
      <c r="C190" s="5"/>
      <c r="D190" s="5"/>
      <c r="E190" s="135" t="s">
        <v>2571</v>
      </c>
      <c r="F190" s="5"/>
      <c r="G190" s="5"/>
      <c r="H190" s="5"/>
      <c r="I190" s="5"/>
      <c r="J190" s="5"/>
      <c r="K190" s="135" t="s">
        <v>2571</v>
      </c>
      <c r="L190" s="5"/>
      <c r="M190" s="5"/>
      <c r="N190" s="5"/>
      <c r="O190" s="348" t="s">
        <v>2571</v>
      </c>
      <c r="P190" s="5"/>
      <c r="Q190" s="5"/>
      <c r="R190" s="5"/>
    </row>
    <row r="191" spans="1:18" x14ac:dyDescent="0.25">
      <c r="A191" s="5" t="s">
        <v>5025</v>
      </c>
      <c r="B191" s="5"/>
      <c r="C191" s="5"/>
      <c r="D191" s="5"/>
      <c r="E191" s="5" t="s">
        <v>5030</v>
      </c>
      <c r="F191" s="5"/>
      <c r="G191" s="5"/>
      <c r="H191" s="5"/>
      <c r="I191" s="5"/>
      <c r="J191" s="5"/>
      <c r="K191" s="5" t="s">
        <v>5039</v>
      </c>
      <c r="L191" s="5"/>
      <c r="M191" s="5"/>
      <c r="N191" s="5"/>
      <c r="O191" s="5" t="s">
        <v>5034</v>
      </c>
      <c r="P191" s="271"/>
      <c r="Q191" s="271"/>
      <c r="R191" s="5"/>
    </row>
    <row r="192" spans="1:18" x14ac:dyDescent="0.25">
      <c r="A192" s="271" t="s">
        <v>5026</v>
      </c>
      <c r="B192" s="271"/>
      <c r="C192" s="271"/>
      <c r="D192" s="271"/>
      <c r="E192" s="271" t="s">
        <v>5031</v>
      </c>
      <c r="F192" s="271"/>
      <c r="G192" s="271"/>
      <c r="H192" s="271"/>
      <c r="I192" s="271"/>
      <c r="J192" s="271"/>
      <c r="K192" s="271" t="s">
        <v>5040</v>
      </c>
      <c r="L192" s="271"/>
      <c r="M192" s="271"/>
      <c r="N192" s="271"/>
      <c r="O192" s="271" t="s">
        <v>5035</v>
      </c>
      <c r="P192" s="271"/>
      <c r="Q192" s="271"/>
      <c r="R192" s="5"/>
    </row>
    <row r="193" spans="1:18" x14ac:dyDescent="0.25">
      <c r="A193" s="271" t="s">
        <v>5027</v>
      </c>
      <c r="B193" s="271"/>
      <c r="C193" s="271"/>
      <c r="D193" s="271"/>
      <c r="E193" s="271" t="s">
        <v>5032</v>
      </c>
      <c r="F193" s="271"/>
      <c r="G193" s="271"/>
      <c r="H193" s="271"/>
      <c r="I193" s="271"/>
      <c r="J193" s="271"/>
      <c r="K193" s="271" t="s">
        <v>5041</v>
      </c>
      <c r="L193" s="271"/>
      <c r="M193" s="271"/>
      <c r="N193" s="271"/>
      <c r="O193" s="271"/>
      <c r="P193" s="271"/>
      <c r="Q193" s="271"/>
      <c r="R193" s="5"/>
    </row>
    <row r="194" spans="1:18" x14ac:dyDescent="0.25">
      <c r="A194" s="271" t="s">
        <v>5033</v>
      </c>
      <c r="B194" s="271"/>
      <c r="C194" s="271"/>
      <c r="D194" s="271"/>
      <c r="E194" s="271" t="s">
        <v>4362</v>
      </c>
      <c r="F194" s="271"/>
      <c r="G194" s="271"/>
      <c r="H194" s="271"/>
      <c r="I194" s="271"/>
      <c r="J194" s="271"/>
      <c r="K194" s="271" t="s">
        <v>5042</v>
      </c>
      <c r="L194" s="271"/>
      <c r="M194" s="271"/>
      <c r="N194" s="271"/>
      <c r="O194" s="271"/>
      <c r="P194" s="271"/>
      <c r="Q194" s="271"/>
      <c r="R194" s="5"/>
    </row>
    <row r="195" spans="1:18" x14ac:dyDescent="0.25">
      <c r="A195" s="271" t="s">
        <v>5043</v>
      </c>
      <c r="B195" s="271"/>
      <c r="C195" s="271"/>
      <c r="D195" s="271"/>
      <c r="E195" s="271" t="s">
        <v>4420</v>
      </c>
      <c r="F195" s="271"/>
      <c r="G195" s="271"/>
      <c r="H195" s="271"/>
      <c r="I195" s="271"/>
      <c r="J195" s="271"/>
      <c r="K195" s="271"/>
      <c r="L195" s="271"/>
      <c r="M195" s="271"/>
      <c r="N195" s="271"/>
      <c r="O195" s="271"/>
      <c r="P195" s="271"/>
      <c r="Q195" s="271"/>
      <c r="R195" s="5"/>
    </row>
    <row r="196" spans="1:18" x14ac:dyDescent="0.25">
      <c r="A196" s="271"/>
      <c r="B196" s="271"/>
      <c r="C196" s="271"/>
      <c r="D196" s="271"/>
      <c r="E196" s="271" t="s">
        <v>5036</v>
      </c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5"/>
    </row>
    <row r="197" spans="1:18" x14ac:dyDescent="0.25">
      <c r="A197" s="271"/>
      <c r="B197" s="271"/>
      <c r="C197" s="271"/>
      <c r="D197" s="271"/>
      <c r="E197" s="271" t="s">
        <v>5037</v>
      </c>
      <c r="F197" s="271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5"/>
    </row>
    <row r="198" spans="1:18" x14ac:dyDescent="0.25">
      <c r="A198" s="271"/>
      <c r="B198" s="5"/>
      <c r="C198" s="5"/>
      <c r="D198" s="5"/>
      <c r="E198" s="271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135"/>
      <c r="Q198" s="135"/>
      <c r="R198" s="5"/>
    </row>
    <row r="199" spans="1:18" x14ac:dyDescent="0.25">
      <c r="A199" s="135" t="s">
        <v>2573</v>
      </c>
      <c r="B199" s="5"/>
      <c r="C199" s="5"/>
      <c r="D199" s="5"/>
      <c r="E199" s="135" t="s">
        <v>2573</v>
      </c>
      <c r="F199" s="5"/>
      <c r="G199" s="5"/>
      <c r="H199" s="5"/>
      <c r="I199" s="5"/>
      <c r="J199" s="5"/>
      <c r="K199" s="135" t="s">
        <v>2573</v>
      </c>
      <c r="L199" s="5"/>
      <c r="M199" s="5"/>
      <c r="N199" s="5"/>
      <c r="O199" s="135" t="s">
        <v>2573</v>
      </c>
      <c r="P199" s="5"/>
      <c r="Q199" s="5"/>
      <c r="R199" s="5"/>
    </row>
    <row r="200" spans="1:18" x14ac:dyDescent="0.25">
      <c r="A200" s="5"/>
      <c r="B200" s="96"/>
      <c r="C200" s="5"/>
      <c r="D200" s="5"/>
      <c r="E200" s="271" t="s">
        <v>5048</v>
      </c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</row>
    <row r="201" spans="1:18" ht="16.149999999999999" customHeight="1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271"/>
      <c r="P201" s="271"/>
      <c r="Q201" s="271"/>
      <c r="R201" s="5"/>
    </row>
    <row r="202" spans="1:18" ht="16.149999999999999" customHeight="1" x14ac:dyDescent="0.25">
      <c r="A202" s="135" t="s">
        <v>2574</v>
      </c>
      <c r="B202" s="5"/>
      <c r="C202" s="5"/>
      <c r="D202" s="5"/>
      <c r="E202" s="135" t="s">
        <v>2574</v>
      </c>
      <c r="F202" s="5"/>
      <c r="G202" s="5"/>
      <c r="H202" s="5"/>
      <c r="I202" s="5"/>
      <c r="J202" s="5"/>
      <c r="K202" s="135" t="s">
        <v>2574</v>
      </c>
      <c r="L202" s="5"/>
      <c r="M202" s="5"/>
      <c r="N202" s="5"/>
      <c r="O202" s="135" t="s">
        <v>2574</v>
      </c>
      <c r="P202" s="5"/>
      <c r="Q202" s="5"/>
      <c r="R202" s="5"/>
    </row>
    <row r="203" spans="1:18" ht="16.149999999999999" customHeight="1" x14ac:dyDescent="0.25">
      <c r="A203" s="271" t="s">
        <v>5028</v>
      </c>
      <c r="B203" s="271"/>
      <c r="C203" s="271"/>
      <c r="D203" s="271"/>
      <c r="E203" s="271" t="s">
        <v>5028</v>
      </c>
      <c r="F203" s="271"/>
      <c r="G203" s="271"/>
      <c r="H203" s="5"/>
      <c r="I203" s="5"/>
      <c r="J203" s="5"/>
      <c r="K203" s="5" t="s">
        <v>5044</v>
      </c>
      <c r="L203" s="5"/>
      <c r="M203" s="5"/>
      <c r="N203" s="5"/>
      <c r="O203" s="5" t="s">
        <v>5044</v>
      </c>
      <c r="P203" s="5"/>
      <c r="Q203" s="5"/>
      <c r="R203" s="5"/>
    </row>
    <row r="204" spans="1:18" x14ac:dyDescent="0.25">
      <c r="A204" s="271" t="s">
        <v>5029</v>
      </c>
      <c r="B204" s="271"/>
      <c r="C204" s="271"/>
      <c r="D204" s="271"/>
      <c r="E204" s="271" t="s">
        <v>5029</v>
      </c>
      <c r="F204" s="271"/>
      <c r="G204" s="271"/>
      <c r="H204" s="5"/>
      <c r="I204" s="5"/>
      <c r="J204" s="5"/>
      <c r="K204" s="5" t="s">
        <v>5045</v>
      </c>
      <c r="L204" s="5"/>
      <c r="M204" s="5"/>
      <c r="N204" s="5"/>
      <c r="O204" s="5" t="s">
        <v>5045</v>
      </c>
      <c r="P204" s="5"/>
      <c r="Q204" s="5"/>
      <c r="R204" s="5"/>
    </row>
    <row r="205" spans="1:18" x14ac:dyDescent="0.25">
      <c r="A205" s="271" t="s">
        <v>5038</v>
      </c>
      <c r="B205" s="271"/>
      <c r="C205" s="271"/>
      <c r="D205" s="271"/>
      <c r="E205" s="271" t="s">
        <v>5038</v>
      </c>
      <c r="F205" s="271"/>
      <c r="G205" s="271"/>
      <c r="H205" s="5"/>
      <c r="I205" s="5"/>
      <c r="J205" s="5"/>
      <c r="K205" s="5" t="s">
        <v>5046</v>
      </c>
      <c r="L205" s="5"/>
      <c r="M205" s="5"/>
      <c r="N205" s="5"/>
      <c r="O205" s="5" t="s">
        <v>5046</v>
      </c>
      <c r="P205" s="5"/>
      <c r="Q205" s="5"/>
      <c r="R205" s="5"/>
    </row>
    <row r="206" spans="1:18" x14ac:dyDescent="0.25">
      <c r="A206" s="271"/>
      <c r="B206" s="5"/>
      <c r="C206" s="271"/>
      <c r="D206" s="271"/>
      <c r="E206" s="271"/>
      <c r="F206" s="271"/>
      <c r="G206" s="271"/>
      <c r="H206" s="5"/>
      <c r="I206" s="5"/>
      <c r="J206" s="5"/>
      <c r="K206" s="5" t="s">
        <v>5047</v>
      </c>
      <c r="L206" s="5"/>
      <c r="M206" s="5"/>
      <c r="N206" s="5"/>
      <c r="O206" s="5" t="s">
        <v>5047</v>
      </c>
      <c r="P206" s="5"/>
      <c r="Q206" s="5"/>
      <c r="R206" s="5"/>
    </row>
    <row r="207" spans="1:18" x14ac:dyDescent="0.25">
      <c r="A207" s="5"/>
      <c r="B207" s="5"/>
      <c r="C207" s="5"/>
      <c r="D207" s="5"/>
      <c r="E207" s="271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135" t="s">
        <v>2587</v>
      </c>
      <c r="B208" s="5"/>
      <c r="C208" s="5"/>
      <c r="D208" s="5"/>
      <c r="E208" s="135" t="s">
        <v>2587</v>
      </c>
      <c r="F208" s="5"/>
      <c r="G208" s="5"/>
      <c r="H208" s="5"/>
      <c r="I208" s="5"/>
      <c r="J208" s="5"/>
      <c r="K208" s="135" t="s">
        <v>2587</v>
      </c>
      <c r="L208" s="5"/>
      <c r="M208" s="5"/>
      <c r="N208" s="5"/>
      <c r="O208" s="135" t="s">
        <v>2587</v>
      </c>
      <c r="P208" s="5"/>
      <c r="Q208" s="5"/>
      <c r="R208" s="5"/>
    </row>
    <row r="209" spans="1:18" x14ac:dyDescent="0.25">
      <c r="A209" s="5"/>
      <c r="B209" s="5"/>
      <c r="C209" s="271"/>
      <c r="D209" s="271"/>
      <c r="E209" s="271" t="s">
        <v>4420</v>
      </c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E210" s="253"/>
    </row>
    <row r="211" spans="1:18" x14ac:dyDescent="0.25">
      <c r="E211" s="253"/>
    </row>
    <row r="212" spans="1:18" x14ac:dyDescent="0.25">
      <c r="E212" s="253"/>
    </row>
    <row r="213" spans="1:18" x14ac:dyDescent="0.25">
      <c r="E213" s="253"/>
    </row>
    <row r="214" spans="1:18" x14ac:dyDescent="0.25">
      <c r="E214" s="253"/>
    </row>
    <row r="215" spans="1:18" x14ac:dyDescent="0.25">
      <c r="E215" s="253"/>
    </row>
    <row r="216" spans="1:18" x14ac:dyDescent="0.25">
      <c r="A216" s="251"/>
      <c r="E216" s="251"/>
      <c r="K216" s="252"/>
      <c r="O216" s="252"/>
    </row>
    <row r="217" spans="1:18" x14ac:dyDescent="0.25">
      <c r="A217" s="253"/>
      <c r="B217" s="253"/>
      <c r="C217" s="253"/>
      <c r="D217" s="253"/>
      <c r="E217" s="253"/>
      <c r="O217" s="253"/>
    </row>
    <row r="218" spans="1:18" x14ac:dyDescent="0.25">
      <c r="B218" s="253"/>
      <c r="C218" s="253"/>
      <c r="E218" s="253"/>
      <c r="O218" s="253"/>
    </row>
    <row r="219" spans="1:18" x14ac:dyDescent="0.25">
      <c r="B219" s="253"/>
      <c r="C219" s="253"/>
      <c r="E219" s="253"/>
      <c r="O219" s="253"/>
    </row>
    <row r="220" spans="1:18" x14ac:dyDescent="0.25">
      <c r="A220" s="253"/>
      <c r="B220" s="253"/>
      <c r="C220" s="253"/>
      <c r="O220" s="253"/>
    </row>
    <row r="221" spans="1:18" x14ac:dyDescent="0.25">
      <c r="A221" s="253"/>
      <c r="B221" s="253"/>
      <c r="C221" s="253"/>
      <c r="E221" s="253"/>
      <c r="O221" s="253"/>
    </row>
    <row r="222" spans="1:18" x14ac:dyDescent="0.25">
      <c r="A222" s="277"/>
      <c r="B222" s="253"/>
      <c r="C222" s="253"/>
      <c r="E222" s="253"/>
      <c r="O222" s="253"/>
    </row>
    <row r="223" spans="1:18" x14ac:dyDescent="0.25">
      <c r="A223" s="277"/>
      <c r="B223" s="253"/>
      <c r="C223" s="253"/>
      <c r="E223" s="253"/>
    </row>
    <row r="224" spans="1:18" x14ac:dyDescent="0.25">
      <c r="A224" s="253"/>
      <c r="B224" s="253"/>
      <c r="C224" s="253"/>
      <c r="E224" s="253"/>
    </row>
    <row r="225" spans="1:17" x14ac:dyDescent="0.25">
      <c r="A225" s="253"/>
      <c r="B225" s="253"/>
      <c r="C225" s="253"/>
      <c r="E225" s="253"/>
      <c r="O225" s="253"/>
    </row>
    <row r="226" spans="1:17" x14ac:dyDescent="0.25">
      <c r="A226" s="253"/>
      <c r="B226" s="253"/>
      <c r="C226" s="253"/>
      <c r="D226" s="253"/>
      <c r="E226" s="253"/>
      <c r="O226" s="253"/>
    </row>
    <row r="227" spans="1:17" x14ac:dyDescent="0.25">
      <c r="A227" s="253"/>
      <c r="B227" s="253"/>
      <c r="C227" s="253"/>
      <c r="D227" s="253"/>
      <c r="E227" s="253"/>
      <c r="O227" s="253"/>
    </row>
    <row r="228" spans="1:17" x14ac:dyDescent="0.25">
      <c r="A228" s="253"/>
      <c r="B228" s="253"/>
      <c r="C228" s="253"/>
      <c r="D228" s="253"/>
      <c r="E228" s="253"/>
      <c r="O228" s="253"/>
    </row>
    <row r="229" spans="1:17" x14ac:dyDescent="0.25">
      <c r="A229" s="253"/>
      <c r="B229" s="253"/>
      <c r="C229" s="253"/>
      <c r="D229" s="253"/>
      <c r="E229" s="253"/>
      <c r="F229" s="252"/>
      <c r="O229" s="253"/>
    </row>
    <row r="230" spans="1:17" x14ac:dyDescent="0.25">
      <c r="A230" s="253"/>
      <c r="B230" s="253"/>
      <c r="C230" s="253"/>
      <c r="D230" s="253"/>
      <c r="E230" s="253"/>
      <c r="O230" s="253"/>
    </row>
    <row r="231" spans="1:17" x14ac:dyDescent="0.25">
      <c r="A231" s="253"/>
      <c r="B231" s="253"/>
      <c r="C231" s="253"/>
      <c r="D231" s="253"/>
      <c r="E231" s="253"/>
      <c r="O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</row>
    <row r="234" spans="1:17" x14ac:dyDescent="0.25">
      <c r="A234" s="253"/>
      <c r="B234" s="253"/>
      <c r="C234" s="253"/>
      <c r="D234" s="253"/>
    </row>
    <row r="235" spans="1:17" x14ac:dyDescent="0.25">
      <c r="A235" s="253"/>
      <c r="B235" s="253"/>
      <c r="C235" s="253"/>
      <c r="D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  <c r="O237" s="253"/>
      <c r="P237" s="253"/>
    </row>
    <row r="238" spans="1:17" x14ac:dyDescent="0.25">
      <c r="A238" s="253"/>
      <c r="B238" s="253"/>
      <c r="C238" s="253"/>
      <c r="D238" s="253"/>
      <c r="E238" s="253"/>
      <c r="O238" s="253"/>
      <c r="P238" s="253"/>
    </row>
    <row r="239" spans="1:17" x14ac:dyDescent="0.25">
      <c r="A239" s="253"/>
      <c r="B239" s="253"/>
      <c r="C239" s="253"/>
      <c r="D239" s="253"/>
      <c r="E239" s="253"/>
    </row>
    <row r="240" spans="1:17" x14ac:dyDescent="0.25">
      <c r="A240" s="253"/>
      <c r="B240" s="253"/>
      <c r="C240" s="253"/>
      <c r="D240" s="253"/>
      <c r="E240" s="253"/>
      <c r="O240" s="252"/>
      <c r="P240" s="252"/>
      <c r="Q240" s="252"/>
    </row>
    <row r="241" spans="1:16" x14ac:dyDescent="0.25">
      <c r="A241" s="253"/>
      <c r="B241" s="253"/>
      <c r="C241" s="253"/>
      <c r="D241" s="253"/>
      <c r="E241" s="253"/>
      <c r="O241" s="252"/>
      <c r="P241" s="252"/>
    </row>
    <row r="242" spans="1:16" x14ac:dyDescent="0.25">
      <c r="A242" s="253"/>
      <c r="B242" s="253"/>
      <c r="C242" s="253"/>
      <c r="D242" s="253"/>
      <c r="E242" s="253"/>
    </row>
    <row r="243" spans="1:16" x14ac:dyDescent="0.25">
      <c r="A243" s="253"/>
      <c r="B243" s="253"/>
      <c r="C243" s="253"/>
      <c r="D243" s="253"/>
      <c r="E243" s="253"/>
    </row>
    <row r="244" spans="1:16" x14ac:dyDescent="0.25">
      <c r="A244" s="253"/>
      <c r="B244" s="253"/>
      <c r="C244" s="253"/>
      <c r="D244" s="253"/>
      <c r="E244" s="253"/>
    </row>
    <row r="245" spans="1:16" x14ac:dyDescent="0.25">
      <c r="A245" s="253"/>
      <c r="B245" s="253"/>
      <c r="C245" s="253"/>
      <c r="D245" s="253"/>
      <c r="E245" s="253"/>
    </row>
    <row r="246" spans="1:16" x14ac:dyDescent="0.25">
      <c r="A246" s="253"/>
      <c r="B246" s="253"/>
      <c r="C246" s="253"/>
      <c r="D246" s="253"/>
      <c r="E246" s="253"/>
    </row>
    <row r="247" spans="1:16" x14ac:dyDescent="0.25">
      <c r="A247" s="253"/>
      <c r="B247" s="253"/>
      <c r="C247" s="253"/>
      <c r="D247" s="253"/>
      <c r="E247" s="253"/>
    </row>
    <row r="248" spans="1:16" x14ac:dyDescent="0.25">
      <c r="A248" s="253"/>
      <c r="B248" s="253"/>
      <c r="C248" s="253"/>
      <c r="D248" s="253"/>
      <c r="E248" s="253"/>
    </row>
    <row r="249" spans="1:16" x14ac:dyDescent="0.25">
      <c r="A249" s="253"/>
      <c r="B249" s="253"/>
      <c r="C249" s="253"/>
      <c r="D249" s="253"/>
      <c r="E249" s="253"/>
    </row>
    <row r="250" spans="1:16" x14ac:dyDescent="0.25">
      <c r="A250" s="253"/>
      <c r="B250" s="253"/>
      <c r="C250" s="253"/>
      <c r="D250" s="253"/>
      <c r="E250" s="253"/>
    </row>
    <row r="251" spans="1:16" x14ac:dyDescent="0.25">
      <c r="A251" s="253"/>
      <c r="B251" s="253"/>
      <c r="C251" s="253"/>
      <c r="D251" s="253"/>
      <c r="E251" s="253"/>
    </row>
    <row r="252" spans="1:16" x14ac:dyDescent="0.25">
      <c r="A252" s="253"/>
      <c r="B252" s="253"/>
      <c r="C252" s="253"/>
      <c r="D252" s="253"/>
      <c r="E252" s="253"/>
    </row>
    <row r="253" spans="1:16" x14ac:dyDescent="0.25">
      <c r="A253" s="253"/>
      <c r="B253" s="253"/>
      <c r="C253" s="253"/>
      <c r="D253" s="253"/>
      <c r="E253" s="253"/>
    </row>
    <row r="254" spans="1:16" x14ac:dyDescent="0.25">
      <c r="A254" s="253"/>
      <c r="B254" s="253"/>
      <c r="C254" s="253"/>
      <c r="D254" s="253"/>
      <c r="E254" s="253"/>
    </row>
    <row r="255" spans="1:16" x14ac:dyDescent="0.25">
      <c r="A255" s="253"/>
      <c r="B255" s="253"/>
      <c r="C255" s="253"/>
      <c r="D255" s="253"/>
      <c r="E255" s="253"/>
    </row>
    <row r="256" spans="1:16" x14ac:dyDescent="0.25">
      <c r="A256" s="253"/>
      <c r="B256" s="253"/>
      <c r="C256" s="253"/>
      <c r="D256" s="253"/>
      <c r="E256" s="253"/>
    </row>
    <row r="257" spans="1:5" x14ac:dyDescent="0.25">
      <c r="A257" s="253"/>
      <c r="B257" s="253"/>
      <c r="C257" s="253"/>
      <c r="D257" s="253"/>
      <c r="E257" s="253"/>
    </row>
    <row r="258" spans="1:5" x14ac:dyDescent="0.25">
      <c r="A258" s="253"/>
      <c r="B258" s="253"/>
      <c r="C258" s="253"/>
      <c r="D258" s="253"/>
      <c r="E258" s="253"/>
    </row>
    <row r="259" spans="1:5" x14ac:dyDescent="0.25">
      <c r="A259" s="253"/>
      <c r="B259" s="253"/>
      <c r="C259" s="253"/>
      <c r="D259" s="253"/>
      <c r="E259" s="253"/>
    </row>
    <row r="260" spans="1:5" x14ac:dyDescent="0.25">
      <c r="A260" s="253"/>
      <c r="B260" s="253"/>
      <c r="C260" s="253"/>
      <c r="D260" s="253"/>
      <c r="E260" s="253"/>
    </row>
    <row r="261" spans="1:5" x14ac:dyDescent="0.25">
      <c r="A261" s="253"/>
      <c r="B261" s="253"/>
      <c r="C261" s="253"/>
      <c r="D261" s="253"/>
      <c r="E261" s="253"/>
    </row>
    <row r="262" spans="1:5" x14ac:dyDescent="0.25">
      <c r="A262" s="253"/>
      <c r="B262" s="253"/>
      <c r="C262" s="253"/>
      <c r="D262" s="253"/>
      <c r="E262" s="253"/>
    </row>
    <row r="263" spans="1:5" x14ac:dyDescent="0.25">
      <c r="A263" s="253"/>
      <c r="B263" s="253"/>
      <c r="C263" s="253"/>
      <c r="D263" s="253"/>
      <c r="E263" s="253"/>
    </row>
    <row r="264" spans="1:5" x14ac:dyDescent="0.25">
      <c r="A264" s="253"/>
      <c r="B264" s="253"/>
      <c r="C264" s="253"/>
      <c r="D264" s="253"/>
      <c r="E264" s="344"/>
    </row>
    <row r="265" spans="1:5" x14ac:dyDescent="0.25">
      <c r="A265" s="253"/>
      <c r="B265" s="253"/>
      <c r="C265" s="253"/>
      <c r="D265" s="253"/>
    </row>
    <row r="266" spans="1:5" x14ac:dyDescent="0.25">
      <c r="A266" s="253"/>
      <c r="B266" s="253"/>
      <c r="C266" s="253"/>
      <c r="D266" s="253"/>
    </row>
    <row r="267" spans="1:5" x14ac:dyDescent="0.25">
      <c r="A267" s="253"/>
      <c r="B267" s="253"/>
      <c r="C267" s="253"/>
      <c r="D267" s="253"/>
    </row>
    <row r="268" spans="1:5" x14ac:dyDescent="0.25">
      <c r="A268" s="253"/>
      <c r="B268" s="253"/>
      <c r="C268" s="253"/>
      <c r="D268" s="253"/>
    </row>
    <row r="269" spans="1:5" x14ac:dyDescent="0.25">
      <c r="A269" s="253"/>
      <c r="B269" s="253"/>
      <c r="C269" s="253"/>
      <c r="D269" s="253"/>
    </row>
    <row r="270" spans="1:5" x14ac:dyDescent="0.25">
      <c r="A270" s="253"/>
      <c r="B270" s="253"/>
      <c r="C270" s="253"/>
      <c r="D270" s="253"/>
    </row>
    <row r="271" spans="1:5" x14ac:dyDescent="0.25">
      <c r="A271" s="253"/>
      <c r="B271" s="253"/>
      <c r="C271" s="253"/>
      <c r="D271" s="253"/>
      <c r="E271" s="344"/>
    </row>
    <row r="272" spans="1:5" x14ac:dyDescent="0.25">
      <c r="A272" s="253"/>
      <c r="B272" s="253"/>
      <c r="C272" s="253"/>
      <c r="D272" s="253"/>
    </row>
    <row r="273" spans="1:17" x14ac:dyDescent="0.25">
      <c r="A273" s="253"/>
      <c r="B273" s="253"/>
      <c r="C273" s="253"/>
      <c r="D273" s="253"/>
    </row>
    <row r="274" spans="1:17" x14ac:dyDescent="0.25">
      <c r="A274" s="253"/>
      <c r="B274" s="253"/>
      <c r="C274" s="253"/>
      <c r="D274" s="253"/>
    </row>
    <row r="275" spans="1:17" x14ac:dyDescent="0.25">
      <c r="A275" s="253"/>
      <c r="B275" s="253"/>
      <c r="C275" s="253"/>
      <c r="D275" s="253"/>
    </row>
    <row r="276" spans="1:17" x14ac:dyDescent="0.25">
      <c r="A276" s="253"/>
      <c r="B276" s="253"/>
      <c r="C276" s="253"/>
      <c r="D276" s="253"/>
    </row>
    <row r="278" spans="1:17" x14ac:dyDescent="0.25">
      <c r="A278" s="252"/>
      <c r="E278" s="252"/>
      <c r="K278" s="252"/>
      <c r="O278" s="252"/>
    </row>
    <row r="279" spans="1:17" x14ac:dyDescent="0.25">
      <c r="B279" s="166"/>
      <c r="E279" s="253"/>
    </row>
    <row r="280" spans="1:17" x14ac:dyDescent="0.25">
      <c r="O280" s="253"/>
      <c r="P280" s="253"/>
      <c r="Q280" s="253"/>
    </row>
    <row r="294" spans="1:15" x14ac:dyDescent="0.25">
      <c r="A294" s="252"/>
      <c r="E294" s="252"/>
      <c r="K294" s="252"/>
      <c r="O294" s="252"/>
    </row>
    <row r="295" spans="1:15" x14ac:dyDescent="0.25">
      <c r="A295" s="253"/>
      <c r="B295" s="253"/>
      <c r="C295" s="253"/>
      <c r="D295" s="253"/>
      <c r="E295" s="253"/>
      <c r="F295" s="253"/>
      <c r="G295" s="253"/>
    </row>
    <row r="296" spans="1:15" x14ac:dyDescent="0.25">
      <c r="A296" s="253"/>
      <c r="B296" s="253"/>
      <c r="C296" s="253"/>
      <c r="D296" s="253"/>
      <c r="E296" s="253"/>
      <c r="F296" s="253"/>
      <c r="G296" s="253"/>
    </row>
    <row r="297" spans="1:15" x14ac:dyDescent="0.25">
      <c r="A297" s="253"/>
      <c r="B297" s="253"/>
      <c r="C297" s="253"/>
      <c r="D297" s="253"/>
      <c r="E297" s="253"/>
      <c r="F297" s="253"/>
      <c r="G297" s="253"/>
    </row>
    <row r="298" spans="1:15" x14ac:dyDescent="0.25">
      <c r="A298" s="253"/>
      <c r="C298" s="253"/>
      <c r="D298" s="253"/>
      <c r="E298" s="253"/>
      <c r="F298" s="253"/>
      <c r="G298" s="253"/>
    </row>
    <row r="299" spans="1:15" x14ac:dyDescent="0.25">
      <c r="A299" s="253"/>
      <c r="C299" s="253"/>
      <c r="D299" s="253"/>
      <c r="E299" s="253"/>
    </row>
    <row r="300" spans="1:15" x14ac:dyDescent="0.25">
      <c r="A300" s="253"/>
      <c r="C300" s="253"/>
      <c r="D300" s="253"/>
      <c r="E300" s="253"/>
    </row>
    <row r="301" spans="1:15" x14ac:dyDescent="0.25">
      <c r="A301" s="253"/>
      <c r="C301" s="253"/>
      <c r="D301" s="253"/>
      <c r="E301" s="253"/>
    </row>
    <row r="302" spans="1:15" x14ac:dyDescent="0.25">
      <c r="A302" s="253"/>
      <c r="C302" s="253"/>
      <c r="D302" s="253"/>
      <c r="E302" s="253"/>
    </row>
    <row r="303" spans="1:15" x14ac:dyDescent="0.25">
      <c r="A303" s="253"/>
      <c r="C303" s="253"/>
      <c r="D303" s="253"/>
      <c r="E303" s="253"/>
    </row>
    <row r="304" spans="1:15" x14ac:dyDescent="0.25">
      <c r="A304" s="253"/>
      <c r="C304" s="253"/>
      <c r="D304" s="253"/>
      <c r="E304" s="253"/>
    </row>
    <row r="305" spans="1:15" x14ac:dyDescent="0.25">
      <c r="A305" s="253"/>
      <c r="E305" s="253"/>
    </row>
    <row r="306" spans="1:15" x14ac:dyDescent="0.25">
      <c r="A306" s="253"/>
      <c r="E306" s="253"/>
    </row>
    <row r="307" spans="1:15" x14ac:dyDescent="0.25">
      <c r="A307" s="253"/>
      <c r="E307" s="253"/>
    </row>
    <row r="308" spans="1:15" x14ac:dyDescent="0.25">
      <c r="A308" s="253"/>
      <c r="E308" s="253"/>
    </row>
    <row r="309" spans="1:15" x14ac:dyDescent="0.25">
      <c r="A309" s="253"/>
      <c r="E309" s="253"/>
    </row>
    <row r="310" spans="1:15" x14ac:dyDescent="0.25">
      <c r="A310" s="253"/>
      <c r="E310" s="253"/>
    </row>
    <row r="311" spans="1:15" x14ac:dyDescent="0.25">
      <c r="A311" s="253"/>
    </row>
    <row r="312" spans="1:15" x14ac:dyDescent="0.25">
      <c r="E312" s="253"/>
    </row>
    <row r="313" spans="1:15" x14ac:dyDescent="0.25">
      <c r="A313" s="252"/>
      <c r="E313" s="252"/>
      <c r="K313" s="252"/>
      <c r="O313" s="252"/>
    </row>
    <row r="314" spans="1:15" x14ac:dyDescent="0.25">
      <c r="C314" s="253"/>
      <c r="D314" s="253"/>
      <c r="E314" s="253"/>
    </row>
    <row r="315" spans="1:15" x14ac:dyDescent="0.25">
      <c r="A315" s="253"/>
      <c r="B315" s="253"/>
      <c r="C315" s="253"/>
      <c r="D315" s="253"/>
    </row>
    <row r="316" spans="1:15" x14ac:dyDescent="0.25">
      <c r="B316" s="253"/>
      <c r="C316" s="253"/>
      <c r="D316" s="253"/>
      <c r="E316" s="253"/>
    </row>
    <row r="317" spans="1:15" x14ac:dyDescent="0.25">
      <c r="B317" s="253"/>
      <c r="C317" s="253"/>
      <c r="D317" s="253"/>
      <c r="E317" s="253"/>
    </row>
    <row r="318" spans="1:15" x14ac:dyDescent="0.25">
      <c r="B318" s="253"/>
      <c r="C318" s="253"/>
      <c r="D318" s="253"/>
      <c r="E318" s="253"/>
    </row>
    <row r="319" spans="1:15" x14ac:dyDescent="0.25">
      <c r="A319" s="253"/>
      <c r="B319" s="253"/>
      <c r="C319" s="253"/>
      <c r="D319" s="253"/>
      <c r="E319" s="253"/>
    </row>
    <row r="320" spans="1:15" x14ac:dyDescent="0.25">
      <c r="A320" s="253"/>
      <c r="B320" s="253"/>
      <c r="C320" s="253"/>
      <c r="D320" s="253"/>
      <c r="E320" s="253"/>
    </row>
    <row r="321" spans="1:5" x14ac:dyDescent="0.25">
      <c r="A321" s="253"/>
      <c r="B321" s="253"/>
      <c r="C321" s="253"/>
      <c r="D321" s="253"/>
      <c r="E321" s="253"/>
    </row>
    <row r="322" spans="1:5" x14ac:dyDescent="0.25">
      <c r="A322" s="253"/>
      <c r="B322" s="253"/>
    </row>
    <row r="323" spans="1:5" x14ac:dyDescent="0.25">
      <c r="A323" s="253"/>
    </row>
  </sheetData>
  <mergeCells count="5">
    <mergeCell ref="A187:D187"/>
    <mergeCell ref="L187:M187"/>
    <mergeCell ref="A188:D188"/>
    <mergeCell ref="L188:M188"/>
    <mergeCell ref="A1:J1"/>
  </mergeCells>
  <pageMargins left="0.70866141732283472" right="0.70866141732283472" top="0.74803149606299213" bottom="0.74803149606299213" header="0.31496062992125984" footer="0.31496062992125984"/>
  <pageSetup paperSize="9" scale="70" orientation="landscape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I53"/>
  <sheetViews>
    <sheetView topLeftCell="A27" workbookViewId="0">
      <selection activeCell="I38" sqref="I38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3.425781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3973</v>
      </c>
      <c r="C2" s="123">
        <v>842</v>
      </c>
      <c r="D2" s="123" t="s">
        <v>3974</v>
      </c>
      <c r="E2" s="123">
        <v>124</v>
      </c>
      <c r="F2" s="124">
        <v>44019</v>
      </c>
      <c r="G2" s="123" t="s">
        <v>2950</v>
      </c>
      <c r="H2" t="s">
        <v>4494</v>
      </c>
    </row>
    <row r="3" spans="1:9" x14ac:dyDescent="0.25">
      <c r="A3" s="158">
        <v>2</v>
      </c>
      <c r="B3" s="51" t="s">
        <v>4178</v>
      </c>
      <c r="C3" s="334" t="s">
        <v>2491</v>
      </c>
      <c r="D3" s="123" t="s">
        <v>4179</v>
      </c>
      <c r="E3" s="123">
        <v>252</v>
      </c>
      <c r="F3" s="124">
        <v>44106</v>
      </c>
      <c r="G3" s="86" t="s">
        <v>2950</v>
      </c>
      <c r="H3" t="s">
        <v>4716</v>
      </c>
    </row>
    <row r="4" spans="1:9" x14ac:dyDescent="0.25">
      <c r="A4" s="158">
        <v>3</v>
      </c>
      <c r="B4" s="51" t="s">
        <v>4187</v>
      </c>
      <c r="C4" s="123">
        <v>931</v>
      </c>
      <c r="D4" s="123" t="s">
        <v>4125</v>
      </c>
      <c r="E4" s="123">
        <v>259</v>
      </c>
      <c r="F4" s="124">
        <v>44113</v>
      </c>
      <c r="G4" s="86" t="s">
        <v>2950</v>
      </c>
      <c r="H4" t="s">
        <v>4637</v>
      </c>
    </row>
    <row r="5" spans="1:9" x14ac:dyDescent="0.25">
      <c r="A5" s="158">
        <v>4</v>
      </c>
      <c r="B5" s="51" t="s">
        <v>4201</v>
      </c>
      <c r="C5" s="123" t="s">
        <v>4202</v>
      </c>
      <c r="D5" s="123" t="s">
        <v>4125</v>
      </c>
      <c r="E5" s="123">
        <v>266</v>
      </c>
      <c r="F5" s="124">
        <v>44118</v>
      </c>
      <c r="G5" s="140" t="s">
        <v>2843</v>
      </c>
    </row>
    <row r="6" spans="1:9" x14ac:dyDescent="0.25">
      <c r="A6" s="158">
        <v>5</v>
      </c>
      <c r="B6" s="51" t="s">
        <v>4260</v>
      </c>
      <c r="C6" s="123">
        <v>931</v>
      </c>
      <c r="D6" s="123" t="s">
        <v>4125</v>
      </c>
      <c r="E6" s="123">
        <v>326</v>
      </c>
      <c r="F6" s="124">
        <v>44154</v>
      </c>
      <c r="G6" s="86" t="s">
        <v>2950</v>
      </c>
      <c r="H6" t="s">
        <v>4662</v>
      </c>
    </row>
    <row r="7" spans="1:9" x14ac:dyDescent="0.25">
      <c r="A7" s="158">
        <v>6</v>
      </c>
      <c r="B7" s="51" t="s">
        <v>4367</v>
      </c>
      <c r="C7" s="123" t="s">
        <v>4368</v>
      </c>
      <c r="D7" s="123" t="s">
        <v>4125</v>
      </c>
      <c r="E7" s="123">
        <v>44</v>
      </c>
      <c r="F7" s="124">
        <v>44230</v>
      </c>
      <c r="G7" s="86" t="s">
        <v>2950</v>
      </c>
      <c r="H7" s="343"/>
      <c r="I7" t="s">
        <v>4557</v>
      </c>
    </row>
    <row r="8" spans="1:9" x14ac:dyDescent="0.25">
      <c r="A8" s="158">
        <v>7</v>
      </c>
      <c r="B8" s="51" t="s">
        <v>4399</v>
      </c>
      <c r="C8" s="123" t="s">
        <v>3502</v>
      </c>
      <c r="D8" s="123" t="s">
        <v>4342</v>
      </c>
      <c r="E8" s="123">
        <v>70</v>
      </c>
      <c r="F8" s="124">
        <v>44253</v>
      </c>
      <c r="G8" s="302" t="s">
        <v>2950</v>
      </c>
      <c r="H8" s="343" t="s">
        <v>4934</v>
      </c>
    </row>
    <row r="9" spans="1:9" x14ac:dyDescent="0.25">
      <c r="A9" s="158">
        <v>8</v>
      </c>
      <c r="B9" s="51" t="s">
        <v>4411</v>
      </c>
      <c r="C9" s="123" t="s">
        <v>4412</v>
      </c>
      <c r="D9" s="123" t="s">
        <v>4342</v>
      </c>
      <c r="E9" s="123">
        <v>85</v>
      </c>
      <c r="F9" s="124">
        <v>44279</v>
      </c>
      <c r="G9" s="140" t="s">
        <v>2843</v>
      </c>
      <c r="H9" s="345" t="s">
        <v>4952</v>
      </c>
    </row>
    <row r="10" spans="1:9" x14ac:dyDescent="0.25">
      <c r="A10" s="158">
        <v>9</v>
      </c>
      <c r="B10" s="51" t="s">
        <v>4435</v>
      </c>
      <c r="C10" s="123">
        <v>121</v>
      </c>
      <c r="D10" s="123" t="s">
        <v>4436</v>
      </c>
      <c r="E10" s="123">
        <v>112</v>
      </c>
      <c r="F10" s="124">
        <v>44330</v>
      </c>
      <c r="G10" s="302" t="s">
        <v>2950</v>
      </c>
    </row>
    <row r="11" spans="1:9" x14ac:dyDescent="0.25">
      <c r="A11" s="158">
        <v>10</v>
      </c>
      <c r="B11" s="51" t="s">
        <v>3899</v>
      </c>
      <c r="C11" s="123">
        <v>531</v>
      </c>
      <c r="D11" s="123" t="s">
        <v>4433</v>
      </c>
      <c r="E11" s="123">
        <v>115</v>
      </c>
      <c r="F11" s="124">
        <v>44335</v>
      </c>
      <c r="G11" s="86" t="s">
        <v>2950</v>
      </c>
    </row>
    <row r="12" spans="1:9" x14ac:dyDescent="0.25">
      <c r="A12" s="158">
        <v>11</v>
      </c>
      <c r="B12" s="65" t="s">
        <v>4442</v>
      </c>
      <c r="C12" s="287" t="s">
        <v>4043</v>
      </c>
      <c r="D12" s="287" t="s">
        <v>4443</v>
      </c>
      <c r="E12" s="287">
        <v>117</v>
      </c>
      <c r="F12" s="288">
        <v>44335</v>
      </c>
      <c r="G12" s="244" t="s">
        <v>2843</v>
      </c>
    </row>
    <row r="13" spans="1:9" x14ac:dyDescent="0.25">
      <c r="A13" s="158">
        <v>12</v>
      </c>
      <c r="B13" s="51" t="s">
        <v>4451</v>
      </c>
      <c r="C13" s="123" t="s">
        <v>3502</v>
      </c>
      <c r="D13" s="123" t="s">
        <v>4433</v>
      </c>
      <c r="E13" s="123">
        <v>126</v>
      </c>
      <c r="F13" s="124">
        <v>44348</v>
      </c>
      <c r="G13" s="86" t="s">
        <v>2950</v>
      </c>
    </row>
    <row r="14" spans="1:9" x14ac:dyDescent="0.25">
      <c r="A14" s="158">
        <v>13</v>
      </c>
      <c r="B14" s="51" t="s">
        <v>4466</v>
      </c>
      <c r="C14" s="123" t="s">
        <v>4368</v>
      </c>
      <c r="D14" s="123" t="s">
        <v>4467</v>
      </c>
      <c r="E14" s="123">
        <v>135</v>
      </c>
      <c r="F14" s="124">
        <v>44362</v>
      </c>
      <c r="G14" s="140" t="s">
        <v>2843</v>
      </c>
    </row>
    <row r="15" spans="1:9" x14ac:dyDescent="0.25">
      <c r="A15" s="158">
        <v>14</v>
      </c>
      <c r="B15" s="51" t="s">
        <v>4472</v>
      </c>
      <c r="C15" s="334" t="s">
        <v>2489</v>
      </c>
      <c r="D15" s="123" t="s">
        <v>4433</v>
      </c>
      <c r="E15" s="123">
        <v>142</v>
      </c>
      <c r="F15" s="124">
        <v>44370</v>
      </c>
      <c r="G15" s="86" t="s">
        <v>2950</v>
      </c>
      <c r="H15" t="s">
        <v>4995</v>
      </c>
    </row>
    <row r="16" spans="1:9" x14ac:dyDescent="0.25">
      <c r="A16" s="158">
        <v>15</v>
      </c>
      <c r="B16" s="65" t="s">
        <v>4474</v>
      </c>
      <c r="C16" s="287" t="s">
        <v>4475</v>
      </c>
      <c r="D16" s="287" t="s">
        <v>4476</v>
      </c>
      <c r="E16" s="287">
        <v>139</v>
      </c>
      <c r="F16" s="288">
        <v>44368</v>
      </c>
      <c r="G16" s="181" t="s">
        <v>2950</v>
      </c>
    </row>
    <row r="17" spans="1:7" x14ac:dyDescent="0.25">
      <c r="A17" s="158">
        <v>16</v>
      </c>
      <c r="B17" s="51" t="s">
        <v>4555</v>
      </c>
      <c r="C17" s="123">
        <v>222</v>
      </c>
      <c r="D17" s="123" t="s">
        <v>4556</v>
      </c>
      <c r="E17" s="123">
        <v>185</v>
      </c>
      <c r="F17" s="124">
        <v>44438</v>
      </c>
      <c r="G17" s="140" t="s">
        <v>2843</v>
      </c>
    </row>
    <row r="18" spans="1:7" x14ac:dyDescent="0.25">
      <c r="A18" s="158">
        <v>17</v>
      </c>
      <c r="B18" s="51" t="s">
        <v>4591</v>
      </c>
      <c r="C18" s="123" t="s">
        <v>4488</v>
      </c>
      <c r="D18" s="123" t="s">
        <v>4592</v>
      </c>
      <c r="E18" s="123">
        <v>216</v>
      </c>
      <c r="F18" s="124">
        <v>44446</v>
      </c>
      <c r="G18" s="140" t="s">
        <v>2843</v>
      </c>
    </row>
    <row r="19" spans="1:7" x14ac:dyDescent="0.25">
      <c r="A19" s="158">
        <v>18</v>
      </c>
      <c r="B19" s="51" t="s">
        <v>4628</v>
      </c>
      <c r="C19" s="123">
        <v>641</v>
      </c>
      <c r="D19" s="123" t="s">
        <v>4556</v>
      </c>
      <c r="E19" s="123">
        <v>229</v>
      </c>
      <c r="F19" s="124">
        <v>44449</v>
      </c>
      <c r="G19" s="86" t="s">
        <v>2950</v>
      </c>
    </row>
    <row r="20" spans="1:7" x14ac:dyDescent="0.25">
      <c r="A20" s="158">
        <v>19</v>
      </c>
      <c r="B20" s="51" t="s">
        <v>4634</v>
      </c>
      <c r="C20" s="123">
        <v>731</v>
      </c>
      <c r="D20" s="123" t="s">
        <v>4635</v>
      </c>
      <c r="E20" s="123">
        <v>235</v>
      </c>
      <c r="F20" s="124">
        <v>44453</v>
      </c>
      <c r="G20" s="86" t="s">
        <v>2950</v>
      </c>
    </row>
    <row r="21" spans="1:7" x14ac:dyDescent="0.25">
      <c r="A21" s="158">
        <v>20</v>
      </c>
      <c r="B21" s="51" t="s">
        <v>4706</v>
      </c>
      <c r="C21" s="123">
        <v>731</v>
      </c>
      <c r="D21" s="123" t="s">
        <v>4556</v>
      </c>
      <c r="E21" s="123">
        <v>287</v>
      </c>
      <c r="F21" s="124">
        <v>44469</v>
      </c>
      <c r="G21" s="86" t="s">
        <v>2950</v>
      </c>
    </row>
    <row r="22" spans="1:7" x14ac:dyDescent="0.25">
      <c r="A22" s="158">
        <v>21</v>
      </c>
      <c r="B22" s="51" t="s">
        <v>4758</v>
      </c>
      <c r="C22" s="123">
        <v>941</v>
      </c>
      <c r="D22" s="123" t="s">
        <v>4556</v>
      </c>
      <c r="E22" s="123">
        <v>335</v>
      </c>
      <c r="F22" s="124">
        <v>44491</v>
      </c>
      <c r="G22" s="86" t="s">
        <v>2950</v>
      </c>
    </row>
    <row r="23" spans="1:7" x14ac:dyDescent="0.25">
      <c r="A23" s="158">
        <v>22</v>
      </c>
      <c r="B23" s="51" t="s">
        <v>4769</v>
      </c>
      <c r="C23" s="123">
        <v>841</v>
      </c>
      <c r="D23" s="123" t="s">
        <v>4556</v>
      </c>
      <c r="E23" s="123">
        <v>343</v>
      </c>
      <c r="F23" s="124">
        <v>44495</v>
      </c>
      <c r="G23" s="86" t="s">
        <v>2950</v>
      </c>
    </row>
    <row r="24" spans="1:7" x14ac:dyDescent="0.25">
      <c r="A24" s="158">
        <v>23</v>
      </c>
      <c r="B24" s="51" t="s">
        <v>4789</v>
      </c>
      <c r="C24" s="123" t="s">
        <v>4798</v>
      </c>
      <c r="D24" s="123" t="s">
        <v>4556</v>
      </c>
      <c r="E24" s="123">
        <v>362</v>
      </c>
      <c r="F24" s="124">
        <v>44515</v>
      </c>
      <c r="G24" s="86" t="s">
        <v>2950</v>
      </c>
    </row>
    <row r="25" spans="1:7" x14ac:dyDescent="0.25">
      <c r="A25" s="158">
        <v>24</v>
      </c>
      <c r="B25" s="51" t="s">
        <v>4799</v>
      </c>
      <c r="C25" s="123">
        <v>932</v>
      </c>
      <c r="D25" s="123" t="s">
        <v>4556</v>
      </c>
      <c r="E25" s="123">
        <v>374</v>
      </c>
      <c r="F25" s="124">
        <v>44519</v>
      </c>
      <c r="G25" s="140" t="s">
        <v>2843</v>
      </c>
    </row>
    <row r="26" spans="1:7" x14ac:dyDescent="0.25">
      <c r="A26" s="158">
        <v>25</v>
      </c>
      <c r="B26" s="51" t="s">
        <v>4809</v>
      </c>
      <c r="C26" s="334" t="s">
        <v>4491</v>
      </c>
      <c r="D26" s="123" t="s">
        <v>4556</v>
      </c>
      <c r="E26" s="123">
        <v>381</v>
      </c>
      <c r="F26" s="124">
        <v>44523</v>
      </c>
      <c r="G26" s="140" t="s">
        <v>2843</v>
      </c>
    </row>
    <row r="27" spans="1:7" x14ac:dyDescent="0.25">
      <c r="A27" s="158">
        <v>26</v>
      </c>
      <c r="B27" s="51" t="s">
        <v>4812</v>
      </c>
      <c r="C27" s="123" t="s">
        <v>4798</v>
      </c>
      <c r="D27" s="123" t="s">
        <v>4556</v>
      </c>
      <c r="E27" s="123">
        <v>386</v>
      </c>
      <c r="F27" s="124">
        <v>44523</v>
      </c>
      <c r="G27" s="86" t="s">
        <v>2950</v>
      </c>
    </row>
    <row r="28" spans="1:7" x14ac:dyDescent="0.25">
      <c r="A28" s="158">
        <v>27</v>
      </c>
      <c r="B28" s="51" t="s">
        <v>280</v>
      </c>
      <c r="C28" s="123">
        <v>531</v>
      </c>
      <c r="D28" s="123" t="s">
        <v>4556</v>
      </c>
      <c r="E28" s="123">
        <v>387</v>
      </c>
      <c r="F28" s="124">
        <v>44526</v>
      </c>
      <c r="G28" s="86" t="s">
        <v>2950</v>
      </c>
    </row>
    <row r="29" spans="1:7" x14ac:dyDescent="0.25">
      <c r="A29" s="158">
        <v>28</v>
      </c>
      <c r="B29" s="51" t="s">
        <v>4819</v>
      </c>
      <c r="C29" s="123">
        <v>431</v>
      </c>
      <c r="D29" s="123" t="s">
        <v>4556</v>
      </c>
      <c r="E29" s="123">
        <v>391</v>
      </c>
      <c r="F29" s="124">
        <v>44530</v>
      </c>
      <c r="G29" s="86" t="s">
        <v>2950</v>
      </c>
    </row>
    <row r="30" spans="1:7" x14ac:dyDescent="0.25">
      <c r="A30" s="158">
        <v>29</v>
      </c>
      <c r="B30" s="51" t="s">
        <v>4825</v>
      </c>
      <c r="C30" s="123">
        <v>631</v>
      </c>
      <c r="D30" s="123" t="s">
        <v>4556</v>
      </c>
      <c r="E30" s="123">
        <v>395</v>
      </c>
      <c r="F30" s="124">
        <v>44531</v>
      </c>
      <c r="G30" s="86" t="s">
        <v>2950</v>
      </c>
    </row>
    <row r="31" spans="1:7" x14ac:dyDescent="0.25">
      <c r="A31" s="158">
        <v>30</v>
      </c>
      <c r="B31" s="51" t="s">
        <v>4834</v>
      </c>
      <c r="C31" s="123" t="s">
        <v>3502</v>
      </c>
      <c r="D31" s="123" t="s">
        <v>4556</v>
      </c>
      <c r="E31" s="123">
        <v>410</v>
      </c>
      <c r="F31" s="124">
        <v>44532</v>
      </c>
      <c r="G31" s="86" t="s">
        <v>2950</v>
      </c>
    </row>
    <row r="32" spans="1:7" x14ac:dyDescent="0.25">
      <c r="A32" s="158">
        <v>31</v>
      </c>
      <c r="B32" s="51" t="s">
        <v>4838</v>
      </c>
      <c r="C32" s="123">
        <v>521</v>
      </c>
      <c r="D32" s="123" t="s">
        <v>4556</v>
      </c>
      <c r="E32" s="123">
        <v>411</v>
      </c>
      <c r="F32" s="124">
        <v>44533</v>
      </c>
      <c r="G32" s="86" t="s">
        <v>2950</v>
      </c>
    </row>
    <row r="33" spans="1:7" x14ac:dyDescent="0.25">
      <c r="A33" s="158">
        <v>32</v>
      </c>
      <c r="B33" s="51" t="s">
        <v>4843</v>
      </c>
      <c r="C33" s="123">
        <v>631</v>
      </c>
      <c r="D33" s="123" t="s">
        <v>4556</v>
      </c>
      <c r="E33" s="123">
        <v>404</v>
      </c>
      <c r="F33" s="124">
        <v>44531</v>
      </c>
      <c r="G33" s="86" t="s">
        <v>2950</v>
      </c>
    </row>
    <row r="34" spans="1:7" x14ac:dyDescent="0.25">
      <c r="A34" s="158">
        <v>33</v>
      </c>
      <c r="B34" s="51" t="s">
        <v>4844</v>
      </c>
      <c r="C34" s="123">
        <v>631</v>
      </c>
      <c r="D34" s="123" t="s">
        <v>4556</v>
      </c>
      <c r="E34" s="123">
        <v>405</v>
      </c>
      <c r="F34" s="124">
        <v>44531</v>
      </c>
      <c r="G34" s="86" t="s">
        <v>2950</v>
      </c>
    </row>
    <row r="35" spans="1:7" x14ac:dyDescent="0.25">
      <c r="A35" s="158">
        <v>34</v>
      </c>
      <c r="B35" s="51" t="s">
        <v>4845</v>
      </c>
      <c r="C35" s="123">
        <v>631</v>
      </c>
      <c r="D35" s="123" t="s">
        <v>4556</v>
      </c>
      <c r="E35" s="123">
        <v>406</v>
      </c>
      <c r="F35" s="124">
        <v>44531</v>
      </c>
      <c r="G35" s="86" t="s">
        <v>2950</v>
      </c>
    </row>
    <row r="36" spans="1:7" x14ac:dyDescent="0.25">
      <c r="A36" s="158">
        <v>35</v>
      </c>
      <c r="B36" s="51" t="s">
        <v>4857</v>
      </c>
      <c r="C36" s="123">
        <v>721</v>
      </c>
      <c r="D36" s="123" t="s">
        <v>4556</v>
      </c>
      <c r="E36" s="123">
        <v>422</v>
      </c>
      <c r="F36" s="124">
        <v>44539</v>
      </c>
      <c r="G36" s="86" t="s">
        <v>2950</v>
      </c>
    </row>
    <row r="37" spans="1:7" x14ac:dyDescent="0.25">
      <c r="A37" s="158">
        <v>36</v>
      </c>
      <c r="B37" s="51" t="s">
        <v>4863</v>
      </c>
      <c r="C37" s="123" t="s">
        <v>3719</v>
      </c>
      <c r="D37" s="123" t="s">
        <v>4556</v>
      </c>
      <c r="E37" s="123">
        <v>429</v>
      </c>
      <c r="F37" s="124">
        <v>44545</v>
      </c>
      <c r="G37" s="86" t="s">
        <v>2950</v>
      </c>
    </row>
    <row r="38" spans="1:7" x14ac:dyDescent="0.25">
      <c r="A38" s="158">
        <v>37</v>
      </c>
      <c r="B38" s="51" t="s">
        <v>4864</v>
      </c>
      <c r="C38" s="123">
        <v>721</v>
      </c>
      <c r="D38" s="123" t="s">
        <v>4556</v>
      </c>
      <c r="E38" s="123">
        <v>428</v>
      </c>
      <c r="F38" s="124">
        <v>44545</v>
      </c>
      <c r="G38" s="86" t="s">
        <v>2950</v>
      </c>
    </row>
    <row r="39" spans="1:7" x14ac:dyDescent="0.25">
      <c r="A39" s="158">
        <v>38</v>
      </c>
      <c r="B39" s="51" t="s">
        <v>4867</v>
      </c>
      <c r="C39" s="123">
        <v>721</v>
      </c>
      <c r="D39" s="123" t="s">
        <v>4556</v>
      </c>
      <c r="E39" s="123">
        <v>431</v>
      </c>
      <c r="F39" s="124">
        <v>44546</v>
      </c>
      <c r="G39" s="86" t="s">
        <v>2950</v>
      </c>
    </row>
    <row r="40" spans="1:7" x14ac:dyDescent="0.25">
      <c r="A40" s="158">
        <v>39</v>
      </c>
      <c r="B40" s="51" t="s">
        <v>4873</v>
      </c>
      <c r="C40" s="123">
        <v>131</v>
      </c>
      <c r="D40" s="123" t="s">
        <v>4556</v>
      </c>
      <c r="E40" s="123">
        <v>437</v>
      </c>
      <c r="F40" s="124">
        <v>44551</v>
      </c>
      <c r="G40" s="86" t="s">
        <v>2950</v>
      </c>
    </row>
    <row r="41" spans="1:7" x14ac:dyDescent="0.25">
      <c r="A41" s="158">
        <v>40</v>
      </c>
      <c r="B41" s="51" t="s">
        <v>4875</v>
      </c>
      <c r="C41" s="123" t="s">
        <v>3719</v>
      </c>
      <c r="D41" s="123" t="s">
        <v>4556</v>
      </c>
      <c r="E41" s="123">
        <v>439</v>
      </c>
      <c r="F41" s="124">
        <v>44553</v>
      </c>
      <c r="G41" s="86" t="s">
        <v>2950</v>
      </c>
    </row>
    <row r="42" spans="1:7" x14ac:dyDescent="0.25">
      <c r="A42" s="158">
        <v>41</v>
      </c>
      <c r="B42" s="51" t="s">
        <v>4879</v>
      </c>
      <c r="C42" s="123" t="s">
        <v>4798</v>
      </c>
      <c r="D42" s="124" t="s">
        <v>4556</v>
      </c>
      <c r="E42" s="123">
        <v>442</v>
      </c>
      <c r="F42" s="124">
        <v>44554</v>
      </c>
      <c r="G42" s="86" t="s">
        <v>2950</v>
      </c>
    </row>
    <row r="43" spans="1:7" x14ac:dyDescent="0.25">
      <c r="A43" s="158">
        <v>42</v>
      </c>
      <c r="B43" s="51" t="s">
        <v>4880</v>
      </c>
      <c r="C43" s="123">
        <v>421</v>
      </c>
      <c r="D43" s="124" t="s">
        <v>4556</v>
      </c>
      <c r="E43" s="123">
        <v>443</v>
      </c>
      <c r="F43" s="124">
        <v>44554</v>
      </c>
      <c r="G43" s="140" t="s">
        <v>2843</v>
      </c>
    </row>
    <row r="44" spans="1:7" x14ac:dyDescent="0.25">
      <c r="A44" s="158">
        <v>43</v>
      </c>
      <c r="B44" s="51" t="s">
        <v>4882</v>
      </c>
      <c r="C44" s="123">
        <v>231</v>
      </c>
      <c r="D44" s="124" t="s">
        <v>4883</v>
      </c>
      <c r="E44" s="123">
        <v>446</v>
      </c>
      <c r="F44" s="124">
        <v>44557</v>
      </c>
      <c r="G44" s="140" t="s">
        <v>2843</v>
      </c>
    </row>
    <row r="45" spans="1:7" x14ac:dyDescent="0.25">
      <c r="A45" s="158">
        <v>44</v>
      </c>
      <c r="B45" s="51" t="s">
        <v>4903</v>
      </c>
      <c r="C45" s="123" t="s">
        <v>4490</v>
      </c>
      <c r="D45" s="124" t="s">
        <v>4556</v>
      </c>
      <c r="E45" s="123">
        <v>13</v>
      </c>
      <c r="F45" s="124">
        <v>44575</v>
      </c>
      <c r="G45" s="140" t="s">
        <v>2843</v>
      </c>
    </row>
    <row r="46" spans="1:7" x14ac:dyDescent="0.25">
      <c r="A46" s="158">
        <v>45</v>
      </c>
      <c r="B46" s="51" t="s">
        <v>4910</v>
      </c>
      <c r="C46" s="123" t="s">
        <v>4798</v>
      </c>
      <c r="D46" s="124" t="s">
        <v>4556</v>
      </c>
      <c r="E46" s="123">
        <v>22</v>
      </c>
      <c r="F46" s="124">
        <v>44579</v>
      </c>
      <c r="G46" s="302" t="s">
        <v>2950</v>
      </c>
    </row>
    <row r="47" spans="1:7" x14ac:dyDescent="0.25">
      <c r="A47" s="158">
        <v>46</v>
      </c>
      <c r="B47" s="65" t="s">
        <v>4921</v>
      </c>
      <c r="C47" s="287" t="s">
        <v>4922</v>
      </c>
      <c r="D47" s="288" t="s">
        <v>4923</v>
      </c>
      <c r="E47" s="287">
        <v>26</v>
      </c>
      <c r="F47" s="288">
        <v>44580</v>
      </c>
      <c r="G47" s="244" t="s">
        <v>2843</v>
      </c>
    </row>
    <row r="48" spans="1:7" x14ac:dyDescent="0.25">
      <c r="A48" s="158">
        <v>47</v>
      </c>
      <c r="B48" s="51" t="s">
        <v>4937</v>
      </c>
      <c r="C48" s="123" t="s">
        <v>4938</v>
      </c>
      <c r="D48" s="124" t="s">
        <v>4939</v>
      </c>
      <c r="E48" s="123">
        <v>51</v>
      </c>
      <c r="F48" s="124">
        <v>44594</v>
      </c>
      <c r="G48" s="140" t="s">
        <v>2843</v>
      </c>
    </row>
    <row r="49" spans="1:7" x14ac:dyDescent="0.25">
      <c r="A49" s="158">
        <v>48</v>
      </c>
      <c r="B49" s="51" t="s">
        <v>4987</v>
      </c>
      <c r="C49" s="123">
        <v>841</v>
      </c>
      <c r="D49" s="124" t="s">
        <v>4988</v>
      </c>
      <c r="E49" s="123">
        <v>98</v>
      </c>
      <c r="F49" s="124">
        <v>44642</v>
      </c>
      <c r="G49" s="86" t="s">
        <v>2950</v>
      </c>
    </row>
    <row r="50" spans="1:7" x14ac:dyDescent="0.25">
      <c r="A50" s="158">
        <v>49</v>
      </c>
      <c r="B50" s="51" t="s">
        <v>4998</v>
      </c>
      <c r="C50" s="123">
        <v>841</v>
      </c>
      <c r="D50" s="124" t="s">
        <v>4999</v>
      </c>
      <c r="E50" s="123">
        <v>109</v>
      </c>
      <c r="F50" s="124">
        <v>44652</v>
      </c>
      <c r="G50" s="86" t="s">
        <v>2950</v>
      </c>
    </row>
    <row r="51" spans="1:7" x14ac:dyDescent="0.25">
      <c r="A51" s="158">
        <v>50</v>
      </c>
      <c r="B51" s="51" t="s">
        <v>5001</v>
      </c>
      <c r="C51" s="123" t="s">
        <v>4368</v>
      </c>
      <c r="D51" s="124" t="s">
        <v>5002</v>
      </c>
      <c r="E51" s="123">
        <v>110</v>
      </c>
      <c r="F51" s="124">
        <v>44652</v>
      </c>
      <c r="G51" s="86" t="s">
        <v>2950</v>
      </c>
    </row>
    <row r="52" spans="1:7" x14ac:dyDescent="0.25">
      <c r="A52" s="158">
        <v>51</v>
      </c>
      <c r="B52" s="51" t="s">
        <v>5016</v>
      </c>
      <c r="C52" s="123" t="s">
        <v>3719</v>
      </c>
      <c r="D52" s="124" t="s">
        <v>5052</v>
      </c>
      <c r="E52" s="123">
        <v>127</v>
      </c>
      <c r="F52" s="124">
        <v>44669</v>
      </c>
      <c r="G52" s="86" t="s">
        <v>2950</v>
      </c>
    </row>
    <row r="53" spans="1:7" x14ac:dyDescent="0.25">
      <c r="A53" s="158">
        <v>52</v>
      </c>
      <c r="B53" s="51" t="s">
        <v>5049</v>
      </c>
      <c r="C53" s="123" t="s">
        <v>5050</v>
      </c>
      <c r="D53" s="124" t="s">
        <v>5051</v>
      </c>
      <c r="E53" s="123">
        <v>163</v>
      </c>
      <c r="F53" s="124">
        <v>44712</v>
      </c>
      <c r="G53" s="140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X348"/>
  <sheetViews>
    <sheetView zoomScaleNormal="100" workbookViewId="0">
      <pane ySplit="1" topLeftCell="A187" activePane="bottomLeft" state="frozen"/>
      <selection pane="bottomLeft" activeCell="N167" sqref="N167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393</v>
      </c>
      <c r="G3" s="24">
        <f>C5+C12+C23+C31+C36+C42+C48+C103+C116+C117+C126+C127+C135+C143+C53+C63+C81+C89+C13+C14+C24+C25+C64+C104+C118+C136+C144</f>
        <v>361</v>
      </c>
      <c r="H3" s="24">
        <f>C6+C15+C26+C32+C37+C44+C49+C54+C105+C119+C120+C128+C137+C145+C129+C82+C91+C67+C68+C106</f>
        <v>307</v>
      </c>
      <c r="I3" s="24">
        <f>C7+C33+C38+C45+C50+C55+C107+C121+C130+C139+C148+C149+C122+C83+C92+C69+C70+C131+C150</f>
        <v>240</v>
      </c>
      <c r="J3" s="170">
        <f>F3+G3+H3+I3</f>
        <v>1301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288</v>
      </c>
      <c r="G6" s="5">
        <f>B5+B12+B13+B14+B23+B24+B25+B31+B36+B42+B48+B53+B103+B116+B117+B118+B126+B135+B143+B144+B127+B63+B81+B89+B64+B104+B136+B65+B66+B90+B43</f>
        <v>269</v>
      </c>
      <c r="H6" s="5">
        <f>B6+B15+B16+B17+B26+B27+B28+B32+B37+B44+B49+B54+B105+B119+B120+B128+B129+B137+B145+B146+B82+B91+B67+B68+B106+B138+B69</f>
        <v>199</v>
      </c>
      <c r="I6" s="5">
        <f>B7+B33+B38+B45+B50+B55+B107+B121+B130+B131+B139+B148+B149+B150+B83+B92+B70+B122</f>
        <v>57</v>
      </c>
      <c r="J6" s="94">
        <f>SUM(F6+G6+H6+I6)</f>
        <v>813</v>
      </c>
    </row>
    <row r="7" spans="1:15" x14ac:dyDescent="0.25">
      <c r="A7" s="5">
        <v>141</v>
      </c>
      <c r="B7" s="5">
        <v>0</v>
      </c>
      <c r="C7" s="5">
        <v>25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5" x14ac:dyDescent="0.25">
      <c r="A9" s="5">
        <v>211</v>
      </c>
      <c r="B9" s="5">
        <v>0</v>
      </c>
      <c r="C9" s="5">
        <v>24</v>
      </c>
      <c r="D9" s="5"/>
      <c r="E9" s="5"/>
      <c r="F9" s="94">
        <f>D3+D9+D10+D11+D20+D21+D22+D30+D35+D40+D47+D52+D101+D113+D114+D115+D124+D125+D133+D134+D140+D141+D58+D80+D87+D59+D102+D142+D41</f>
        <v>3</v>
      </c>
      <c r="G9" s="5">
        <f>D5+D12+D13+D14+D23+D24+D31+D36+D42+D48+D53+D103+D116+D117+D118+D126+D127+D135+D143+D144+D63+D81+D89+D25+D64+D104+D136+D65+D90</f>
        <v>14</v>
      </c>
      <c r="H9" s="5">
        <f>D6+D15+D16+D17+D26+D27+D28+D32+D37+D44+D49+D54+D105+D119+D120+D128+D137+D145+D146+D64+D82+D91+D67+D68+D138+D106</f>
        <v>23</v>
      </c>
      <c r="I9" s="5">
        <f>D7+D33+D38+D45+D50+D55+D107+D121+D130+D131+D139+D148+D149+D150+D83+D92+D69+D70+D122</f>
        <v>11</v>
      </c>
      <c r="J9" s="94">
        <f>SUM(F9+G9+H9+I9)</f>
        <v>51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2165</v>
      </c>
      <c r="M10" s="220"/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s="276"/>
    </row>
    <row r="12" spans="1:15" x14ac:dyDescent="0.25">
      <c r="A12" s="5">
        <v>221</v>
      </c>
      <c r="B12" s="5">
        <v>0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5">
        <v>25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1</v>
      </c>
      <c r="C15" s="5">
        <v>24</v>
      </c>
      <c r="D15" s="5">
        <v>1</v>
      </c>
      <c r="E15" s="135" t="s">
        <v>2843</v>
      </c>
      <c r="F15" s="5">
        <f>SUM(F3+F6+F9)</f>
        <v>684</v>
      </c>
      <c r="G15" s="5">
        <f>SUM(G3+G6+G9)</f>
        <v>644</v>
      </c>
      <c r="H15" s="5">
        <f>SUM(H3+H6+H9)</f>
        <v>529</v>
      </c>
      <c r="I15" s="5">
        <f>SUM(I3+I6+I9)</f>
        <v>308</v>
      </c>
      <c r="J15" s="94">
        <f>SUM(F15+G15+H15+I15)</f>
        <v>2165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2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22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24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21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23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20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2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16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21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18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22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0</v>
      </c>
      <c r="C54" s="5">
        <v>24</v>
      </c>
      <c r="D54" s="5">
        <v>1</v>
      </c>
      <c r="E54" s="135" t="s">
        <v>2843</v>
      </c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1</v>
      </c>
      <c r="C55" s="5">
        <v>21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16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28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25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5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13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3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18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23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17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1</v>
      </c>
      <c r="C107" s="5">
        <v>22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24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4</v>
      </c>
      <c r="C121" s="5">
        <v>25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22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4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4" x14ac:dyDescent="0.25">
      <c r="A130" s="5">
        <v>841</v>
      </c>
      <c r="B130" s="5">
        <v>0</v>
      </c>
      <c r="C130" s="5">
        <v>24</v>
      </c>
      <c r="D130" s="5">
        <v>3</v>
      </c>
      <c r="E130" s="135"/>
      <c r="F130" s="5"/>
      <c r="G130" s="5"/>
      <c r="H130" s="5"/>
      <c r="I130" s="5"/>
      <c r="J130" s="5"/>
    </row>
    <row r="131" spans="1:14" x14ac:dyDescent="0.25">
      <c r="A131" s="5">
        <v>842</v>
      </c>
      <c r="B131" s="5">
        <v>22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4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4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4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4" x14ac:dyDescent="0.25">
      <c r="A135" s="5">
        <v>921</v>
      </c>
      <c r="B135" s="5">
        <v>6</v>
      </c>
      <c r="C135" s="5">
        <v>25</v>
      </c>
      <c r="D135" s="96">
        <v>1</v>
      </c>
      <c r="E135" s="255" t="s">
        <v>2843</v>
      </c>
      <c r="F135" s="5"/>
      <c r="G135" s="5"/>
      <c r="H135" s="5"/>
      <c r="I135" s="5"/>
      <c r="J135" s="5"/>
    </row>
    <row r="136" spans="1:14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4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</row>
    <row r="138" spans="1:14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</row>
    <row r="139" spans="1:14" ht="15.75" thickBot="1" x14ac:dyDescent="0.3">
      <c r="A139" s="98">
        <v>941</v>
      </c>
      <c r="B139" s="5">
        <v>3</v>
      </c>
      <c r="C139" s="5">
        <v>21</v>
      </c>
      <c r="D139" s="98">
        <v>1</v>
      </c>
      <c r="E139" s="98"/>
      <c r="F139" s="98"/>
      <c r="G139" s="98"/>
      <c r="H139" s="98"/>
      <c r="I139" s="98"/>
      <c r="J139" s="98"/>
    </row>
    <row r="140" spans="1:14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</row>
    <row r="141" spans="1:14" x14ac:dyDescent="0.25">
      <c r="A141" s="96">
        <v>312</v>
      </c>
      <c r="B141" s="5">
        <v>16</v>
      </c>
      <c r="C141" s="5"/>
      <c r="D141" s="5">
        <v>0</v>
      </c>
      <c r="E141" s="255"/>
      <c r="F141" s="5"/>
      <c r="G141" s="5"/>
      <c r="H141" s="5"/>
      <c r="I141" s="5"/>
      <c r="J141" s="94"/>
    </row>
    <row r="142" spans="1:14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4" x14ac:dyDescent="0.25">
      <c r="A143" s="5">
        <v>321</v>
      </c>
      <c r="B143" s="5">
        <v>3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4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6</v>
      </c>
      <c r="C148" s="5">
        <v>25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20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  <c r="N150" t="s">
        <v>5074</v>
      </c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  <c r="N151" t="s">
        <v>5075</v>
      </c>
    </row>
    <row r="152" spans="1:24" ht="13.9" customHeight="1" x14ac:dyDescent="0.25">
      <c r="A152" s="176" t="s">
        <v>1776</v>
      </c>
      <c r="B152" s="176">
        <f>SUM(B3:B151)</f>
        <v>813</v>
      </c>
      <c r="C152" s="176">
        <f>SUM(C3:C151)</f>
        <v>1301</v>
      </c>
      <c r="D152" s="176">
        <f>SUM(D3:D151)</f>
        <v>51</v>
      </c>
      <c r="E152" s="165"/>
      <c r="F152" s="176"/>
      <c r="G152" s="165"/>
      <c r="H152" s="165"/>
      <c r="I152" s="165"/>
      <c r="J152" s="176">
        <f>B152+C152+D152</f>
        <v>2165</v>
      </c>
      <c r="K152" s="174"/>
      <c r="L152" s="166"/>
      <c r="N152" t="s">
        <v>5072</v>
      </c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  <c r="N153" t="s">
        <v>5073</v>
      </c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  <c r="N154" t="s">
        <v>5076</v>
      </c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9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8</v>
      </c>
      <c r="C174" s="163">
        <v>15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61</v>
      </c>
      <c r="G175" s="24">
        <f>SUM(C167+C183+C189+C197)</f>
        <v>60</v>
      </c>
      <c r="H175" s="24">
        <f>SUM(C170+C171+C172+C173+C190+C199+C200)</f>
        <v>43</v>
      </c>
      <c r="I175" s="24">
        <f>C174+C175+C176</f>
        <v>15</v>
      </c>
      <c r="J175" s="170">
        <f>F175+G175+H175+I175</f>
        <v>179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28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43</v>
      </c>
      <c r="G177" s="165">
        <f>SUM(B168+B169+B183+B189+B197+B198)</f>
        <v>50</v>
      </c>
      <c r="H177" s="165">
        <f>SUM(B170+B171+B172+B173+B190+B199+B200)</f>
        <v>85</v>
      </c>
      <c r="I177" s="165">
        <f>SUM(B174+B175+B176+B201+B202)</f>
        <v>74</v>
      </c>
      <c r="J177" s="176">
        <f>F177+G177+H177+I177</f>
        <v>252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0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1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104</v>
      </c>
      <c r="G181" s="96">
        <f>G175+G177+G179</f>
        <v>111</v>
      </c>
      <c r="H181" s="96">
        <f>H175+H177+H179</f>
        <v>128</v>
      </c>
      <c r="I181" s="96">
        <f>I175+I177+I179</f>
        <v>89</v>
      </c>
      <c r="J181" s="167">
        <f>J175+J177+J179</f>
        <v>432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432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16</v>
      </c>
      <c r="D188" s="96">
        <v>0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1</v>
      </c>
      <c r="C190" s="163">
        <v>13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0</v>
      </c>
      <c r="E196" s="135"/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1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20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17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10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252</v>
      </c>
      <c r="C208" s="179">
        <f>SUM(C163:C207)</f>
        <v>179</v>
      </c>
      <c r="D208" s="179">
        <f>SUM(D163:D207)</f>
        <v>1</v>
      </c>
      <c r="E208" s="292" t="s">
        <v>4905</v>
      </c>
      <c r="F208" s="179"/>
      <c r="G208" s="179"/>
      <c r="H208" s="179"/>
      <c r="I208" s="179"/>
      <c r="J208" s="179">
        <f>B208+C208+D208</f>
        <v>432</v>
      </c>
    </row>
    <row r="209" spans="1:17" ht="15.75" thickTop="1" x14ac:dyDescent="0.25">
      <c r="A209" s="24" t="s">
        <v>1802</v>
      </c>
      <c r="B209" s="24">
        <f>B208+B152</f>
        <v>1065</v>
      </c>
      <c r="C209" s="24">
        <f>C152+C208</f>
        <v>1480</v>
      </c>
      <c r="D209" s="24">
        <f>D152+D208</f>
        <v>52</v>
      </c>
      <c r="E209" s="24"/>
      <c r="F209" s="24"/>
      <c r="G209" s="24"/>
      <c r="H209" s="24"/>
      <c r="I209" s="24"/>
      <c r="J209" s="24">
        <f>J208+J152</f>
        <v>2597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5053</v>
      </c>
      <c r="E215" t="s">
        <v>5054</v>
      </c>
      <c r="O215" t="s">
        <v>4579</v>
      </c>
      <c r="P215" s="253"/>
      <c r="Q215" s="253"/>
    </row>
    <row r="216" spans="1:17" x14ac:dyDescent="0.25">
      <c r="A216" s="253" t="s">
        <v>4846</v>
      </c>
      <c r="B216" s="253"/>
      <c r="C216" s="253"/>
      <c r="D216" s="253"/>
      <c r="E216" s="253" t="s">
        <v>5063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5055</v>
      </c>
      <c r="B217" s="253"/>
      <c r="C217" s="253"/>
      <c r="D217" s="253"/>
      <c r="E217" s="253" t="s">
        <v>5069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5062</v>
      </c>
      <c r="B218" s="253"/>
      <c r="C218" s="253"/>
      <c r="D218" s="253"/>
      <c r="E218" s="253" t="s">
        <v>5071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5064</v>
      </c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5065</v>
      </c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 t="s">
        <v>5070</v>
      </c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15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15" x14ac:dyDescent="0.25">
      <c r="A242" s="253"/>
      <c r="B242" s="253"/>
      <c r="C242" s="253"/>
      <c r="D242" s="253"/>
      <c r="E242" s="253"/>
      <c r="O242" s="253" t="s">
        <v>5063</v>
      </c>
    </row>
    <row r="243" spans="1:15" x14ac:dyDescent="0.25">
      <c r="B243" s="253"/>
      <c r="C243" s="253"/>
      <c r="E243" s="253"/>
      <c r="O243" s="253"/>
    </row>
    <row r="244" spans="1:15" x14ac:dyDescent="0.25">
      <c r="B244" s="253"/>
      <c r="C244" s="253"/>
      <c r="E244" s="253"/>
      <c r="O244" s="253"/>
    </row>
    <row r="245" spans="1:15" x14ac:dyDescent="0.25">
      <c r="A245" s="253"/>
      <c r="B245" s="253"/>
      <c r="C245" s="253"/>
      <c r="O245" s="253"/>
    </row>
    <row r="246" spans="1:15" x14ac:dyDescent="0.25">
      <c r="A246" s="253"/>
      <c r="B246" s="253"/>
      <c r="C246" s="253"/>
      <c r="E246" s="253"/>
      <c r="O246" s="253"/>
    </row>
    <row r="247" spans="1:15" x14ac:dyDescent="0.25">
      <c r="A247" s="277"/>
      <c r="B247" s="253"/>
      <c r="C247" s="253"/>
      <c r="E247" s="253"/>
      <c r="O247" s="253"/>
    </row>
    <row r="248" spans="1:15" x14ac:dyDescent="0.25">
      <c r="A248" s="277"/>
      <c r="B248" s="253"/>
      <c r="C248" s="253"/>
      <c r="E248" s="253"/>
    </row>
    <row r="249" spans="1:15" x14ac:dyDescent="0.25">
      <c r="A249" s="253"/>
      <c r="B249" s="253"/>
      <c r="C249" s="253"/>
      <c r="E249" s="253"/>
    </row>
    <row r="250" spans="1:15" x14ac:dyDescent="0.25">
      <c r="A250" s="253"/>
      <c r="B250" s="253"/>
      <c r="C250" s="253"/>
      <c r="E250" s="253"/>
      <c r="O250" s="253"/>
    </row>
    <row r="251" spans="1:15" x14ac:dyDescent="0.25">
      <c r="A251" s="253"/>
      <c r="B251" s="253"/>
      <c r="C251" s="253"/>
      <c r="D251" s="253"/>
      <c r="E251" s="253"/>
      <c r="O251" s="253"/>
    </row>
    <row r="252" spans="1:15" x14ac:dyDescent="0.25">
      <c r="A252" s="253"/>
      <c r="B252" s="253"/>
      <c r="C252" s="253"/>
      <c r="D252" s="253"/>
      <c r="E252" s="253"/>
      <c r="O252" s="253"/>
    </row>
    <row r="253" spans="1:15" x14ac:dyDescent="0.25">
      <c r="A253" s="253"/>
      <c r="B253" s="253"/>
      <c r="C253" s="253"/>
      <c r="D253" s="253"/>
      <c r="E253" s="253"/>
      <c r="O253" s="253"/>
    </row>
    <row r="254" spans="1:15" x14ac:dyDescent="0.25">
      <c r="A254" s="253"/>
      <c r="B254" s="253"/>
      <c r="C254" s="253"/>
      <c r="D254" s="253"/>
      <c r="E254" s="253"/>
      <c r="F254" s="252"/>
      <c r="O254" s="253"/>
    </row>
    <row r="255" spans="1:15" x14ac:dyDescent="0.25">
      <c r="A255" s="253"/>
      <c r="B255" s="253"/>
      <c r="C255" s="253"/>
      <c r="D255" s="253"/>
      <c r="E255" s="253"/>
      <c r="O255" s="253"/>
    </row>
    <row r="256" spans="1:15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B304" s="166"/>
      <c r="E304" s="253" t="s">
        <v>5056</v>
      </c>
    </row>
    <row r="305" spans="1:17" x14ac:dyDescent="0.25">
      <c r="E305" t="s">
        <v>5057</v>
      </c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5061</v>
      </c>
      <c r="B320" s="253"/>
      <c r="C320" s="253"/>
      <c r="D320" s="253"/>
      <c r="E320" s="253" t="s">
        <v>5061</v>
      </c>
      <c r="F320" s="253"/>
      <c r="G320" s="253"/>
    </row>
    <row r="321" spans="1:7" x14ac:dyDescent="0.25">
      <c r="A321" s="253"/>
      <c r="B321" s="253"/>
      <c r="C321" s="253"/>
      <c r="D321" s="253"/>
      <c r="E321" s="253"/>
      <c r="F321" s="253"/>
      <c r="G321" s="253"/>
    </row>
    <row r="322" spans="1:7" x14ac:dyDescent="0.25">
      <c r="A322" s="253"/>
      <c r="B322" s="253"/>
      <c r="C322" s="253"/>
      <c r="D322" s="253"/>
      <c r="E322" s="253"/>
      <c r="F322" s="253"/>
      <c r="G322" s="253"/>
    </row>
    <row r="323" spans="1:7" x14ac:dyDescent="0.25">
      <c r="A323" s="253"/>
      <c r="C323" s="253"/>
      <c r="D323" s="253"/>
      <c r="E323" s="253"/>
      <c r="F323" s="253"/>
      <c r="G323" s="253"/>
    </row>
    <row r="324" spans="1:7" x14ac:dyDescent="0.25">
      <c r="A324" s="253"/>
      <c r="C324" s="253"/>
      <c r="D324" s="253"/>
      <c r="E324" s="253"/>
    </row>
    <row r="325" spans="1:7" x14ac:dyDescent="0.25">
      <c r="A325" s="253"/>
      <c r="C325" s="253"/>
      <c r="D325" s="253"/>
      <c r="E325" s="253"/>
    </row>
    <row r="326" spans="1:7" x14ac:dyDescent="0.25">
      <c r="A326" s="253"/>
      <c r="C326" s="253"/>
      <c r="D326" s="253"/>
      <c r="E326" s="253"/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C339" s="253"/>
      <c r="D339" s="253"/>
      <c r="E339" s="253"/>
      <c r="K339" t="s">
        <v>5066</v>
      </c>
      <c r="O339" t="s">
        <v>5067</v>
      </c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I52"/>
  <sheetViews>
    <sheetView topLeftCell="A26" workbookViewId="0">
      <selection activeCell="I37" sqref="I37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3973</v>
      </c>
      <c r="C2" s="123">
        <v>842</v>
      </c>
      <c r="D2" s="123" t="s">
        <v>3974</v>
      </c>
      <c r="E2" s="123">
        <v>124</v>
      </c>
      <c r="F2" s="124">
        <v>44019</v>
      </c>
      <c r="G2" s="123" t="s">
        <v>2950</v>
      </c>
      <c r="H2" t="s">
        <v>4494</v>
      </c>
    </row>
    <row r="3" spans="1:9" x14ac:dyDescent="0.25">
      <c r="A3" s="158">
        <v>2</v>
      </c>
      <c r="B3" s="51" t="s">
        <v>4178</v>
      </c>
      <c r="C3" s="334" t="s">
        <v>2491</v>
      </c>
      <c r="D3" s="123" t="s">
        <v>4179</v>
      </c>
      <c r="E3" s="123">
        <v>252</v>
      </c>
      <c r="F3" s="124">
        <v>44106</v>
      </c>
      <c r="G3" s="86" t="s">
        <v>2950</v>
      </c>
      <c r="H3" t="s">
        <v>4716</v>
      </c>
    </row>
    <row r="4" spans="1:9" x14ac:dyDescent="0.25">
      <c r="A4" s="158">
        <v>3</v>
      </c>
      <c r="B4" s="51" t="s">
        <v>4187</v>
      </c>
      <c r="C4" s="123">
        <v>931</v>
      </c>
      <c r="D4" s="123" t="s">
        <v>4125</v>
      </c>
      <c r="E4" s="123">
        <v>259</v>
      </c>
      <c r="F4" s="124">
        <v>44113</v>
      </c>
      <c r="G4" s="86" t="s">
        <v>2950</v>
      </c>
      <c r="H4" t="s">
        <v>4637</v>
      </c>
    </row>
    <row r="5" spans="1:9" x14ac:dyDescent="0.25">
      <c r="A5" s="158">
        <v>4</v>
      </c>
      <c r="B5" s="51" t="s">
        <v>4201</v>
      </c>
      <c r="C5" s="123" t="s">
        <v>4202</v>
      </c>
      <c r="D5" s="123" t="s">
        <v>4125</v>
      </c>
      <c r="E5" s="123">
        <v>266</v>
      </c>
      <c r="F5" s="124">
        <v>44118</v>
      </c>
      <c r="G5" s="140" t="s">
        <v>2843</v>
      </c>
    </row>
    <row r="6" spans="1:9" x14ac:dyDescent="0.25">
      <c r="A6" s="158">
        <v>5</v>
      </c>
      <c r="B6" s="51" t="s">
        <v>4260</v>
      </c>
      <c r="C6" s="123">
        <v>931</v>
      </c>
      <c r="D6" s="123" t="s">
        <v>4125</v>
      </c>
      <c r="E6" s="123">
        <v>326</v>
      </c>
      <c r="F6" s="124">
        <v>44154</v>
      </c>
      <c r="G6" s="86" t="s">
        <v>2950</v>
      </c>
      <c r="H6" t="s">
        <v>4662</v>
      </c>
    </row>
    <row r="7" spans="1:9" x14ac:dyDescent="0.25">
      <c r="A7" s="158">
        <v>6</v>
      </c>
      <c r="B7" s="51" t="s">
        <v>4367</v>
      </c>
      <c r="C7" s="123" t="s">
        <v>4368</v>
      </c>
      <c r="D7" s="123" t="s">
        <v>4125</v>
      </c>
      <c r="E7" s="123">
        <v>44</v>
      </c>
      <c r="F7" s="124">
        <v>44230</v>
      </c>
      <c r="G7" s="86" t="s">
        <v>2950</v>
      </c>
      <c r="H7" s="343"/>
      <c r="I7" t="s">
        <v>4557</v>
      </c>
    </row>
    <row r="8" spans="1:9" x14ac:dyDescent="0.25">
      <c r="A8" s="158">
        <v>7</v>
      </c>
      <c r="B8" s="51" t="s">
        <v>4399</v>
      </c>
      <c r="C8" s="123" t="s">
        <v>3502</v>
      </c>
      <c r="D8" s="123" t="s">
        <v>4342</v>
      </c>
      <c r="E8" s="123">
        <v>70</v>
      </c>
      <c r="F8" s="124">
        <v>44253</v>
      </c>
      <c r="G8" s="302" t="s">
        <v>2950</v>
      </c>
      <c r="H8" s="343" t="s">
        <v>4934</v>
      </c>
    </row>
    <row r="9" spans="1:9" x14ac:dyDescent="0.25">
      <c r="A9" s="158">
        <v>8</v>
      </c>
      <c r="B9" s="51" t="s">
        <v>4411</v>
      </c>
      <c r="C9" s="123" t="s">
        <v>4412</v>
      </c>
      <c r="D9" s="123" t="s">
        <v>4342</v>
      </c>
      <c r="E9" s="123">
        <v>85</v>
      </c>
      <c r="F9" s="124">
        <v>44279</v>
      </c>
      <c r="G9" s="140" t="s">
        <v>2843</v>
      </c>
      <c r="H9" s="345" t="s">
        <v>4952</v>
      </c>
    </row>
    <row r="10" spans="1:9" x14ac:dyDescent="0.25">
      <c r="A10" s="158">
        <v>9</v>
      </c>
      <c r="B10" s="51" t="s">
        <v>4435</v>
      </c>
      <c r="C10" s="123">
        <v>121</v>
      </c>
      <c r="D10" s="123" t="s">
        <v>4436</v>
      </c>
      <c r="E10" s="123">
        <v>112</v>
      </c>
      <c r="F10" s="124">
        <v>44330</v>
      </c>
      <c r="G10" s="302" t="s">
        <v>2950</v>
      </c>
      <c r="H10" s="345" t="s">
        <v>5068</v>
      </c>
    </row>
    <row r="11" spans="1:9" x14ac:dyDescent="0.25">
      <c r="A11" s="158">
        <v>10</v>
      </c>
      <c r="B11" s="51" t="s">
        <v>4451</v>
      </c>
      <c r="C11" s="123" t="s">
        <v>3502</v>
      </c>
      <c r="D11" s="123" t="s">
        <v>4433</v>
      </c>
      <c r="E11" s="123">
        <v>126</v>
      </c>
      <c r="F11" s="124">
        <v>44348</v>
      </c>
      <c r="G11" s="86" t="s">
        <v>2950</v>
      </c>
    </row>
    <row r="12" spans="1:9" x14ac:dyDescent="0.25">
      <c r="A12" s="158">
        <v>11</v>
      </c>
      <c r="B12" s="51" t="s">
        <v>4466</v>
      </c>
      <c r="C12" s="123" t="s">
        <v>4368</v>
      </c>
      <c r="D12" s="123" t="s">
        <v>4467</v>
      </c>
      <c r="E12" s="123">
        <v>135</v>
      </c>
      <c r="F12" s="124">
        <v>44362</v>
      </c>
      <c r="G12" s="140" t="s">
        <v>2843</v>
      </c>
    </row>
    <row r="13" spans="1:9" x14ac:dyDescent="0.25">
      <c r="A13" s="158">
        <v>12</v>
      </c>
      <c r="B13" s="51" t="s">
        <v>4472</v>
      </c>
      <c r="C13" s="334" t="s">
        <v>2489</v>
      </c>
      <c r="D13" s="123" t="s">
        <v>4433</v>
      </c>
      <c r="E13" s="123">
        <v>142</v>
      </c>
      <c r="F13" s="124">
        <v>44370</v>
      </c>
      <c r="G13" s="86" t="s">
        <v>2950</v>
      </c>
      <c r="H13" t="s">
        <v>4995</v>
      </c>
    </row>
    <row r="14" spans="1:9" x14ac:dyDescent="0.25">
      <c r="A14" s="158">
        <v>13</v>
      </c>
      <c r="B14" s="51" t="s">
        <v>4555</v>
      </c>
      <c r="C14" s="123">
        <v>222</v>
      </c>
      <c r="D14" s="123" t="s">
        <v>4556</v>
      </c>
      <c r="E14" s="123">
        <v>185</v>
      </c>
      <c r="F14" s="124">
        <v>44438</v>
      </c>
      <c r="G14" s="140" t="s">
        <v>2843</v>
      </c>
    </row>
    <row r="15" spans="1:9" x14ac:dyDescent="0.25">
      <c r="A15" s="158">
        <v>14</v>
      </c>
      <c r="B15" s="51" t="s">
        <v>4591</v>
      </c>
      <c r="C15" s="123" t="s">
        <v>4488</v>
      </c>
      <c r="D15" s="123" t="s">
        <v>4592</v>
      </c>
      <c r="E15" s="123">
        <v>216</v>
      </c>
      <c r="F15" s="124">
        <v>44446</v>
      </c>
      <c r="G15" s="140" t="s">
        <v>2843</v>
      </c>
    </row>
    <row r="16" spans="1:9" x14ac:dyDescent="0.25">
      <c r="A16" s="158">
        <v>15</v>
      </c>
      <c r="B16" s="51" t="s">
        <v>4628</v>
      </c>
      <c r="C16" s="123">
        <v>641</v>
      </c>
      <c r="D16" s="123" t="s">
        <v>4556</v>
      </c>
      <c r="E16" s="123">
        <v>229</v>
      </c>
      <c r="F16" s="124">
        <v>44449</v>
      </c>
      <c r="G16" s="86" t="s">
        <v>2950</v>
      </c>
    </row>
    <row r="17" spans="1:7" x14ac:dyDescent="0.25">
      <c r="A17" s="158">
        <v>16</v>
      </c>
      <c r="B17" s="51" t="s">
        <v>4634</v>
      </c>
      <c r="C17" s="123">
        <v>731</v>
      </c>
      <c r="D17" s="123" t="s">
        <v>4635</v>
      </c>
      <c r="E17" s="123">
        <v>235</v>
      </c>
      <c r="F17" s="124">
        <v>44453</v>
      </c>
      <c r="G17" s="86" t="s">
        <v>2950</v>
      </c>
    </row>
    <row r="18" spans="1:7" x14ac:dyDescent="0.25">
      <c r="A18" s="158">
        <v>17</v>
      </c>
      <c r="B18" s="51" t="s">
        <v>4706</v>
      </c>
      <c r="C18" s="123">
        <v>731</v>
      </c>
      <c r="D18" s="123" t="s">
        <v>4556</v>
      </c>
      <c r="E18" s="123">
        <v>287</v>
      </c>
      <c r="F18" s="124">
        <v>44469</v>
      </c>
      <c r="G18" s="86" t="s">
        <v>2950</v>
      </c>
    </row>
    <row r="19" spans="1:7" x14ac:dyDescent="0.25">
      <c r="A19" s="158">
        <v>18</v>
      </c>
      <c r="B19" s="51" t="s">
        <v>4758</v>
      </c>
      <c r="C19" s="123">
        <v>941</v>
      </c>
      <c r="D19" s="123" t="s">
        <v>4556</v>
      </c>
      <c r="E19" s="123">
        <v>335</v>
      </c>
      <c r="F19" s="124">
        <v>44491</v>
      </c>
      <c r="G19" s="86" t="s">
        <v>2950</v>
      </c>
    </row>
    <row r="20" spans="1:7" x14ac:dyDescent="0.25">
      <c r="A20" s="158">
        <v>19</v>
      </c>
      <c r="B20" s="51" t="s">
        <v>4769</v>
      </c>
      <c r="C20" s="123">
        <v>841</v>
      </c>
      <c r="D20" s="123" t="s">
        <v>4556</v>
      </c>
      <c r="E20" s="123">
        <v>343</v>
      </c>
      <c r="F20" s="124">
        <v>44495</v>
      </c>
      <c r="G20" s="86" t="s">
        <v>2950</v>
      </c>
    </row>
    <row r="21" spans="1:7" x14ac:dyDescent="0.25">
      <c r="A21" s="158">
        <v>20</v>
      </c>
      <c r="B21" s="51" t="s">
        <v>4789</v>
      </c>
      <c r="C21" s="123" t="s">
        <v>4798</v>
      </c>
      <c r="D21" s="123" t="s">
        <v>4556</v>
      </c>
      <c r="E21" s="123">
        <v>362</v>
      </c>
      <c r="F21" s="124">
        <v>44515</v>
      </c>
      <c r="G21" s="86" t="s">
        <v>2950</v>
      </c>
    </row>
    <row r="22" spans="1:7" x14ac:dyDescent="0.25">
      <c r="A22" s="158">
        <v>21</v>
      </c>
      <c r="B22" s="51" t="s">
        <v>4799</v>
      </c>
      <c r="C22" s="123">
        <v>932</v>
      </c>
      <c r="D22" s="123" t="s">
        <v>4556</v>
      </c>
      <c r="E22" s="123">
        <v>374</v>
      </c>
      <c r="F22" s="124">
        <v>44519</v>
      </c>
      <c r="G22" s="140" t="s">
        <v>2843</v>
      </c>
    </row>
    <row r="23" spans="1:7" x14ac:dyDescent="0.25">
      <c r="A23" s="158">
        <v>22</v>
      </c>
      <c r="B23" s="51" t="s">
        <v>4809</v>
      </c>
      <c r="C23" s="334" t="s">
        <v>4491</v>
      </c>
      <c r="D23" s="123" t="s">
        <v>4556</v>
      </c>
      <c r="E23" s="123">
        <v>381</v>
      </c>
      <c r="F23" s="124">
        <v>44523</v>
      </c>
      <c r="G23" s="140" t="s">
        <v>2843</v>
      </c>
    </row>
    <row r="24" spans="1:7" x14ac:dyDescent="0.25">
      <c r="A24" s="158">
        <v>23</v>
      </c>
      <c r="B24" s="51" t="s">
        <v>4812</v>
      </c>
      <c r="C24" s="123" t="s">
        <v>4798</v>
      </c>
      <c r="D24" s="123" t="s">
        <v>4556</v>
      </c>
      <c r="E24" s="123">
        <v>386</v>
      </c>
      <c r="F24" s="124">
        <v>44523</v>
      </c>
      <c r="G24" s="86" t="s">
        <v>2950</v>
      </c>
    </row>
    <row r="25" spans="1:7" x14ac:dyDescent="0.25">
      <c r="A25" s="158">
        <v>24</v>
      </c>
      <c r="B25" s="51" t="s">
        <v>280</v>
      </c>
      <c r="C25" s="123">
        <v>531</v>
      </c>
      <c r="D25" s="123" t="s">
        <v>4556</v>
      </c>
      <c r="E25" s="123">
        <v>387</v>
      </c>
      <c r="F25" s="124">
        <v>44526</v>
      </c>
      <c r="G25" s="86" t="s">
        <v>2950</v>
      </c>
    </row>
    <row r="26" spans="1:7" x14ac:dyDescent="0.25">
      <c r="A26" s="158">
        <v>25</v>
      </c>
      <c r="B26" s="51" t="s">
        <v>4819</v>
      </c>
      <c r="C26" s="123">
        <v>431</v>
      </c>
      <c r="D26" s="123" t="s">
        <v>4556</v>
      </c>
      <c r="E26" s="123">
        <v>391</v>
      </c>
      <c r="F26" s="124">
        <v>44530</v>
      </c>
      <c r="G26" s="86" t="s">
        <v>2950</v>
      </c>
    </row>
    <row r="27" spans="1:7" x14ac:dyDescent="0.25">
      <c r="A27" s="158">
        <v>26</v>
      </c>
      <c r="B27" s="51" t="s">
        <v>4825</v>
      </c>
      <c r="C27" s="123">
        <v>631</v>
      </c>
      <c r="D27" s="123" t="s">
        <v>4556</v>
      </c>
      <c r="E27" s="123">
        <v>395</v>
      </c>
      <c r="F27" s="124">
        <v>44531</v>
      </c>
      <c r="G27" s="86" t="s">
        <v>2950</v>
      </c>
    </row>
    <row r="28" spans="1:7" x14ac:dyDescent="0.25">
      <c r="A28" s="158">
        <v>27</v>
      </c>
      <c r="B28" s="51" t="s">
        <v>4834</v>
      </c>
      <c r="C28" s="123" t="s">
        <v>3502</v>
      </c>
      <c r="D28" s="123" t="s">
        <v>4556</v>
      </c>
      <c r="E28" s="123">
        <v>410</v>
      </c>
      <c r="F28" s="124">
        <v>44532</v>
      </c>
      <c r="G28" s="86" t="s">
        <v>2950</v>
      </c>
    </row>
    <row r="29" spans="1:7" x14ac:dyDescent="0.25">
      <c r="A29" s="158">
        <v>28</v>
      </c>
      <c r="B29" s="51" t="s">
        <v>4838</v>
      </c>
      <c r="C29" s="123">
        <v>521</v>
      </c>
      <c r="D29" s="123" t="s">
        <v>4556</v>
      </c>
      <c r="E29" s="123">
        <v>411</v>
      </c>
      <c r="F29" s="124">
        <v>44533</v>
      </c>
      <c r="G29" s="86" t="s">
        <v>2950</v>
      </c>
    </row>
    <row r="30" spans="1:7" x14ac:dyDescent="0.25">
      <c r="A30" s="158">
        <v>29</v>
      </c>
      <c r="B30" s="51" t="s">
        <v>4843</v>
      </c>
      <c r="C30" s="123">
        <v>631</v>
      </c>
      <c r="D30" s="123" t="s">
        <v>4556</v>
      </c>
      <c r="E30" s="123">
        <v>404</v>
      </c>
      <c r="F30" s="124">
        <v>44531</v>
      </c>
      <c r="G30" s="86" t="s">
        <v>2950</v>
      </c>
    </row>
    <row r="31" spans="1:7" x14ac:dyDescent="0.25">
      <c r="A31" s="158">
        <v>30</v>
      </c>
      <c r="B31" s="51" t="s">
        <v>4844</v>
      </c>
      <c r="C31" s="123">
        <v>631</v>
      </c>
      <c r="D31" s="123" t="s">
        <v>4556</v>
      </c>
      <c r="E31" s="123">
        <v>405</v>
      </c>
      <c r="F31" s="124">
        <v>44531</v>
      </c>
      <c r="G31" s="86" t="s">
        <v>2950</v>
      </c>
    </row>
    <row r="32" spans="1:7" x14ac:dyDescent="0.25">
      <c r="A32" s="158">
        <v>31</v>
      </c>
      <c r="B32" s="51" t="s">
        <v>4845</v>
      </c>
      <c r="C32" s="123">
        <v>631</v>
      </c>
      <c r="D32" s="123" t="s">
        <v>4556</v>
      </c>
      <c r="E32" s="123">
        <v>406</v>
      </c>
      <c r="F32" s="124">
        <v>44531</v>
      </c>
      <c r="G32" s="86" t="s">
        <v>2950</v>
      </c>
    </row>
    <row r="33" spans="1:7" x14ac:dyDescent="0.25">
      <c r="A33" s="158">
        <v>32</v>
      </c>
      <c r="B33" s="51" t="s">
        <v>4857</v>
      </c>
      <c r="C33" s="123">
        <v>721</v>
      </c>
      <c r="D33" s="123" t="s">
        <v>4556</v>
      </c>
      <c r="E33" s="123">
        <v>422</v>
      </c>
      <c r="F33" s="124">
        <v>44539</v>
      </c>
      <c r="G33" s="86" t="s">
        <v>2950</v>
      </c>
    </row>
    <row r="34" spans="1:7" x14ac:dyDescent="0.25">
      <c r="A34" s="158">
        <v>33</v>
      </c>
      <c r="B34" s="51" t="s">
        <v>4863</v>
      </c>
      <c r="C34" s="123" t="s">
        <v>3719</v>
      </c>
      <c r="D34" s="123" t="s">
        <v>4556</v>
      </c>
      <c r="E34" s="123">
        <v>429</v>
      </c>
      <c r="F34" s="124">
        <v>44545</v>
      </c>
      <c r="G34" s="86" t="s">
        <v>2950</v>
      </c>
    </row>
    <row r="35" spans="1:7" x14ac:dyDescent="0.25">
      <c r="A35" s="158">
        <v>34</v>
      </c>
      <c r="B35" s="51" t="s">
        <v>4864</v>
      </c>
      <c r="C35" s="123">
        <v>721</v>
      </c>
      <c r="D35" s="123" t="s">
        <v>4556</v>
      </c>
      <c r="E35" s="123">
        <v>428</v>
      </c>
      <c r="F35" s="124">
        <v>44545</v>
      </c>
      <c r="G35" s="86" t="s">
        <v>2950</v>
      </c>
    </row>
    <row r="36" spans="1:7" x14ac:dyDescent="0.25">
      <c r="A36" s="158">
        <v>35</v>
      </c>
      <c r="B36" s="51" t="s">
        <v>4867</v>
      </c>
      <c r="C36" s="123">
        <v>721</v>
      </c>
      <c r="D36" s="123" t="s">
        <v>4556</v>
      </c>
      <c r="E36" s="123">
        <v>431</v>
      </c>
      <c r="F36" s="124">
        <v>44546</v>
      </c>
      <c r="G36" s="86" t="s">
        <v>2950</v>
      </c>
    </row>
    <row r="37" spans="1:7" x14ac:dyDescent="0.25">
      <c r="A37" s="158">
        <v>36</v>
      </c>
      <c r="B37" s="51" t="s">
        <v>4873</v>
      </c>
      <c r="C37" s="123">
        <v>131</v>
      </c>
      <c r="D37" s="123" t="s">
        <v>4556</v>
      </c>
      <c r="E37" s="123">
        <v>437</v>
      </c>
      <c r="F37" s="124">
        <v>44551</v>
      </c>
      <c r="G37" s="86" t="s">
        <v>2950</v>
      </c>
    </row>
    <row r="38" spans="1:7" x14ac:dyDescent="0.25">
      <c r="A38" s="158">
        <v>37</v>
      </c>
      <c r="B38" s="51" t="s">
        <v>4875</v>
      </c>
      <c r="C38" s="123" t="s">
        <v>3719</v>
      </c>
      <c r="D38" s="123" t="s">
        <v>4556</v>
      </c>
      <c r="E38" s="123">
        <v>439</v>
      </c>
      <c r="F38" s="124">
        <v>44553</v>
      </c>
      <c r="G38" s="86" t="s">
        <v>2950</v>
      </c>
    </row>
    <row r="39" spans="1:7" x14ac:dyDescent="0.25">
      <c r="A39" s="158">
        <v>38</v>
      </c>
      <c r="B39" s="51" t="s">
        <v>4879</v>
      </c>
      <c r="C39" s="123" t="s">
        <v>4798</v>
      </c>
      <c r="D39" s="124" t="s">
        <v>4556</v>
      </c>
      <c r="E39" s="123">
        <v>442</v>
      </c>
      <c r="F39" s="124">
        <v>44554</v>
      </c>
      <c r="G39" s="86" t="s">
        <v>2950</v>
      </c>
    </row>
    <row r="40" spans="1:7" x14ac:dyDescent="0.25">
      <c r="A40" s="158">
        <v>39</v>
      </c>
      <c r="B40" s="51" t="s">
        <v>4880</v>
      </c>
      <c r="C40" s="123">
        <v>421</v>
      </c>
      <c r="D40" s="124" t="s">
        <v>4556</v>
      </c>
      <c r="E40" s="123">
        <v>443</v>
      </c>
      <c r="F40" s="124">
        <v>44554</v>
      </c>
      <c r="G40" s="140" t="s">
        <v>2843</v>
      </c>
    </row>
    <row r="41" spans="1:7" x14ac:dyDescent="0.25">
      <c r="A41" s="158">
        <v>40</v>
      </c>
      <c r="B41" s="51" t="s">
        <v>4882</v>
      </c>
      <c r="C41" s="123">
        <v>231</v>
      </c>
      <c r="D41" s="124" t="s">
        <v>4883</v>
      </c>
      <c r="E41" s="123">
        <v>446</v>
      </c>
      <c r="F41" s="124">
        <v>44557</v>
      </c>
      <c r="G41" s="140" t="s">
        <v>2843</v>
      </c>
    </row>
    <row r="42" spans="1:7" x14ac:dyDescent="0.25">
      <c r="A42" s="158">
        <v>41</v>
      </c>
      <c r="B42" s="51" t="s">
        <v>4903</v>
      </c>
      <c r="C42" s="123" t="s">
        <v>4490</v>
      </c>
      <c r="D42" s="124" t="s">
        <v>4556</v>
      </c>
      <c r="E42" s="123">
        <v>13</v>
      </c>
      <c r="F42" s="124">
        <v>44575</v>
      </c>
      <c r="G42" s="140" t="s">
        <v>2843</v>
      </c>
    </row>
    <row r="43" spans="1:7" x14ac:dyDescent="0.25">
      <c r="A43" s="158">
        <v>42</v>
      </c>
      <c r="B43" s="51" t="s">
        <v>4910</v>
      </c>
      <c r="C43" s="123" t="s">
        <v>4798</v>
      </c>
      <c r="D43" s="124" t="s">
        <v>4556</v>
      </c>
      <c r="E43" s="123">
        <v>22</v>
      </c>
      <c r="F43" s="124">
        <v>44579</v>
      </c>
      <c r="G43" s="302" t="s">
        <v>2950</v>
      </c>
    </row>
    <row r="44" spans="1:7" x14ac:dyDescent="0.25">
      <c r="A44" s="158">
        <v>43</v>
      </c>
      <c r="B44" s="65" t="s">
        <v>4921</v>
      </c>
      <c r="C44" s="287" t="s">
        <v>4922</v>
      </c>
      <c r="D44" s="288" t="s">
        <v>4923</v>
      </c>
      <c r="E44" s="287">
        <v>26</v>
      </c>
      <c r="F44" s="288">
        <v>44580</v>
      </c>
      <c r="G44" s="244" t="s">
        <v>2843</v>
      </c>
    </row>
    <row r="45" spans="1:7" x14ac:dyDescent="0.25">
      <c r="A45" s="158">
        <v>44</v>
      </c>
      <c r="B45" s="51" t="s">
        <v>4937</v>
      </c>
      <c r="C45" s="123" t="s">
        <v>4938</v>
      </c>
      <c r="D45" s="124" t="s">
        <v>4939</v>
      </c>
      <c r="E45" s="123">
        <v>51</v>
      </c>
      <c r="F45" s="124">
        <v>44594</v>
      </c>
      <c r="G45" s="140" t="s">
        <v>2843</v>
      </c>
    </row>
    <row r="46" spans="1:7" x14ac:dyDescent="0.25">
      <c r="A46" s="158">
        <v>45</v>
      </c>
      <c r="B46" s="51" t="s">
        <v>4987</v>
      </c>
      <c r="C46" s="123">
        <v>841</v>
      </c>
      <c r="D46" s="124" t="s">
        <v>4988</v>
      </c>
      <c r="E46" s="123">
        <v>98</v>
      </c>
      <c r="F46" s="124">
        <v>44642</v>
      </c>
      <c r="G46" s="86" t="s">
        <v>2950</v>
      </c>
    </row>
    <row r="47" spans="1:7" x14ac:dyDescent="0.25">
      <c r="A47" s="158">
        <v>46</v>
      </c>
      <c r="B47" s="51" t="s">
        <v>4998</v>
      </c>
      <c r="C47" s="123">
        <v>841</v>
      </c>
      <c r="D47" s="124" t="s">
        <v>4999</v>
      </c>
      <c r="E47" s="123">
        <v>109</v>
      </c>
      <c r="F47" s="124">
        <v>44652</v>
      </c>
      <c r="G47" s="86" t="s">
        <v>2950</v>
      </c>
    </row>
    <row r="48" spans="1:7" x14ac:dyDescent="0.25">
      <c r="A48" s="158">
        <v>47</v>
      </c>
      <c r="B48" s="51" t="s">
        <v>5001</v>
      </c>
      <c r="C48" s="123" t="s">
        <v>4368</v>
      </c>
      <c r="D48" s="124" t="s">
        <v>5002</v>
      </c>
      <c r="E48" s="123">
        <v>110</v>
      </c>
      <c r="F48" s="124">
        <v>44652</v>
      </c>
      <c r="G48" s="86" t="s">
        <v>2950</v>
      </c>
    </row>
    <row r="49" spans="1:7" x14ac:dyDescent="0.25">
      <c r="A49" s="158">
        <v>48</v>
      </c>
      <c r="B49" s="51" t="s">
        <v>5016</v>
      </c>
      <c r="C49" s="123" t="s">
        <v>3719</v>
      </c>
      <c r="D49" s="124" t="s">
        <v>5052</v>
      </c>
      <c r="E49" s="123">
        <v>127</v>
      </c>
      <c r="F49" s="124">
        <v>44669</v>
      </c>
      <c r="G49" s="86" t="s">
        <v>2950</v>
      </c>
    </row>
    <row r="50" spans="1:7" x14ac:dyDescent="0.25">
      <c r="A50" s="158">
        <v>49</v>
      </c>
      <c r="B50" s="51" t="s">
        <v>5049</v>
      </c>
      <c r="C50" s="123" t="s">
        <v>5050</v>
      </c>
      <c r="D50" s="124" t="s">
        <v>5051</v>
      </c>
      <c r="E50" s="123">
        <v>163</v>
      </c>
      <c r="F50" s="124">
        <v>44712</v>
      </c>
      <c r="G50" s="140" t="s">
        <v>2843</v>
      </c>
    </row>
    <row r="51" spans="1:7" x14ac:dyDescent="0.25">
      <c r="A51" s="158">
        <v>50</v>
      </c>
      <c r="B51" s="51" t="s">
        <v>5058</v>
      </c>
      <c r="C51" s="123" t="s">
        <v>5059</v>
      </c>
      <c r="D51" s="124" t="s">
        <v>5060</v>
      </c>
      <c r="E51" s="123">
        <v>167</v>
      </c>
      <c r="F51" s="124">
        <v>44718</v>
      </c>
      <c r="G51" s="140" t="s">
        <v>2843</v>
      </c>
    </row>
    <row r="52" spans="1:7" x14ac:dyDescent="0.25">
      <c r="A52" s="158">
        <v>51</v>
      </c>
      <c r="B52" s="51" t="s">
        <v>4294</v>
      </c>
      <c r="C52" s="123">
        <v>921</v>
      </c>
      <c r="D52" s="124" t="s">
        <v>5060</v>
      </c>
      <c r="E52" s="123">
        <v>171</v>
      </c>
      <c r="F52" s="124">
        <v>44718</v>
      </c>
      <c r="G52" s="140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X348"/>
  <sheetViews>
    <sheetView zoomScaleNormal="100" workbookViewId="0">
      <pane ySplit="1" topLeftCell="A2" activePane="bottomLeft" state="frozen"/>
      <selection pane="bottomLeft" activeCell="Q144" sqref="Q144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393</v>
      </c>
      <c r="G3" s="24">
        <f>C5+C12+C23+C31+C36+C42+C48+C103+C116+C117+C126+C127+C135+C143+C53+C63+C81+C89+C13+C14+C24+C25+C64+C104+C118+C136+C144</f>
        <v>358</v>
      </c>
      <c r="H3" s="24">
        <f>C6+C15+C26+C32+C37+C44+C49+C54+C105+C119+C120+C128+C137+C145+C129+C82+C91+C67+C68+C106</f>
        <v>258</v>
      </c>
      <c r="I3" s="24">
        <f>C7+C33+C38+C45+C50+C55+C107+C121+C130+C139+C148+C149+C122+C83+C92+C69+C70+C131+C150</f>
        <v>0</v>
      </c>
      <c r="J3" s="170">
        <f>F3+G3+H3+I3</f>
        <v>1009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288</v>
      </c>
      <c r="G6" s="5">
        <f>B5+B12+B13+B14+B23+B24+B25+B31+B36+B42+B48+B53+B103+B116+B117+B118+B126+B135+B143+B144+B127+B63+B81+B89+B64+B104+B136+B65+B66+B90+B43</f>
        <v>269</v>
      </c>
      <c r="H6" s="5">
        <f>B6+B15+B16+B17+B26+B27+B28+B32+B37+B44+B49+B54+B105+B119+B120+B128+B129+B137+B145+B146+B82+B91+B67+B68+B106+B138+B69</f>
        <v>173</v>
      </c>
      <c r="I6" s="5">
        <f>B7+B33+B38+B45+B50+B55+B107+B121+B130+B131+B139+B148+B149+B150+B83+B92+B70+B122</f>
        <v>0</v>
      </c>
      <c r="J6" s="94">
        <f>SUM(F6+G6+H6+I6)</f>
        <v>730</v>
      </c>
    </row>
    <row r="7" spans="1:15" x14ac:dyDescent="0.25">
      <c r="A7" s="5">
        <v>141</v>
      </c>
      <c r="B7" s="5">
        <v>0</v>
      </c>
      <c r="C7" s="5">
        <v>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N8" t="s">
        <v>5074</v>
      </c>
    </row>
    <row r="9" spans="1:15" x14ac:dyDescent="0.25">
      <c r="A9" s="5">
        <v>211</v>
      </c>
      <c r="B9" s="5">
        <v>0</v>
      </c>
      <c r="C9" s="5">
        <v>24</v>
      </c>
      <c r="D9" s="5"/>
      <c r="E9" s="5"/>
      <c r="F9" s="94">
        <f>D3+D9+D10+D11+D20+D21+D22+D30+D35+D40+D47+D52+D101+D113+D114+D115+D124+D125+D133+D134+D140+D141+D58+D80+D87+D59+D102+D142+D41</f>
        <v>3</v>
      </c>
      <c r="G9" s="5">
        <f>D5+D12+D13+D14+D23+D24+D31+D36+D42+D48+D53+D103+D116+D117+D118+D126+D127+D135+D143+D144+D63+D81+D89+D25+D64+D104+D136+D65+D90</f>
        <v>14</v>
      </c>
      <c r="H9" s="5">
        <f>D6+D15+D16+D17+D26+D27+D28+D32+D37+D44+D49+D54+D105+D119+D120+D128+D137+D145+D146+D64+D82+D91+D67+D68+D138+D106</f>
        <v>22</v>
      </c>
      <c r="I9" s="5">
        <f>D7+D33+D38+D45+D50+D55+D107+D121+D130+D131+D139+D148+D149+D150+D83+D92+D69+D70+D122</f>
        <v>11</v>
      </c>
      <c r="J9" s="94">
        <f>SUM(F9+G9+H9+I9)</f>
        <v>50</v>
      </c>
      <c r="N9" t="s">
        <v>5075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1789</v>
      </c>
      <c r="M10" s="220"/>
      <c r="N10" t="s">
        <v>5072</v>
      </c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t="s">
        <v>5073</v>
      </c>
    </row>
    <row r="12" spans="1:15" x14ac:dyDescent="0.25">
      <c r="A12" s="5">
        <v>221</v>
      </c>
      <c r="B12" s="5">
        <v>0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  <c r="N12" t="s">
        <v>5076</v>
      </c>
    </row>
    <row r="13" spans="1:15" x14ac:dyDescent="0.25">
      <c r="A13" s="263" t="s">
        <v>2875</v>
      </c>
      <c r="B13" s="5">
        <v>25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0</v>
      </c>
      <c r="C15" s="5">
        <v>0</v>
      </c>
      <c r="D15" s="5">
        <v>1</v>
      </c>
      <c r="E15" s="135" t="s">
        <v>2843</v>
      </c>
      <c r="F15" s="5">
        <f>SUM(F3+F6+F9)</f>
        <v>684</v>
      </c>
      <c r="G15" s="5">
        <f>SUM(G3+G6+G9)</f>
        <v>641</v>
      </c>
      <c r="H15" s="5">
        <f>SUM(H3+H6+H9)</f>
        <v>453</v>
      </c>
      <c r="I15" s="5">
        <f>SUM(I3+I6+I9)</f>
        <v>11</v>
      </c>
      <c r="J15" s="94">
        <f>SUM(F15+G15+H15+I15)</f>
        <v>1789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0</v>
      </c>
      <c r="C26" s="5">
        <v>0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0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0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23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20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0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21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0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0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0</v>
      </c>
      <c r="C54" s="5">
        <v>24</v>
      </c>
      <c r="D54" s="5">
        <v>1</v>
      </c>
      <c r="E54" s="135" t="s">
        <v>2843</v>
      </c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0</v>
      </c>
      <c r="C55" s="5">
        <v>0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16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28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24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5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13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3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18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23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17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0</v>
      </c>
      <c r="C107" s="5">
        <v>0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24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0</v>
      </c>
      <c r="C121" s="5">
        <v>0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24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21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7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7" x14ac:dyDescent="0.25">
      <c r="A130" s="5">
        <v>841</v>
      </c>
      <c r="B130" s="5">
        <v>0</v>
      </c>
      <c r="C130" s="5">
        <v>0</v>
      </c>
      <c r="D130" s="5">
        <v>3</v>
      </c>
      <c r="E130" s="135"/>
      <c r="F130" s="5"/>
      <c r="G130" s="5"/>
      <c r="H130" s="5"/>
      <c r="I130" s="5"/>
      <c r="J130" s="5"/>
    </row>
    <row r="131" spans="1:17" x14ac:dyDescent="0.25">
      <c r="A131" s="5">
        <v>842</v>
      </c>
      <c r="B131" s="5">
        <v>0</v>
      </c>
      <c r="C131" s="5">
        <v>0</v>
      </c>
      <c r="D131" s="5">
        <v>1</v>
      </c>
      <c r="E131" s="135"/>
      <c r="F131" s="5"/>
      <c r="G131" s="5"/>
      <c r="H131" s="5"/>
      <c r="I131" s="5"/>
      <c r="J131" s="5"/>
    </row>
    <row r="132" spans="1:17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7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7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7" x14ac:dyDescent="0.25">
      <c r="A135" s="5">
        <v>921</v>
      </c>
      <c r="B135" s="5">
        <v>6</v>
      </c>
      <c r="C135" s="5">
        <v>24</v>
      </c>
      <c r="D135" s="96">
        <v>1</v>
      </c>
      <c r="E135" s="255" t="s">
        <v>2843</v>
      </c>
      <c r="F135" s="5"/>
      <c r="G135" s="5"/>
      <c r="H135" s="5"/>
      <c r="I135" s="5"/>
      <c r="J135" s="5"/>
    </row>
    <row r="136" spans="1:17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7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  <c r="N137" t="s">
        <v>5074</v>
      </c>
    </row>
    <row r="138" spans="1:17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  <c r="N138" t="s">
        <v>5075</v>
      </c>
      <c r="O138" t="s">
        <v>5081</v>
      </c>
      <c r="Q138" t="s">
        <v>5082</v>
      </c>
    </row>
    <row r="139" spans="1:17" ht="15.75" thickBot="1" x14ac:dyDescent="0.3">
      <c r="A139" s="98">
        <v>941</v>
      </c>
      <c r="B139" s="5">
        <v>0</v>
      </c>
      <c r="C139" s="5">
        <v>0</v>
      </c>
      <c r="D139" s="98">
        <v>1</v>
      </c>
      <c r="E139" s="98"/>
      <c r="F139" s="98"/>
      <c r="G139" s="98"/>
      <c r="H139" s="98"/>
      <c r="I139" s="98"/>
      <c r="J139" s="98"/>
      <c r="N139" t="s">
        <v>5072</v>
      </c>
      <c r="O139" t="s">
        <v>5083</v>
      </c>
      <c r="Q139" t="s">
        <v>5084</v>
      </c>
    </row>
    <row r="140" spans="1:17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  <c r="N140" t="s">
        <v>5073</v>
      </c>
    </row>
    <row r="141" spans="1:17" x14ac:dyDescent="0.25">
      <c r="A141" s="96">
        <v>312</v>
      </c>
      <c r="B141" s="5">
        <v>16</v>
      </c>
      <c r="C141" s="5"/>
      <c r="D141" s="5">
        <v>0</v>
      </c>
      <c r="E141" s="255"/>
      <c r="F141" s="5"/>
      <c r="G141" s="5"/>
      <c r="H141" s="5"/>
      <c r="I141" s="5"/>
      <c r="J141" s="94"/>
      <c r="N141" t="s">
        <v>5076</v>
      </c>
    </row>
    <row r="142" spans="1:17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7" x14ac:dyDescent="0.25">
      <c r="A143" s="5">
        <v>321</v>
      </c>
      <c r="B143" s="5">
        <v>3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7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0</v>
      </c>
      <c r="C148" s="5">
        <v>0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730</v>
      </c>
      <c r="C152" s="176">
        <f>SUM(C3:C151)</f>
        <v>1009</v>
      </c>
      <c r="D152" s="176">
        <f>SUM(D3:D151)</f>
        <v>50</v>
      </c>
      <c r="E152" s="165"/>
      <c r="F152" s="176"/>
      <c r="G152" s="165"/>
      <c r="H152" s="165"/>
      <c r="I152" s="165"/>
      <c r="J152" s="176">
        <f>B152+C152+D152</f>
        <v>1789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9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0</v>
      </c>
      <c r="C174" s="163">
        <v>0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61</v>
      </c>
      <c r="G175" s="24">
        <f>SUM(C167+C183+C189+C197)</f>
        <v>60</v>
      </c>
      <c r="H175" s="24">
        <f>SUM(C170+C171+C172+C173+C190+C199+C200)</f>
        <v>30</v>
      </c>
      <c r="I175" s="24">
        <f>C174+C175+C176</f>
        <v>0</v>
      </c>
      <c r="J175" s="170">
        <f>F175+G175+H175+I175</f>
        <v>151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0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43</v>
      </c>
      <c r="G177" s="165">
        <f>SUM(B168+B169+B183+B189+B197+B198)</f>
        <v>50</v>
      </c>
      <c r="H177" s="165">
        <f>SUM(B170+B171+B172+B173+B190+B199+B200)</f>
        <v>84</v>
      </c>
      <c r="I177" s="165">
        <f>SUM(B174+B175+B176+B201+B202)</f>
        <v>28</v>
      </c>
      <c r="J177" s="176">
        <f>F177+G177+H177+I177</f>
        <v>205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0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1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104</v>
      </c>
      <c r="G181" s="96">
        <f>G175+G177+G179</f>
        <v>111</v>
      </c>
      <c r="H181" s="96">
        <f>H175+H177+H179</f>
        <v>114</v>
      </c>
      <c r="I181" s="96">
        <f>I175+I177+I179</f>
        <v>28</v>
      </c>
      <c r="J181" s="167">
        <f>J175+J177+J179</f>
        <v>357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357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16</v>
      </c>
      <c r="D188" s="96">
        <v>0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0</v>
      </c>
      <c r="C190" s="163">
        <v>0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0</v>
      </c>
      <c r="E196" s="135"/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1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20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17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205</v>
      </c>
      <c r="C208" s="179">
        <f>SUM(C163:C207)</f>
        <v>151</v>
      </c>
      <c r="D208" s="179">
        <f>SUM(D163:D207)</f>
        <v>1</v>
      </c>
      <c r="E208" s="292" t="s">
        <v>4905</v>
      </c>
      <c r="F208" s="179"/>
      <c r="G208" s="179"/>
      <c r="H208" s="179"/>
      <c r="I208" s="179"/>
      <c r="J208" s="179">
        <f>B208+C208+D208</f>
        <v>357</v>
      </c>
    </row>
    <row r="209" spans="1:17" ht="15.75" thickTop="1" x14ac:dyDescent="0.25">
      <c r="A209" s="24" t="s">
        <v>1802</v>
      </c>
      <c r="B209" s="24">
        <f>B208+B152</f>
        <v>935</v>
      </c>
      <c r="C209" s="24">
        <f>C152+C208</f>
        <v>1160</v>
      </c>
      <c r="D209" s="24">
        <f>D152+D208</f>
        <v>51</v>
      </c>
      <c r="E209" s="24"/>
      <c r="F209" s="24"/>
      <c r="G209" s="24"/>
      <c r="H209" s="24"/>
      <c r="I209" s="24"/>
      <c r="J209" s="24">
        <f>J208+J152</f>
        <v>2146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5053</v>
      </c>
      <c r="E215" t="s">
        <v>5054</v>
      </c>
      <c r="O215" t="s">
        <v>4579</v>
      </c>
      <c r="P215" s="253"/>
      <c r="Q215" s="253"/>
    </row>
    <row r="216" spans="1:17" x14ac:dyDescent="0.25">
      <c r="A216" s="253" t="s">
        <v>4846</v>
      </c>
      <c r="B216" s="253"/>
      <c r="C216" s="253"/>
      <c r="D216" s="253"/>
      <c r="E216" s="253" t="s">
        <v>5063</v>
      </c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5055</v>
      </c>
      <c r="B217" s="253"/>
      <c r="C217" s="253"/>
      <c r="D217" s="253"/>
      <c r="E217" s="253" t="s">
        <v>5069</v>
      </c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 t="s">
        <v>5062</v>
      </c>
      <c r="B218" s="253"/>
      <c r="C218" s="253"/>
      <c r="D218" s="253"/>
      <c r="E218" s="253" t="s">
        <v>5071</v>
      </c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 t="s">
        <v>5064</v>
      </c>
      <c r="B219" s="253"/>
      <c r="C219" s="253"/>
      <c r="D219" s="253"/>
      <c r="E219" s="253" t="s">
        <v>5077</v>
      </c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 t="s">
        <v>5065</v>
      </c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 t="s">
        <v>5070</v>
      </c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 t="s">
        <v>5078</v>
      </c>
      <c r="E222" s="253"/>
      <c r="P222" s="252"/>
      <c r="Q222" s="252"/>
    </row>
    <row r="223" spans="1:17" x14ac:dyDescent="0.25">
      <c r="A223" s="253" t="s">
        <v>5079</v>
      </c>
      <c r="E223" s="253"/>
      <c r="O223" s="253"/>
    </row>
    <row r="224" spans="1:17" x14ac:dyDescent="0.25">
      <c r="A224" s="253" t="s">
        <v>5080</v>
      </c>
      <c r="C224" s="252"/>
      <c r="E224" s="253"/>
      <c r="O224" s="253"/>
    </row>
    <row r="225" spans="1:15" x14ac:dyDescent="0.25">
      <c r="A225" s="253" t="s">
        <v>3895</v>
      </c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15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15" x14ac:dyDescent="0.25">
      <c r="A242" s="253"/>
      <c r="B242" s="253"/>
      <c r="C242" s="253"/>
      <c r="D242" s="253"/>
      <c r="E242" s="253"/>
      <c r="O242" s="253" t="s">
        <v>5063</v>
      </c>
    </row>
    <row r="243" spans="1:15" x14ac:dyDescent="0.25">
      <c r="B243" s="253"/>
      <c r="C243" s="253"/>
      <c r="E243" s="253"/>
      <c r="O243" s="253"/>
    </row>
    <row r="244" spans="1:15" x14ac:dyDescent="0.25">
      <c r="B244" s="253"/>
      <c r="C244" s="253"/>
      <c r="E244" s="253"/>
      <c r="O244" s="253"/>
    </row>
    <row r="245" spans="1:15" x14ac:dyDescent="0.25">
      <c r="A245" s="253"/>
      <c r="B245" s="253"/>
      <c r="C245" s="253"/>
      <c r="O245" s="253"/>
    </row>
    <row r="246" spans="1:15" x14ac:dyDescent="0.25">
      <c r="A246" s="253"/>
      <c r="B246" s="253"/>
      <c r="C246" s="253"/>
      <c r="E246" s="253"/>
      <c r="O246" s="253"/>
    </row>
    <row r="247" spans="1:15" x14ac:dyDescent="0.25">
      <c r="A247" s="277"/>
      <c r="B247" s="253"/>
      <c r="C247" s="253"/>
      <c r="E247" s="253"/>
      <c r="O247" s="253"/>
    </row>
    <row r="248" spans="1:15" x14ac:dyDescent="0.25">
      <c r="A248" s="277"/>
      <c r="B248" s="253"/>
      <c r="C248" s="253"/>
      <c r="E248" s="253"/>
    </row>
    <row r="249" spans="1:15" x14ac:dyDescent="0.25">
      <c r="A249" s="253"/>
      <c r="B249" s="253"/>
      <c r="C249" s="253"/>
      <c r="E249" s="253"/>
    </row>
    <row r="250" spans="1:15" x14ac:dyDescent="0.25">
      <c r="A250" s="253"/>
      <c r="B250" s="253"/>
      <c r="C250" s="253"/>
      <c r="E250" s="253"/>
      <c r="O250" s="253"/>
    </row>
    <row r="251" spans="1:15" x14ac:dyDescent="0.25">
      <c r="A251" s="253"/>
      <c r="B251" s="253"/>
      <c r="C251" s="253"/>
      <c r="D251" s="253"/>
      <c r="E251" s="253"/>
      <c r="O251" s="253"/>
    </row>
    <row r="252" spans="1:15" x14ac:dyDescent="0.25">
      <c r="A252" s="253"/>
      <c r="B252" s="253"/>
      <c r="C252" s="253"/>
      <c r="D252" s="253"/>
      <c r="E252" s="253"/>
      <c r="O252" s="253"/>
    </row>
    <row r="253" spans="1:15" x14ac:dyDescent="0.25">
      <c r="A253" s="253"/>
      <c r="B253" s="253"/>
      <c r="C253" s="253"/>
      <c r="D253" s="253"/>
      <c r="E253" s="253"/>
      <c r="O253" s="253"/>
    </row>
    <row r="254" spans="1:15" x14ac:dyDescent="0.25">
      <c r="A254" s="253"/>
      <c r="B254" s="253"/>
      <c r="C254" s="253"/>
      <c r="D254" s="253"/>
      <c r="E254" s="253"/>
      <c r="F254" s="252"/>
      <c r="O254" s="253"/>
    </row>
    <row r="255" spans="1:15" x14ac:dyDescent="0.25">
      <c r="A255" s="253"/>
      <c r="B255" s="253"/>
      <c r="C255" s="253"/>
      <c r="D255" s="253"/>
      <c r="E255" s="253"/>
      <c r="O255" s="253"/>
    </row>
    <row r="256" spans="1:15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B304" s="166"/>
      <c r="E304" s="253" t="s">
        <v>5056</v>
      </c>
    </row>
    <row r="305" spans="1:17" x14ac:dyDescent="0.25">
      <c r="E305" t="s">
        <v>5057</v>
      </c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 t="s">
        <v>5061</v>
      </c>
      <c r="B320" s="253"/>
      <c r="C320" s="253"/>
      <c r="D320" s="253"/>
      <c r="E320" s="253" t="s">
        <v>5061</v>
      </c>
      <c r="F320" s="253"/>
      <c r="G320" s="253"/>
    </row>
    <row r="321" spans="1:7" x14ac:dyDescent="0.25">
      <c r="A321" s="253"/>
      <c r="B321" s="253"/>
      <c r="C321" s="253"/>
      <c r="D321" s="253"/>
      <c r="E321" s="253"/>
      <c r="F321" s="253"/>
      <c r="G321" s="253"/>
    </row>
    <row r="322" spans="1:7" x14ac:dyDescent="0.25">
      <c r="A322" s="253"/>
      <c r="B322" s="253"/>
      <c r="C322" s="253"/>
      <c r="D322" s="253"/>
      <c r="E322" s="253"/>
      <c r="F322" s="253"/>
      <c r="G322" s="253"/>
    </row>
    <row r="323" spans="1:7" x14ac:dyDescent="0.25">
      <c r="A323" s="253"/>
      <c r="C323" s="253"/>
      <c r="D323" s="253"/>
      <c r="E323" s="253"/>
      <c r="F323" s="253"/>
      <c r="G323" s="253"/>
    </row>
    <row r="324" spans="1:7" x14ac:dyDescent="0.25">
      <c r="A324" s="253"/>
      <c r="C324" s="253"/>
      <c r="D324" s="253"/>
      <c r="E324" s="253"/>
    </row>
    <row r="325" spans="1:7" x14ac:dyDescent="0.25">
      <c r="A325" s="253"/>
      <c r="C325" s="253"/>
      <c r="D325" s="253"/>
      <c r="E325" s="253"/>
    </row>
    <row r="326" spans="1:7" x14ac:dyDescent="0.25">
      <c r="A326" s="253"/>
      <c r="C326" s="253"/>
      <c r="D326" s="253"/>
      <c r="E326" s="253"/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A339" t="s">
        <v>3895</v>
      </c>
      <c r="C339" s="253"/>
      <c r="D339" s="253"/>
      <c r="E339" s="253"/>
      <c r="K339" t="s">
        <v>5066</v>
      </c>
      <c r="O339" t="s">
        <v>5067</v>
      </c>
    </row>
    <row r="340" spans="1:15" x14ac:dyDescent="0.25">
      <c r="A340" s="253"/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W220"/>
  <sheetViews>
    <sheetView zoomScaleNormal="100" workbookViewId="0">
      <pane ySplit="2" topLeftCell="A107" activePane="bottomLeft" state="frozen"/>
      <selection pane="bottomLeft" activeCell="N225" sqref="N225"/>
    </sheetView>
  </sheetViews>
  <sheetFormatPr defaultRowHeight="15" x14ac:dyDescent="0.25"/>
  <cols>
    <col min="1" max="1" width="34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19" max="19" width="8.7109375" customWidth="1"/>
  </cols>
  <sheetData>
    <row r="1" spans="1:15" ht="29.45" customHeight="1" x14ac:dyDescent="0.25">
      <c r="A1" s="534" t="s">
        <v>5120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5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/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1769</v>
      </c>
    </row>
    <row r="3" spans="1:15" x14ac:dyDescent="0.25">
      <c r="A3" s="9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N3" s="220"/>
    </row>
    <row r="4" spans="1:15" x14ac:dyDescent="0.25">
      <c r="A4" s="62">
        <v>111</v>
      </c>
      <c r="B4" s="5">
        <v>0</v>
      </c>
      <c r="C4" s="5">
        <v>25</v>
      </c>
      <c r="D4" s="5">
        <v>0</v>
      </c>
      <c r="E4" s="3"/>
      <c r="F4" s="94">
        <f>C4+C10+C20+C30+C35+C40+C47+C52+C89+C97+C108+C117+C125+C57+C75+C80+C11+C12+C21+C22+C58+C98+C109+C126+C87</f>
        <v>393</v>
      </c>
      <c r="G4" s="5">
        <f>C6+C13+C23+C31+C36+C42+C48+C91+C100+C101+C110+C111+C119+C128+C53+C62+C76+C82+C14+C15+C24+C25+C63+C92+C102+C120+C129</f>
        <v>358</v>
      </c>
      <c r="H4" s="5">
        <f>C7+C16+C26+C32+C37+C44+C49+C54+C93+C103+C104+C112+C121+C130+C113+C77+C84+C66+C67+C94</f>
        <v>258</v>
      </c>
      <c r="I4" s="5">
        <f>C8+C33+C38+C45+C50+C55+C95+C105+C114+C123+C132+C133+C106+C78+C85+C68+C69+C115+C134</f>
        <v>0</v>
      </c>
      <c r="J4" s="94">
        <f>F4+G4+H4+I4</f>
        <v>1009</v>
      </c>
      <c r="N4" s="303"/>
      <c r="O4" s="220"/>
    </row>
    <row r="5" spans="1:15" x14ac:dyDescent="0.25">
      <c r="A5" s="62" t="s">
        <v>2888</v>
      </c>
      <c r="B5" s="5">
        <v>0</v>
      </c>
      <c r="C5" s="5"/>
      <c r="D5" s="5"/>
      <c r="E5" s="3"/>
      <c r="F5" s="5"/>
      <c r="G5" s="5"/>
      <c r="H5" s="5"/>
      <c r="I5" s="5"/>
      <c r="J5" s="94"/>
    </row>
    <row r="6" spans="1:15" x14ac:dyDescent="0.25">
      <c r="A6" s="62">
        <v>121</v>
      </c>
      <c r="B6" s="5">
        <v>3</v>
      </c>
      <c r="C6" s="5">
        <v>24</v>
      </c>
      <c r="D6" s="5">
        <v>1</v>
      </c>
      <c r="E6" s="135"/>
      <c r="F6" s="5" t="s">
        <v>1770</v>
      </c>
      <c r="G6" s="5"/>
      <c r="H6" s="5"/>
      <c r="I6" s="5"/>
      <c r="J6" s="5"/>
    </row>
    <row r="7" spans="1:15" x14ac:dyDescent="0.25">
      <c r="A7" s="62">
        <v>131</v>
      </c>
      <c r="B7" s="5">
        <v>2</v>
      </c>
      <c r="C7" s="5">
        <v>19</v>
      </c>
      <c r="D7" s="5">
        <v>1</v>
      </c>
      <c r="E7" s="338"/>
      <c r="F7" s="94">
        <f>SUM(B4+B10+B11+B12+B20+B21+B22+B30+B35+B40+B47+B52+B57+B58+B75+B80+B89+B90+B97+B98+B99+B108+B109+B117+B118+B125+B126+B127+B81+B59+B60+B41+B61+B72+B73+B87)</f>
        <v>288</v>
      </c>
      <c r="G7" s="5">
        <f>B6+B13+B14+B15+B23+B24+B25+B31+B36+B42+B48+B53+B91+B100+B101+B102+B110+B119+B128+B129+B111+B62+B76+B82+B63+B92+B120+B64+B65+B83+B43</f>
        <v>269</v>
      </c>
      <c r="H7" s="5">
        <f>B7+B16+B17+B18+B26+B27+B28+B32+B37+B44+B49+B54+B93+B103+B104+B112+B113+B121+B130+B131+B77+B84+B66+B67+B94+B122+B68</f>
        <v>173</v>
      </c>
      <c r="I7" s="5">
        <f>B8+B33+B38+B45+B50+B55+B95+B105+B114+B115+B123+B132+B133+B134+B78+B85+B69+B106</f>
        <v>0</v>
      </c>
      <c r="J7" s="94">
        <f>SUM(F7+G7+H7+I7)</f>
        <v>730</v>
      </c>
    </row>
    <row r="8" spans="1:15" x14ac:dyDescent="0.25">
      <c r="A8" s="62">
        <v>141</v>
      </c>
      <c r="B8" s="5">
        <v>0</v>
      </c>
      <c r="C8" s="5">
        <v>0</v>
      </c>
      <c r="D8" s="5">
        <v>0</v>
      </c>
      <c r="E8" s="5"/>
      <c r="F8" s="5"/>
      <c r="G8" s="5"/>
      <c r="H8" s="5"/>
      <c r="I8" s="5"/>
      <c r="J8" s="5"/>
    </row>
    <row r="9" spans="1:15" x14ac:dyDescent="0.25">
      <c r="A9" s="9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N9" t="s">
        <v>5074</v>
      </c>
    </row>
    <row r="10" spans="1:15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D4+D10+D11+D12+D20+D21+D22+D30+D35+D40+D47+D52+D89+D97+D98+D99+D108+D109+D117+D118+D125+D126+D57+D75+D80+D58+D90+D127+D41</f>
        <v>3</v>
      </c>
      <c r="G10" s="5">
        <f>D6+D13+D14+D15+D23+D24+D31+D36+D42+D48+D53+D91+D100+D101+D102+D110+D111+D119+D128+D129+D62+D76+D82+D25+D63+D92+D120+D64+D83</f>
        <v>14</v>
      </c>
      <c r="H10" s="5">
        <f>D7+D16+D17+D18+D26+D27+D28+D32+D37+D44+D49+D54+D93+D103+D104+D112+D121+D130+D131+D63+D77+D84+D66+D67+D122+D94</f>
        <v>22</v>
      </c>
      <c r="I10" s="5">
        <f>D8+D33+D38+D45+D50+D55+D95+D105+D114+D115+D123+D132+D133+D134+D78+D85+D68+D69+D106</f>
        <v>11</v>
      </c>
      <c r="J10" s="94">
        <f>SUM(F10+G10+H10+I10)</f>
        <v>50</v>
      </c>
      <c r="N10" t="s">
        <v>5075</v>
      </c>
    </row>
    <row r="11" spans="1:15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94">
        <f>J4+J7+J10</f>
        <v>1789</v>
      </c>
      <c r="M11" s="220"/>
      <c r="N11" t="s">
        <v>5072</v>
      </c>
    </row>
    <row r="12" spans="1:15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94"/>
      <c r="N12" t="s">
        <v>5073</v>
      </c>
    </row>
    <row r="13" spans="1:15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N13" t="s">
        <v>5076</v>
      </c>
    </row>
    <row r="14" spans="1:15" x14ac:dyDescent="0.25">
      <c r="A14" s="62" t="s">
        <v>2875</v>
      </c>
      <c r="B14" s="5">
        <v>25</v>
      </c>
      <c r="C14" s="5"/>
      <c r="D14" s="5">
        <v>1</v>
      </c>
      <c r="E14" s="338" t="s">
        <v>2843</v>
      </c>
      <c r="F14" s="5"/>
      <c r="G14" s="5"/>
      <c r="H14" s="5"/>
      <c r="I14" s="5"/>
      <c r="J14" s="5"/>
      <c r="N14" s="220"/>
      <c r="O14" s="220"/>
    </row>
    <row r="15" spans="1:15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N15" s="303"/>
    </row>
    <row r="16" spans="1:15" x14ac:dyDescent="0.25">
      <c r="A16" s="62" t="s">
        <v>2893</v>
      </c>
      <c r="B16" s="5">
        <v>0</v>
      </c>
      <c r="C16" s="5">
        <v>0</v>
      </c>
      <c r="D16" s="5">
        <v>1</v>
      </c>
      <c r="E16" s="135" t="s">
        <v>2843</v>
      </c>
      <c r="F16" s="5">
        <f>SUM(F4+F7+F10)</f>
        <v>684</v>
      </c>
      <c r="G16" s="5">
        <f>SUM(G4+G7+G10)</f>
        <v>641</v>
      </c>
      <c r="H16" s="5">
        <f>SUM(H4+H7+H10)</f>
        <v>453</v>
      </c>
      <c r="I16" s="5">
        <f>SUM(I4+I7+I10)</f>
        <v>11</v>
      </c>
      <c r="J16" s="94">
        <f>SUM(F16+G16+H16+I16)</f>
        <v>1789</v>
      </c>
    </row>
    <row r="17" spans="1:14" x14ac:dyDescent="0.25">
      <c r="A17" s="62" t="s">
        <v>2876</v>
      </c>
      <c r="B17" s="5">
        <v>0</v>
      </c>
      <c r="C17" s="5"/>
      <c r="D17" s="5"/>
      <c r="E17" s="5"/>
      <c r="F17" s="5"/>
      <c r="G17" s="5"/>
      <c r="H17" s="5"/>
      <c r="I17" s="5"/>
      <c r="J17" s="94"/>
    </row>
    <row r="18" spans="1:14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94"/>
      <c r="M18" s="220"/>
    </row>
    <row r="19" spans="1:14" x14ac:dyDescent="0.25">
      <c r="A19" s="94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62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62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62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62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360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60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62">
        <v>431</v>
      </c>
      <c r="B26" s="5">
        <v>0</v>
      </c>
      <c r="C26" s="5">
        <v>0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360">
        <v>432</v>
      </c>
      <c r="B27" s="5">
        <v>0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360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ht="37.15" customHeight="1" x14ac:dyDescent="0.25">
      <c r="A29" s="350" t="s">
        <v>5115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62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62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62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359">
        <v>641</v>
      </c>
      <c r="B33" s="24">
        <v>0</v>
      </c>
      <c r="C33" s="5">
        <v>0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ht="19.149999999999999" customHeight="1" x14ac:dyDescent="0.25">
      <c r="A34" s="351" t="s">
        <v>4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359">
        <v>511</v>
      </c>
      <c r="B35" s="24">
        <v>0</v>
      </c>
      <c r="C35" s="24">
        <v>23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62">
        <v>521</v>
      </c>
      <c r="B36" s="5"/>
      <c r="C36" s="24">
        <v>20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62">
        <v>531</v>
      </c>
      <c r="B37" s="5"/>
      <c r="C37" s="5">
        <v>20</v>
      </c>
      <c r="D37" s="5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361">
        <v>541</v>
      </c>
      <c r="B38" s="108"/>
      <c r="C38" s="5">
        <v>0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21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0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ht="42.75" x14ac:dyDescent="0.25">
      <c r="A46" s="353" t="s">
        <v>5116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8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8" x14ac:dyDescent="0.25">
      <c r="A50" s="5" t="s">
        <v>2993</v>
      </c>
      <c r="B50" s="5"/>
      <c r="C50" s="5">
        <v>0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8" ht="28.5" x14ac:dyDescent="0.25">
      <c r="A51" s="354" t="s">
        <v>5117</v>
      </c>
      <c r="B51" s="5"/>
      <c r="C51" s="5"/>
      <c r="D51" s="5"/>
      <c r="E51" s="5"/>
      <c r="F51" s="5"/>
      <c r="G51" s="5"/>
      <c r="H51" s="5"/>
      <c r="I51" s="5"/>
      <c r="J51" s="5"/>
    </row>
    <row r="52" spans="1:18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R52" s="220"/>
    </row>
    <row r="53" spans="1:18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8" x14ac:dyDescent="0.25">
      <c r="A54" s="5" t="s">
        <v>2996</v>
      </c>
      <c r="B54" s="5">
        <v>0</v>
      </c>
      <c r="C54" s="5">
        <v>24</v>
      </c>
      <c r="D54" s="5">
        <v>1</v>
      </c>
      <c r="E54" s="135" t="s">
        <v>2843</v>
      </c>
      <c r="F54" s="5"/>
      <c r="G54" s="5"/>
      <c r="H54" s="5"/>
      <c r="I54" s="5"/>
      <c r="J54" s="5"/>
    </row>
    <row r="55" spans="1:18" x14ac:dyDescent="0.25">
      <c r="A55" s="5" t="s">
        <v>2997</v>
      </c>
      <c r="B55" s="5">
        <v>0</v>
      </c>
      <c r="C55" s="5">
        <v>0</v>
      </c>
      <c r="D55" s="5"/>
      <c r="E55" s="5"/>
      <c r="F55" s="5"/>
      <c r="G55" s="5"/>
      <c r="H55" s="5"/>
      <c r="I55" s="5"/>
      <c r="J55" s="5"/>
    </row>
    <row r="56" spans="1:18" x14ac:dyDescent="0.25">
      <c r="A56" s="94" t="s">
        <v>3386</v>
      </c>
      <c r="B56" s="5"/>
      <c r="C56" s="5"/>
      <c r="D56" s="5"/>
      <c r="E56" s="5"/>
      <c r="F56" s="5"/>
      <c r="G56" s="5"/>
      <c r="H56" s="5"/>
      <c r="I56" s="5"/>
      <c r="J56" s="5"/>
    </row>
    <row r="57" spans="1:18" x14ac:dyDescent="0.25">
      <c r="A57" s="5" t="s">
        <v>3402</v>
      </c>
      <c r="B57" s="5">
        <v>30</v>
      </c>
      <c r="C57" s="5"/>
      <c r="D57" s="5"/>
      <c r="E57" s="24"/>
      <c r="F57" s="5"/>
      <c r="G57" s="5"/>
      <c r="H57" s="5"/>
      <c r="I57" s="5"/>
      <c r="J57" s="5"/>
      <c r="N57" s="220"/>
      <c r="O57" s="220"/>
    </row>
    <row r="58" spans="1:18" x14ac:dyDescent="0.25">
      <c r="A58" s="5" t="s">
        <v>3403</v>
      </c>
      <c r="B58" s="5">
        <v>27</v>
      </c>
      <c r="C58" s="5"/>
      <c r="D58" s="5">
        <v>0</v>
      </c>
      <c r="E58" s="264"/>
      <c r="F58" s="5"/>
      <c r="G58" s="5"/>
      <c r="H58" s="5"/>
      <c r="I58" s="5"/>
      <c r="J58" s="5"/>
    </row>
    <row r="59" spans="1:18" x14ac:dyDescent="0.25">
      <c r="A59" s="5" t="s">
        <v>4060</v>
      </c>
      <c r="B59" s="5">
        <v>29</v>
      </c>
      <c r="C59" s="5"/>
      <c r="D59" s="5"/>
      <c r="E59" s="264"/>
      <c r="F59" s="5"/>
      <c r="G59" s="5"/>
      <c r="H59" s="5"/>
      <c r="I59" s="5"/>
      <c r="J59" s="5"/>
      <c r="N59" s="220"/>
    </row>
    <row r="60" spans="1:18" x14ac:dyDescent="0.25">
      <c r="A60" s="5" t="s">
        <v>4061</v>
      </c>
      <c r="B60" s="5">
        <v>0</v>
      </c>
      <c r="C60" s="5"/>
      <c r="D60" s="5"/>
      <c r="E60" s="264"/>
      <c r="F60" s="5"/>
      <c r="G60" s="5"/>
      <c r="H60" s="5"/>
      <c r="I60" s="5"/>
      <c r="J60" s="5"/>
    </row>
    <row r="61" spans="1:18" x14ac:dyDescent="0.25">
      <c r="A61" s="5" t="s">
        <v>4081</v>
      </c>
      <c r="B61" s="5">
        <v>16</v>
      </c>
      <c r="C61" s="5"/>
      <c r="D61" s="5"/>
      <c r="E61" s="264"/>
      <c r="F61" s="5"/>
      <c r="G61" s="5"/>
      <c r="H61" s="5"/>
      <c r="I61" s="5"/>
      <c r="J61" s="5"/>
      <c r="N61" s="220"/>
      <c r="O61" s="220"/>
    </row>
    <row r="62" spans="1:18" x14ac:dyDescent="0.25">
      <c r="A62" s="5" t="s">
        <v>3975</v>
      </c>
      <c r="B62" s="5">
        <v>28</v>
      </c>
      <c r="C62" s="5"/>
      <c r="D62" s="5"/>
      <c r="E62" s="24"/>
      <c r="F62" s="5"/>
      <c r="G62" s="5"/>
      <c r="H62" s="5"/>
      <c r="I62" s="5"/>
      <c r="J62" s="5"/>
    </row>
    <row r="63" spans="1:18" x14ac:dyDescent="0.25">
      <c r="A63" s="5" t="s">
        <v>3976</v>
      </c>
      <c r="B63" s="5">
        <v>26</v>
      </c>
      <c r="C63" s="5"/>
      <c r="D63" s="5"/>
      <c r="E63" s="24"/>
      <c r="F63" s="5"/>
      <c r="G63" s="5"/>
      <c r="H63" s="5"/>
      <c r="I63" s="5"/>
      <c r="J63" s="5"/>
      <c r="N63" s="220"/>
      <c r="O63" s="220"/>
    </row>
    <row r="64" spans="1:18" x14ac:dyDescent="0.25">
      <c r="A64" s="5" t="s">
        <v>4488</v>
      </c>
      <c r="B64" s="5">
        <v>24</v>
      </c>
      <c r="C64" s="5"/>
      <c r="D64" s="5">
        <v>1</v>
      </c>
      <c r="E64" s="264" t="s">
        <v>2843</v>
      </c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4489</v>
      </c>
      <c r="B65" s="5">
        <v>24</v>
      </c>
      <c r="C65" s="5"/>
      <c r="D65" s="5"/>
      <c r="E65" s="24"/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3977</v>
      </c>
      <c r="B66" s="5">
        <v>28</v>
      </c>
      <c r="C66" s="5"/>
      <c r="D66" s="5"/>
      <c r="E66" s="24"/>
      <c r="F66" s="5"/>
      <c r="G66" s="5"/>
      <c r="H66" s="5"/>
      <c r="I66" s="5"/>
      <c r="J66" s="5"/>
    </row>
    <row r="67" spans="1:15" x14ac:dyDescent="0.25">
      <c r="A67" s="5" t="s">
        <v>3978</v>
      </c>
      <c r="B67" s="5">
        <v>24</v>
      </c>
      <c r="C67" s="5"/>
      <c r="D67" s="5"/>
      <c r="E67" s="24"/>
      <c r="F67" s="5"/>
      <c r="G67" s="5"/>
      <c r="H67" s="5"/>
      <c r="I67" s="5"/>
      <c r="J67" s="5"/>
      <c r="N67" s="220"/>
      <c r="O67" s="220"/>
    </row>
    <row r="68" spans="1:15" x14ac:dyDescent="0.25">
      <c r="A68" s="5" t="s">
        <v>4487</v>
      </c>
      <c r="B68" s="5">
        <v>25</v>
      </c>
      <c r="C68" s="5"/>
      <c r="D68" s="5"/>
      <c r="E68" s="24"/>
      <c r="F68" s="5"/>
      <c r="G68" s="5"/>
      <c r="H68" s="5"/>
      <c r="I68" s="5"/>
      <c r="J68" s="5"/>
    </row>
    <row r="69" spans="1:15" x14ac:dyDescent="0.25">
      <c r="A69" s="5" t="s">
        <v>3979</v>
      </c>
      <c r="B69" s="5"/>
      <c r="C69" s="5"/>
      <c r="D69" s="5"/>
      <c r="E69" s="24"/>
      <c r="F69" s="5"/>
      <c r="G69" s="5"/>
      <c r="H69" s="5"/>
      <c r="I69" s="5"/>
      <c r="J69" s="5"/>
      <c r="N69" s="220"/>
      <c r="O69" s="220"/>
    </row>
    <row r="70" spans="1:15" x14ac:dyDescent="0.25">
      <c r="A70" s="5" t="s">
        <v>3980</v>
      </c>
      <c r="B70" s="5"/>
      <c r="C70" s="5"/>
      <c r="D70" s="5"/>
      <c r="E70" s="24"/>
      <c r="F70" s="5"/>
      <c r="G70" s="5"/>
      <c r="H70" s="5"/>
      <c r="I70" s="5"/>
      <c r="J70" s="5"/>
    </row>
    <row r="71" spans="1:15" x14ac:dyDescent="0.25">
      <c r="A71" s="94" t="s">
        <v>4524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 t="s">
        <v>4525</v>
      </c>
      <c r="B72" s="5">
        <v>26</v>
      </c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 t="s">
        <v>4526</v>
      </c>
      <c r="B73" s="5">
        <v>27</v>
      </c>
      <c r="C73" s="5"/>
      <c r="D73" s="5"/>
      <c r="E73" s="24"/>
      <c r="F73" s="5"/>
      <c r="G73" s="5"/>
      <c r="H73" s="5"/>
      <c r="I73" s="5"/>
      <c r="J73" s="5"/>
    </row>
    <row r="74" spans="1:15" ht="42.75" x14ac:dyDescent="0.25">
      <c r="A74" s="356" t="s">
        <v>5118</v>
      </c>
      <c r="B74" s="5"/>
      <c r="C74" s="5"/>
      <c r="D74" s="5"/>
      <c r="E74" s="24"/>
      <c r="F74" s="5"/>
      <c r="G74" s="5"/>
      <c r="H74" s="5"/>
      <c r="I74" s="5"/>
      <c r="J74" s="5"/>
      <c r="N74" s="220"/>
    </row>
    <row r="75" spans="1:15" x14ac:dyDescent="0.25">
      <c r="A75" s="5" t="s">
        <v>4347</v>
      </c>
      <c r="B75" s="5">
        <v>5</v>
      </c>
      <c r="C75" s="86">
        <v>25</v>
      </c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4348</v>
      </c>
      <c r="B76" s="5">
        <v>5</v>
      </c>
      <c r="C76" s="5">
        <v>25</v>
      </c>
      <c r="D76" s="5">
        <v>1</v>
      </c>
      <c r="E76" s="264" t="s">
        <v>2843</v>
      </c>
      <c r="F76" s="5"/>
      <c r="G76" s="5"/>
      <c r="H76" s="5"/>
      <c r="I76" s="5"/>
      <c r="J76" s="5"/>
    </row>
    <row r="77" spans="1:15" x14ac:dyDescent="0.25">
      <c r="A77" s="5" t="s">
        <v>4349</v>
      </c>
      <c r="B77" s="5">
        <v>21</v>
      </c>
      <c r="C77" s="5"/>
      <c r="D77" s="5">
        <v>1</v>
      </c>
      <c r="E77" s="264" t="s">
        <v>2843</v>
      </c>
      <c r="F77" s="5"/>
      <c r="G77" s="5"/>
      <c r="H77" s="5"/>
      <c r="I77" s="5"/>
      <c r="J77" s="5"/>
    </row>
    <row r="78" spans="1:15" x14ac:dyDescent="0.25">
      <c r="A78" s="5" t="s">
        <v>4350</v>
      </c>
      <c r="B78" s="5"/>
      <c r="C78" s="5"/>
      <c r="D78" s="5"/>
      <c r="E78" s="24"/>
      <c r="F78" s="5"/>
      <c r="G78" s="5"/>
      <c r="H78" s="5"/>
      <c r="I78" s="5"/>
      <c r="J78" s="5"/>
    </row>
    <row r="79" spans="1:15" ht="40.9" customHeight="1" x14ac:dyDescent="0.25">
      <c r="A79" s="356" t="s">
        <v>5121</v>
      </c>
      <c r="B79" s="5"/>
      <c r="C79" s="5"/>
      <c r="D79" s="5"/>
      <c r="E79" s="24"/>
      <c r="F79" s="5"/>
      <c r="G79" s="5"/>
      <c r="H79" s="5"/>
      <c r="I79" s="5"/>
      <c r="J79" s="5"/>
    </row>
    <row r="80" spans="1:15" x14ac:dyDescent="0.25">
      <c r="A80" s="5" t="s">
        <v>3399</v>
      </c>
      <c r="B80" s="5">
        <v>0</v>
      </c>
      <c r="C80" s="5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4052</v>
      </c>
      <c r="B81" s="5">
        <v>13</v>
      </c>
      <c r="C81" s="5"/>
      <c r="D81" s="5"/>
      <c r="E81" s="24"/>
      <c r="F81" s="5"/>
      <c r="G81" s="5"/>
      <c r="H81" s="5"/>
      <c r="I81" s="5"/>
      <c r="J81" s="5"/>
    </row>
    <row r="82" spans="1:10" x14ac:dyDescent="0.25">
      <c r="A82" s="5" t="s">
        <v>4130</v>
      </c>
      <c r="B82" s="5">
        <v>0</v>
      </c>
      <c r="C82" s="5">
        <v>25</v>
      </c>
      <c r="D82" s="5">
        <v>3</v>
      </c>
      <c r="E82" s="264" t="s">
        <v>4465</v>
      </c>
      <c r="F82" s="5"/>
      <c r="G82" s="5"/>
      <c r="H82" s="5"/>
      <c r="I82" s="5"/>
      <c r="J82" s="5"/>
    </row>
    <row r="83" spans="1:10" x14ac:dyDescent="0.25">
      <c r="A83" s="5" t="s">
        <v>4490</v>
      </c>
      <c r="B83" s="5">
        <v>18</v>
      </c>
      <c r="C83" s="5"/>
      <c r="D83" s="5">
        <v>1</v>
      </c>
      <c r="E83" s="264" t="s">
        <v>2843</v>
      </c>
      <c r="F83" s="5"/>
      <c r="G83" s="5"/>
      <c r="H83" s="5"/>
      <c r="I83" s="5"/>
      <c r="J83" s="5"/>
    </row>
    <row r="84" spans="1:10" x14ac:dyDescent="0.25">
      <c r="A84" s="5" t="s">
        <v>4131</v>
      </c>
      <c r="B84" s="5">
        <v>10</v>
      </c>
      <c r="C84" s="5">
        <v>15</v>
      </c>
      <c r="D84" s="5"/>
      <c r="E84" s="24"/>
      <c r="F84" s="5"/>
      <c r="G84" s="5"/>
      <c r="H84" s="5"/>
      <c r="I84" s="5"/>
      <c r="J84" s="5"/>
    </row>
    <row r="85" spans="1:10" x14ac:dyDescent="0.25">
      <c r="A85" s="5" t="s">
        <v>4132</v>
      </c>
      <c r="B85" s="5"/>
      <c r="C85" s="5"/>
      <c r="D85" s="5"/>
      <c r="E85" s="24"/>
      <c r="F85" s="5"/>
      <c r="G85" s="5"/>
      <c r="H85" s="5"/>
      <c r="I85" s="5"/>
      <c r="J85" s="5"/>
    </row>
    <row r="86" spans="1:10" ht="29.25" x14ac:dyDescent="0.25">
      <c r="A86" s="363" t="s">
        <v>4547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4548</v>
      </c>
      <c r="B87" s="5">
        <v>0</v>
      </c>
      <c r="C87" s="5">
        <v>23</v>
      </c>
      <c r="D87" s="5"/>
      <c r="E87" s="24"/>
      <c r="F87" s="5"/>
      <c r="G87" s="5"/>
      <c r="H87" s="5"/>
      <c r="I87" s="5"/>
      <c r="J87" s="5"/>
    </row>
    <row r="88" spans="1:10" ht="28.5" x14ac:dyDescent="0.25">
      <c r="A88" s="356" t="s">
        <v>3</v>
      </c>
      <c r="B88" s="5"/>
      <c r="C88" s="5"/>
      <c r="D88" s="5"/>
      <c r="E88" s="97" t="s">
        <v>235</v>
      </c>
      <c r="F88" s="5"/>
      <c r="G88" s="5"/>
      <c r="H88" s="5"/>
      <c r="I88" s="5"/>
      <c r="J88" s="5"/>
    </row>
    <row r="89" spans="1:10" ht="13.9" customHeight="1" x14ac:dyDescent="0.25">
      <c r="A89" s="362" t="s">
        <v>2489</v>
      </c>
      <c r="B89" s="5">
        <v>0</v>
      </c>
      <c r="C89" s="5">
        <v>25</v>
      </c>
      <c r="D89" s="5">
        <v>1</v>
      </c>
      <c r="E89" s="3"/>
      <c r="F89" s="5"/>
      <c r="G89" s="5"/>
      <c r="H89" s="5"/>
      <c r="I89" s="5"/>
      <c r="J89" s="5"/>
    </row>
    <row r="90" spans="1:10" ht="13.9" customHeight="1" x14ac:dyDescent="0.25">
      <c r="A90" s="362" t="s">
        <v>3456</v>
      </c>
      <c r="B90" s="5">
        <v>13</v>
      </c>
      <c r="C90" s="24"/>
      <c r="D90" s="5"/>
      <c r="E90" s="3"/>
      <c r="F90" s="5"/>
      <c r="G90" s="5"/>
      <c r="H90" s="5"/>
      <c r="I90" s="5"/>
      <c r="J90" s="5"/>
    </row>
    <row r="91" spans="1:10" x14ac:dyDescent="0.25">
      <c r="A91" s="362" t="s">
        <v>2490</v>
      </c>
      <c r="B91" s="5">
        <v>0</v>
      </c>
      <c r="C91" s="24">
        <v>25</v>
      </c>
      <c r="D91" s="5">
        <v>0</v>
      </c>
      <c r="E91" s="5"/>
      <c r="F91" s="5"/>
      <c r="G91" s="5"/>
      <c r="H91" s="5"/>
      <c r="I91" s="5"/>
      <c r="J91" s="94"/>
    </row>
    <row r="92" spans="1:10" x14ac:dyDescent="0.25">
      <c r="A92" s="362" t="s">
        <v>3981</v>
      </c>
      <c r="B92" s="5">
        <v>17</v>
      </c>
      <c r="C92" s="24">
        <v>0</v>
      </c>
      <c r="D92" s="5"/>
      <c r="E92" s="5"/>
      <c r="F92" s="5"/>
      <c r="G92" s="5"/>
      <c r="H92" s="5"/>
      <c r="I92" s="5"/>
      <c r="J92" s="94"/>
    </row>
    <row r="93" spans="1:10" x14ac:dyDescent="0.25">
      <c r="A93" s="362" t="s">
        <v>100</v>
      </c>
      <c r="B93" s="5">
        <v>0</v>
      </c>
      <c r="C93" s="5">
        <v>24</v>
      </c>
      <c r="D93" s="5">
        <v>0</v>
      </c>
      <c r="E93" s="135"/>
      <c r="F93" s="5"/>
      <c r="G93" s="5"/>
      <c r="H93" s="5"/>
      <c r="I93" s="5"/>
      <c r="J93" s="5"/>
    </row>
    <row r="94" spans="1:10" x14ac:dyDescent="0.25">
      <c r="A94" s="362" t="s">
        <v>4491</v>
      </c>
      <c r="B94" s="5">
        <v>13</v>
      </c>
      <c r="C94" s="5">
        <v>1</v>
      </c>
      <c r="D94" s="5">
        <v>1</v>
      </c>
      <c r="E94" s="135" t="s">
        <v>2843</v>
      </c>
      <c r="F94" s="5"/>
      <c r="G94" s="5"/>
      <c r="H94" s="5"/>
      <c r="I94" s="5"/>
      <c r="J94" s="5"/>
    </row>
    <row r="95" spans="1:10" x14ac:dyDescent="0.25">
      <c r="A95" s="362" t="s">
        <v>2491</v>
      </c>
      <c r="B95" s="5">
        <v>0</v>
      </c>
      <c r="C95" s="5">
        <v>0</v>
      </c>
      <c r="D95" s="5">
        <v>1</v>
      </c>
      <c r="E95" s="5"/>
      <c r="F95" s="5"/>
      <c r="G95" s="5"/>
      <c r="H95" s="5"/>
      <c r="I95" s="5"/>
      <c r="J95" s="94"/>
    </row>
    <row r="96" spans="1:10" ht="28.5" x14ac:dyDescent="0.25">
      <c r="A96" s="356" t="s">
        <v>288</v>
      </c>
      <c r="B96" s="5"/>
      <c r="C96" s="5"/>
      <c r="D96" s="5"/>
      <c r="E96" s="5"/>
      <c r="F96" s="5"/>
      <c r="G96" s="5"/>
      <c r="H96" s="5"/>
      <c r="I96" s="5"/>
      <c r="J96" s="94"/>
    </row>
    <row r="97" spans="1:10" x14ac:dyDescent="0.25">
      <c r="A97" s="62">
        <v>711</v>
      </c>
      <c r="B97" s="5">
        <v>0</v>
      </c>
      <c r="C97" s="5">
        <v>24</v>
      </c>
      <c r="D97" s="5">
        <v>0</v>
      </c>
      <c r="E97" s="135"/>
      <c r="F97" s="5"/>
      <c r="G97" s="5"/>
      <c r="H97" s="5"/>
      <c r="I97" s="5"/>
      <c r="J97" s="5"/>
    </row>
    <row r="98" spans="1:10" x14ac:dyDescent="0.25">
      <c r="A98" s="62">
        <v>712</v>
      </c>
      <c r="B98" s="5">
        <v>0</v>
      </c>
      <c r="C98" s="5"/>
      <c r="D98" s="5">
        <v>0</v>
      </c>
      <c r="F98" s="5"/>
      <c r="G98" s="5"/>
      <c r="H98" s="5"/>
      <c r="I98" s="5"/>
      <c r="J98" s="5"/>
    </row>
    <row r="99" spans="1:10" x14ac:dyDescent="0.25">
      <c r="A99" s="62" t="s">
        <v>2894</v>
      </c>
      <c r="B99" s="5">
        <v>0</v>
      </c>
      <c r="C99" s="5"/>
      <c r="D99" s="5"/>
      <c r="E99" s="5"/>
      <c r="F99" s="5"/>
      <c r="G99" s="5"/>
      <c r="H99" s="5"/>
      <c r="I99" s="5"/>
      <c r="J99" s="5"/>
    </row>
    <row r="100" spans="1:10" x14ac:dyDescent="0.25">
      <c r="A100" s="62">
        <v>721</v>
      </c>
      <c r="B100" s="5">
        <v>0</v>
      </c>
      <c r="C100" s="5">
        <v>24</v>
      </c>
      <c r="D100" s="5">
        <v>3</v>
      </c>
      <c r="E100" s="254"/>
      <c r="F100" s="5"/>
      <c r="G100" s="5"/>
      <c r="H100" s="5"/>
      <c r="I100" s="5"/>
      <c r="J100" s="94"/>
    </row>
    <row r="101" spans="1:10" x14ac:dyDescent="0.25">
      <c r="A101" s="62">
        <v>722</v>
      </c>
      <c r="B101" s="5">
        <v>0</v>
      </c>
      <c r="C101" s="5">
        <v>0</v>
      </c>
      <c r="D101" s="5">
        <v>0</v>
      </c>
      <c r="F101" s="5"/>
      <c r="G101" s="5"/>
      <c r="H101" s="5"/>
      <c r="I101" s="5"/>
      <c r="J101" s="5"/>
    </row>
    <row r="102" spans="1:10" x14ac:dyDescent="0.25">
      <c r="A102" s="62" t="s">
        <v>2882</v>
      </c>
      <c r="B102" s="5">
        <v>0</v>
      </c>
      <c r="C102" s="5"/>
      <c r="D102" s="5"/>
      <c r="E102" s="254"/>
      <c r="F102" s="5"/>
      <c r="G102" s="5"/>
      <c r="H102" s="5"/>
      <c r="I102" s="5"/>
      <c r="J102" s="5"/>
    </row>
    <row r="103" spans="1:10" x14ac:dyDescent="0.25">
      <c r="A103" s="62">
        <v>731</v>
      </c>
      <c r="B103" s="5">
        <v>0</v>
      </c>
      <c r="C103" s="5">
        <v>24</v>
      </c>
      <c r="D103" s="5">
        <v>2</v>
      </c>
      <c r="E103" s="5"/>
      <c r="F103" s="5"/>
      <c r="G103" s="5"/>
      <c r="H103" s="5"/>
      <c r="I103" s="5"/>
      <c r="J103" s="5"/>
    </row>
    <row r="104" spans="1:10" x14ac:dyDescent="0.25">
      <c r="A104" s="62">
        <v>732</v>
      </c>
      <c r="B104" s="5">
        <v>0</v>
      </c>
      <c r="C104" s="5">
        <v>0</v>
      </c>
      <c r="D104" s="5">
        <v>0</v>
      </c>
      <c r="E104" s="5"/>
      <c r="F104" s="5"/>
      <c r="G104" s="5"/>
      <c r="H104" s="5"/>
      <c r="I104" s="5"/>
      <c r="J104" s="5"/>
    </row>
    <row r="105" spans="1:10" x14ac:dyDescent="0.25">
      <c r="A105" s="62">
        <v>741</v>
      </c>
      <c r="B105" s="5">
        <v>0</v>
      </c>
      <c r="C105" s="5">
        <v>0</v>
      </c>
      <c r="D105" s="5">
        <v>0</v>
      </c>
      <c r="E105" s="5"/>
      <c r="F105" s="5"/>
      <c r="G105" s="5"/>
      <c r="H105" s="5"/>
      <c r="I105" s="5"/>
      <c r="J105" s="5"/>
    </row>
    <row r="106" spans="1:10" x14ac:dyDescent="0.25">
      <c r="A106" s="62">
        <v>742</v>
      </c>
      <c r="B106" s="5"/>
      <c r="C106" s="5">
        <v>0</v>
      </c>
      <c r="D106" s="5"/>
      <c r="E106" s="5"/>
      <c r="F106" s="5"/>
      <c r="G106" s="5"/>
      <c r="H106" s="5"/>
      <c r="I106" s="5"/>
      <c r="J106" s="5"/>
    </row>
    <row r="107" spans="1:10" x14ac:dyDescent="0.25">
      <c r="A107" s="355" t="s">
        <v>2</v>
      </c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25">
      <c r="A108" s="62">
        <v>811</v>
      </c>
      <c r="B108" s="5">
        <v>2</v>
      </c>
      <c r="C108" s="5">
        <v>24</v>
      </c>
      <c r="D108" s="5">
        <v>0</v>
      </c>
      <c r="E108" s="5"/>
      <c r="F108" s="5"/>
      <c r="G108" s="5"/>
      <c r="H108" s="5"/>
      <c r="I108" s="5"/>
      <c r="J108" s="5"/>
    </row>
    <row r="109" spans="1:10" x14ac:dyDescent="0.25">
      <c r="A109" s="62" t="s">
        <v>2881</v>
      </c>
      <c r="B109" s="5">
        <v>0</v>
      </c>
      <c r="C109" s="5"/>
      <c r="D109" s="5"/>
      <c r="E109" s="5"/>
      <c r="F109" s="5"/>
      <c r="G109" s="5"/>
      <c r="H109" s="5"/>
      <c r="I109" s="5"/>
      <c r="J109" s="5"/>
    </row>
    <row r="110" spans="1:10" x14ac:dyDescent="0.25">
      <c r="A110" s="62">
        <v>821</v>
      </c>
      <c r="B110" s="5">
        <v>4</v>
      </c>
      <c r="C110" s="5">
        <v>21</v>
      </c>
      <c r="D110" s="5">
        <v>0</v>
      </c>
      <c r="E110" s="135"/>
      <c r="F110" s="5"/>
      <c r="G110" s="5"/>
      <c r="H110" s="5"/>
      <c r="I110" s="5"/>
      <c r="J110" s="5"/>
    </row>
    <row r="111" spans="1:10" x14ac:dyDescent="0.25">
      <c r="A111" s="62">
        <v>822</v>
      </c>
      <c r="B111" s="5">
        <v>0</v>
      </c>
      <c r="C111" s="5">
        <v>0</v>
      </c>
      <c r="D111" s="5">
        <v>0</v>
      </c>
      <c r="E111" s="135"/>
      <c r="F111" s="5"/>
      <c r="G111" s="5"/>
      <c r="H111" s="5"/>
      <c r="I111" s="5"/>
      <c r="J111" s="5"/>
    </row>
    <row r="112" spans="1:10" x14ac:dyDescent="0.25">
      <c r="A112" s="62">
        <v>831</v>
      </c>
      <c r="B112" s="5">
        <v>0</v>
      </c>
      <c r="C112" s="5">
        <v>17</v>
      </c>
      <c r="D112" s="5">
        <v>0</v>
      </c>
      <c r="E112" s="5"/>
      <c r="F112" s="5"/>
      <c r="G112" s="5"/>
      <c r="H112" s="5"/>
      <c r="I112" s="5"/>
      <c r="J112" s="5"/>
    </row>
    <row r="113" spans="1:17" x14ac:dyDescent="0.25">
      <c r="A113" s="62">
        <v>832</v>
      </c>
      <c r="B113" s="5">
        <v>0</v>
      </c>
      <c r="C113" s="5">
        <v>0</v>
      </c>
      <c r="E113" s="5"/>
      <c r="F113" s="5"/>
      <c r="G113" s="5"/>
      <c r="H113" s="5"/>
      <c r="I113" s="5"/>
      <c r="J113" s="5"/>
    </row>
    <row r="114" spans="1:17" x14ac:dyDescent="0.25">
      <c r="A114" s="62">
        <v>841</v>
      </c>
      <c r="B114" s="5">
        <v>0</v>
      </c>
      <c r="C114" s="5">
        <v>0</v>
      </c>
      <c r="D114" s="5">
        <v>3</v>
      </c>
      <c r="E114" s="135"/>
      <c r="F114" s="5"/>
      <c r="G114" s="5"/>
      <c r="H114" s="5"/>
      <c r="I114" s="5"/>
      <c r="J114" s="5"/>
    </row>
    <row r="115" spans="1:17" x14ac:dyDescent="0.25">
      <c r="A115" s="62">
        <v>842</v>
      </c>
      <c r="B115" s="5">
        <v>0</v>
      </c>
      <c r="C115" s="5">
        <v>0</v>
      </c>
      <c r="D115" s="5">
        <v>1</v>
      </c>
      <c r="E115" s="135"/>
      <c r="F115" s="5"/>
      <c r="G115" s="5"/>
      <c r="H115" s="5"/>
      <c r="I115" s="5"/>
      <c r="J115" s="5"/>
    </row>
    <row r="116" spans="1:17" ht="28.5" x14ac:dyDescent="0.25">
      <c r="A116" s="356" t="s">
        <v>319</v>
      </c>
      <c r="B116" s="5"/>
      <c r="C116" s="5"/>
      <c r="D116" s="5"/>
      <c r="E116" s="5"/>
      <c r="F116" s="5"/>
      <c r="G116" s="5"/>
      <c r="H116" s="5"/>
      <c r="I116" s="5"/>
      <c r="J116" s="5"/>
    </row>
    <row r="117" spans="1:17" x14ac:dyDescent="0.25">
      <c r="A117" s="62">
        <v>911</v>
      </c>
      <c r="B117" s="5">
        <v>0</v>
      </c>
      <c r="C117" s="5">
        <v>25</v>
      </c>
      <c r="D117" s="5"/>
      <c r="E117" s="5"/>
      <c r="F117" s="5"/>
      <c r="G117" s="5"/>
      <c r="H117" s="5"/>
      <c r="I117" s="5"/>
      <c r="J117" s="5"/>
    </row>
    <row r="118" spans="1:17" x14ac:dyDescent="0.25">
      <c r="A118" s="62">
        <v>912</v>
      </c>
      <c r="B118" s="5">
        <v>19</v>
      </c>
      <c r="C118" s="5"/>
      <c r="D118" s="5"/>
      <c r="E118" s="5"/>
      <c r="F118" s="5"/>
      <c r="G118" s="5"/>
      <c r="H118" s="5"/>
      <c r="I118" s="5"/>
      <c r="J118" s="5"/>
    </row>
    <row r="119" spans="1:17" x14ac:dyDescent="0.25">
      <c r="A119" s="62">
        <v>921</v>
      </c>
      <c r="B119" s="5">
        <v>6</v>
      </c>
      <c r="C119" s="5">
        <v>24</v>
      </c>
      <c r="D119" s="96">
        <v>1</v>
      </c>
      <c r="E119" s="255" t="s">
        <v>2843</v>
      </c>
      <c r="F119" s="5"/>
      <c r="G119" s="5"/>
      <c r="H119" s="5"/>
      <c r="I119" s="5"/>
      <c r="J119" s="5"/>
    </row>
    <row r="120" spans="1:17" x14ac:dyDescent="0.25">
      <c r="A120" s="62">
        <v>922</v>
      </c>
      <c r="B120" s="5">
        <v>0</v>
      </c>
      <c r="C120" s="5"/>
      <c r="D120" s="5">
        <v>0</v>
      </c>
      <c r="E120" s="255"/>
      <c r="F120" s="5"/>
      <c r="G120" s="5"/>
      <c r="H120" s="5"/>
      <c r="I120" s="5"/>
      <c r="J120" s="5"/>
    </row>
    <row r="121" spans="1:17" x14ac:dyDescent="0.25">
      <c r="A121" s="62">
        <v>931</v>
      </c>
      <c r="B121" s="5">
        <v>2</v>
      </c>
      <c r="C121" s="5">
        <v>25</v>
      </c>
      <c r="D121" s="5">
        <v>2</v>
      </c>
      <c r="E121" s="5"/>
      <c r="F121" s="5"/>
      <c r="G121" s="5"/>
      <c r="H121" s="5"/>
      <c r="I121" s="5"/>
      <c r="J121" s="5"/>
      <c r="N121" t="s">
        <v>5074</v>
      </c>
    </row>
    <row r="122" spans="1:17" x14ac:dyDescent="0.25">
      <c r="A122" s="361">
        <v>932</v>
      </c>
      <c r="B122" s="5">
        <v>21</v>
      </c>
      <c r="C122" s="5"/>
      <c r="D122" s="108">
        <v>1</v>
      </c>
      <c r="E122" s="260" t="s">
        <v>2843</v>
      </c>
      <c r="F122" s="108"/>
      <c r="G122" s="108"/>
      <c r="H122" s="108"/>
      <c r="I122" s="108"/>
      <c r="J122" s="108"/>
      <c r="N122" t="s">
        <v>5075</v>
      </c>
      <c r="O122" t="s">
        <v>5081</v>
      </c>
      <c r="Q122" t="s">
        <v>5082</v>
      </c>
    </row>
    <row r="123" spans="1:17" ht="15.75" thickBot="1" x14ac:dyDescent="0.3">
      <c r="A123" s="364">
        <v>941</v>
      </c>
      <c r="B123" s="98">
        <v>0</v>
      </c>
      <c r="C123" s="98">
        <v>0</v>
      </c>
      <c r="D123" s="98">
        <v>1</v>
      </c>
      <c r="E123" s="98"/>
      <c r="F123" s="98"/>
      <c r="G123" s="98"/>
      <c r="H123" s="98"/>
      <c r="I123" s="98"/>
      <c r="J123" s="98"/>
      <c r="N123" t="s">
        <v>5072</v>
      </c>
      <c r="O123" t="s">
        <v>5083</v>
      </c>
      <c r="Q123" t="s">
        <v>5084</v>
      </c>
    </row>
    <row r="124" spans="1:17" x14ac:dyDescent="0.25">
      <c r="A124" s="365" t="s">
        <v>346</v>
      </c>
      <c r="B124" s="162"/>
      <c r="C124" s="162"/>
      <c r="D124" s="162"/>
      <c r="E124" s="162"/>
      <c r="F124" s="108"/>
      <c r="G124" s="162"/>
      <c r="H124" s="162"/>
      <c r="I124" s="162"/>
      <c r="J124" s="162"/>
    </row>
    <row r="125" spans="1:17" x14ac:dyDescent="0.25">
      <c r="A125" s="62">
        <v>311</v>
      </c>
      <c r="B125" s="5">
        <v>0</v>
      </c>
      <c r="C125" s="5">
        <v>25</v>
      </c>
      <c r="D125" s="5"/>
      <c r="E125" s="5"/>
      <c r="F125" s="5"/>
      <c r="G125" s="5"/>
      <c r="H125" s="5"/>
      <c r="I125" s="5"/>
      <c r="J125" s="5"/>
      <c r="N125" t="s">
        <v>5073</v>
      </c>
    </row>
    <row r="126" spans="1:17" x14ac:dyDescent="0.25">
      <c r="A126" s="360">
        <v>312</v>
      </c>
      <c r="B126" s="5">
        <v>16</v>
      </c>
      <c r="C126" s="5"/>
      <c r="D126" s="5">
        <v>0</v>
      </c>
      <c r="E126" s="255"/>
      <c r="F126" s="5"/>
      <c r="G126" s="5"/>
      <c r="H126" s="5"/>
      <c r="I126" s="5"/>
      <c r="J126" s="94"/>
      <c r="N126" t="s">
        <v>5076</v>
      </c>
    </row>
    <row r="127" spans="1:17" x14ac:dyDescent="0.25">
      <c r="A127" s="360">
        <v>313</v>
      </c>
      <c r="B127" s="5">
        <v>0</v>
      </c>
      <c r="C127" s="24"/>
      <c r="D127" s="5"/>
      <c r="E127" s="5"/>
      <c r="F127" s="5"/>
      <c r="G127" s="5"/>
      <c r="H127" s="5"/>
      <c r="I127" s="5"/>
      <c r="J127" s="94"/>
    </row>
    <row r="128" spans="1:17" x14ac:dyDescent="0.25">
      <c r="A128" s="62">
        <v>321</v>
      </c>
      <c r="B128" s="5">
        <v>3</v>
      </c>
      <c r="C128" s="24">
        <v>25</v>
      </c>
      <c r="D128" s="5">
        <v>0</v>
      </c>
      <c r="E128" s="5"/>
      <c r="F128" s="5"/>
      <c r="G128" s="5"/>
      <c r="H128" s="5"/>
      <c r="I128" s="5"/>
      <c r="J128" s="5"/>
    </row>
    <row r="129" spans="1:23" x14ac:dyDescent="0.25">
      <c r="A129" s="62">
        <v>322</v>
      </c>
      <c r="B129" s="5">
        <v>27</v>
      </c>
      <c r="C129" s="5"/>
      <c r="D129" s="5">
        <v>0</v>
      </c>
      <c r="E129" s="135"/>
      <c r="F129" s="5"/>
      <c r="G129" s="5"/>
      <c r="H129" s="5"/>
      <c r="I129" s="5"/>
      <c r="J129" s="94"/>
      <c r="N129" t="s">
        <v>6</v>
      </c>
    </row>
    <row r="130" spans="1:23" x14ac:dyDescent="0.25">
      <c r="A130" s="62">
        <v>331</v>
      </c>
      <c r="B130" s="5">
        <v>3</v>
      </c>
      <c r="C130" s="5">
        <v>25</v>
      </c>
      <c r="D130" s="5">
        <v>0</v>
      </c>
      <c r="E130" s="135"/>
      <c r="F130" s="5"/>
      <c r="G130" s="5"/>
      <c r="H130" s="5"/>
      <c r="I130" s="5"/>
      <c r="J130" s="5"/>
      <c r="M130" s="252"/>
      <c r="N130" s="335"/>
      <c r="O130" s="252"/>
    </row>
    <row r="131" spans="1:23" x14ac:dyDescent="0.25">
      <c r="A131" s="62">
        <v>332</v>
      </c>
      <c r="B131" s="5">
        <v>20</v>
      </c>
      <c r="C131" s="5"/>
      <c r="D131" s="5"/>
      <c r="E131" s="5"/>
      <c r="F131" s="5"/>
      <c r="G131" s="5"/>
      <c r="H131" s="5"/>
      <c r="I131" s="5"/>
      <c r="J131" s="94"/>
    </row>
    <row r="132" spans="1:23" x14ac:dyDescent="0.25">
      <c r="A132" s="62">
        <v>341</v>
      </c>
      <c r="B132" s="5">
        <v>0</v>
      </c>
      <c r="C132" s="5">
        <v>0</v>
      </c>
      <c r="D132" s="5">
        <v>0</v>
      </c>
      <c r="E132" s="5"/>
      <c r="F132" s="5"/>
      <c r="G132" s="5"/>
      <c r="H132" s="5"/>
      <c r="I132" s="5"/>
      <c r="J132" s="94"/>
    </row>
    <row r="133" spans="1:23" x14ac:dyDescent="0.25">
      <c r="A133" s="360">
        <v>342</v>
      </c>
      <c r="B133" s="5">
        <v>0</v>
      </c>
      <c r="C133" s="5">
        <v>0</v>
      </c>
      <c r="D133" s="5">
        <v>0</v>
      </c>
      <c r="E133" s="5"/>
      <c r="F133" s="5"/>
      <c r="G133" s="5"/>
      <c r="H133" s="5"/>
      <c r="I133" s="5"/>
      <c r="J133" s="5"/>
    </row>
    <row r="134" spans="1:23" x14ac:dyDescent="0.25">
      <c r="A134" s="360">
        <v>343</v>
      </c>
      <c r="B134" s="96"/>
      <c r="C134" s="96"/>
      <c r="D134" s="96"/>
      <c r="E134" s="175"/>
      <c r="F134" s="96"/>
      <c r="G134" s="96"/>
      <c r="H134" s="96"/>
      <c r="I134" s="96"/>
      <c r="J134" s="96"/>
      <c r="K134" s="174"/>
      <c r="L134" s="166"/>
    </row>
    <row r="135" spans="1:23" ht="13.9" customHeight="1" x14ac:dyDescent="0.25">
      <c r="A135" s="176" t="s">
        <v>1776</v>
      </c>
      <c r="B135" s="176">
        <f>SUM(B4:B134)</f>
        <v>730</v>
      </c>
      <c r="C135" s="176">
        <f>SUM(C4:C134)</f>
        <v>1009</v>
      </c>
      <c r="D135" s="176">
        <f>SUM(D4:D134)</f>
        <v>50</v>
      </c>
      <c r="E135" s="165"/>
      <c r="F135" s="176"/>
      <c r="G135" s="165"/>
      <c r="H135" s="165"/>
      <c r="I135" s="165"/>
      <c r="J135" s="176">
        <f>B135+C135+D135</f>
        <v>1789</v>
      </c>
      <c r="K135" s="174"/>
      <c r="L135" s="166"/>
    </row>
    <row r="136" spans="1:23" ht="15.75" thickBot="1" x14ac:dyDescent="0.3">
      <c r="A136" s="96"/>
      <c r="B136" s="96"/>
      <c r="C136" s="96"/>
      <c r="D136" s="96"/>
      <c r="E136" s="167" t="s">
        <v>2191</v>
      </c>
      <c r="F136" s="167">
        <v>89</v>
      </c>
      <c r="G136" s="96"/>
      <c r="H136" s="96"/>
      <c r="I136" s="96"/>
      <c r="J136" s="167"/>
      <c r="L136" s="166"/>
    </row>
    <row r="137" spans="1:23" ht="0.6" customHeight="1" thickBot="1" x14ac:dyDescent="0.3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4"/>
      <c r="L137" s="166"/>
    </row>
    <row r="138" spans="1:23" ht="15.75" hidden="1" thickBot="1" x14ac:dyDescent="0.3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4"/>
      <c r="L138" s="166"/>
    </row>
    <row r="139" spans="1:23" ht="15.75" hidden="1" thickBot="1" x14ac:dyDescent="0.3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4"/>
      <c r="L139" s="166"/>
    </row>
    <row r="140" spans="1:23" s="5" customFormat="1" ht="15.75" hidden="1" thickBot="1" x14ac:dyDescent="0.3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166"/>
      <c r="L140" s="166"/>
      <c r="M140"/>
      <c r="N140"/>
      <c r="O140"/>
      <c r="P140"/>
      <c r="Q140"/>
      <c r="R140"/>
      <c r="S140"/>
      <c r="T140"/>
      <c r="U140"/>
      <c r="V140"/>
      <c r="W140" s="77"/>
    </row>
    <row r="141" spans="1:23" ht="15.75" hidden="1" thickBo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166"/>
      <c r="L141" s="166"/>
    </row>
    <row r="142" spans="1:23" ht="15.75" hidden="1" thickBo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166"/>
      <c r="L142" s="166"/>
    </row>
    <row r="143" spans="1:23" ht="15.75" hidden="1" thickBot="1" x14ac:dyDescent="0.3">
      <c r="A143" s="265"/>
      <c r="B143" s="265"/>
      <c r="C143" s="265"/>
      <c r="D143" s="265"/>
      <c r="E143" s="265"/>
      <c r="F143" s="265"/>
      <c r="G143" s="265"/>
      <c r="H143" s="265"/>
      <c r="I143" s="265"/>
      <c r="J143" s="265"/>
      <c r="K143" s="166"/>
      <c r="L143" s="166"/>
    </row>
    <row r="144" spans="1:23" ht="15.75" thickTop="1" x14ac:dyDescent="0.25">
      <c r="A144" s="267" t="s">
        <v>1266</v>
      </c>
      <c r="B144" s="266"/>
      <c r="C144" s="266"/>
      <c r="D144" s="266"/>
      <c r="E144" s="5"/>
      <c r="F144" s="266"/>
      <c r="G144" s="266"/>
      <c r="H144" s="266"/>
      <c r="I144" s="266"/>
      <c r="J144" s="266"/>
      <c r="K144" s="166"/>
      <c r="L144" s="166"/>
    </row>
    <row r="145" spans="1:22" x14ac:dyDescent="0.25">
      <c r="A145" s="355" t="s">
        <v>2</v>
      </c>
      <c r="B145" s="165"/>
      <c r="C145" s="165"/>
      <c r="D145" s="165"/>
      <c r="E145" s="5"/>
      <c r="F145" s="165"/>
      <c r="G145" s="165"/>
      <c r="H145" s="165"/>
      <c r="I145" s="165"/>
      <c r="J145" s="165"/>
      <c r="K145" s="166"/>
      <c r="L145" s="166"/>
    </row>
    <row r="146" spans="1:22" x14ac:dyDescent="0.25">
      <c r="A146" s="165" t="s">
        <v>4565</v>
      </c>
      <c r="B146" s="165">
        <v>0</v>
      </c>
      <c r="C146" s="165">
        <v>15</v>
      </c>
      <c r="D146" s="165"/>
      <c r="E146" s="357"/>
      <c r="F146" s="165"/>
      <c r="G146" s="165"/>
      <c r="H146" s="165"/>
      <c r="I146" s="165"/>
      <c r="J146" s="165"/>
      <c r="K146" s="166"/>
      <c r="L146" s="166"/>
    </row>
    <row r="147" spans="1:22" x14ac:dyDescent="0.25">
      <c r="A147" s="165" t="s">
        <v>4528</v>
      </c>
      <c r="B147" s="165">
        <v>0</v>
      </c>
      <c r="C147" s="165">
        <v>0</v>
      </c>
      <c r="D147" s="165"/>
      <c r="E147" s="340"/>
      <c r="F147" s="165"/>
      <c r="G147" s="165"/>
      <c r="H147" s="165"/>
      <c r="I147" s="165"/>
      <c r="J147" s="165"/>
      <c r="K147" s="166"/>
      <c r="L147" s="166"/>
    </row>
    <row r="148" spans="1:22" x14ac:dyDescent="0.25">
      <c r="A148" s="165" t="s">
        <v>4567</v>
      </c>
      <c r="B148" s="165">
        <v>18</v>
      </c>
      <c r="C148" s="165"/>
      <c r="D148" s="165"/>
      <c r="E148" s="340"/>
      <c r="F148" s="165"/>
      <c r="G148" s="165"/>
      <c r="H148" s="165"/>
      <c r="I148" s="165"/>
      <c r="J148" s="165"/>
      <c r="K148" s="166"/>
      <c r="L148" s="166"/>
    </row>
    <row r="149" spans="1:22" x14ac:dyDescent="0.25">
      <c r="A149" s="96" t="s">
        <v>4019</v>
      </c>
      <c r="B149" s="96">
        <v>9</v>
      </c>
      <c r="C149" s="96">
        <v>15</v>
      </c>
      <c r="D149" s="96">
        <v>1</v>
      </c>
      <c r="E149" s="254" t="s">
        <v>2843</v>
      </c>
      <c r="F149" s="96"/>
      <c r="G149" s="96"/>
      <c r="H149" s="96"/>
      <c r="I149" s="96"/>
      <c r="J149" s="96"/>
      <c r="K149" s="166"/>
      <c r="L149" s="166"/>
      <c r="N149" s="220"/>
      <c r="O149" s="220"/>
    </row>
    <row r="150" spans="1:22" x14ac:dyDescent="0.25">
      <c r="A150" s="96" t="s">
        <v>4023</v>
      </c>
      <c r="B150" s="96">
        <v>0</v>
      </c>
      <c r="C150" s="96"/>
      <c r="D150" s="96"/>
      <c r="E150" s="96"/>
      <c r="F150" s="165"/>
      <c r="G150" s="96"/>
      <c r="H150" s="96"/>
      <c r="I150" s="96"/>
      <c r="J150" s="96"/>
      <c r="K150" s="166"/>
      <c r="L150" s="166"/>
      <c r="N150" s="220"/>
      <c r="O150" s="220"/>
    </row>
    <row r="151" spans="1:22" x14ac:dyDescent="0.25">
      <c r="A151" s="96" t="s">
        <v>4025</v>
      </c>
      <c r="B151" s="96">
        <v>22</v>
      </c>
      <c r="C151" s="96"/>
      <c r="D151" s="96">
        <v>0</v>
      </c>
      <c r="E151" s="135"/>
      <c r="F151" s="165"/>
      <c r="G151" s="96"/>
      <c r="H151" s="96"/>
      <c r="I151" s="96"/>
      <c r="J151" s="96"/>
      <c r="K151" s="166"/>
      <c r="L151" s="166"/>
      <c r="N151" s="220"/>
      <c r="O151" s="220"/>
    </row>
    <row r="152" spans="1:22" x14ac:dyDescent="0.25">
      <c r="A152" s="96" t="s">
        <v>3446</v>
      </c>
      <c r="B152" s="96">
        <v>11</v>
      </c>
      <c r="C152" s="96">
        <v>15</v>
      </c>
      <c r="D152" s="96">
        <v>0</v>
      </c>
      <c r="E152" s="135"/>
      <c r="F152" s="165"/>
      <c r="G152" s="96"/>
      <c r="H152" s="96"/>
      <c r="I152" s="96"/>
      <c r="J152" s="96"/>
      <c r="K152" s="166"/>
      <c r="L152" s="166"/>
      <c r="N152" s="220"/>
      <c r="O152" s="220"/>
    </row>
    <row r="153" spans="1:22" x14ac:dyDescent="0.25">
      <c r="A153" s="5" t="s">
        <v>3447</v>
      </c>
      <c r="B153" s="5">
        <v>0</v>
      </c>
      <c r="C153" s="5">
        <v>0</v>
      </c>
      <c r="D153" s="5">
        <v>0</v>
      </c>
      <c r="F153" s="165"/>
      <c r="G153" s="96"/>
      <c r="H153" s="96"/>
      <c r="I153" s="96"/>
      <c r="J153" s="96"/>
      <c r="K153" s="166"/>
      <c r="L153" s="166"/>
      <c r="N153" s="220"/>
      <c r="O153" s="220"/>
    </row>
    <row r="154" spans="1:22" x14ac:dyDescent="0.25">
      <c r="A154" s="96" t="s">
        <v>3448</v>
      </c>
      <c r="B154" s="96">
        <v>33</v>
      </c>
      <c r="C154" s="96"/>
      <c r="D154" s="96">
        <v>0</v>
      </c>
      <c r="E154" s="135"/>
      <c r="F154" s="165"/>
      <c r="G154" s="96"/>
      <c r="H154" s="96"/>
      <c r="I154" s="96"/>
      <c r="J154" s="96"/>
      <c r="K154" s="166"/>
      <c r="L154" s="166"/>
      <c r="N154" s="220"/>
      <c r="O154" s="220"/>
    </row>
    <row r="155" spans="1:22" x14ac:dyDescent="0.25">
      <c r="A155" s="96" t="s">
        <v>3449</v>
      </c>
      <c r="B155" s="96">
        <v>20</v>
      </c>
      <c r="C155" s="96"/>
      <c r="D155" s="96"/>
      <c r="E155" s="165"/>
      <c r="F155" s="165"/>
      <c r="G155" s="96"/>
      <c r="H155" s="96"/>
      <c r="I155" s="96"/>
      <c r="J155" s="96"/>
      <c r="K155" s="166"/>
      <c r="L155" s="166"/>
      <c r="N155" s="220"/>
      <c r="O155" s="220"/>
    </row>
    <row r="156" spans="1:22" s="5" customFormat="1" x14ac:dyDescent="0.25">
      <c r="A156" s="96" t="s">
        <v>2883</v>
      </c>
      <c r="B156" s="163">
        <v>0</v>
      </c>
      <c r="C156" s="163">
        <v>0</v>
      </c>
      <c r="D156" s="96">
        <v>0</v>
      </c>
      <c r="E156" s="135"/>
      <c r="F156" s="165" t="s">
        <v>1759</v>
      </c>
      <c r="G156" s="96"/>
      <c r="H156" s="96"/>
      <c r="I156" s="96"/>
      <c r="J156" s="96"/>
      <c r="K156" s="166"/>
      <c r="L156" s="166"/>
      <c r="M156"/>
      <c r="N156" s="220"/>
      <c r="O156" s="220"/>
      <c r="P156"/>
      <c r="Q156"/>
      <c r="R156"/>
      <c r="S156"/>
      <c r="T156"/>
      <c r="U156"/>
      <c r="V156"/>
    </row>
    <row r="157" spans="1:22" x14ac:dyDescent="0.25">
      <c r="A157" s="24" t="s">
        <v>2885</v>
      </c>
      <c r="B157" s="274">
        <v>0</v>
      </c>
      <c r="C157" s="274"/>
      <c r="D157" s="24">
        <v>0</v>
      </c>
      <c r="E157" s="5"/>
      <c r="F157" s="24">
        <f>SUM(C147+C164+C168+C173+C146)</f>
        <v>61</v>
      </c>
      <c r="G157" s="24">
        <f>SUM(C149+C165+C169+C175)</f>
        <v>60</v>
      </c>
      <c r="H157" s="24">
        <f>SUM(C152+C153+C154+C155+C170+C177+C178)</f>
        <v>30</v>
      </c>
      <c r="I157" s="24">
        <f>C156+C157+C158</f>
        <v>0</v>
      </c>
      <c r="J157" s="170">
        <f>F157+G157+H157+I157</f>
        <v>151</v>
      </c>
      <c r="K157" s="301"/>
      <c r="N157" s="220"/>
      <c r="O157" s="220"/>
      <c r="R157" s="220"/>
      <c r="S157" s="220"/>
      <c r="T157" s="220"/>
    </row>
    <row r="158" spans="1:22" x14ac:dyDescent="0.25">
      <c r="A158" s="96" t="s">
        <v>2920</v>
      </c>
      <c r="B158" s="163">
        <v>0</v>
      </c>
      <c r="C158" s="163"/>
      <c r="D158" s="96"/>
      <c r="E158" s="96"/>
      <c r="F158" s="96" t="s">
        <v>1770</v>
      </c>
      <c r="G158" s="96"/>
      <c r="H158" s="96"/>
      <c r="I158" s="96"/>
      <c r="J158" s="96"/>
      <c r="K158" s="174"/>
      <c r="L158" s="166"/>
      <c r="N158" s="220"/>
      <c r="O158" s="220"/>
    </row>
    <row r="159" spans="1:22" x14ac:dyDescent="0.25">
      <c r="A159" s="171"/>
      <c r="B159" s="278"/>
      <c r="C159" s="278"/>
      <c r="D159" s="165"/>
      <c r="E159" s="178"/>
      <c r="F159" s="341" t="str">
        <f>UPPER(B146+B164+B168+B173+B174+B147+B148+B149)</f>
        <v>43</v>
      </c>
      <c r="G159" s="165">
        <f>SUM(B150+B151+B165+B169+B175+B176)</f>
        <v>50</v>
      </c>
      <c r="H159" s="165">
        <f>SUM(B152+B153+B154+B155+B170+B177+B178)</f>
        <v>84</v>
      </c>
      <c r="I159" s="165">
        <f>SUM(B156+B157+B158+B179+B180)</f>
        <v>28</v>
      </c>
      <c r="J159" s="176">
        <f>F159+G159+H159+I159</f>
        <v>205</v>
      </c>
      <c r="K159" s="174"/>
      <c r="L159" s="166"/>
      <c r="R159" s="220"/>
    </row>
    <row r="160" spans="1:22" x14ac:dyDescent="0.25">
      <c r="A160" s="96"/>
      <c r="B160" s="278"/>
      <c r="C160" s="278"/>
      <c r="D160" s="165"/>
      <c r="E160" s="254"/>
      <c r="F160" s="96" t="s">
        <v>1775</v>
      </c>
      <c r="G160" s="165"/>
      <c r="H160" s="165"/>
      <c r="I160" s="165"/>
      <c r="J160" s="165"/>
      <c r="K160" s="174"/>
      <c r="L160" s="166"/>
      <c r="R160" s="220"/>
    </row>
    <row r="161" spans="1:17" x14ac:dyDescent="0.25">
      <c r="A161" s="268"/>
      <c r="B161" s="278"/>
      <c r="C161" s="278"/>
      <c r="D161" s="165"/>
      <c r="E161" s="178"/>
      <c r="F161" s="165">
        <f>SUM(D146+D147+D164+D168+D173+D174)</f>
        <v>0</v>
      </c>
      <c r="G161" s="165">
        <f>SUM(D149+D150+D151+D165+D169+D175+D176)</f>
        <v>1</v>
      </c>
      <c r="H161" s="165">
        <f>SUM(D152+D153+D154+D155+D170+D177+D178)</f>
        <v>0</v>
      </c>
      <c r="I161" s="165">
        <f>SUM(D156+D157+D158+D179+D180)</f>
        <v>0</v>
      </c>
      <c r="J161" s="176">
        <f>F161+G161+H161+I161</f>
        <v>1</v>
      </c>
      <c r="K161" s="174"/>
      <c r="L161" s="166"/>
    </row>
    <row r="162" spans="1:17" x14ac:dyDescent="0.25">
      <c r="A162" s="254"/>
      <c r="B162" s="163"/>
      <c r="C162" s="163"/>
      <c r="D162" s="96"/>
      <c r="F162" s="96" t="s">
        <v>1776</v>
      </c>
      <c r="G162" s="96"/>
      <c r="H162" s="96"/>
      <c r="I162" s="96"/>
      <c r="J162" s="96"/>
      <c r="K162" s="174"/>
      <c r="L162" s="166"/>
    </row>
    <row r="163" spans="1:17" x14ac:dyDescent="0.25">
      <c r="A163" s="355" t="s">
        <v>3386</v>
      </c>
      <c r="B163" s="163"/>
      <c r="C163" s="163"/>
      <c r="D163" s="96"/>
      <c r="E163" s="96"/>
      <c r="F163">
        <f>F157+F159+F161</f>
        <v>104</v>
      </c>
      <c r="G163" s="96">
        <f>G157+G159+G161</f>
        <v>111</v>
      </c>
      <c r="H163" s="96">
        <f>H157+H159+H161</f>
        <v>114</v>
      </c>
      <c r="I163" s="96">
        <f>I157+I159+I161</f>
        <v>28</v>
      </c>
      <c r="J163" s="167">
        <f>J157+J159+J161</f>
        <v>357</v>
      </c>
      <c r="K163" s="174"/>
      <c r="L163" s="166"/>
      <c r="N163" s="220"/>
      <c r="O163" s="220"/>
    </row>
    <row r="164" spans="1:17" x14ac:dyDescent="0.25">
      <c r="A164" s="96" t="s">
        <v>4566</v>
      </c>
      <c r="B164" s="163">
        <v>3</v>
      </c>
      <c r="C164" s="163">
        <v>15</v>
      </c>
      <c r="D164" s="96"/>
      <c r="E164" s="96"/>
      <c r="F164" s="96"/>
      <c r="G164" s="96"/>
      <c r="H164" s="96"/>
      <c r="I164" s="167">
        <f>SUM(F163+G163+H163+I163)</f>
        <v>357</v>
      </c>
      <c r="J164" s="167"/>
      <c r="K164" s="174"/>
      <c r="L164" s="166"/>
      <c r="N164" s="220"/>
    </row>
    <row r="165" spans="1:17" x14ac:dyDescent="0.25">
      <c r="A165" s="96" t="s">
        <v>4020</v>
      </c>
      <c r="B165" s="96">
        <v>3</v>
      </c>
      <c r="C165" s="96">
        <v>15</v>
      </c>
      <c r="D165" s="96"/>
      <c r="E165" s="96"/>
      <c r="F165" s="96"/>
      <c r="G165" s="96"/>
      <c r="H165" s="96"/>
      <c r="I165" s="96"/>
      <c r="J165" s="96"/>
      <c r="K165" s="174"/>
      <c r="L165" s="166"/>
    </row>
    <row r="166" spans="1:17" x14ac:dyDescent="0.25">
      <c r="A166" s="96"/>
      <c r="B166" s="96"/>
      <c r="C166" s="96"/>
      <c r="D166" s="96"/>
      <c r="E166" s="254"/>
      <c r="F166" s="96"/>
      <c r="G166" s="96"/>
      <c r="H166" s="96"/>
      <c r="I166" s="96"/>
      <c r="J166" s="167"/>
      <c r="K166" s="174"/>
      <c r="L166" s="166"/>
    </row>
    <row r="167" spans="1:17" x14ac:dyDescent="0.25">
      <c r="A167" s="94" t="s">
        <v>770</v>
      </c>
      <c r="B167" s="163"/>
      <c r="C167" s="163"/>
      <c r="D167" s="96"/>
      <c r="E167" s="96"/>
      <c r="F167" s="96"/>
      <c r="G167" s="96"/>
      <c r="H167" s="96"/>
      <c r="I167" s="96"/>
      <c r="J167" s="96"/>
      <c r="K167" s="174"/>
      <c r="L167" s="166"/>
      <c r="N167" s="220"/>
    </row>
    <row r="168" spans="1:17" x14ac:dyDescent="0.25">
      <c r="A168" s="96" t="s">
        <v>4527</v>
      </c>
      <c r="B168" s="163">
        <v>0</v>
      </c>
      <c r="C168" s="163">
        <v>16</v>
      </c>
      <c r="D168" s="96">
        <v>0</v>
      </c>
      <c r="E168" s="96"/>
      <c r="F168" s="96"/>
      <c r="G168" s="96"/>
      <c r="H168" s="96"/>
      <c r="I168" s="96"/>
      <c r="J168" s="96"/>
      <c r="K168" s="174"/>
      <c r="L168" s="166"/>
      <c r="N168" s="220"/>
    </row>
    <row r="169" spans="1:17" x14ac:dyDescent="0.25">
      <c r="A169" s="96" t="s">
        <v>4021</v>
      </c>
      <c r="B169" s="163">
        <v>4</v>
      </c>
      <c r="C169" s="163">
        <v>15</v>
      </c>
      <c r="D169" s="96">
        <v>0</v>
      </c>
      <c r="E169" s="96"/>
      <c r="F169" s="96"/>
      <c r="G169" s="96"/>
      <c r="H169" s="96"/>
      <c r="I169" s="96"/>
      <c r="J169" s="96"/>
      <c r="K169" s="174"/>
      <c r="L169" s="166"/>
    </row>
    <row r="170" spans="1:17" x14ac:dyDescent="0.25">
      <c r="A170" s="96" t="s">
        <v>3452</v>
      </c>
      <c r="B170" s="163">
        <v>0</v>
      </c>
      <c r="C170" s="163">
        <v>0</v>
      </c>
      <c r="D170" s="96"/>
      <c r="E170" s="96"/>
      <c r="F170" s="96"/>
      <c r="G170" s="96"/>
      <c r="H170" s="96"/>
      <c r="I170" s="96"/>
      <c r="J170" s="96"/>
      <c r="K170" s="174"/>
      <c r="L170" s="166"/>
      <c r="M170" s="252"/>
    </row>
    <row r="171" spans="1:17" x14ac:dyDescent="0.25">
      <c r="A171" s="96"/>
      <c r="B171" s="163"/>
      <c r="C171" s="163"/>
      <c r="D171" s="96"/>
      <c r="E171" s="96"/>
      <c r="F171" s="96"/>
      <c r="G171" s="96"/>
      <c r="H171" s="96"/>
      <c r="I171" s="96"/>
      <c r="J171" s="96"/>
      <c r="K171" s="174"/>
      <c r="L171" s="166"/>
    </row>
    <row r="172" spans="1:17" x14ac:dyDescent="0.25">
      <c r="A172" s="355" t="s">
        <v>346</v>
      </c>
      <c r="B172" s="163"/>
      <c r="C172" s="163"/>
      <c r="D172" s="96"/>
      <c r="E172" s="96"/>
      <c r="F172" s="96"/>
      <c r="G172" s="96"/>
      <c r="H172" s="96"/>
      <c r="I172" s="96"/>
      <c r="J172" s="96"/>
      <c r="K172" s="174"/>
      <c r="L172" s="166"/>
      <c r="N172" s="220"/>
    </row>
    <row r="173" spans="1:17" x14ac:dyDescent="0.25">
      <c r="A173" s="96" t="s">
        <v>4529</v>
      </c>
      <c r="B173" s="163">
        <v>1</v>
      </c>
      <c r="C173" s="163">
        <v>15</v>
      </c>
      <c r="D173" s="96"/>
      <c r="E173" s="96"/>
      <c r="F173" s="96"/>
      <c r="G173" s="96"/>
      <c r="H173" s="96"/>
      <c r="I173" s="96"/>
      <c r="J173" s="96"/>
      <c r="K173" s="174"/>
      <c r="L173" s="166"/>
      <c r="N173" s="220"/>
    </row>
    <row r="174" spans="1:17" x14ac:dyDescent="0.25">
      <c r="A174" s="96" t="s">
        <v>4530</v>
      </c>
      <c r="B174" s="163">
        <v>12</v>
      </c>
      <c r="C174" s="163"/>
      <c r="D174" s="96">
        <v>0</v>
      </c>
      <c r="E174" s="135"/>
      <c r="F174" s="96"/>
      <c r="G174" s="96"/>
      <c r="H174" s="96"/>
      <c r="I174" s="96"/>
      <c r="J174" s="96"/>
      <c r="K174" s="174"/>
      <c r="L174" s="166"/>
      <c r="M174" s="166"/>
      <c r="N174" s="342"/>
    </row>
    <row r="175" spans="1:17" x14ac:dyDescent="0.25">
      <c r="A175" s="5" t="s">
        <v>4022</v>
      </c>
      <c r="B175" s="271">
        <v>1</v>
      </c>
      <c r="C175" s="271">
        <v>15</v>
      </c>
      <c r="D175" s="5">
        <v>0</v>
      </c>
      <c r="E175" s="135"/>
      <c r="F175" s="96"/>
      <c r="G175" s="96"/>
      <c r="H175" s="96"/>
      <c r="I175" s="96"/>
      <c r="J175" s="96"/>
      <c r="K175" s="166"/>
      <c r="L175" s="166"/>
      <c r="M175" s="335"/>
      <c r="N175" s="335"/>
      <c r="O175" s="252"/>
      <c r="P175" s="252"/>
      <c r="Q175" s="252"/>
    </row>
    <row r="176" spans="1:17" x14ac:dyDescent="0.25">
      <c r="A176" s="5" t="s">
        <v>4024</v>
      </c>
      <c r="B176" s="271">
        <v>20</v>
      </c>
      <c r="C176" s="271"/>
      <c r="D176" s="5">
        <v>0</v>
      </c>
      <c r="F176" s="96"/>
      <c r="G176" s="96"/>
      <c r="H176" s="96"/>
      <c r="I176" s="96"/>
      <c r="J176" s="96"/>
      <c r="K176" s="166"/>
      <c r="L176" s="166"/>
      <c r="M176" s="166"/>
      <c r="N176" s="166"/>
    </row>
    <row r="177" spans="1:17" x14ac:dyDescent="0.25">
      <c r="A177" s="5" t="s">
        <v>3450</v>
      </c>
      <c r="B177" s="271">
        <v>3</v>
      </c>
      <c r="C177" s="271">
        <v>15</v>
      </c>
      <c r="D177" s="5">
        <v>0</v>
      </c>
      <c r="E177" s="5"/>
      <c r="F177" s="96"/>
      <c r="G177" s="96"/>
      <c r="H177" s="96"/>
      <c r="I177" s="96"/>
      <c r="J177" s="96"/>
      <c r="K177" s="166"/>
      <c r="L177" s="166"/>
      <c r="M177" s="166"/>
      <c r="N177" s="342"/>
    </row>
    <row r="178" spans="1:17" x14ac:dyDescent="0.25">
      <c r="A178" s="5" t="s">
        <v>3451</v>
      </c>
      <c r="B178" s="271">
        <v>17</v>
      </c>
      <c r="C178" s="271"/>
      <c r="D178" s="5">
        <v>0</v>
      </c>
      <c r="E178" s="135"/>
      <c r="F178" s="96"/>
      <c r="G178" s="96"/>
      <c r="H178" s="96"/>
      <c r="I178" s="96"/>
      <c r="J178" s="96"/>
      <c r="K178" s="166"/>
      <c r="L178" s="166"/>
      <c r="M178" s="166"/>
      <c r="N178" s="342"/>
    </row>
    <row r="179" spans="1:17" x14ac:dyDescent="0.25">
      <c r="A179" s="5" t="s">
        <v>2886</v>
      </c>
      <c r="B179" s="271">
        <v>0</v>
      </c>
      <c r="C179" s="271"/>
      <c r="D179" s="5"/>
      <c r="E179" s="5"/>
      <c r="F179" s="96"/>
      <c r="G179" s="96"/>
      <c r="H179" s="96"/>
      <c r="I179" s="96"/>
      <c r="J179" s="96"/>
      <c r="K179" s="166"/>
      <c r="L179" s="166"/>
      <c r="M179" s="166"/>
      <c r="N179" s="342"/>
    </row>
    <row r="180" spans="1:17" ht="15.75" thickBot="1" x14ac:dyDescent="0.3">
      <c r="A180" s="5" t="s">
        <v>2887</v>
      </c>
      <c r="B180" s="271">
        <v>28</v>
      </c>
      <c r="C180" s="271"/>
      <c r="D180" s="5">
        <v>0</v>
      </c>
      <c r="E180" s="135"/>
      <c r="F180" s="96"/>
      <c r="G180" s="96"/>
      <c r="H180" s="96"/>
      <c r="I180" s="96"/>
      <c r="J180" s="96"/>
      <c r="K180" s="166"/>
      <c r="L180" s="166"/>
      <c r="M180" s="166"/>
      <c r="N180" s="166"/>
    </row>
    <row r="181" spans="1:17" ht="15.75" thickBot="1" x14ac:dyDescent="0.3">
      <c r="A181" s="179" t="s">
        <v>1739</v>
      </c>
      <c r="B181" s="179">
        <f>SUM(B144:B180)</f>
        <v>205</v>
      </c>
      <c r="C181" s="179">
        <f>SUM(C144:C180)</f>
        <v>151</v>
      </c>
      <c r="D181" s="179">
        <f>SUM(D144:D180)</f>
        <v>1</v>
      </c>
      <c r="E181" s="292" t="s">
        <v>4905</v>
      </c>
      <c r="F181" s="179"/>
      <c r="G181" s="179"/>
      <c r="H181" s="179"/>
      <c r="I181" s="179"/>
      <c r="J181" s="179">
        <f>B181+C181+D181</f>
        <v>357</v>
      </c>
    </row>
    <row r="182" spans="1:17" ht="15.75" thickTop="1" x14ac:dyDescent="0.25">
      <c r="A182" s="24" t="s">
        <v>1802</v>
      </c>
      <c r="B182" s="24">
        <f>B181+B135</f>
        <v>935</v>
      </c>
      <c r="C182" s="24">
        <f>C135+C181</f>
        <v>1160</v>
      </c>
      <c r="D182" s="24">
        <f>D135+D181</f>
        <v>51</v>
      </c>
      <c r="E182" s="24"/>
      <c r="F182" s="24"/>
      <c r="G182" s="24"/>
      <c r="H182" s="24"/>
      <c r="I182" s="24"/>
      <c r="J182" s="24">
        <f>J181+J135</f>
        <v>2146</v>
      </c>
    </row>
    <row r="185" spans="1:17" x14ac:dyDescent="0.25">
      <c r="A185" s="530" t="s">
        <v>2567</v>
      </c>
      <c r="B185" s="530"/>
      <c r="C185" s="530"/>
      <c r="D185" s="530"/>
      <c r="E185" s="5"/>
      <c r="F185" s="85"/>
      <c r="G185" s="85"/>
      <c r="H185" s="85"/>
      <c r="I185" s="5"/>
      <c r="J185" s="5"/>
      <c r="K185" s="5"/>
      <c r="L185" s="530" t="s">
        <v>2568</v>
      </c>
      <c r="M185" s="530"/>
      <c r="N185" s="5"/>
      <c r="O185" s="5"/>
      <c r="P185" s="5"/>
      <c r="Q185" s="5"/>
    </row>
    <row r="186" spans="1:17" x14ac:dyDescent="0.25">
      <c r="A186" s="366" t="s">
        <v>2569</v>
      </c>
      <c r="B186" s="94"/>
      <c r="C186" s="94"/>
      <c r="D186" s="94"/>
      <c r="E186" s="366" t="s">
        <v>2570</v>
      </c>
      <c r="F186" s="94"/>
      <c r="G186" s="94"/>
      <c r="H186" s="94"/>
      <c r="I186" s="94"/>
      <c r="J186" s="94"/>
      <c r="K186" s="94" t="s">
        <v>2569</v>
      </c>
      <c r="L186" s="94"/>
      <c r="M186" s="94"/>
      <c r="N186" s="94"/>
      <c r="O186" s="367" t="s">
        <v>2570</v>
      </c>
      <c r="P186" s="94"/>
      <c r="Q186" s="94"/>
    </row>
    <row r="187" spans="1:17" x14ac:dyDescent="0.25">
      <c r="A187" s="313" t="s">
        <v>2571</v>
      </c>
      <c r="B187" s="94"/>
      <c r="C187" s="94"/>
      <c r="D187" s="94"/>
      <c r="E187" s="313" t="s">
        <v>2571</v>
      </c>
      <c r="F187" s="94"/>
      <c r="G187" s="94"/>
      <c r="H187" s="94"/>
      <c r="I187" s="94"/>
      <c r="J187" s="94"/>
      <c r="K187" s="313" t="s">
        <v>2571</v>
      </c>
      <c r="L187" s="94"/>
      <c r="M187" s="94"/>
      <c r="N187" s="94"/>
      <c r="O187" s="366" t="s">
        <v>2571</v>
      </c>
      <c r="P187" s="94"/>
      <c r="Q187" s="94"/>
    </row>
    <row r="188" spans="1:17" x14ac:dyDescent="0.25">
      <c r="A188" s="5" t="s">
        <v>5053</v>
      </c>
      <c r="B188" s="5"/>
      <c r="C188" s="5"/>
      <c r="D188" s="5"/>
      <c r="E188" s="5" t="s">
        <v>5054</v>
      </c>
      <c r="F188" s="5"/>
      <c r="G188" s="5"/>
      <c r="H188" s="5"/>
      <c r="I188" s="5"/>
      <c r="J188" s="5"/>
      <c r="K188" s="5"/>
      <c r="L188" s="5"/>
      <c r="M188" s="5"/>
      <c r="N188" s="5"/>
      <c r="O188" s="5" t="s">
        <v>4579</v>
      </c>
      <c r="P188" s="271"/>
      <c r="Q188" s="271"/>
    </row>
    <row r="189" spans="1:17" x14ac:dyDescent="0.25">
      <c r="A189" s="271" t="s">
        <v>4846</v>
      </c>
      <c r="B189" s="271"/>
      <c r="C189" s="271"/>
      <c r="D189" s="271"/>
      <c r="E189" s="271" t="s">
        <v>5063</v>
      </c>
      <c r="F189" s="271"/>
      <c r="G189" s="271"/>
      <c r="H189" s="271"/>
      <c r="I189" s="271"/>
      <c r="J189" s="271"/>
      <c r="K189" s="271"/>
      <c r="L189" s="271"/>
      <c r="M189" s="271"/>
      <c r="N189" s="271"/>
      <c r="O189" s="271"/>
      <c r="P189" s="271"/>
      <c r="Q189" s="271"/>
    </row>
    <row r="190" spans="1:17" x14ac:dyDescent="0.25">
      <c r="A190" s="271" t="s">
        <v>5055</v>
      </c>
      <c r="B190" s="271"/>
      <c r="C190" s="271"/>
      <c r="D190" s="271"/>
      <c r="E190" s="271" t="s">
        <v>5069</v>
      </c>
      <c r="F190" s="271"/>
      <c r="G190" s="271"/>
      <c r="H190" s="271"/>
      <c r="I190" s="271"/>
      <c r="J190" s="271"/>
      <c r="K190" s="271"/>
      <c r="L190" s="271"/>
      <c r="M190" s="271"/>
      <c r="N190" s="271"/>
      <c r="O190" s="271"/>
      <c r="P190" s="271"/>
      <c r="Q190" s="271"/>
    </row>
    <row r="191" spans="1:17" x14ac:dyDescent="0.25">
      <c r="A191" s="271" t="s">
        <v>5062</v>
      </c>
      <c r="B191" s="271"/>
      <c r="C191" s="271"/>
      <c r="D191" s="271"/>
      <c r="E191" s="271" t="s">
        <v>5071</v>
      </c>
      <c r="F191" s="271"/>
      <c r="G191" s="271"/>
      <c r="H191" s="271"/>
      <c r="I191" s="271"/>
      <c r="J191" s="271"/>
      <c r="K191" s="271"/>
      <c r="L191" s="271"/>
      <c r="M191" s="271"/>
      <c r="N191" s="271"/>
      <c r="O191" s="271"/>
      <c r="P191" s="271"/>
      <c r="Q191" s="271"/>
    </row>
    <row r="192" spans="1:17" x14ac:dyDescent="0.25">
      <c r="A192" s="271" t="s">
        <v>5064</v>
      </c>
      <c r="B192" s="271"/>
      <c r="C192" s="271"/>
      <c r="D192" s="271"/>
      <c r="E192" s="271" t="s">
        <v>5077</v>
      </c>
      <c r="F192" s="271"/>
      <c r="G192" s="271"/>
      <c r="H192" s="271"/>
      <c r="I192" s="271"/>
      <c r="J192" s="271"/>
      <c r="K192" s="271"/>
      <c r="L192" s="271"/>
      <c r="M192" s="271"/>
      <c r="N192" s="271"/>
      <c r="O192" s="271"/>
      <c r="P192" s="271"/>
      <c r="Q192" s="271"/>
    </row>
    <row r="193" spans="1:17" x14ac:dyDescent="0.25">
      <c r="A193" s="271" t="s">
        <v>5065</v>
      </c>
      <c r="B193" s="271"/>
      <c r="C193" s="271"/>
      <c r="D193" s="271"/>
      <c r="E193" s="271"/>
      <c r="F193" s="271"/>
      <c r="G193" s="271"/>
      <c r="H193" s="271"/>
      <c r="I193" s="271"/>
      <c r="J193" s="271"/>
      <c r="K193" s="271"/>
      <c r="L193" s="271"/>
      <c r="M193" s="271"/>
      <c r="N193" s="271"/>
      <c r="O193" s="271"/>
      <c r="P193" s="271"/>
      <c r="Q193" s="271"/>
    </row>
    <row r="194" spans="1:17" x14ac:dyDescent="0.25">
      <c r="A194" s="271" t="s">
        <v>5070</v>
      </c>
      <c r="B194" s="271"/>
      <c r="C194" s="271"/>
      <c r="D194" s="271"/>
      <c r="E194" s="271"/>
      <c r="F194" s="271"/>
      <c r="G194" s="271"/>
      <c r="H194" s="271"/>
      <c r="I194" s="271"/>
      <c r="J194" s="271"/>
      <c r="K194" s="271"/>
      <c r="L194" s="271"/>
      <c r="M194" s="271"/>
      <c r="N194" s="271"/>
      <c r="O194" s="271"/>
      <c r="P194" s="271"/>
      <c r="Q194" s="271"/>
    </row>
    <row r="195" spans="1:17" x14ac:dyDescent="0.25">
      <c r="A195" s="271" t="s">
        <v>5078</v>
      </c>
      <c r="B195" s="5"/>
      <c r="C195" s="5"/>
      <c r="D195" s="5"/>
      <c r="E195" s="271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135"/>
      <c r="Q195" s="135"/>
    </row>
    <row r="196" spans="1:17" x14ac:dyDescent="0.25">
      <c r="A196" s="271" t="s">
        <v>5079</v>
      </c>
      <c r="B196" s="5"/>
      <c r="C196" s="5"/>
      <c r="D196" s="5"/>
      <c r="E196" s="271"/>
      <c r="F196" s="5"/>
      <c r="G196" s="5"/>
      <c r="H196" s="5"/>
      <c r="I196" s="5"/>
      <c r="J196" s="5"/>
      <c r="K196" s="5"/>
      <c r="L196" s="5"/>
      <c r="M196" s="5"/>
      <c r="N196" s="5"/>
      <c r="O196" s="271"/>
      <c r="P196" s="5"/>
      <c r="Q196" s="5"/>
    </row>
    <row r="197" spans="1:17" x14ac:dyDescent="0.25">
      <c r="A197" s="271" t="s">
        <v>5080</v>
      </c>
      <c r="B197" s="5"/>
      <c r="C197" s="135"/>
      <c r="D197" s="5"/>
      <c r="E197" s="271"/>
      <c r="F197" s="5"/>
      <c r="G197" s="5"/>
      <c r="H197" s="5"/>
      <c r="I197" s="5"/>
      <c r="J197" s="5"/>
      <c r="K197" s="5"/>
      <c r="L197" s="5"/>
      <c r="M197" s="5"/>
      <c r="N197" s="5"/>
      <c r="O197" s="271"/>
      <c r="P197" s="5"/>
      <c r="Q197" s="5"/>
    </row>
    <row r="198" spans="1:17" x14ac:dyDescent="0.25">
      <c r="A198" s="271" t="s">
        <v>3895</v>
      </c>
      <c r="B198" s="5"/>
      <c r="C198" s="5"/>
      <c r="D198" s="5"/>
      <c r="E198" s="271"/>
      <c r="F198" s="5"/>
      <c r="G198" s="5"/>
      <c r="H198" s="5"/>
      <c r="I198" s="5"/>
      <c r="J198" s="5"/>
      <c r="K198" s="5"/>
      <c r="L198" s="5"/>
      <c r="M198" s="5"/>
      <c r="N198" s="5"/>
      <c r="O198" s="271"/>
      <c r="P198" s="5"/>
      <c r="Q198" s="5"/>
    </row>
    <row r="199" spans="1:17" ht="16.149999999999999" customHeight="1" x14ac:dyDescent="0.25">
      <c r="A199" s="271"/>
      <c r="B199" s="5"/>
      <c r="C199" s="5"/>
      <c r="D199" s="5"/>
      <c r="E199" s="271"/>
      <c r="F199" s="5"/>
      <c r="G199" s="5"/>
      <c r="H199" s="5"/>
      <c r="I199" s="5"/>
      <c r="J199" s="5"/>
      <c r="K199" s="5"/>
      <c r="L199" s="5"/>
      <c r="M199" s="5"/>
      <c r="N199" s="5"/>
      <c r="O199" s="271"/>
      <c r="P199" s="5"/>
      <c r="Q199" s="5"/>
    </row>
    <row r="200" spans="1:17" x14ac:dyDescent="0.25">
      <c r="A200" s="366" t="s">
        <v>2572</v>
      </c>
      <c r="B200" s="94"/>
      <c r="C200" s="94"/>
      <c r="D200" s="94"/>
      <c r="E200" s="366" t="s">
        <v>2572</v>
      </c>
      <c r="F200" s="94"/>
      <c r="G200" s="94"/>
      <c r="H200" s="94"/>
      <c r="I200" s="94"/>
      <c r="J200" s="94"/>
      <c r="K200" s="313" t="s">
        <v>2572</v>
      </c>
      <c r="L200" s="94"/>
      <c r="M200" s="94"/>
      <c r="N200" s="94"/>
      <c r="O200" s="313" t="s">
        <v>2572</v>
      </c>
      <c r="P200" s="94"/>
      <c r="Q200" s="5"/>
    </row>
    <row r="201" spans="1:17" x14ac:dyDescent="0.25">
      <c r="A201" s="271"/>
      <c r="B201" s="271"/>
      <c r="C201" s="271"/>
      <c r="D201" s="271"/>
      <c r="E201" s="271"/>
      <c r="F201" s="5"/>
      <c r="G201" s="5"/>
      <c r="H201" s="5"/>
      <c r="I201" s="5"/>
      <c r="J201" s="5"/>
      <c r="K201" s="5"/>
      <c r="L201" s="5"/>
      <c r="M201" s="5"/>
      <c r="N201" s="5"/>
      <c r="O201" s="271" t="s">
        <v>5063</v>
      </c>
      <c r="P201" s="5"/>
      <c r="Q201" s="5"/>
    </row>
    <row r="202" spans="1:17" x14ac:dyDescent="0.25">
      <c r="A202" s="5"/>
      <c r="B202" s="271"/>
      <c r="C202" s="271"/>
      <c r="D202" s="5"/>
      <c r="E202" s="271"/>
      <c r="F202" s="5"/>
      <c r="G202" s="5"/>
      <c r="H202" s="5"/>
      <c r="I202" s="5"/>
      <c r="J202" s="5"/>
      <c r="K202" s="5"/>
      <c r="L202" s="5"/>
      <c r="M202" s="5"/>
      <c r="N202" s="5"/>
      <c r="O202" s="271"/>
      <c r="P202" s="5"/>
      <c r="Q202" s="5"/>
    </row>
    <row r="203" spans="1:17" x14ac:dyDescent="0.25">
      <c r="A203" s="313" t="s">
        <v>2573</v>
      </c>
      <c r="B203" s="94"/>
      <c r="C203" s="94"/>
      <c r="D203" s="94"/>
      <c r="E203" s="313" t="s">
        <v>2573</v>
      </c>
      <c r="F203" s="94"/>
      <c r="G203" s="94"/>
      <c r="H203" s="94"/>
      <c r="I203" s="94"/>
      <c r="J203" s="94"/>
      <c r="K203" s="313" t="s">
        <v>2573</v>
      </c>
      <c r="L203" s="94"/>
      <c r="M203" s="94"/>
      <c r="N203" s="94"/>
      <c r="O203" s="313" t="s">
        <v>2573</v>
      </c>
      <c r="P203" s="94"/>
      <c r="Q203" s="5"/>
    </row>
    <row r="204" spans="1:17" x14ac:dyDescent="0.25">
      <c r="A204" s="5"/>
      <c r="B204" s="96"/>
      <c r="C204" s="5"/>
      <c r="D204" s="5"/>
      <c r="E204" s="271" t="s">
        <v>5056</v>
      </c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5"/>
      <c r="B205" s="5"/>
      <c r="C205" s="5"/>
      <c r="D205" s="5"/>
      <c r="E205" s="5" t="s">
        <v>5057</v>
      </c>
      <c r="F205" s="5"/>
      <c r="G205" s="5"/>
      <c r="H205" s="5"/>
      <c r="I205" s="5"/>
      <c r="J205" s="5"/>
      <c r="K205" s="5"/>
      <c r="L205" s="5"/>
      <c r="M205" s="5"/>
      <c r="N205" s="5"/>
      <c r="O205" s="271"/>
      <c r="P205" s="271"/>
      <c r="Q205" s="271"/>
    </row>
    <row r="206" spans="1:17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313" t="s">
        <v>2574</v>
      </c>
      <c r="B207" s="94"/>
      <c r="C207" s="94"/>
      <c r="D207" s="94"/>
      <c r="E207" s="313" t="s">
        <v>2574</v>
      </c>
      <c r="F207" s="94"/>
      <c r="G207" s="94"/>
      <c r="H207" s="94"/>
      <c r="I207" s="94"/>
      <c r="J207" s="94"/>
      <c r="K207" s="313" t="s">
        <v>2574</v>
      </c>
      <c r="L207" s="94"/>
      <c r="M207" s="94"/>
      <c r="N207" s="94"/>
      <c r="O207" s="313" t="s">
        <v>2574</v>
      </c>
      <c r="P207" s="94"/>
      <c r="Q207" s="94"/>
    </row>
    <row r="208" spans="1:17" x14ac:dyDescent="0.25">
      <c r="A208" s="271" t="s">
        <v>5061</v>
      </c>
      <c r="B208" s="271"/>
      <c r="C208" s="271"/>
      <c r="D208" s="271"/>
      <c r="E208" s="271" t="s">
        <v>5061</v>
      </c>
      <c r="F208" s="271"/>
      <c r="G208" s="271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271"/>
      <c r="B209" s="271"/>
      <c r="C209" s="271"/>
      <c r="D209" s="271"/>
      <c r="E209" s="271"/>
      <c r="F209" s="271"/>
      <c r="G209" s="271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313" t="s">
        <v>2587</v>
      </c>
      <c r="B210" s="94"/>
      <c r="C210" s="94"/>
      <c r="D210" s="94"/>
      <c r="E210" s="313" t="s">
        <v>2587</v>
      </c>
      <c r="F210" s="94"/>
      <c r="G210" s="94"/>
      <c r="H210" s="94"/>
      <c r="I210" s="94"/>
      <c r="J210" s="94"/>
      <c r="K210" s="313" t="s">
        <v>2587</v>
      </c>
      <c r="L210" s="94"/>
      <c r="M210" s="94"/>
      <c r="N210" s="94"/>
      <c r="O210" s="313" t="s">
        <v>2587</v>
      </c>
      <c r="P210" s="94"/>
      <c r="Q210" s="94"/>
    </row>
    <row r="211" spans="1:17" x14ac:dyDescent="0.25">
      <c r="A211" s="5" t="s">
        <v>3895</v>
      </c>
      <c r="B211" s="5"/>
      <c r="C211" s="271"/>
      <c r="D211" s="271"/>
      <c r="E211" s="271"/>
      <c r="F211" s="5"/>
      <c r="G211" s="5"/>
      <c r="H211" s="5"/>
      <c r="I211" s="5"/>
      <c r="J211" s="5"/>
      <c r="K211" s="5" t="s">
        <v>5066</v>
      </c>
      <c r="L211" s="5"/>
      <c r="M211" s="5"/>
      <c r="N211" s="5"/>
      <c r="O211" s="5" t="s">
        <v>5067</v>
      </c>
      <c r="P211" s="5"/>
      <c r="Q211" s="5"/>
    </row>
    <row r="212" spans="1:17" x14ac:dyDescent="0.25">
      <c r="A212" s="253"/>
      <c r="B212" s="253"/>
      <c r="C212" s="253"/>
      <c r="D212" s="253"/>
    </row>
    <row r="213" spans="1:17" x14ac:dyDescent="0.25">
      <c r="A213" s="220" t="s">
        <v>5074</v>
      </c>
    </row>
    <row r="214" spans="1:17" ht="15.75" x14ac:dyDescent="0.25">
      <c r="A214" s="139" t="s">
        <v>5075</v>
      </c>
      <c r="B214" s="139" t="s">
        <v>5081</v>
      </c>
      <c r="C214" s="139"/>
      <c r="D214" s="139" t="s">
        <v>5082</v>
      </c>
      <c r="E214" s="139"/>
    </row>
    <row r="215" spans="1:17" ht="15.75" x14ac:dyDescent="0.25">
      <c r="A215" s="139" t="s">
        <v>5072</v>
      </c>
      <c r="B215" s="139" t="s">
        <v>5083</v>
      </c>
      <c r="C215" s="139"/>
      <c r="D215" s="139" t="s">
        <v>5084</v>
      </c>
      <c r="E215" s="139"/>
    </row>
    <row r="216" spans="1:17" ht="15.75" x14ac:dyDescent="0.25">
      <c r="A216" s="139"/>
      <c r="B216" s="139"/>
      <c r="C216" s="139"/>
      <c r="D216" s="139"/>
      <c r="E216" s="139"/>
    </row>
    <row r="217" spans="1:17" ht="15.75" x14ac:dyDescent="0.25">
      <c r="A217" s="139" t="s">
        <v>5073</v>
      </c>
      <c r="B217" s="139"/>
      <c r="C217" s="139"/>
      <c r="D217" s="139"/>
      <c r="E217" s="139"/>
    </row>
    <row r="218" spans="1:17" ht="15.75" x14ac:dyDescent="0.25">
      <c r="A218" s="371" t="s">
        <v>5076</v>
      </c>
      <c r="B218" s="139"/>
      <c r="C218" s="139"/>
      <c r="D218" s="139"/>
      <c r="E218" s="139"/>
    </row>
    <row r="219" spans="1:17" x14ac:dyDescent="0.25">
      <c r="A219" s="253"/>
      <c r="B219" s="253"/>
    </row>
    <row r="220" spans="1:17" x14ac:dyDescent="0.25">
      <c r="A220" s="253"/>
    </row>
  </sheetData>
  <mergeCells count="3">
    <mergeCell ref="A185:D185"/>
    <mergeCell ref="L185:M185"/>
    <mergeCell ref="A1:J1"/>
  </mergeCells>
  <pageMargins left="0.70866141732283472" right="0.70866141732283472" top="0.74803149606299213" bottom="0.74803149606299213" header="0.31496062992125984" footer="0.31496062992125984"/>
  <pageSetup paperSize="9" scale="70" orientation="landscape" horizontalDpi="300" verticalDpi="30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X348"/>
  <sheetViews>
    <sheetView zoomScaleNormal="100" workbookViewId="0">
      <pane ySplit="1" topLeftCell="A211" activePane="bottomLeft" state="frozen"/>
      <selection pane="bottomLeft" activeCell="B101" sqref="B101:C107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8.28515625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4">
        <v>0</v>
      </c>
      <c r="C3" s="24">
        <v>25</v>
      </c>
      <c r="D3" s="5">
        <v>0</v>
      </c>
      <c r="E3" s="3" t="s">
        <v>3296</v>
      </c>
      <c r="F3" s="291">
        <f>C3+C9+C20+C30+C35+C40+C47+C52+C101+C113+C124+C133+C140+C58+C80+C87+C10+C11+C21+C22+C59+C114+C125+C141+C96</f>
        <v>392</v>
      </c>
      <c r="G3" s="24">
        <f>C5+C12+C23+C31+C36+C42+C48+C103+C116+C117+C126+C127+C135+C143+C53+C63+C81+C89+C13+C14+C24+C25+C64+C104+C118+C136+C144</f>
        <v>357</v>
      </c>
      <c r="H3" s="24">
        <f>C6+C15+C26+C32+C37+C44+C49+C54+C105+C119+C120+C128+C137+C145+C129+C82+C91+C67+C68+C106</f>
        <v>258</v>
      </c>
      <c r="I3" s="24">
        <f>C7+C33+C38+C45+C50+C55+C107+C121+C130+C139+C148+C149+C122+C83+C92+C69+C70+C131+C150</f>
        <v>1</v>
      </c>
      <c r="J3" s="170">
        <f>F3+G3+H3+I3</f>
        <v>1008</v>
      </c>
      <c r="N3" s="303"/>
      <c r="O3" s="220"/>
    </row>
    <row r="4" spans="1:15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4">
        <v>3</v>
      </c>
      <c r="C5" s="24">
        <v>24</v>
      </c>
      <c r="D5" s="5">
        <v>1</v>
      </c>
      <c r="E5" s="135"/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5">
        <v>2</v>
      </c>
      <c r="C6" s="24">
        <v>19</v>
      </c>
      <c r="D6" s="5">
        <v>1</v>
      </c>
      <c r="E6" s="338"/>
      <c r="F6" s="94">
        <f>SUM(B3+B9+B10+B11+B20+B21+B22+B30+B35+B40+B47+B52+B58+B59+B80+B87+B101+B102+B113+B114+B115+B124+B125+B133+B134+B140+B141+B142+B88+B60+B61+B41+B62+B75+B76+B96)</f>
        <v>288</v>
      </c>
      <c r="G6" s="5">
        <f>B5+B12+B13+B14+B23+B24+B25+B31+B36+B42+B48+B53+B103+B116+B117+B118+B126+B135+B143+B144+B127+B63+B81+B89+B64+B104+B136+B65+B66+B90+B43</f>
        <v>269</v>
      </c>
      <c r="H6" s="5">
        <f>B6+B15+B16+B17+B26+B27+B28+B32+B37+B44+B49+B54+B105+B119+B120+B128+B129+B137+B145+B146+B82+B91+B67+B68+B106+B138+B69</f>
        <v>173</v>
      </c>
      <c r="I6" s="5">
        <f>B7+B33+B38+B45+B50+B55+B107+B121+B130+B131+B139+B148+B149+B150+B83+B92+B70+B122</f>
        <v>0</v>
      </c>
      <c r="J6" s="94">
        <f>SUM(F6+G6+H6+I6)</f>
        <v>730</v>
      </c>
    </row>
    <row r="7" spans="1:15" x14ac:dyDescent="0.25">
      <c r="A7" s="5">
        <v>141</v>
      </c>
      <c r="B7" s="5">
        <v>0</v>
      </c>
      <c r="C7" s="5">
        <v>0</v>
      </c>
      <c r="D7" s="5">
        <v>0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N8" t="s">
        <v>5074</v>
      </c>
    </row>
    <row r="9" spans="1:15" x14ac:dyDescent="0.25">
      <c r="A9" s="5">
        <v>211</v>
      </c>
      <c r="B9" s="5">
        <v>0</v>
      </c>
      <c r="C9" s="5">
        <v>24</v>
      </c>
      <c r="D9" s="5"/>
      <c r="E9" s="5"/>
      <c r="F9" s="94">
        <f>D3+D9+D10+D11+D20+D21+D22+D30+D35+D40+D47+D52+D101+D113+D114+D115+D124+D125+D133+D134+D140+D141+D58+D80+D87+D59+D102+D142+D41</f>
        <v>3</v>
      </c>
      <c r="G9" s="5">
        <f>D5+D12+D13+D14+D23+D24+D31+D36+D42+D48+D53+D103+D116+D117+D118+D126+D127+D135+D143+D144+D63+D81+D89+D25+D64+D104+D136+D65+D90</f>
        <v>14</v>
      </c>
      <c r="H9" s="5">
        <f>D6+D15+D16+D17+D26+D27+D28+D32+D37+D44+D49+D54+D105+D119+D120+D128+D137+D145+D146+D64+D82+D91+D67+D68+D138+D106</f>
        <v>22</v>
      </c>
      <c r="I9" s="5">
        <f>D7+D33+D38+D45+D50+D55+D107+D121+D130+D131+D139+D148+D149+D150+D83+D92+D69+D70+D122</f>
        <v>9</v>
      </c>
      <c r="J9" s="94">
        <f>SUM(F9+G9+H9+I9)</f>
        <v>48</v>
      </c>
      <c r="N9" t="s">
        <v>5075</v>
      </c>
    </row>
    <row r="10" spans="1:15" x14ac:dyDescent="0.25">
      <c r="A10" s="263" t="s">
        <v>2874</v>
      </c>
      <c r="B10" s="5">
        <v>18</v>
      </c>
      <c r="C10" s="5"/>
      <c r="D10" s="5"/>
      <c r="E10" s="5"/>
      <c r="F10" s="5"/>
      <c r="G10" s="5"/>
      <c r="H10" s="5"/>
      <c r="I10" s="5"/>
      <c r="J10" s="94">
        <f>J3+J6+J9</f>
        <v>1786</v>
      </c>
      <c r="M10" s="220"/>
      <c r="N10" t="s">
        <v>5072</v>
      </c>
    </row>
    <row r="11" spans="1:15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94"/>
      <c r="N11" t="s">
        <v>5073</v>
      </c>
    </row>
    <row r="12" spans="1:15" x14ac:dyDescent="0.25">
      <c r="A12" s="5">
        <v>221</v>
      </c>
      <c r="B12" s="5">
        <v>0</v>
      </c>
      <c r="C12" s="5">
        <v>24</v>
      </c>
      <c r="D12" s="5">
        <v>0</v>
      </c>
      <c r="E12" s="254"/>
      <c r="F12" s="5" t="s">
        <v>1776</v>
      </c>
      <c r="G12" s="5"/>
      <c r="H12" s="5"/>
      <c r="I12" s="5"/>
      <c r="J12" s="5"/>
      <c r="N12" t="s">
        <v>5076</v>
      </c>
    </row>
    <row r="13" spans="1:15" x14ac:dyDescent="0.25">
      <c r="A13" s="263" t="s">
        <v>2875</v>
      </c>
      <c r="B13" s="5">
        <v>25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N14" s="303"/>
    </row>
    <row r="15" spans="1:15" x14ac:dyDescent="0.25">
      <c r="A15" s="263" t="s">
        <v>2893</v>
      </c>
      <c r="B15" s="5">
        <v>0</v>
      </c>
      <c r="C15" s="5">
        <v>0</v>
      </c>
      <c r="D15" s="5">
        <v>1</v>
      </c>
      <c r="E15" s="135" t="s">
        <v>2843</v>
      </c>
      <c r="F15" s="5">
        <f>SUM(F3+F6+F9)</f>
        <v>683</v>
      </c>
      <c r="G15" s="5">
        <f>SUM(G3+G6+G9)</f>
        <v>640</v>
      </c>
      <c r="H15" s="5">
        <f>SUM(H3+H6+H9)</f>
        <v>453</v>
      </c>
      <c r="I15" s="5">
        <f>SUM(I3+I6+I9)</f>
        <v>10</v>
      </c>
      <c r="J15" s="94">
        <f>SUM(F15+G15+H15+I15)</f>
        <v>1786</v>
      </c>
    </row>
    <row r="16" spans="1:15" x14ac:dyDescent="0.25">
      <c r="A16" s="263" t="s">
        <v>2876</v>
      </c>
      <c r="B16" s="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5">
        <v>0</v>
      </c>
      <c r="C20" s="5">
        <v>25</v>
      </c>
      <c r="D20" s="5">
        <v>0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5">
        <v>23</v>
      </c>
      <c r="C21" s="5"/>
      <c r="D21" s="5"/>
      <c r="E21" s="5"/>
      <c r="F21" s="5"/>
      <c r="G21" s="5"/>
      <c r="H21" s="5"/>
      <c r="I21" s="5"/>
      <c r="J21" s="5"/>
      <c r="N21" s="220"/>
    </row>
    <row r="22" spans="1:14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5">
        <v>1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94"/>
    </row>
    <row r="24" spans="1:14" x14ac:dyDescent="0.25">
      <c r="A24" s="96">
        <v>422</v>
      </c>
      <c r="B24" s="5">
        <v>27</v>
      </c>
      <c r="C24" s="5"/>
      <c r="D24" s="5">
        <v>0</v>
      </c>
      <c r="E24" s="254"/>
      <c r="F24" s="5"/>
      <c r="G24" s="5"/>
      <c r="H24" s="5"/>
      <c r="I24" s="5"/>
      <c r="J24" s="5"/>
      <c r="N24" s="303"/>
    </row>
    <row r="25" spans="1:14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0</v>
      </c>
      <c r="C26" s="5">
        <v>0</v>
      </c>
      <c r="D26" s="5">
        <v>1</v>
      </c>
      <c r="E26" s="5"/>
      <c r="F26" s="5"/>
      <c r="G26" s="5"/>
      <c r="H26" s="5"/>
      <c r="I26" s="5"/>
      <c r="J26" s="5"/>
      <c r="M26" s="220"/>
      <c r="N26" s="220"/>
    </row>
    <row r="27" spans="1:14" x14ac:dyDescent="0.25">
      <c r="A27" s="96">
        <v>432</v>
      </c>
      <c r="B27" s="5">
        <v>0</v>
      </c>
      <c r="C27" s="5"/>
      <c r="D27" s="5">
        <v>0</v>
      </c>
      <c r="E27" s="135"/>
      <c r="F27" s="5"/>
      <c r="G27" s="5"/>
      <c r="H27" s="5"/>
      <c r="I27" s="5"/>
      <c r="J27" s="5"/>
    </row>
    <row r="28" spans="1:14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N29" s="303"/>
    </row>
    <row r="30" spans="1:14" x14ac:dyDescent="0.25">
      <c r="A30" s="5">
        <v>611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5">
        <v>0</v>
      </c>
      <c r="C31" s="5">
        <v>23</v>
      </c>
      <c r="D31" s="5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1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>
        <v>0</v>
      </c>
      <c r="C33" s="5">
        <v>0</v>
      </c>
      <c r="D33" s="108">
        <v>1</v>
      </c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4">
        <v>0</v>
      </c>
      <c r="C35" s="24">
        <v>23</v>
      </c>
      <c r="D35" s="5">
        <v>0</v>
      </c>
      <c r="E35" s="108"/>
      <c r="F35" s="108"/>
      <c r="G35" s="108"/>
      <c r="H35" s="108"/>
      <c r="I35" s="108"/>
      <c r="J35" s="108"/>
      <c r="N35" s="220"/>
    </row>
    <row r="36" spans="1:15" x14ac:dyDescent="0.25">
      <c r="A36" s="5">
        <v>521</v>
      </c>
      <c r="B36" s="5"/>
      <c r="C36" s="24">
        <v>20</v>
      </c>
      <c r="D36" s="5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5"/>
      <c r="C37" s="5">
        <v>20</v>
      </c>
      <c r="D37" s="5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108"/>
      <c r="C38" s="5">
        <v>0</v>
      </c>
      <c r="D38" s="108">
        <v>0</v>
      </c>
      <c r="E38" s="108"/>
      <c r="F38" s="108"/>
      <c r="G38" s="108"/>
      <c r="H38" s="108"/>
      <c r="I38" s="108"/>
      <c r="J38" s="108"/>
      <c r="N38" s="220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N39" s="220"/>
    </row>
    <row r="40" spans="1:15" x14ac:dyDescent="0.25">
      <c r="A40" s="108" t="s">
        <v>2987</v>
      </c>
      <c r="B40" s="108">
        <v>0</v>
      </c>
      <c r="C40" s="108">
        <v>25</v>
      </c>
      <c r="D40" s="108">
        <v>0</v>
      </c>
      <c r="E40" s="260"/>
      <c r="F40" s="108"/>
      <c r="G40" s="108"/>
      <c r="H40" s="108"/>
      <c r="I40" s="108"/>
      <c r="J40" s="108"/>
      <c r="N40" s="220"/>
    </row>
    <row r="41" spans="1:15" x14ac:dyDescent="0.25">
      <c r="A41" s="108" t="s">
        <v>4071</v>
      </c>
      <c r="B41" s="108">
        <v>18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N41" s="220"/>
    </row>
    <row r="42" spans="1:15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M42" s="220"/>
    </row>
    <row r="43" spans="1:15" x14ac:dyDescent="0.25">
      <c r="A43" s="108" t="s">
        <v>4492</v>
      </c>
      <c r="B43" s="108">
        <v>28</v>
      </c>
      <c r="C43" s="108"/>
      <c r="D43" s="108"/>
      <c r="E43" s="260"/>
      <c r="F43" s="108"/>
      <c r="G43" s="108"/>
      <c r="H43" s="108"/>
      <c r="I43" s="108"/>
      <c r="J43" s="108"/>
      <c r="M43" s="220"/>
    </row>
    <row r="44" spans="1:15" x14ac:dyDescent="0.25">
      <c r="A44" s="108" t="s">
        <v>2989</v>
      </c>
      <c r="B44" s="108">
        <v>3</v>
      </c>
      <c r="C44" s="108">
        <v>21</v>
      </c>
      <c r="D44" s="108">
        <v>3</v>
      </c>
      <c r="E44" s="260"/>
      <c r="F44" s="108"/>
      <c r="G44" s="108"/>
      <c r="H44" s="108"/>
      <c r="I44" s="108"/>
      <c r="J44" s="108"/>
    </row>
    <row r="45" spans="1:15" x14ac:dyDescent="0.25">
      <c r="A45" s="108" t="s">
        <v>2990</v>
      </c>
      <c r="B45" s="108">
        <v>0</v>
      </c>
      <c r="C45" s="108">
        <v>0</v>
      </c>
      <c r="D45" s="108">
        <v>4</v>
      </c>
      <c r="E45" s="260"/>
      <c r="F45" s="108"/>
      <c r="G45" s="108"/>
      <c r="H45" s="108"/>
      <c r="I45" s="108"/>
      <c r="J45" s="108"/>
      <c r="N45" s="303"/>
    </row>
    <row r="46" spans="1:15" x14ac:dyDescent="0.25">
      <c r="A46" s="108" t="s">
        <v>2872</v>
      </c>
      <c r="B46" s="108"/>
      <c r="C46" s="108"/>
      <c r="D46" s="108"/>
      <c r="E46" s="260"/>
      <c r="F46" s="108"/>
      <c r="G46" s="108"/>
      <c r="H46" s="108"/>
      <c r="I46" s="108"/>
      <c r="J46" s="108"/>
    </row>
    <row r="47" spans="1:15" ht="15.75" thickBot="1" x14ac:dyDescent="0.3">
      <c r="A47" s="98" t="s">
        <v>2986</v>
      </c>
      <c r="B47" s="108">
        <v>0</v>
      </c>
      <c r="C47" s="108">
        <v>25</v>
      </c>
      <c r="D47" s="108"/>
      <c r="E47" s="108"/>
      <c r="F47" s="108"/>
      <c r="G47" s="108"/>
      <c r="H47" s="108"/>
      <c r="I47" s="108"/>
      <c r="J47" s="108"/>
      <c r="N47" s="220"/>
    </row>
    <row r="48" spans="1:15" x14ac:dyDescent="0.25">
      <c r="A48" s="108" t="s">
        <v>2991</v>
      </c>
      <c r="B48" s="5">
        <v>1</v>
      </c>
      <c r="C48" s="5">
        <v>23</v>
      </c>
      <c r="D48" s="5">
        <v>0</v>
      </c>
      <c r="E48" s="5"/>
      <c r="F48" s="5"/>
      <c r="G48" s="5"/>
      <c r="H48" s="5"/>
      <c r="I48" s="5"/>
      <c r="J48" s="5"/>
      <c r="N48" s="276"/>
    </row>
    <row r="49" spans="1:19" x14ac:dyDescent="0.25">
      <c r="A49" s="5" t="s">
        <v>2992</v>
      </c>
      <c r="B49" s="5"/>
      <c r="C49" s="5">
        <v>20</v>
      </c>
      <c r="D49" s="5">
        <v>3</v>
      </c>
      <c r="E49" s="5"/>
      <c r="F49" s="5"/>
      <c r="G49" s="5"/>
      <c r="H49" s="5"/>
      <c r="I49" s="5"/>
      <c r="J49" s="5"/>
    </row>
    <row r="50" spans="1:19" x14ac:dyDescent="0.25">
      <c r="A50" s="5" t="s">
        <v>2993</v>
      </c>
      <c r="B50" s="5"/>
      <c r="C50" s="5">
        <v>0</v>
      </c>
      <c r="D50" s="5">
        <v>0</v>
      </c>
      <c r="E50" s="5"/>
      <c r="F50" s="5"/>
      <c r="G50" s="5"/>
      <c r="H50" s="5"/>
      <c r="I50" s="5"/>
      <c r="J50" s="5"/>
      <c r="N50" s="220"/>
    </row>
    <row r="51" spans="1:19" x14ac:dyDescent="0.25">
      <c r="A51" s="162" t="s">
        <v>2870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2994</v>
      </c>
      <c r="B52" s="5">
        <v>2</v>
      </c>
      <c r="C52" s="5">
        <v>25</v>
      </c>
      <c r="D52" s="5">
        <v>1</v>
      </c>
      <c r="E52" s="264" t="s">
        <v>2843</v>
      </c>
      <c r="F52" s="5"/>
      <c r="G52" s="5"/>
      <c r="H52" s="5"/>
      <c r="I52" s="5"/>
      <c r="J52" s="5"/>
      <c r="S52" s="220"/>
    </row>
    <row r="53" spans="1:19" x14ac:dyDescent="0.25">
      <c r="A53" s="5" t="s">
        <v>2995</v>
      </c>
      <c r="B53" s="5">
        <v>2</v>
      </c>
      <c r="C53" s="5">
        <v>24</v>
      </c>
      <c r="D53" s="5">
        <v>0</v>
      </c>
      <c r="E53" s="5"/>
      <c r="F53" s="5"/>
      <c r="G53" s="5"/>
      <c r="H53" s="5"/>
      <c r="I53" s="5"/>
      <c r="J53" s="5"/>
    </row>
    <row r="54" spans="1:19" x14ac:dyDescent="0.25">
      <c r="A54" s="5" t="s">
        <v>2996</v>
      </c>
      <c r="B54" s="5">
        <v>0</v>
      </c>
      <c r="C54" s="5">
        <v>24</v>
      </c>
      <c r="D54" s="5">
        <v>1</v>
      </c>
      <c r="E54" s="135" t="s">
        <v>2843</v>
      </c>
      <c r="F54" s="5"/>
      <c r="G54" s="5"/>
      <c r="H54" s="5"/>
      <c r="I54" s="5"/>
      <c r="J54" s="5"/>
    </row>
    <row r="55" spans="1:19" x14ac:dyDescent="0.25">
      <c r="A55" s="5" t="s">
        <v>2997</v>
      </c>
      <c r="B55" s="5">
        <v>0</v>
      </c>
      <c r="C55" s="5">
        <v>0</v>
      </c>
      <c r="D55" s="5"/>
      <c r="E55" s="5"/>
      <c r="F55" s="5"/>
      <c r="G55" s="5"/>
      <c r="H55" s="5"/>
      <c r="I55" s="5"/>
      <c r="J55" s="5"/>
    </row>
    <row r="56" spans="1:19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N56" s="220"/>
    </row>
    <row r="57" spans="1:19" x14ac:dyDescent="0.25">
      <c r="A57" s="5" t="s">
        <v>3386</v>
      </c>
      <c r="B57" s="5"/>
      <c r="C57" s="5"/>
      <c r="D57" s="5"/>
      <c r="E57" s="5"/>
      <c r="F57" s="5"/>
      <c r="G57" s="5"/>
      <c r="H57" s="5"/>
      <c r="I57" s="5"/>
      <c r="J57" s="5"/>
    </row>
    <row r="58" spans="1:19" x14ac:dyDescent="0.25">
      <c r="A58" s="5" t="s">
        <v>3402</v>
      </c>
      <c r="B58" s="5">
        <v>30</v>
      </c>
      <c r="C58" s="5"/>
      <c r="D58" s="5"/>
      <c r="E58" s="24"/>
      <c r="F58" s="5"/>
      <c r="G58" s="5"/>
      <c r="H58" s="5"/>
      <c r="I58" s="5"/>
      <c r="J58" s="5"/>
      <c r="N58" s="220"/>
      <c r="O58" s="220"/>
    </row>
    <row r="59" spans="1:19" x14ac:dyDescent="0.25">
      <c r="A59" s="5" t="s">
        <v>3403</v>
      </c>
      <c r="B59" s="5">
        <v>27</v>
      </c>
      <c r="C59" s="5"/>
      <c r="D59" s="5">
        <v>0</v>
      </c>
      <c r="E59" s="264"/>
      <c r="F59" s="5"/>
      <c r="G59" s="5"/>
      <c r="H59" s="5"/>
      <c r="I59" s="5"/>
      <c r="J59" s="5"/>
    </row>
    <row r="60" spans="1:19" x14ac:dyDescent="0.25">
      <c r="A60" s="5" t="s">
        <v>4060</v>
      </c>
      <c r="B60" s="5">
        <v>29</v>
      </c>
      <c r="C60" s="5"/>
      <c r="D60" s="5"/>
      <c r="E60" s="264"/>
      <c r="F60" s="5"/>
      <c r="G60" s="5"/>
      <c r="H60" s="5"/>
      <c r="I60" s="5"/>
      <c r="J60" s="5"/>
      <c r="N60" s="220"/>
    </row>
    <row r="61" spans="1:19" x14ac:dyDescent="0.25">
      <c r="A61" s="5" t="s">
        <v>4061</v>
      </c>
      <c r="B61" s="5">
        <v>0</v>
      </c>
      <c r="C61" s="5"/>
      <c r="D61" s="5"/>
      <c r="E61" s="264"/>
      <c r="F61" s="5"/>
      <c r="G61" s="5"/>
      <c r="H61" s="5"/>
      <c r="I61" s="5"/>
      <c r="J61" s="5"/>
    </row>
    <row r="62" spans="1:19" x14ac:dyDescent="0.25">
      <c r="A62" s="5" t="s">
        <v>4081</v>
      </c>
      <c r="B62" s="5">
        <v>16</v>
      </c>
      <c r="C62" s="5"/>
      <c r="D62" s="5"/>
      <c r="E62" s="264"/>
      <c r="F62" s="5"/>
      <c r="G62" s="5"/>
      <c r="H62" s="5"/>
      <c r="I62" s="5"/>
      <c r="J62" s="5"/>
      <c r="N62" s="220"/>
      <c r="O62" s="220"/>
    </row>
    <row r="63" spans="1:19" x14ac:dyDescent="0.25">
      <c r="A63" s="5" t="s">
        <v>3975</v>
      </c>
      <c r="B63" s="5">
        <v>28</v>
      </c>
      <c r="C63" s="5"/>
      <c r="D63" s="5"/>
      <c r="E63" s="24"/>
      <c r="F63" s="5"/>
      <c r="G63" s="5"/>
      <c r="H63" s="5"/>
      <c r="I63" s="5"/>
      <c r="J63" s="5"/>
    </row>
    <row r="64" spans="1:19" x14ac:dyDescent="0.25">
      <c r="A64" s="5" t="s">
        <v>3976</v>
      </c>
      <c r="B64" s="5">
        <v>26</v>
      </c>
      <c r="C64" s="5"/>
      <c r="D64" s="5"/>
      <c r="E64" s="24"/>
      <c r="F64" s="5"/>
      <c r="G64" s="5"/>
      <c r="H64" s="5"/>
      <c r="I64" s="5"/>
      <c r="J64" s="5"/>
      <c r="N64" s="220"/>
      <c r="O64" s="220"/>
    </row>
    <row r="65" spans="1:15" x14ac:dyDescent="0.25">
      <c r="A65" s="5" t="s">
        <v>4488</v>
      </c>
      <c r="B65" s="5">
        <v>24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N65" s="220"/>
      <c r="O65" s="220"/>
    </row>
    <row r="66" spans="1:15" x14ac:dyDescent="0.25">
      <c r="A66" s="5" t="s">
        <v>4489</v>
      </c>
      <c r="B66" s="5">
        <v>24</v>
      </c>
      <c r="C66" s="5"/>
      <c r="D66" s="5"/>
      <c r="E66" s="24"/>
      <c r="F66" s="5"/>
      <c r="G66" s="5"/>
      <c r="H66" s="5"/>
      <c r="I66" s="5"/>
      <c r="J66" s="5"/>
      <c r="N66" s="220"/>
      <c r="O66" s="220"/>
    </row>
    <row r="67" spans="1:15" x14ac:dyDescent="0.25">
      <c r="A67" s="5" t="s">
        <v>3977</v>
      </c>
      <c r="B67" s="5">
        <v>28</v>
      </c>
      <c r="C67" s="5"/>
      <c r="D67" s="5"/>
      <c r="E67" s="24"/>
      <c r="F67" s="5"/>
      <c r="G67" s="5"/>
      <c r="H67" s="5"/>
      <c r="I67" s="5"/>
      <c r="J67" s="5"/>
    </row>
    <row r="68" spans="1:15" x14ac:dyDescent="0.25">
      <c r="A68" s="5" t="s">
        <v>3978</v>
      </c>
      <c r="B68" s="5">
        <v>24</v>
      </c>
      <c r="C68" s="5"/>
      <c r="D68" s="5"/>
      <c r="E68" s="24"/>
      <c r="F68" s="5"/>
      <c r="G68" s="5"/>
      <c r="H68" s="5"/>
      <c r="I68" s="5"/>
      <c r="J68" s="5"/>
      <c r="N68" s="220"/>
      <c r="O68" s="220"/>
    </row>
    <row r="69" spans="1:15" x14ac:dyDescent="0.25">
      <c r="A69" s="5" t="s">
        <v>4487</v>
      </c>
      <c r="B69" s="5">
        <v>25</v>
      </c>
      <c r="C69" s="5"/>
      <c r="D69" s="5"/>
      <c r="E69" s="24"/>
      <c r="F69" s="5"/>
      <c r="G69" s="5"/>
      <c r="H69" s="5"/>
      <c r="I69" s="5"/>
      <c r="J69" s="5"/>
    </row>
    <row r="70" spans="1:15" x14ac:dyDescent="0.25">
      <c r="A70" s="5" t="s">
        <v>3979</v>
      </c>
      <c r="B70" s="5"/>
      <c r="C70" s="5"/>
      <c r="D70" s="5"/>
      <c r="E70" s="24"/>
      <c r="F70" s="5"/>
      <c r="G70" s="5"/>
      <c r="H70" s="5"/>
      <c r="I70" s="5"/>
      <c r="J70" s="5"/>
      <c r="N70" s="220"/>
      <c r="O70" s="220"/>
    </row>
    <row r="71" spans="1:15" x14ac:dyDescent="0.25">
      <c r="A71" s="5" t="s">
        <v>3980</v>
      </c>
      <c r="B71" s="5"/>
      <c r="C71" s="5"/>
      <c r="D71" s="5"/>
      <c r="E71" s="24"/>
      <c r="F71" s="5"/>
      <c r="G71" s="5"/>
      <c r="H71" s="5"/>
      <c r="I71" s="5"/>
      <c r="J71" s="5"/>
    </row>
    <row r="72" spans="1:15" x14ac:dyDescent="0.25">
      <c r="A72" s="5"/>
      <c r="B72" s="5"/>
      <c r="C72" s="5"/>
      <c r="D72" s="5"/>
      <c r="E72" s="24"/>
      <c r="F72" s="5"/>
      <c r="G72" s="5"/>
      <c r="H72" s="5"/>
      <c r="I72" s="5"/>
      <c r="J72" s="5"/>
    </row>
    <row r="73" spans="1:15" x14ac:dyDescent="0.25">
      <c r="A73" s="5"/>
      <c r="B73" s="5"/>
      <c r="C73" s="5"/>
      <c r="D73" s="5"/>
      <c r="E73" s="24"/>
      <c r="F73" s="5"/>
      <c r="G73" s="5"/>
      <c r="H73" s="5"/>
      <c r="I73" s="5"/>
      <c r="J73" s="5"/>
    </row>
    <row r="74" spans="1:15" x14ac:dyDescent="0.25">
      <c r="A74" s="5" t="s">
        <v>4524</v>
      </c>
      <c r="B74" s="5"/>
      <c r="C74" s="5"/>
      <c r="D74" s="5"/>
      <c r="E74" s="24"/>
      <c r="F74" s="5"/>
      <c r="G74" s="5"/>
      <c r="H74" s="5"/>
      <c r="I74" s="5"/>
      <c r="J74" s="5"/>
    </row>
    <row r="75" spans="1:15" x14ac:dyDescent="0.25">
      <c r="A75" s="5" t="s">
        <v>4525</v>
      </c>
      <c r="B75" s="5">
        <v>26</v>
      </c>
      <c r="C75" s="5"/>
      <c r="D75" s="5"/>
      <c r="E75" s="24"/>
      <c r="F75" s="5"/>
      <c r="G75" s="5"/>
      <c r="H75" s="5"/>
      <c r="I75" s="5"/>
      <c r="J75" s="5"/>
    </row>
    <row r="76" spans="1:15" x14ac:dyDescent="0.25">
      <c r="A76" s="5" t="s">
        <v>4526</v>
      </c>
      <c r="B76" s="5">
        <v>27</v>
      </c>
      <c r="C76" s="5"/>
      <c r="D76" s="5"/>
      <c r="E76" s="24"/>
      <c r="F76" s="5"/>
      <c r="G76" s="5"/>
      <c r="H76" s="5"/>
      <c r="I76" s="5"/>
      <c r="J76" s="5"/>
    </row>
    <row r="77" spans="1:15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</row>
    <row r="78" spans="1:15" x14ac:dyDescent="0.25">
      <c r="A78" s="5"/>
      <c r="B78" s="5"/>
      <c r="C78" s="5"/>
      <c r="D78" s="5"/>
      <c r="E78" s="24"/>
      <c r="F78" s="5"/>
      <c r="G78" s="5"/>
      <c r="H78" s="5"/>
      <c r="I78" s="5"/>
      <c r="J78" s="5"/>
    </row>
    <row r="79" spans="1:15" x14ac:dyDescent="0.25">
      <c r="A79" s="5" t="s">
        <v>3390</v>
      </c>
      <c r="B79" s="5"/>
      <c r="C79" s="5"/>
      <c r="D79" s="5"/>
      <c r="E79" s="24"/>
      <c r="F79" s="5"/>
      <c r="G79" s="5"/>
      <c r="H79" s="5"/>
      <c r="I79" s="5"/>
      <c r="J79" s="5"/>
      <c r="N79" s="220"/>
    </row>
    <row r="80" spans="1:15" x14ac:dyDescent="0.25">
      <c r="A80" s="5" t="s">
        <v>4347</v>
      </c>
      <c r="B80" s="5">
        <v>5</v>
      </c>
      <c r="C80" s="86">
        <v>25</v>
      </c>
      <c r="D80" s="5"/>
      <c r="E80" s="24"/>
      <c r="F80" s="5"/>
      <c r="G80" s="5"/>
      <c r="H80" s="5"/>
      <c r="I80" s="5"/>
      <c r="J80" s="5"/>
    </row>
    <row r="81" spans="1:10" x14ac:dyDescent="0.25">
      <c r="A81" s="5" t="s">
        <v>4348</v>
      </c>
      <c r="B81" s="5">
        <v>5</v>
      </c>
      <c r="C81" s="5">
        <v>25</v>
      </c>
      <c r="D81" s="5">
        <v>1</v>
      </c>
      <c r="E81" s="264" t="s">
        <v>2843</v>
      </c>
      <c r="F81" s="5"/>
      <c r="G81" s="5"/>
      <c r="H81" s="5"/>
      <c r="I81" s="5"/>
      <c r="J81" s="5"/>
    </row>
    <row r="82" spans="1:10" x14ac:dyDescent="0.25">
      <c r="A82" s="5" t="s">
        <v>4349</v>
      </c>
      <c r="B82" s="5">
        <v>21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</row>
    <row r="83" spans="1:10" x14ac:dyDescent="0.25">
      <c r="A83" s="5" t="s">
        <v>4350</v>
      </c>
      <c r="B83" s="5"/>
      <c r="C83" s="5"/>
      <c r="D83" s="5"/>
      <c r="E83" s="24"/>
      <c r="F83" s="5"/>
      <c r="G83" s="5"/>
      <c r="H83" s="5"/>
      <c r="I83" s="5"/>
      <c r="J83" s="5"/>
    </row>
    <row r="84" spans="1:10" x14ac:dyDescent="0.25">
      <c r="A84" s="5"/>
      <c r="B84" s="5"/>
      <c r="C84" s="5"/>
      <c r="D84" s="5"/>
      <c r="E84" s="24"/>
      <c r="F84" s="5"/>
      <c r="G84" s="5"/>
      <c r="H84" s="5"/>
      <c r="I84" s="5"/>
      <c r="J84" s="5"/>
    </row>
    <row r="85" spans="1:10" x14ac:dyDescent="0.25">
      <c r="A85" s="5"/>
      <c r="B85" s="5"/>
      <c r="C85" s="5"/>
      <c r="D85" s="5"/>
      <c r="E85" s="24"/>
      <c r="F85" s="5"/>
      <c r="G85" s="5"/>
      <c r="H85" s="5"/>
      <c r="I85" s="5"/>
      <c r="J85" s="5"/>
    </row>
    <row r="86" spans="1:10" x14ac:dyDescent="0.25">
      <c r="A86" s="5" t="s">
        <v>3395</v>
      </c>
      <c r="B86" s="5"/>
      <c r="C86" s="5"/>
      <c r="D86" s="5"/>
      <c r="E86" s="24"/>
      <c r="F86" s="5"/>
      <c r="G86" s="5"/>
      <c r="H86" s="5"/>
      <c r="I86" s="5"/>
      <c r="J86" s="5"/>
    </row>
    <row r="87" spans="1:10" x14ac:dyDescent="0.25">
      <c r="A87" s="5" t="s">
        <v>3399</v>
      </c>
      <c r="B87" s="5">
        <v>0</v>
      </c>
      <c r="C87" s="5">
        <v>25</v>
      </c>
      <c r="D87" s="5"/>
      <c r="E87" s="24"/>
      <c r="F87" s="5"/>
      <c r="G87" s="5"/>
      <c r="H87" s="5"/>
      <c r="I87" s="5"/>
      <c r="J87" s="5"/>
    </row>
    <row r="88" spans="1:10" x14ac:dyDescent="0.25">
      <c r="A88" s="5" t="s">
        <v>4052</v>
      </c>
      <c r="B88" s="5">
        <v>13</v>
      </c>
      <c r="C88" s="5"/>
      <c r="D88" s="5"/>
      <c r="E88" s="24"/>
      <c r="F88" s="5"/>
      <c r="G88" s="5"/>
      <c r="H88" s="5"/>
      <c r="I88" s="5"/>
      <c r="J88" s="5"/>
    </row>
    <row r="89" spans="1:10" x14ac:dyDescent="0.25">
      <c r="A89" s="5" t="s">
        <v>4130</v>
      </c>
      <c r="B89" s="5">
        <v>0</v>
      </c>
      <c r="C89" s="5">
        <v>25</v>
      </c>
      <c r="D89" s="5">
        <v>3</v>
      </c>
      <c r="E89" s="264" t="s">
        <v>4465</v>
      </c>
      <c r="F89" s="5"/>
      <c r="G89" s="5"/>
      <c r="H89" s="5"/>
      <c r="I89" s="5"/>
      <c r="J89" s="5"/>
    </row>
    <row r="90" spans="1:10" x14ac:dyDescent="0.25">
      <c r="A90" s="5" t="s">
        <v>4490</v>
      </c>
      <c r="B90" s="5">
        <v>18</v>
      </c>
      <c r="C90" s="5"/>
      <c r="D90" s="5">
        <v>1</v>
      </c>
      <c r="E90" s="264" t="s">
        <v>2843</v>
      </c>
      <c r="F90" s="5"/>
      <c r="G90" s="5"/>
      <c r="H90" s="5"/>
      <c r="I90" s="5"/>
      <c r="J90" s="5"/>
    </row>
    <row r="91" spans="1:10" x14ac:dyDescent="0.25">
      <c r="A91" s="5" t="s">
        <v>4131</v>
      </c>
      <c r="B91" s="5">
        <v>10</v>
      </c>
      <c r="C91" s="5">
        <v>15</v>
      </c>
      <c r="D91" s="5"/>
      <c r="E91" s="24"/>
      <c r="F91" s="5"/>
      <c r="G91" s="5"/>
      <c r="H91" s="5"/>
      <c r="I91" s="5"/>
      <c r="J91" s="5"/>
    </row>
    <row r="92" spans="1:10" x14ac:dyDescent="0.25">
      <c r="A92" s="5" t="s">
        <v>4132</v>
      </c>
      <c r="B92" s="5"/>
      <c r="C92" s="5"/>
      <c r="D92" s="5"/>
      <c r="E92" s="24"/>
      <c r="F92" s="5"/>
      <c r="G92" s="5"/>
      <c r="H92" s="5"/>
      <c r="I92" s="5"/>
      <c r="J92" s="5"/>
    </row>
    <row r="93" spans="1:10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</row>
    <row r="94" spans="1:10" x14ac:dyDescent="0.25">
      <c r="A94" s="5"/>
      <c r="B94" s="5"/>
      <c r="C94" s="5"/>
      <c r="D94" s="5"/>
      <c r="E94" s="24"/>
      <c r="F94" s="5"/>
      <c r="G94" s="5"/>
      <c r="H94" s="5"/>
      <c r="I94" s="5"/>
      <c r="J94" s="5"/>
    </row>
    <row r="95" spans="1:10" x14ac:dyDescent="0.25">
      <c r="A95" s="5" t="s">
        <v>4547</v>
      </c>
      <c r="B95" s="5"/>
      <c r="C95" s="5"/>
      <c r="D95" s="5"/>
      <c r="E95" s="24"/>
      <c r="F95" s="5"/>
      <c r="G95" s="5"/>
      <c r="H95" s="5"/>
      <c r="I95" s="5"/>
      <c r="J95" s="5"/>
    </row>
    <row r="96" spans="1:10" x14ac:dyDescent="0.25">
      <c r="A96" s="5" t="s">
        <v>4548</v>
      </c>
      <c r="B96" s="5">
        <v>0</v>
      </c>
      <c r="C96" s="5">
        <v>23</v>
      </c>
      <c r="D96" s="5"/>
      <c r="E96" s="24"/>
      <c r="F96" s="5"/>
      <c r="G96" s="5"/>
      <c r="H96" s="5"/>
      <c r="I96" s="5"/>
      <c r="J96" s="5"/>
    </row>
    <row r="97" spans="1:10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</row>
    <row r="98" spans="1:10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</row>
    <row r="99" spans="1:10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</row>
    <row r="100" spans="1:10" x14ac:dyDescent="0.25">
      <c r="A100" s="5" t="s">
        <v>2186</v>
      </c>
      <c r="B100" s="5"/>
      <c r="C100" s="5"/>
      <c r="D100" s="5"/>
      <c r="E100" s="97" t="s">
        <v>235</v>
      </c>
      <c r="F100" s="5"/>
      <c r="G100" s="5"/>
      <c r="H100" s="5"/>
      <c r="I100" s="5"/>
      <c r="J100" s="5"/>
    </row>
    <row r="101" spans="1:10" ht="13.9" customHeight="1" x14ac:dyDescent="0.25">
      <c r="A101" s="218" t="s">
        <v>2489</v>
      </c>
      <c r="B101" s="5">
        <v>0</v>
      </c>
      <c r="C101" s="5">
        <v>25</v>
      </c>
      <c r="D101" s="5">
        <v>1</v>
      </c>
      <c r="E101" s="3"/>
      <c r="F101" s="5"/>
      <c r="G101" s="5"/>
      <c r="H101" s="5"/>
      <c r="I101" s="5"/>
      <c r="J101" s="5"/>
    </row>
    <row r="102" spans="1:10" ht="13.9" customHeight="1" x14ac:dyDescent="0.25">
      <c r="A102" s="218" t="s">
        <v>3456</v>
      </c>
      <c r="B102" s="5">
        <v>13</v>
      </c>
      <c r="C102" s="24"/>
      <c r="D102" s="5"/>
      <c r="E102" s="3"/>
      <c r="F102" s="5"/>
      <c r="G102" s="5"/>
      <c r="H102" s="5"/>
      <c r="I102" s="5"/>
      <c r="J102" s="5"/>
    </row>
    <row r="103" spans="1:10" x14ac:dyDescent="0.25">
      <c r="A103" s="218" t="s">
        <v>2490</v>
      </c>
      <c r="B103" s="5">
        <v>0</v>
      </c>
      <c r="C103" s="24">
        <v>25</v>
      </c>
      <c r="D103" s="5">
        <v>0</v>
      </c>
      <c r="E103" s="5"/>
      <c r="F103" s="5"/>
      <c r="G103" s="5"/>
      <c r="H103" s="5"/>
      <c r="I103" s="5"/>
      <c r="J103" s="94"/>
    </row>
    <row r="104" spans="1:10" x14ac:dyDescent="0.25">
      <c r="A104" s="218" t="s">
        <v>3981</v>
      </c>
      <c r="B104" s="5">
        <v>17</v>
      </c>
      <c r="C104" s="24">
        <v>0</v>
      </c>
      <c r="D104" s="5"/>
      <c r="E104" s="5"/>
      <c r="F104" s="5"/>
      <c r="G104" s="5"/>
      <c r="H104" s="5"/>
      <c r="I104" s="5"/>
      <c r="J104" s="94"/>
    </row>
    <row r="105" spans="1:10" x14ac:dyDescent="0.25">
      <c r="A105" s="218" t="s">
        <v>100</v>
      </c>
      <c r="B105" s="5">
        <v>0</v>
      </c>
      <c r="C105" s="5">
        <v>24</v>
      </c>
      <c r="D105" s="5">
        <v>0</v>
      </c>
      <c r="E105" s="135"/>
      <c r="F105" s="5"/>
      <c r="G105" s="5"/>
      <c r="H105" s="5"/>
      <c r="I105" s="5"/>
      <c r="J105" s="5"/>
    </row>
    <row r="106" spans="1:10" x14ac:dyDescent="0.25">
      <c r="A106" s="218" t="s">
        <v>4491</v>
      </c>
      <c r="B106" s="5">
        <v>13</v>
      </c>
      <c r="C106" s="5">
        <v>1</v>
      </c>
      <c r="D106" s="5">
        <v>1</v>
      </c>
      <c r="E106" s="135" t="s">
        <v>2843</v>
      </c>
      <c r="F106" s="5"/>
      <c r="G106" s="5"/>
      <c r="H106" s="5"/>
      <c r="I106" s="5"/>
      <c r="J106" s="5"/>
    </row>
    <row r="107" spans="1:10" x14ac:dyDescent="0.25">
      <c r="A107" s="218" t="s">
        <v>2491</v>
      </c>
      <c r="B107" s="5">
        <v>0</v>
      </c>
      <c r="C107" s="5">
        <v>0</v>
      </c>
      <c r="D107" s="5">
        <v>1</v>
      </c>
      <c r="E107" s="5"/>
      <c r="F107" s="5"/>
      <c r="G107" s="5"/>
      <c r="H107" s="5"/>
      <c r="I107" s="5"/>
      <c r="J107" s="94"/>
    </row>
    <row r="108" spans="1:1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94"/>
    </row>
    <row r="110" spans="1:1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94"/>
    </row>
    <row r="112" spans="1:10" x14ac:dyDescent="0.25">
      <c r="A112" s="5" t="s">
        <v>2187</v>
      </c>
      <c r="B112" s="5"/>
      <c r="C112" s="5"/>
      <c r="D112" s="5"/>
      <c r="E112" s="5"/>
      <c r="F112" s="5"/>
      <c r="G112" s="5"/>
      <c r="H112" s="5"/>
      <c r="I112" s="5"/>
      <c r="J112" s="94"/>
    </row>
    <row r="113" spans="1:10" x14ac:dyDescent="0.25">
      <c r="A113" s="5">
        <v>711</v>
      </c>
      <c r="B113" s="5">
        <v>0</v>
      </c>
      <c r="C113" s="5">
        <v>24</v>
      </c>
      <c r="D113" s="5">
        <v>0</v>
      </c>
      <c r="E113" s="135"/>
      <c r="F113" s="5"/>
      <c r="G113" s="5"/>
      <c r="H113" s="5"/>
      <c r="I113" s="5"/>
      <c r="J113" s="5"/>
    </row>
    <row r="114" spans="1:10" x14ac:dyDescent="0.25">
      <c r="A114" s="5">
        <v>712</v>
      </c>
      <c r="B114" s="5">
        <v>0</v>
      </c>
      <c r="C114" s="5"/>
      <c r="D114" s="5">
        <v>0</v>
      </c>
      <c r="F114" s="5"/>
      <c r="G114" s="5"/>
      <c r="H114" s="5"/>
      <c r="I114" s="5"/>
      <c r="J114" s="5"/>
    </row>
    <row r="115" spans="1:10" x14ac:dyDescent="0.25">
      <c r="A115" s="263" t="s">
        <v>2894</v>
      </c>
      <c r="B115" s="5">
        <v>0</v>
      </c>
      <c r="C115" s="5"/>
      <c r="D115" s="5"/>
      <c r="E115" s="5"/>
      <c r="F115" s="5"/>
      <c r="G115" s="5"/>
      <c r="H115" s="5"/>
      <c r="I115" s="5"/>
      <c r="J115" s="5"/>
    </row>
    <row r="116" spans="1:10" x14ac:dyDescent="0.25">
      <c r="A116" s="5">
        <v>721</v>
      </c>
      <c r="B116" s="5">
        <v>0</v>
      </c>
      <c r="C116" s="5">
        <v>24</v>
      </c>
      <c r="D116" s="5">
        <v>3</v>
      </c>
      <c r="E116" s="254"/>
      <c r="F116" s="5"/>
      <c r="G116" s="5"/>
      <c r="H116" s="5"/>
      <c r="I116" s="5"/>
      <c r="J116" s="94"/>
    </row>
    <row r="117" spans="1:10" x14ac:dyDescent="0.25">
      <c r="A117" s="5">
        <v>722</v>
      </c>
      <c r="B117" s="5">
        <v>0</v>
      </c>
      <c r="C117" s="5">
        <v>0</v>
      </c>
      <c r="D117" s="5">
        <v>0</v>
      </c>
      <c r="F117" s="5"/>
      <c r="G117" s="5"/>
      <c r="H117" s="5"/>
      <c r="I117" s="5"/>
      <c r="J117" s="5"/>
    </row>
    <row r="118" spans="1:10" x14ac:dyDescent="0.25">
      <c r="A118" s="263" t="s">
        <v>2882</v>
      </c>
      <c r="B118" s="5">
        <v>0</v>
      </c>
      <c r="C118" s="5"/>
      <c r="D118" s="5"/>
      <c r="E118" s="254"/>
      <c r="F118" s="5"/>
      <c r="G118" s="5"/>
      <c r="H118" s="5"/>
      <c r="I118" s="5"/>
      <c r="J118" s="5"/>
    </row>
    <row r="119" spans="1:10" x14ac:dyDescent="0.25">
      <c r="A119" s="5">
        <v>731</v>
      </c>
      <c r="B119" s="5">
        <v>0</v>
      </c>
      <c r="C119" s="5">
        <v>24</v>
      </c>
      <c r="D119" s="5">
        <v>2</v>
      </c>
      <c r="E119" s="5"/>
      <c r="F119" s="5"/>
      <c r="G119" s="5"/>
      <c r="H119" s="5"/>
      <c r="I119" s="5"/>
      <c r="J119" s="5"/>
    </row>
    <row r="120" spans="1:10" x14ac:dyDescent="0.25">
      <c r="A120" s="5">
        <v>732</v>
      </c>
      <c r="B120" s="5">
        <v>0</v>
      </c>
      <c r="C120" s="5">
        <v>0</v>
      </c>
      <c r="D120" s="5">
        <v>0</v>
      </c>
      <c r="E120" s="5"/>
      <c r="F120" s="5"/>
      <c r="G120" s="5"/>
      <c r="H120" s="5"/>
      <c r="I120" s="5"/>
      <c r="J120" s="5"/>
    </row>
    <row r="121" spans="1:10" x14ac:dyDescent="0.25">
      <c r="A121" s="5">
        <v>741</v>
      </c>
      <c r="B121" s="5">
        <v>0</v>
      </c>
      <c r="C121" s="5">
        <v>0</v>
      </c>
      <c r="D121" s="5">
        <v>0</v>
      </c>
      <c r="E121" s="5"/>
      <c r="F121" s="5"/>
      <c r="G121" s="5"/>
      <c r="H121" s="5"/>
      <c r="I121" s="5"/>
      <c r="J121" s="5"/>
    </row>
    <row r="122" spans="1:10" x14ac:dyDescent="0.25">
      <c r="A122" s="5">
        <v>742</v>
      </c>
      <c r="B122" s="5"/>
      <c r="C122" s="5">
        <v>0</v>
      </c>
      <c r="D122" s="5"/>
      <c r="E122" s="5"/>
      <c r="F122" s="5"/>
      <c r="G122" s="5"/>
      <c r="H122" s="5"/>
      <c r="I122" s="5"/>
      <c r="J122" s="5"/>
    </row>
    <row r="123" spans="1:10" x14ac:dyDescent="0.25">
      <c r="A123" s="5" t="s">
        <v>2188</v>
      </c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25">
      <c r="A124" s="5">
        <v>811</v>
      </c>
      <c r="B124" s="5">
        <v>2</v>
      </c>
      <c r="C124" s="5">
        <v>23</v>
      </c>
      <c r="D124" s="5">
        <v>0</v>
      </c>
      <c r="E124" s="5"/>
      <c r="F124" s="5"/>
      <c r="G124" s="5"/>
      <c r="H124" s="5"/>
      <c r="I124" s="5"/>
      <c r="J124" s="5"/>
    </row>
    <row r="125" spans="1:10" x14ac:dyDescent="0.25">
      <c r="A125" s="263" t="s">
        <v>2881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</row>
    <row r="126" spans="1:10" x14ac:dyDescent="0.25">
      <c r="A126" s="5">
        <v>821</v>
      </c>
      <c r="B126" s="5">
        <v>4</v>
      </c>
      <c r="C126" s="5">
        <v>21</v>
      </c>
      <c r="D126" s="5">
        <v>0</v>
      </c>
      <c r="E126" s="135"/>
      <c r="F126" s="5"/>
      <c r="G126" s="5"/>
      <c r="H126" s="5"/>
      <c r="I126" s="5"/>
      <c r="J126" s="5"/>
    </row>
    <row r="127" spans="1:10" x14ac:dyDescent="0.25">
      <c r="A127" s="5">
        <v>822</v>
      </c>
      <c r="B127" s="5">
        <v>0</v>
      </c>
      <c r="C127" s="5">
        <v>0</v>
      </c>
      <c r="D127" s="5">
        <v>0</v>
      </c>
      <c r="E127" s="135"/>
      <c r="F127" s="5"/>
      <c r="G127" s="5"/>
      <c r="H127" s="5"/>
      <c r="I127" s="5"/>
      <c r="J127" s="5"/>
    </row>
    <row r="128" spans="1:10" x14ac:dyDescent="0.25">
      <c r="A128" s="5">
        <v>831</v>
      </c>
      <c r="B128" s="5">
        <v>0</v>
      </c>
      <c r="C128" s="5">
        <v>17</v>
      </c>
      <c r="D128" s="5">
        <v>0</v>
      </c>
      <c r="E128" s="5"/>
      <c r="F128" s="5"/>
      <c r="G128" s="5"/>
      <c r="H128" s="5"/>
      <c r="I128" s="5"/>
      <c r="J128" s="5"/>
    </row>
    <row r="129" spans="1:18" x14ac:dyDescent="0.25">
      <c r="A129" s="5">
        <v>832</v>
      </c>
      <c r="B129" s="5">
        <v>0</v>
      </c>
      <c r="C129" s="5">
        <v>0</v>
      </c>
      <c r="E129" s="5"/>
      <c r="F129" s="5"/>
      <c r="G129" s="5"/>
      <c r="H129" s="5"/>
      <c r="I129" s="5"/>
      <c r="J129" s="5"/>
    </row>
    <row r="130" spans="1:18" x14ac:dyDescent="0.25">
      <c r="A130" s="5">
        <v>841</v>
      </c>
      <c r="B130" s="5">
        <v>0</v>
      </c>
      <c r="C130" s="5">
        <v>0</v>
      </c>
      <c r="D130" s="5">
        <v>3</v>
      </c>
      <c r="E130" s="135"/>
      <c r="F130" s="5"/>
      <c r="G130" s="5"/>
      <c r="H130" s="5"/>
      <c r="I130" s="5"/>
      <c r="J130" s="5"/>
    </row>
    <row r="131" spans="1:18" x14ac:dyDescent="0.25">
      <c r="A131" s="5">
        <v>842</v>
      </c>
      <c r="B131" s="5">
        <v>0</v>
      </c>
      <c r="C131" s="5">
        <v>1</v>
      </c>
      <c r="D131" s="5">
        <v>0</v>
      </c>
      <c r="E131" s="135"/>
      <c r="F131" s="5"/>
      <c r="G131" s="5"/>
      <c r="H131" s="5"/>
      <c r="I131" s="5"/>
      <c r="J131" s="5"/>
    </row>
    <row r="132" spans="1:18" x14ac:dyDescent="0.25">
      <c r="A132" s="5" t="s">
        <v>2189</v>
      </c>
      <c r="B132" s="5"/>
      <c r="C132" s="5"/>
      <c r="D132" s="5"/>
      <c r="E132" s="5"/>
      <c r="F132" s="5"/>
      <c r="G132" s="5"/>
      <c r="H132" s="5"/>
      <c r="I132" s="5"/>
      <c r="J132" s="5"/>
    </row>
    <row r="133" spans="1:18" x14ac:dyDescent="0.25">
      <c r="A133" s="5">
        <v>911</v>
      </c>
      <c r="B133" s="5">
        <v>0</v>
      </c>
      <c r="C133" s="5">
        <v>25</v>
      </c>
      <c r="D133" s="5"/>
      <c r="E133" s="5"/>
      <c r="F133" s="5"/>
      <c r="G133" s="5"/>
      <c r="H133" s="5"/>
      <c r="I133" s="5"/>
      <c r="J133" s="5"/>
    </row>
    <row r="134" spans="1:18" x14ac:dyDescent="0.25">
      <c r="A134" s="5">
        <v>912</v>
      </c>
      <c r="B134" s="5">
        <v>19</v>
      </c>
      <c r="C134" s="5"/>
      <c r="D134" s="5"/>
      <c r="E134" s="5"/>
      <c r="F134" s="5"/>
      <c r="G134" s="5"/>
      <c r="H134" s="5"/>
      <c r="I134" s="5"/>
      <c r="J134" s="5"/>
    </row>
    <row r="135" spans="1:18" x14ac:dyDescent="0.25">
      <c r="A135" s="5">
        <v>921</v>
      </c>
      <c r="B135" s="5">
        <v>6</v>
      </c>
      <c r="C135" s="5">
        <v>24</v>
      </c>
      <c r="D135" s="96">
        <v>1</v>
      </c>
      <c r="E135" s="255" t="s">
        <v>2843</v>
      </c>
      <c r="F135" s="5"/>
      <c r="G135" s="5"/>
      <c r="H135" s="5"/>
      <c r="I135" s="5"/>
      <c r="J135" s="5"/>
    </row>
    <row r="136" spans="1:18" x14ac:dyDescent="0.25">
      <c r="A136" s="5">
        <v>922</v>
      </c>
      <c r="B136" s="5">
        <v>0</v>
      </c>
      <c r="C136" s="5"/>
      <c r="D136" s="5">
        <v>0</v>
      </c>
      <c r="E136" s="255"/>
      <c r="F136" s="5"/>
      <c r="G136" s="5"/>
      <c r="H136" s="5"/>
      <c r="I136" s="5"/>
      <c r="J136" s="5"/>
    </row>
    <row r="137" spans="1:18" x14ac:dyDescent="0.25">
      <c r="A137" s="5">
        <v>931</v>
      </c>
      <c r="B137" s="5">
        <v>2</v>
      </c>
      <c r="C137" s="5">
        <v>25</v>
      </c>
      <c r="D137" s="5">
        <v>2</v>
      </c>
      <c r="E137" s="5"/>
      <c r="F137" s="5"/>
      <c r="G137" s="5"/>
      <c r="H137" s="5"/>
      <c r="I137" s="5"/>
      <c r="J137" s="5"/>
      <c r="N137" s="252" t="s">
        <v>5074</v>
      </c>
      <c r="O137" s="252"/>
      <c r="P137" s="252"/>
      <c r="Q137" s="252"/>
      <c r="R137" s="252"/>
    </row>
    <row r="138" spans="1:18" x14ac:dyDescent="0.25">
      <c r="A138" s="108">
        <v>932</v>
      </c>
      <c r="B138" s="5">
        <v>21</v>
      </c>
      <c r="C138" s="5"/>
      <c r="D138" s="108">
        <v>1</v>
      </c>
      <c r="E138" s="260" t="s">
        <v>2843</v>
      </c>
      <c r="F138" s="108"/>
      <c r="G138" s="108"/>
      <c r="H138" s="108"/>
      <c r="I138" s="108"/>
      <c r="J138" s="108"/>
      <c r="N138" s="252" t="s">
        <v>5075</v>
      </c>
      <c r="O138" s="252" t="s">
        <v>5081</v>
      </c>
      <c r="P138" s="252"/>
      <c r="Q138" s="252" t="s">
        <v>5082</v>
      </c>
      <c r="R138" s="252"/>
    </row>
    <row r="139" spans="1:18" ht="15.75" thickBot="1" x14ac:dyDescent="0.3">
      <c r="A139" s="98">
        <v>941</v>
      </c>
      <c r="B139" s="5">
        <v>0</v>
      </c>
      <c r="C139" s="5">
        <v>0</v>
      </c>
      <c r="D139" s="98">
        <v>0</v>
      </c>
      <c r="E139" s="98"/>
      <c r="F139" s="98"/>
      <c r="G139" s="98"/>
      <c r="H139" s="98"/>
      <c r="I139" s="98"/>
      <c r="J139" s="98"/>
      <c r="N139" s="252" t="s">
        <v>5072</v>
      </c>
      <c r="O139" s="252" t="s">
        <v>5083</v>
      </c>
      <c r="P139" s="252"/>
      <c r="Q139" s="252" t="s">
        <v>5084</v>
      </c>
      <c r="R139" s="252"/>
    </row>
    <row r="140" spans="1:18" x14ac:dyDescent="0.25">
      <c r="A140" s="24">
        <v>311</v>
      </c>
      <c r="B140" s="24">
        <v>0</v>
      </c>
      <c r="C140" s="24">
        <v>25</v>
      </c>
      <c r="D140" s="24"/>
      <c r="E140" s="99" t="s">
        <v>346</v>
      </c>
      <c r="F140" s="5"/>
      <c r="G140" s="24"/>
      <c r="H140" s="24"/>
      <c r="I140" s="24"/>
      <c r="J140" s="24"/>
      <c r="N140" s="252" t="s">
        <v>5073</v>
      </c>
      <c r="O140" s="252"/>
      <c r="P140" s="252"/>
      <c r="Q140" s="252"/>
      <c r="R140" s="252"/>
    </row>
    <row r="141" spans="1:18" x14ac:dyDescent="0.25">
      <c r="A141" s="96">
        <v>312</v>
      </c>
      <c r="B141" s="5">
        <v>16</v>
      </c>
      <c r="C141" s="5"/>
      <c r="D141" s="5">
        <v>0</v>
      </c>
      <c r="E141" s="255"/>
      <c r="F141" s="5"/>
      <c r="G141" s="5"/>
      <c r="H141" s="5"/>
      <c r="I141" s="5"/>
      <c r="J141" s="94"/>
      <c r="N141" s="252" t="s">
        <v>5076</v>
      </c>
      <c r="O141" s="252"/>
      <c r="P141" s="252"/>
      <c r="Q141" s="252"/>
      <c r="R141" s="252"/>
    </row>
    <row r="142" spans="1:18" x14ac:dyDescent="0.25">
      <c r="A142" s="96">
        <v>313</v>
      </c>
      <c r="B142" s="5">
        <v>0</v>
      </c>
      <c r="C142" s="24"/>
      <c r="D142" s="5"/>
      <c r="E142" s="5"/>
      <c r="F142" s="5"/>
      <c r="G142" s="5"/>
      <c r="H142" s="5"/>
      <c r="I142" s="5"/>
      <c r="J142" s="94"/>
    </row>
    <row r="143" spans="1:18" x14ac:dyDescent="0.25">
      <c r="A143" s="5">
        <v>321</v>
      </c>
      <c r="B143" s="5">
        <v>3</v>
      </c>
      <c r="C143" s="24">
        <v>25</v>
      </c>
      <c r="D143" s="5">
        <v>0</v>
      </c>
      <c r="E143" s="5"/>
      <c r="F143" s="5"/>
      <c r="G143" s="5"/>
      <c r="H143" s="5"/>
      <c r="I143" s="5"/>
      <c r="J143" s="5"/>
    </row>
    <row r="144" spans="1:18" x14ac:dyDescent="0.25">
      <c r="A144" s="5">
        <v>322</v>
      </c>
      <c r="B144" s="5">
        <v>27</v>
      </c>
      <c r="C144" s="5"/>
      <c r="D144" s="5">
        <v>0</v>
      </c>
      <c r="E144" s="135"/>
      <c r="F144" s="5"/>
      <c r="G144" s="5"/>
      <c r="H144" s="5"/>
      <c r="I144" s="5"/>
      <c r="J144" s="94"/>
      <c r="N144" t="s">
        <v>6</v>
      </c>
    </row>
    <row r="145" spans="1:24" x14ac:dyDescent="0.25">
      <c r="A145" s="5">
        <v>331</v>
      </c>
      <c r="B145" s="5">
        <v>3</v>
      </c>
      <c r="C145" s="5">
        <v>25</v>
      </c>
      <c r="D145" s="5">
        <v>0</v>
      </c>
      <c r="E145" s="135"/>
      <c r="F145" s="5"/>
      <c r="G145" s="5"/>
      <c r="H145" s="5"/>
      <c r="I145" s="5"/>
      <c r="J145" s="5"/>
      <c r="M145" s="252"/>
      <c r="N145" s="335"/>
      <c r="O145" s="252"/>
    </row>
    <row r="146" spans="1:24" x14ac:dyDescent="0.25">
      <c r="A146" s="5">
        <v>332</v>
      </c>
      <c r="B146" s="5">
        <v>20</v>
      </c>
      <c r="C146" s="5"/>
      <c r="D146" s="5"/>
      <c r="E146" s="5"/>
      <c r="F146" s="5"/>
      <c r="G146" s="5"/>
      <c r="H146" s="5"/>
      <c r="I146" s="5"/>
      <c r="J146" s="94"/>
    </row>
    <row r="147" spans="1:24" x14ac:dyDescent="0.25">
      <c r="A147" s="96"/>
      <c r="B147" s="5"/>
      <c r="C147" s="5"/>
      <c r="D147" s="96"/>
      <c r="E147" s="96"/>
      <c r="F147" s="5"/>
      <c r="G147" s="5"/>
      <c r="H147" s="5"/>
      <c r="I147" s="5"/>
      <c r="J147" s="5"/>
    </row>
    <row r="148" spans="1:24" x14ac:dyDescent="0.25">
      <c r="A148" s="5">
        <v>341</v>
      </c>
      <c r="B148" s="5">
        <v>0</v>
      </c>
      <c r="C148" s="5">
        <v>0</v>
      </c>
      <c r="D148" s="5">
        <v>0</v>
      </c>
      <c r="E148" s="5"/>
      <c r="F148" s="5"/>
      <c r="G148" s="5"/>
      <c r="H148" s="5"/>
      <c r="I148" s="5"/>
      <c r="J148" s="94"/>
    </row>
    <row r="149" spans="1:24" x14ac:dyDescent="0.25">
      <c r="A149" s="96">
        <v>342</v>
      </c>
      <c r="B149" s="5">
        <v>0</v>
      </c>
      <c r="C149" s="5">
        <v>0</v>
      </c>
      <c r="D149" s="5">
        <v>0</v>
      </c>
      <c r="E149" s="5"/>
      <c r="F149" s="5"/>
      <c r="G149" s="5"/>
      <c r="H149" s="5"/>
      <c r="I149" s="5"/>
      <c r="J149" s="5"/>
    </row>
    <row r="150" spans="1:24" x14ac:dyDescent="0.25">
      <c r="A150" s="96">
        <v>343</v>
      </c>
      <c r="B150" s="96"/>
      <c r="C150" s="96"/>
      <c r="D150" s="96"/>
      <c r="E150" s="175"/>
      <c r="F150" s="96"/>
      <c r="G150" s="96"/>
      <c r="H150" s="96"/>
      <c r="I150" s="96"/>
      <c r="J150" s="96"/>
      <c r="K150" s="174"/>
      <c r="L150" s="166"/>
    </row>
    <row r="151" spans="1:24" ht="15.75" thickBot="1" x14ac:dyDescent="0.3">
      <c r="A151" s="107"/>
      <c r="B151" s="107"/>
      <c r="C151" s="107"/>
      <c r="D151" s="107"/>
      <c r="E151" s="177"/>
      <c r="F151" s="107"/>
      <c r="G151" s="107"/>
      <c r="H151" s="107"/>
      <c r="I151" s="107"/>
      <c r="J151" s="107"/>
      <c r="K151" s="174"/>
      <c r="L151" s="166"/>
    </row>
    <row r="152" spans="1:24" ht="13.9" customHeight="1" x14ac:dyDescent="0.25">
      <c r="A152" s="176" t="s">
        <v>1776</v>
      </c>
      <c r="B152" s="176">
        <f>SUM(B3:B151)</f>
        <v>730</v>
      </c>
      <c r="C152" s="176">
        <f>SUM(C3:C151)</f>
        <v>1008</v>
      </c>
      <c r="D152" s="176">
        <f>SUM(D3:D151)</f>
        <v>48</v>
      </c>
      <c r="E152" s="165"/>
      <c r="F152" s="176"/>
      <c r="G152" s="165"/>
      <c r="H152" s="165"/>
      <c r="I152" s="165"/>
      <c r="J152" s="176">
        <f>B152+C152+D152</f>
        <v>1786</v>
      </c>
      <c r="K152" s="174"/>
      <c r="L152" s="166"/>
    </row>
    <row r="153" spans="1:24" x14ac:dyDescent="0.25">
      <c r="A153" s="96"/>
      <c r="B153" s="96"/>
      <c r="C153" s="96"/>
      <c r="D153" s="96"/>
      <c r="E153" s="167" t="s">
        <v>2191</v>
      </c>
      <c r="F153" s="167">
        <v>89</v>
      </c>
      <c r="G153" s="96"/>
      <c r="H153" s="96"/>
      <c r="I153" s="96"/>
      <c r="J153" s="167"/>
      <c r="L153" s="166"/>
    </row>
    <row r="154" spans="1:24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174"/>
      <c r="L154" s="166"/>
    </row>
    <row r="155" spans="1:24" x14ac:dyDescent="0.25">
      <c r="A155" s="171"/>
      <c r="B155" s="171"/>
      <c r="C155" s="171"/>
      <c r="D155" s="171"/>
      <c r="E155" s="171"/>
      <c r="F155" s="171"/>
      <c r="G155" s="171"/>
      <c r="H155" s="171"/>
      <c r="I155" s="171"/>
      <c r="J155" s="171"/>
      <c r="K155" s="174"/>
      <c r="L155" s="166"/>
    </row>
    <row r="156" spans="1:24" ht="1.9" customHeight="1" thickBot="1" x14ac:dyDescent="0.3">
      <c r="A156" s="171"/>
      <c r="B156" s="171"/>
      <c r="C156" s="171"/>
      <c r="D156" s="171"/>
      <c r="E156" s="171"/>
      <c r="F156" s="171"/>
      <c r="G156" s="171"/>
      <c r="H156" s="171"/>
      <c r="I156" s="171"/>
      <c r="J156" s="171"/>
      <c r="K156" s="174"/>
      <c r="L156" s="166"/>
    </row>
    <row r="157" spans="1:24" ht="15.75" hidden="1" thickBot="1" x14ac:dyDescent="0.3">
      <c r="A157" s="171"/>
      <c r="B157" s="171"/>
      <c r="C157" s="171"/>
      <c r="D157" s="171"/>
      <c r="E157" s="171"/>
      <c r="F157" s="171"/>
      <c r="G157" s="171"/>
      <c r="H157" s="171"/>
      <c r="I157" s="171"/>
      <c r="J157" s="171"/>
      <c r="K157" s="174"/>
      <c r="L157" s="166"/>
    </row>
    <row r="158" spans="1:24" ht="15.75" hidden="1" thickBot="1" x14ac:dyDescent="0.3">
      <c r="A158" s="171"/>
      <c r="B158" s="171"/>
      <c r="C158" s="171"/>
      <c r="D158" s="171"/>
      <c r="E158" s="171"/>
      <c r="F158" s="171"/>
      <c r="G158" s="171"/>
      <c r="H158" s="171"/>
      <c r="I158" s="171"/>
      <c r="J158" s="171"/>
      <c r="K158" s="174"/>
      <c r="L158" s="166"/>
    </row>
    <row r="159" spans="1:24" s="5" customFormat="1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166"/>
      <c r="L159" s="166"/>
      <c r="M159"/>
      <c r="N159"/>
      <c r="O159"/>
      <c r="P159"/>
      <c r="Q159"/>
      <c r="R159"/>
      <c r="S159"/>
      <c r="T159"/>
      <c r="U159"/>
      <c r="V159"/>
      <c r="W159"/>
      <c r="X159" s="77"/>
    </row>
    <row r="160" spans="1:24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166"/>
      <c r="L160" s="166"/>
    </row>
    <row r="161" spans="1:23" ht="15.75" hidden="1" thickBo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166"/>
      <c r="L161" s="166"/>
    </row>
    <row r="162" spans="1:23" ht="15.75" hidden="1" thickBot="1" x14ac:dyDescent="0.3">
      <c r="A162" s="265"/>
      <c r="B162" s="265"/>
      <c r="C162" s="265"/>
      <c r="D162" s="265"/>
      <c r="E162" s="265"/>
      <c r="F162" s="265"/>
      <c r="G162" s="265"/>
      <c r="H162" s="265"/>
      <c r="I162" s="265"/>
      <c r="J162" s="265"/>
      <c r="K162" s="166"/>
      <c r="L162" s="166"/>
    </row>
    <row r="163" spans="1:23" ht="15.75" thickTop="1" x14ac:dyDescent="0.25">
      <c r="A163" s="266"/>
      <c r="B163" s="266"/>
      <c r="C163" s="266"/>
      <c r="D163" s="266"/>
      <c r="E163" s="267" t="s">
        <v>1266</v>
      </c>
      <c r="F163" s="266"/>
      <c r="G163" s="266"/>
      <c r="H163" s="266"/>
      <c r="I163" s="266"/>
      <c r="J163" s="266"/>
      <c r="K163" s="166"/>
      <c r="L163" s="166"/>
    </row>
    <row r="164" spans="1:23" x14ac:dyDescent="0.25">
      <c r="A164" s="165" t="s">
        <v>4565</v>
      </c>
      <c r="B164" s="165">
        <v>0</v>
      </c>
      <c r="C164" s="165">
        <v>15</v>
      </c>
      <c r="D164" s="165"/>
      <c r="E164" s="340"/>
      <c r="F164" s="165"/>
      <c r="G164" s="165"/>
      <c r="H164" s="165"/>
      <c r="I164" s="165"/>
      <c r="J164" s="165"/>
      <c r="K164" s="166"/>
      <c r="L164" s="166"/>
    </row>
    <row r="165" spans="1:23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6"/>
      <c r="L165" s="166"/>
    </row>
    <row r="166" spans="1:23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6"/>
      <c r="L166" s="166"/>
    </row>
    <row r="167" spans="1:23" x14ac:dyDescent="0.25">
      <c r="A167" s="96" t="s">
        <v>4019</v>
      </c>
      <c r="B167" s="96">
        <v>9</v>
      </c>
      <c r="C167" s="96">
        <v>15</v>
      </c>
      <c r="D167" s="96">
        <v>1</v>
      </c>
      <c r="E167" s="254" t="s">
        <v>2843</v>
      </c>
      <c r="F167" s="96"/>
      <c r="G167" s="96"/>
      <c r="H167" s="96"/>
      <c r="I167" s="96"/>
      <c r="J167" s="96"/>
      <c r="K167" s="166"/>
      <c r="L167" s="166"/>
      <c r="N167" s="220"/>
      <c r="O167" s="220"/>
    </row>
    <row r="168" spans="1:23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166"/>
      <c r="L168" s="166"/>
      <c r="N168" s="220"/>
      <c r="O168" s="220"/>
    </row>
    <row r="169" spans="1:23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166"/>
      <c r="L169" s="166"/>
      <c r="N169" s="220"/>
      <c r="O169" s="220"/>
    </row>
    <row r="170" spans="1:23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166"/>
      <c r="L170" s="166"/>
      <c r="N170" s="220"/>
      <c r="O170" s="220"/>
    </row>
    <row r="171" spans="1:23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166"/>
      <c r="L171" s="166"/>
      <c r="N171" s="220"/>
      <c r="O171" s="220"/>
    </row>
    <row r="172" spans="1:23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166"/>
      <c r="L172" s="166"/>
      <c r="N172" s="220"/>
      <c r="O172" s="220"/>
    </row>
    <row r="173" spans="1:23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166"/>
      <c r="L173" s="166"/>
      <c r="N173" s="220"/>
      <c r="O173" s="220"/>
    </row>
    <row r="174" spans="1:23" s="5" customFormat="1" x14ac:dyDescent="0.25">
      <c r="A174" s="96" t="s">
        <v>2883</v>
      </c>
      <c r="B174" s="163">
        <v>0</v>
      </c>
      <c r="C174" s="163">
        <v>0</v>
      </c>
      <c r="D174" s="96">
        <v>0</v>
      </c>
      <c r="E174" s="135"/>
      <c r="F174" s="165" t="s">
        <v>1759</v>
      </c>
      <c r="G174" s="96"/>
      <c r="H174" s="96"/>
      <c r="I174" s="96"/>
      <c r="J174" s="96"/>
      <c r="K174" s="166"/>
      <c r="L174" s="166"/>
      <c r="M174"/>
      <c r="N174" s="220"/>
      <c r="O174" s="220"/>
      <c r="P174"/>
      <c r="Q174"/>
      <c r="R174"/>
      <c r="S174"/>
      <c r="T174"/>
      <c r="U174"/>
      <c r="V174"/>
      <c r="W174"/>
    </row>
    <row r="175" spans="1:23" x14ac:dyDescent="0.25">
      <c r="A175" s="24" t="s">
        <v>2885</v>
      </c>
      <c r="B175" s="274">
        <v>0</v>
      </c>
      <c r="C175" s="274"/>
      <c r="D175" s="24">
        <v>0</v>
      </c>
      <c r="E175" s="5"/>
      <c r="F175" s="24">
        <f>SUM(C165+C182+C188+C195+C164)</f>
        <v>61</v>
      </c>
      <c r="G175" s="24">
        <f>SUM(C167+C183+C189+C197)</f>
        <v>60</v>
      </c>
      <c r="H175" s="24">
        <f>SUM(C170+C171+C172+C173+C190+C199+C200)</f>
        <v>30</v>
      </c>
      <c r="I175" s="24">
        <f>C174+C175+C176</f>
        <v>0</v>
      </c>
      <c r="J175" s="170">
        <f>F175+G175+H175+I175</f>
        <v>151</v>
      </c>
      <c r="K175" s="301"/>
      <c r="N175" s="220"/>
      <c r="O175" s="220"/>
      <c r="R175" s="220"/>
      <c r="S175" s="220"/>
      <c r="T175" s="220"/>
      <c r="U175" s="220"/>
    </row>
    <row r="176" spans="1:23" x14ac:dyDescent="0.25">
      <c r="A176" s="96" t="s">
        <v>2920</v>
      </c>
      <c r="B176" s="163">
        <v>0</v>
      </c>
      <c r="C176" s="163"/>
      <c r="D176" s="96"/>
      <c r="E176" s="96"/>
      <c r="F176" s="96" t="s">
        <v>1770</v>
      </c>
      <c r="G176" s="96"/>
      <c r="H176" s="96"/>
      <c r="I176" s="96"/>
      <c r="J176" s="96"/>
      <c r="K176" s="174"/>
      <c r="L176" s="166"/>
      <c r="N176" s="220"/>
      <c r="O176" s="220"/>
      <c r="R176" s="220"/>
    </row>
    <row r="177" spans="1:19" ht="15.75" thickBot="1" x14ac:dyDescent="0.3">
      <c r="A177" s="165"/>
      <c r="B177" s="278"/>
      <c r="C177" s="278"/>
      <c r="D177" s="165"/>
      <c r="E177" s="178"/>
      <c r="F177" s="341" t="str">
        <f>UPPER(B164+B182+B188+B195+B196+B165+B166+B167)</f>
        <v>43</v>
      </c>
      <c r="G177" s="165">
        <f>SUM(B168+B169+B183+B189+B197+B198)</f>
        <v>50</v>
      </c>
      <c r="H177" s="165">
        <f>SUM(B170+B171+B172+B173+B190+B199+B200)</f>
        <v>84</v>
      </c>
      <c r="I177" s="165">
        <f>SUM(B174+B175+B176+B201+B202)</f>
        <v>28</v>
      </c>
      <c r="J177" s="176">
        <f>F177+G177+H177+I177</f>
        <v>205</v>
      </c>
      <c r="K177" s="174"/>
      <c r="L177" s="166"/>
      <c r="R177" s="220"/>
      <c r="S177" s="220"/>
    </row>
    <row r="178" spans="1:19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74"/>
      <c r="L178" s="166"/>
      <c r="R178" s="220"/>
      <c r="S178" s="220"/>
    </row>
    <row r="179" spans="1:19" x14ac:dyDescent="0.25">
      <c r="A179" s="300"/>
      <c r="B179" s="278"/>
      <c r="C179" s="278"/>
      <c r="D179" s="165"/>
      <c r="E179" s="178"/>
      <c r="F179" s="165">
        <f>SUM(D164+D165+D182+D188+D195+D196)</f>
        <v>0</v>
      </c>
      <c r="G179" s="165">
        <f>SUM(D167+D168+D169+D183+D189+D197+D198)</f>
        <v>1</v>
      </c>
      <c r="H179" s="165">
        <f>SUM(D170+D171+D172+D173+D190+D199+D200)</f>
        <v>0</v>
      </c>
      <c r="I179" s="165">
        <f>SUM(D174+D175+D176+D201+D202)</f>
        <v>0</v>
      </c>
      <c r="J179" s="176">
        <f>F179+G179+H179+I179</f>
        <v>1</v>
      </c>
      <c r="K179" s="174"/>
      <c r="L179" s="166"/>
    </row>
    <row r="180" spans="1:19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174"/>
      <c r="L180" s="166"/>
    </row>
    <row r="181" spans="1:19" x14ac:dyDescent="0.25">
      <c r="A181" s="96"/>
      <c r="B181" s="163"/>
      <c r="C181" s="163"/>
      <c r="D181" s="96"/>
      <c r="E181" s="96"/>
      <c r="F181">
        <f>F175+F177+F179</f>
        <v>104</v>
      </c>
      <c r="G181" s="96">
        <f>G175+G177+G179</f>
        <v>111</v>
      </c>
      <c r="H181" s="96">
        <f>H175+H177+H179</f>
        <v>114</v>
      </c>
      <c r="I181" s="96">
        <f>I175+I177+I179</f>
        <v>28</v>
      </c>
      <c r="J181" s="167">
        <f>J175+J177+J179</f>
        <v>357</v>
      </c>
      <c r="K181" s="174"/>
      <c r="L181" s="166"/>
      <c r="N181" s="220"/>
      <c r="O181" s="220"/>
    </row>
    <row r="182" spans="1:19" x14ac:dyDescent="0.25">
      <c r="A182" s="96" t="s">
        <v>4566</v>
      </c>
      <c r="B182" s="163">
        <v>3</v>
      </c>
      <c r="C182" s="163">
        <v>15</v>
      </c>
      <c r="D182" s="96"/>
      <c r="E182" s="96"/>
      <c r="F182" s="96"/>
      <c r="G182" s="96"/>
      <c r="H182" s="96"/>
      <c r="I182" s="167">
        <f>SUM(F181+G181+H181+I181)</f>
        <v>357</v>
      </c>
      <c r="J182" s="167"/>
      <c r="K182" s="174"/>
      <c r="L182" s="166"/>
      <c r="N182" s="220"/>
    </row>
    <row r="183" spans="1:19" x14ac:dyDescent="0.25">
      <c r="A183" s="96" t="s">
        <v>4020</v>
      </c>
      <c r="B183" s="96">
        <v>3</v>
      </c>
      <c r="C183" s="96">
        <v>15</v>
      </c>
      <c r="D183" s="96"/>
      <c r="E183" s="96"/>
      <c r="F183" s="96"/>
      <c r="G183" s="96"/>
      <c r="H183" s="96"/>
      <c r="I183" s="96"/>
      <c r="J183" s="96"/>
      <c r="K183" s="174"/>
      <c r="L183" s="166"/>
    </row>
    <row r="184" spans="1:19" x14ac:dyDescent="0.25">
      <c r="A184" s="96"/>
      <c r="B184" s="96"/>
      <c r="C184" s="96"/>
      <c r="D184" s="96"/>
      <c r="E184" s="254"/>
      <c r="F184" s="96"/>
      <c r="G184" s="96"/>
      <c r="H184" s="96"/>
      <c r="I184" s="96"/>
      <c r="J184" s="167"/>
      <c r="K184" s="174"/>
      <c r="L184" s="166"/>
    </row>
    <row r="185" spans="1:19" x14ac:dyDescent="0.25">
      <c r="A185" s="96"/>
      <c r="B185" s="163"/>
      <c r="C185" s="163"/>
      <c r="D185" s="96"/>
      <c r="E185" s="96"/>
      <c r="G185" s="96"/>
      <c r="H185" s="96"/>
      <c r="I185" s="96"/>
      <c r="J185" s="96"/>
      <c r="K185" s="174"/>
      <c r="L185" s="166"/>
    </row>
    <row r="186" spans="1:19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167"/>
      <c r="K186" s="174"/>
      <c r="L186" s="166"/>
    </row>
    <row r="187" spans="1:19" x14ac:dyDescent="0.25">
      <c r="A187" s="96"/>
      <c r="B187" s="163"/>
      <c r="C187" s="163"/>
      <c r="D187" s="96"/>
      <c r="E187" s="96"/>
      <c r="F187" s="96"/>
      <c r="G187" s="96"/>
      <c r="H187" s="96"/>
      <c r="I187" s="96"/>
      <c r="J187" s="96"/>
      <c r="K187" s="174"/>
      <c r="L187" s="166"/>
      <c r="N187" s="220"/>
    </row>
    <row r="188" spans="1:19" x14ac:dyDescent="0.25">
      <c r="A188" s="96" t="s">
        <v>4527</v>
      </c>
      <c r="B188" s="163">
        <v>0</v>
      </c>
      <c r="C188" s="163">
        <v>16</v>
      </c>
      <c r="D188" s="96">
        <v>0</v>
      </c>
      <c r="E188" s="96"/>
      <c r="F188" s="96"/>
      <c r="G188" s="96"/>
      <c r="H188" s="96"/>
      <c r="I188" s="96"/>
      <c r="J188" s="96"/>
      <c r="K188" s="174"/>
      <c r="L188" s="166"/>
      <c r="N188" s="220"/>
    </row>
    <row r="189" spans="1:19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174"/>
      <c r="L189" s="166"/>
    </row>
    <row r="190" spans="1:19" x14ac:dyDescent="0.25">
      <c r="A190" s="96" t="s">
        <v>3452</v>
      </c>
      <c r="B190" s="163">
        <v>0</v>
      </c>
      <c r="C190" s="163">
        <v>0</v>
      </c>
      <c r="D190" s="96"/>
      <c r="E190" s="96"/>
      <c r="F190" s="96"/>
      <c r="G190" s="96"/>
      <c r="H190" s="96"/>
      <c r="I190" s="96"/>
      <c r="J190" s="96"/>
      <c r="K190" s="174"/>
      <c r="L190" s="166"/>
      <c r="M190" s="252"/>
    </row>
    <row r="191" spans="1:19" x14ac:dyDescent="0.25">
      <c r="A191" s="96"/>
      <c r="B191" s="163"/>
      <c r="C191" s="163"/>
      <c r="D191" s="96"/>
      <c r="E191" s="96"/>
      <c r="F191" s="96"/>
      <c r="G191" s="96"/>
      <c r="H191" s="96"/>
      <c r="I191" s="96"/>
      <c r="J191" s="96"/>
      <c r="K191" s="174"/>
      <c r="L191" s="166"/>
    </row>
    <row r="192" spans="1:19" x14ac:dyDescent="0.25">
      <c r="A192" s="96"/>
      <c r="B192" s="163"/>
      <c r="C192" s="163"/>
      <c r="D192" s="96"/>
      <c r="E192" s="96"/>
      <c r="F192" s="96"/>
      <c r="G192" s="96"/>
      <c r="H192" s="96"/>
      <c r="I192" s="96"/>
      <c r="J192" s="96"/>
      <c r="K192" s="174"/>
      <c r="L192" s="166"/>
    </row>
    <row r="193" spans="1:17" x14ac:dyDescent="0.25">
      <c r="A193" s="96"/>
      <c r="B193" s="163"/>
      <c r="C193" s="163"/>
      <c r="D193" s="96"/>
      <c r="E193" s="96"/>
      <c r="F193" s="96"/>
      <c r="G193" s="96"/>
      <c r="H193" s="96"/>
      <c r="I193" s="96"/>
      <c r="J193" s="96"/>
      <c r="K193" s="174"/>
      <c r="L193" s="166"/>
    </row>
    <row r="194" spans="1:17" x14ac:dyDescent="0.25">
      <c r="A194" s="254"/>
      <c r="B194" s="163"/>
      <c r="C194" s="163"/>
      <c r="D194" s="96"/>
      <c r="E194" s="96"/>
      <c r="F194" s="96"/>
      <c r="G194" s="96"/>
      <c r="H194" s="96"/>
      <c r="I194" s="96"/>
      <c r="J194" s="96"/>
      <c r="K194" s="174"/>
      <c r="L194" s="166"/>
      <c r="N194" s="220"/>
    </row>
    <row r="195" spans="1:17" x14ac:dyDescent="0.25">
      <c r="A195" s="96" t="s">
        <v>4529</v>
      </c>
      <c r="B195" s="163">
        <v>1</v>
      </c>
      <c r="C195" s="163">
        <v>15</v>
      </c>
      <c r="D195" s="96"/>
      <c r="E195" s="96"/>
      <c r="F195" s="96"/>
      <c r="G195" s="96"/>
      <c r="H195" s="96"/>
      <c r="I195" s="96"/>
      <c r="J195" s="96"/>
      <c r="K195" s="174"/>
      <c r="L195" s="166"/>
      <c r="N195" s="220"/>
    </row>
    <row r="196" spans="1:17" x14ac:dyDescent="0.25">
      <c r="A196" s="96" t="s">
        <v>4530</v>
      </c>
      <c r="B196" s="163">
        <v>12</v>
      </c>
      <c r="C196" s="163"/>
      <c r="D196" s="96">
        <v>0</v>
      </c>
      <c r="E196" s="135"/>
      <c r="F196" s="96"/>
      <c r="G196" s="96"/>
      <c r="H196" s="96"/>
      <c r="I196" s="96"/>
      <c r="J196" s="96"/>
      <c r="K196" s="174"/>
      <c r="L196" s="166"/>
      <c r="M196" s="166"/>
      <c r="N196" s="342"/>
    </row>
    <row r="197" spans="1:17" x14ac:dyDescent="0.25">
      <c r="A197" s="5" t="s">
        <v>4022</v>
      </c>
      <c r="B197" s="271">
        <v>1</v>
      </c>
      <c r="C197" s="271">
        <v>15</v>
      </c>
      <c r="D197" s="5">
        <v>0</v>
      </c>
      <c r="E197" s="135"/>
      <c r="F197" s="96"/>
      <c r="G197" s="96"/>
      <c r="H197" s="96"/>
      <c r="I197" s="96"/>
      <c r="J197" s="96"/>
      <c r="K197" s="166"/>
      <c r="L197" s="166"/>
      <c r="M197" s="335"/>
      <c r="N197" s="335"/>
      <c r="O197" s="252"/>
      <c r="P197" s="252"/>
      <c r="Q197" s="252"/>
    </row>
    <row r="198" spans="1:17" x14ac:dyDescent="0.25">
      <c r="A198" s="5" t="s">
        <v>4024</v>
      </c>
      <c r="B198" s="271">
        <v>20</v>
      </c>
      <c r="C198" s="271"/>
      <c r="D198" s="5">
        <v>0</v>
      </c>
      <c r="F198" s="96"/>
      <c r="G198" s="96"/>
      <c r="H198" s="96"/>
      <c r="I198" s="96"/>
      <c r="J198" s="96"/>
      <c r="K198" s="166"/>
      <c r="L198" s="166"/>
      <c r="M198" s="166"/>
      <c r="N198" s="166"/>
    </row>
    <row r="199" spans="1:17" x14ac:dyDescent="0.25">
      <c r="A199" s="5" t="s">
        <v>3450</v>
      </c>
      <c r="B199" s="271">
        <v>3</v>
      </c>
      <c r="C199" s="271">
        <v>15</v>
      </c>
      <c r="D199" s="5">
        <v>0</v>
      </c>
      <c r="E199" s="5"/>
      <c r="F199" s="96"/>
      <c r="G199" s="96"/>
      <c r="H199" s="96"/>
      <c r="I199" s="96"/>
      <c r="J199" s="96"/>
      <c r="K199" s="166"/>
      <c r="L199" s="166"/>
      <c r="M199" s="166"/>
      <c r="N199" s="342"/>
    </row>
    <row r="200" spans="1:17" x14ac:dyDescent="0.25">
      <c r="A200" s="5" t="s">
        <v>3451</v>
      </c>
      <c r="B200" s="271">
        <v>17</v>
      </c>
      <c r="C200" s="271"/>
      <c r="D200" s="5">
        <v>0</v>
      </c>
      <c r="E200" s="135"/>
      <c r="F200" s="96"/>
      <c r="G200" s="96"/>
      <c r="H200" s="96"/>
      <c r="I200" s="96"/>
      <c r="J200" s="96"/>
      <c r="K200" s="166"/>
      <c r="L200" s="166"/>
      <c r="M200" s="166"/>
      <c r="N200" s="342"/>
    </row>
    <row r="201" spans="1:17" x14ac:dyDescent="0.25">
      <c r="A201" s="5" t="s">
        <v>2886</v>
      </c>
      <c r="B201" s="271">
        <v>0</v>
      </c>
      <c r="C201" s="271"/>
      <c r="D201" s="5"/>
      <c r="E201" s="5"/>
      <c r="F201" s="96"/>
      <c r="G201" s="96"/>
      <c r="H201" s="96"/>
      <c r="I201" s="96"/>
      <c r="J201" s="96"/>
      <c r="K201" s="166"/>
      <c r="L201" s="166"/>
      <c r="M201" s="166"/>
      <c r="N201" s="342"/>
    </row>
    <row r="202" spans="1:17" x14ac:dyDescent="0.25">
      <c r="A202" s="5" t="s">
        <v>2887</v>
      </c>
      <c r="B202" s="271">
        <v>28</v>
      </c>
      <c r="C202" s="271"/>
      <c r="D202" s="5">
        <v>0</v>
      </c>
      <c r="E202" s="135"/>
      <c r="F202" s="96"/>
      <c r="G202" s="96"/>
      <c r="H202" s="96"/>
      <c r="I202" s="96"/>
      <c r="J202" s="96"/>
      <c r="K202" s="166"/>
      <c r="L202" s="166"/>
      <c r="M202" s="166"/>
      <c r="N202" s="166"/>
    </row>
    <row r="203" spans="1:17" x14ac:dyDescent="0.25">
      <c r="A203" s="5"/>
      <c r="B203" s="271"/>
      <c r="C203" s="271"/>
      <c r="D203" s="5"/>
      <c r="E203" s="135"/>
      <c r="F203" s="96"/>
      <c r="G203" s="96"/>
      <c r="H203" s="96"/>
      <c r="I203" s="96"/>
      <c r="J203" s="96"/>
      <c r="K203" s="166"/>
      <c r="L203" s="166"/>
    </row>
    <row r="204" spans="1:17" x14ac:dyDescent="0.25">
      <c r="A204" s="254"/>
      <c r="B204" s="271"/>
      <c r="C204" s="271"/>
      <c r="D204" s="5"/>
      <c r="F204" s="5"/>
      <c r="G204" s="5"/>
      <c r="H204" s="5"/>
      <c r="I204" s="5"/>
      <c r="J204" s="5"/>
    </row>
    <row r="205" spans="1:17" x14ac:dyDescent="0.25">
      <c r="A205" s="96"/>
      <c r="B205" s="271"/>
      <c r="C205" s="271"/>
      <c r="D205" s="5"/>
      <c r="E205" s="5"/>
      <c r="F205" s="5"/>
      <c r="G205" s="5"/>
      <c r="H205" s="5"/>
      <c r="I205" s="5"/>
      <c r="J205" s="5"/>
    </row>
    <row r="206" spans="1:17" x14ac:dyDescent="0.25">
      <c r="A206" s="96"/>
      <c r="B206" s="271"/>
      <c r="C206" s="271"/>
      <c r="D206" s="5"/>
      <c r="E206" s="5"/>
      <c r="F206" s="5"/>
      <c r="G206" s="5"/>
      <c r="H206" s="5"/>
      <c r="I206" s="5"/>
      <c r="J206" s="5"/>
    </row>
    <row r="207" spans="1:17" ht="15.75" thickBot="1" x14ac:dyDescent="0.3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L207" t="s">
        <v>2192</v>
      </c>
    </row>
    <row r="208" spans="1:17" ht="15.75" thickBot="1" x14ac:dyDescent="0.3">
      <c r="A208" s="179" t="s">
        <v>1739</v>
      </c>
      <c r="B208" s="179">
        <f>SUM(B163:B207)</f>
        <v>205</v>
      </c>
      <c r="C208" s="179">
        <f>SUM(C163:C207)</f>
        <v>151</v>
      </c>
      <c r="D208" s="179">
        <f>SUM(D163:D207)</f>
        <v>1</v>
      </c>
      <c r="E208" s="292" t="s">
        <v>4905</v>
      </c>
      <c r="F208" s="179"/>
      <c r="G208" s="179"/>
      <c r="H208" s="179"/>
      <c r="I208" s="179"/>
      <c r="J208" s="179">
        <f>B208+C208+D208</f>
        <v>357</v>
      </c>
    </row>
    <row r="209" spans="1:17" ht="15.75" thickTop="1" x14ac:dyDescent="0.25">
      <c r="A209" s="24" t="s">
        <v>1802</v>
      </c>
      <c r="B209" s="24">
        <f>B208+B152</f>
        <v>935</v>
      </c>
      <c r="C209" s="24">
        <f>C152+C208</f>
        <v>1159</v>
      </c>
      <c r="D209" s="24">
        <f>D152+D208</f>
        <v>49</v>
      </c>
      <c r="E209" s="24"/>
      <c r="F209" s="24"/>
      <c r="G209" s="24"/>
      <c r="H209" s="24"/>
      <c r="I209" s="24"/>
      <c r="J209" s="24">
        <f>J208+J152</f>
        <v>2143</v>
      </c>
    </row>
    <row r="212" spans="1:17" x14ac:dyDescent="0.25">
      <c r="A212" s="529" t="s">
        <v>2567</v>
      </c>
      <c r="B212" s="529"/>
      <c r="C212" s="529"/>
      <c r="D212" s="529"/>
      <c r="F212" s="250"/>
      <c r="G212" s="250"/>
      <c r="H212" s="250"/>
      <c r="L212" s="529" t="s">
        <v>2568</v>
      </c>
      <c r="M212" s="529"/>
    </row>
    <row r="213" spans="1:17" x14ac:dyDescent="0.25">
      <c r="A213" s="251" t="s">
        <v>2569</v>
      </c>
      <c r="E213" s="251" t="s">
        <v>2570</v>
      </c>
      <c r="K213" t="s">
        <v>2569</v>
      </c>
      <c r="O213" s="253" t="s">
        <v>2570</v>
      </c>
    </row>
    <row r="214" spans="1:17" x14ac:dyDescent="0.25">
      <c r="A214" s="252" t="s">
        <v>2571</v>
      </c>
      <c r="E214" s="252" t="s">
        <v>2571</v>
      </c>
      <c r="K214" s="252" t="s">
        <v>2571</v>
      </c>
      <c r="O214" s="251" t="s">
        <v>2571</v>
      </c>
    </row>
    <row r="215" spans="1:17" x14ac:dyDescent="0.25">
      <c r="A215" t="s">
        <v>5085</v>
      </c>
      <c r="P215" s="253"/>
      <c r="Q215" s="253"/>
    </row>
    <row r="216" spans="1:17" x14ac:dyDescent="0.25">
      <c r="A216" s="253" t="s">
        <v>4445</v>
      </c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</row>
    <row r="217" spans="1:17" x14ac:dyDescent="0.25">
      <c r="A217" s="253" t="s">
        <v>5086</v>
      </c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</row>
    <row r="218" spans="1:17" x14ac:dyDescent="0.25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</row>
    <row r="219" spans="1:17" x14ac:dyDescent="0.25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</row>
    <row r="220" spans="1:17" x14ac:dyDescent="0.25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</row>
    <row r="221" spans="1:17" x14ac:dyDescent="0.25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</row>
    <row r="222" spans="1:17" x14ac:dyDescent="0.25">
      <c r="A222" s="253"/>
      <c r="E222" s="253"/>
      <c r="P222" s="252"/>
      <c r="Q222" s="252"/>
    </row>
    <row r="223" spans="1:17" x14ac:dyDescent="0.25">
      <c r="A223" s="253"/>
      <c r="E223" s="253"/>
      <c r="O223" s="253"/>
    </row>
    <row r="224" spans="1:17" x14ac:dyDescent="0.25">
      <c r="A224" s="253"/>
      <c r="C224" s="252"/>
      <c r="E224" s="253"/>
      <c r="O224" s="253"/>
    </row>
    <row r="225" spans="1:15" x14ac:dyDescent="0.25">
      <c r="A225" s="253"/>
      <c r="E225" s="253"/>
      <c r="O225" s="253"/>
    </row>
    <row r="226" spans="1:15" ht="16.149999999999999" customHeight="1" x14ac:dyDescent="0.25">
      <c r="A226" s="253"/>
      <c r="E226" s="253"/>
      <c r="O226" s="253"/>
    </row>
    <row r="227" spans="1:15" ht="16.149999999999999" customHeight="1" x14ac:dyDescent="0.25">
      <c r="A227" s="253"/>
      <c r="E227" s="253"/>
      <c r="O227" s="253"/>
    </row>
    <row r="228" spans="1:15" ht="16.149999999999999" customHeight="1" x14ac:dyDescent="0.25">
      <c r="A228" s="253"/>
      <c r="E228" s="253"/>
      <c r="O228" s="253"/>
    </row>
    <row r="229" spans="1:15" x14ac:dyDescent="0.25">
      <c r="A229" s="253"/>
      <c r="E229" s="253"/>
      <c r="O229" s="253"/>
    </row>
    <row r="230" spans="1:15" x14ac:dyDescent="0.25">
      <c r="E230" s="253"/>
      <c r="O230" s="253"/>
    </row>
    <row r="231" spans="1:15" x14ac:dyDescent="0.25">
      <c r="E231" s="253"/>
      <c r="O231" s="253"/>
    </row>
    <row r="232" spans="1:15" x14ac:dyDescent="0.25">
      <c r="E232" s="253"/>
    </row>
    <row r="233" spans="1:15" x14ac:dyDescent="0.25">
      <c r="A233" s="252"/>
      <c r="E233" s="253"/>
    </row>
    <row r="234" spans="1:15" x14ac:dyDescent="0.25">
      <c r="A234" s="252"/>
    </row>
    <row r="235" spans="1:15" x14ac:dyDescent="0.25">
      <c r="E235" s="253"/>
    </row>
    <row r="236" spans="1:15" x14ac:dyDescent="0.25">
      <c r="E236" s="253"/>
    </row>
    <row r="237" spans="1:15" x14ac:dyDescent="0.25">
      <c r="E237" s="253"/>
    </row>
    <row r="238" spans="1:15" x14ac:dyDescent="0.25">
      <c r="E238" s="253"/>
    </row>
    <row r="239" spans="1:15" x14ac:dyDescent="0.25">
      <c r="E239" s="253"/>
    </row>
    <row r="240" spans="1:15" x14ac:dyDescent="0.25">
      <c r="E240" s="253"/>
    </row>
    <row r="241" spans="1:15" x14ac:dyDescent="0.25">
      <c r="A241" s="251" t="s">
        <v>2572</v>
      </c>
      <c r="E241" s="251" t="s">
        <v>2572</v>
      </c>
      <c r="K241" s="252" t="s">
        <v>2572</v>
      </c>
      <c r="O241" s="252" t="s">
        <v>2572</v>
      </c>
    </row>
    <row r="242" spans="1:15" x14ac:dyDescent="0.25">
      <c r="A242" s="253"/>
      <c r="B242" s="253"/>
      <c r="C242" s="253"/>
      <c r="D242" s="253"/>
      <c r="E242" s="253"/>
      <c r="O242" s="253"/>
    </row>
    <row r="243" spans="1:15" x14ac:dyDescent="0.25">
      <c r="B243" s="253"/>
      <c r="C243" s="253"/>
      <c r="E243" s="253"/>
      <c r="O243" s="253"/>
    </row>
    <row r="244" spans="1:15" x14ac:dyDescent="0.25">
      <c r="B244" s="253"/>
      <c r="C244" s="253"/>
      <c r="E244" s="253"/>
      <c r="O244" s="253"/>
    </row>
    <row r="245" spans="1:15" x14ac:dyDescent="0.25">
      <c r="A245" s="253"/>
      <c r="B245" s="253"/>
      <c r="C245" s="253"/>
      <c r="O245" s="253"/>
    </row>
    <row r="246" spans="1:15" x14ac:dyDescent="0.25">
      <c r="A246" s="253"/>
      <c r="B246" s="253"/>
      <c r="C246" s="253"/>
      <c r="E246" s="253"/>
      <c r="O246" s="253"/>
    </row>
    <row r="247" spans="1:15" x14ac:dyDescent="0.25">
      <c r="A247" s="277"/>
      <c r="B247" s="253"/>
      <c r="C247" s="253"/>
      <c r="E247" s="253"/>
      <c r="O247" s="253"/>
    </row>
    <row r="248" spans="1:15" x14ac:dyDescent="0.25">
      <c r="A248" s="277"/>
      <c r="B248" s="253"/>
      <c r="C248" s="253"/>
      <c r="E248" s="253"/>
    </row>
    <row r="249" spans="1:15" x14ac:dyDescent="0.25">
      <c r="A249" s="253"/>
      <c r="B249" s="253"/>
      <c r="C249" s="253"/>
      <c r="E249" s="253"/>
    </row>
    <row r="250" spans="1:15" x14ac:dyDescent="0.25">
      <c r="A250" s="253"/>
      <c r="B250" s="253"/>
      <c r="C250" s="253"/>
      <c r="E250" s="253"/>
      <c r="O250" s="253"/>
    </row>
    <row r="251" spans="1:15" x14ac:dyDescent="0.25">
      <c r="A251" s="253"/>
      <c r="B251" s="253"/>
      <c r="C251" s="253"/>
      <c r="D251" s="253"/>
      <c r="E251" s="253"/>
      <c r="O251" s="253"/>
    </row>
    <row r="252" spans="1:15" x14ac:dyDescent="0.25">
      <c r="A252" s="253"/>
      <c r="B252" s="253"/>
      <c r="C252" s="253"/>
      <c r="D252" s="253"/>
      <c r="E252" s="253"/>
      <c r="O252" s="253"/>
    </row>
    <row r="253" spans="1:15" x14ac:dyDescent="0.25">
      <c r="A253" s="253"/>
      <c r="B253" s="253"/>
      <c r="C253" s="253"/>
      <c r="D253" s="253"/>
      <c r="E253" s="253"/>
      <c r="O253" s="253"/>
    </row>
    <row r="254" spans="1:15" x14ac:dyDescent="0.25">
      <c r="A254" s="253"/>
      <c r="B254" s="253"/>
      <c r="C254" s="253"/>
      <c r="D254" s="253"/>
      <c r="E254" s="253"/>
      <c r="F254" s="252"/>
      <c r="O254" s="253"/>
    </row>
    <row r="255" spans="1:15" x14ac:dyDescent="0.25">
      <c r="A255" s="253"/>
      <c r="B255" s="253"/>
      <c r="C255" s="253"/>
      <c r="D255" s="253"/>
      <c r="E255" s="253"/>
      <c r="O255" s="253"/>
    </row>
    <row r="256" spans="1:15" x14ac:dyDescent="0.25">
      <c r="A256" s="253"/>
      <c r="B256" s="253"/>
      <c r="C256" s="253"/>
      <c r="D256" s="253"/>
      <c r="E256" s="253"/>
      <c r="O256" s="253"/>
    </row>
    <row r="257" spans="1:17" x14ac:dyDescent="0.25">
      <c r="A257" s="253"/>
      <c r="B257" s="253"/>
      <c r="C257" s="253"/>
      <c r="D257" s="253"/>
      <c r="E257" s="253"/>
    </row>
    <row r="258" spans="1:17" x14ac:dyDescent="0.25">
      <c r="A258" s="253"/>
      <c r="B258" s="253"/>
      <c r="C258" s="253"/>
      <c r="D258" s="253"/>
    </row>
    <row r="259" spans="1:17" x14ac:dyDescent="0.25">
      <c r="A259" s="253"/>
      <c r="B259" s="253"/>
      <c r="C259" s="253"/>
      <c r="D259" s="253"/>
    </row>
    <row r="260" spans="1:17" x14ac:dyDescent="0.25">
      <c r="A260" s="253"/>
      <c r="B260" s="253"/>
      <c r="C260" s="253"/>
      <c r="D260" s="253"/>
    </row>
    <row r="261" spans="1:17" x14ac:dyDescent="0.25">
      <c r="A261" s="253"/>
      <c r="B261" s="253"/>
      <c r="C261" s="253"/>
      <c r="D261" s="253"/>
      <c r="E261" s="253"/>
    </row>
    <row r="262" spans="1:17" x14ac:dyDescent="0.25">
      <c r="A262" s="253"/>
      <c r="B262" s="253"/>
      <c r="C262" s="253"/>
      <c r="D262" s="253"/>
      <c r="E262" s="253"/>
      <c r="O262" s="253"/>
      <c r="P262" s="253"/>
    </row>
    <row r="263" spans="1:17" x14ac:dyDescent="0.25">
      <c r="A263" s="253"/>
      <c r="B263" s="253"/>
      <c r="C263" s="253"/>
      <c r="D263" s="253"/>
      <c r="E263" s="253"/>
      <c r="O263" s="253"/>
      <c r="P263" s="253"/>
    </row>
    <row r="264" spans="1:17" x14ac:dyDescent="0.25">
      <c r="A264" s="253"/>
      <c r="B264" s="253"/>
      <c r="C264" s="253"/>
      <c r="D264" s="253"/>
      <c r="E264" s="253"/>
    </row>
    <row r="265" spans="1:17" x14ac:dyDescent="0.25">
      <c r="A265" s="253"/>
      <c r="B265" s="253"/>
      <c r="C265" s="253"/>
      <c r="D265" s="253"/>
      <c r="E265" s="253"/>
      <c r="O265" s="252"/>
      <c r="P265" s="252"/>
      <c r="Q265" s="252"/>
    </row>
    <row r="266" spans="1:17" x14ac:dyDescent="0.25">
      <c r="A266" s="253"/>
      <c r="B266" s="253"/>
      <c r="C266" s="253"/>
      <c r="D266" s="253"/>
      <c r="E266" s="253"/>
      <c r="O266" s="252"/>
      <c r="P266" s="252"/>
    </row>
    <row r="267" spans="1:17" x14ac:dyDescent="0.25">
      <c r="A267" s="253"/>
      <c r="B267" s="253"/>
      <c r="C267" s="253"/>
      <c r="D267" s="253"/>
      <c r="E267" s="253"/>
    </row>
    <row r="268" spans="1:17" x14ac:dyDescent="0.25">
      <c r="A268" s="253"/>
      <c r="B268" s="253"/>
      <c r="C268" s="253"/>
      <c r="D268" s="253"/>
      <c r="E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</row>
    <row r="271" spans="1:17" x14ac:dyDescent="0.25">
      <c r="A271" s="253"/>
      <c r="B271" s="253"/>
      <c r="C271" s="253"/>
      <c r="D271" s="253"/>
      <c r="E271" s="253"/>
    </row>
    <row r="272" spans="1:17" x14ac:dyDescent="0.25">
      <c r="A272" s="253"/>
      <c r="B272" s="253"/>
      <c r="C272" s="253"/>
      <c r="D272" s="253"/>
      <c r="E272" s="253"/>
    </row>
    <row r="273" spans="1:5" x14ac:dyDescent="0.25">
      <c r="A273" s="253"/>
      <c r="B273" s="253"/>
      <c r="C273" s="253"/>
      <c r="D273" s="253"/>
      <c r="E273" s="253"/>
    </row>
    <row r="274" spans="1:5" x14ac:dyDescent="0.25">
      <c r="A274" s="253"/>
      <c r="B274" s="253"/>
      <c r="C274" s="253"/>
      <c r="D274" s="253"/>
      <c r="E274" s="253"/>
    </row>
    <row r="275" spans="1:5" x14ac:dyDescent="0.25">
      <c r="A275" s="253"/>
      <c r="B275" s="253"/>
      <c r="C275" s="253"/>
      <c r="D275" s="253"/>
      <c r="E275" s="253"/>
    </row>
    <row r="276" spans="1:5" x14ac:dyDescent="0.25">
      <c r="A276" s="253"/>
      <c r="B276" s="253"/>
      <c r="C276" s="253"/>
      <c r="D276" s="253"/>
      <c r="E276" s="253"/>
    </row>
    <row r="277" spans="1:5" x14ac:dyDescent="0.25">
      <c r="A277" s="253"/>
      <c r="B277" s="253"/>
      <c r="C277" s="253"/>
      <c r="D277" s="253"/>
      <c r="E277" s="253"/>
    </row>
    <row r="278" spans="1:5" x14ac:dyDescent="0.25">
      <c r="A278" s="253"/>
      <c r="B278" s="253"/>
      <c r="C278" s="253"/>
      <c r="D278" s="253"/>
      <c r="E278" s="253"/>
    </row>
    <row r="279" spans="1:5" x14ac:dyDescent="0.25">
      <c r="A279" s="253"/>
      <c r="B279" s="253"/>
      <c r="C279" s="253"/>
      <c r="D279" s="253"/>
      <c r="E279" s="253"/>
    </row>
    <row r="280" spans="1:5" x14ac:dyDescent="0.25">
      <c r="A280" s="253"/>
      <c r="B280" s="253"/>
      <c r="C280" s="253"/>
      <c r="D280" s="253"/>
      <c r="E280" s="253"/>
    </row>
    <row r="281" spans="1:5" x14ac:dyDescent="0.25">
      <c r="A281" s="253"/>
      <c r="B281" s="253"/>
      <c r="C281" s="253"/>
      <c r="D281" s="253"/>
      <c r="E281" s="253"/>
    </row>
    <row r="282" spans="1:5" x14ac:dyDescent="0.25">
      <c r="A282" s="253"/>
      <c r="B282" s="253"/>
      <c r="C282" s="253"/>
      <c r="D282" s="253"/>
      <c r="E282" s="253"/>
    </row>
    <row r="283" spans="1:5" x14ac:dyDescent="0.25">
      <c r="A283" s="253"/>
      <c r="B283" s="253"/>
      <c r="C283" s="253"/>
      <c r="D283" s="253"/>
      <c r="E283" s="253"/>
    </row>
    <row r="284" spans="1:5" x14ac:dyDescent="0.25">
      <c r="A284" s="253"/>
      <c r="B284" s="253"/>
      <c r="C284" s="253"/>
      <c r="D284" s="253"/>
      <c r="E284" s="253"/>
    </row>
    <row r="285" spans="1:5" x14ac:dyDescent="0.25">
      <c r="A285" s="253"/>
      <c r="B285" s="253"/>
      <c r="C285" s="253"/>
      <c r="D285" s="253"/>
      <c r="E285" s="253"/>
    </row>
    <row r="286" spans="1:5" x14ac:dyDescent="0.25">
      <c r="A286" s="253"/>
      <c r="B286" s="253"/>
      <c r="C286" s="253"/>
      <c r="D286" s="253"/>
      <c r="E286" s="253"/>
    </row>
    <row r="287" spans="1:5" x14ac:dyDescent="0.25">
      <c r="A287" s="253"/>
      <c r="B287" s="253"/>
      <c r="C287" s="253"/>
      <c r="D287" s="253"/>
      <c r="E287" s="253"/>
    </row>
    <row r="288" spans="1:5" x14ac:dyDescent="0.25">
      <c r="A288" s="253"/>
      <c r="B288" s="253"/>
      <c r="C288" s="253"/>
      <c r="D288" s="253"/>
      <c r="E288" s="253"/>
    </row>
    <row r="289" spans="1:15" x14ac:dyDescent="0.25">
      <c r="A289" s="253"/>
      <c r="B289" s="253"/>
      <c r="C289" s="253"/>
      <c r="D289" s="253"/>
      <c r="E289" s="344"/>
    </row>
    <row r="290" spans="1:15" x14ac:dyDescent="0.25">
      <c r="A290" s="253"/>
      <c r="B290" s="253"/>
      <c r="C290" s="253"/>
      <c r="D290" s="253"/>
    </row>
    <row r="291" spans="1:15" x14ac:dyDescent="0.25">
      <c r="A291" s="253"/>
      <c r="B291" s="253"/>
      <c r="C291" s="253"/>
      <c r="D291" s="253"/>
    </row>
    <row r="292" spans="1:15" x14ac:dyDescent="0.25">
      <c r="A292" s="253"/>
      <c r="B292" s="253"/>
      <c r="C292" s="253"/>
      <c r="D292" s="253"/>
    </row>
    <row r="293" spans="1:15" x14ac:dyDescent="0.25">
      <c r="A293" s="253"/>
      <c r="B293" s="253"/>
      <c r="C293" s="253"/>
      <c r="D293" s="253"/>
    </row>
    <row r="294" spans="1:15" x14ac:dyDescent="0.25">
      <c r="A294" s="253"/>
      <c r="B294" s="253"/>
      <c r="C294" s="253"/>
      <c r="D294" s="253"/>
    </row>
    <row r="295" spans="1:15" x14ac:dyDescent="0.25">
      <c r="A295" s="253"/>
      <c r="B295" s="253"/>
      <c r="C295" s="253"/>
      <c r="D295" s="253"/>
    </row>
    <row r="296" spans="1:15" x14ac:dyDescent="0.25">
      <c r="A296" s="253"/>
      <c r="B296" s="253"/>
      <c r="C296" s="253"/>
      <c r="D296" s="253"/>
      <c r="E296" s="344"/>
    </row>
    <row r="297" spans="1:15" x14ac:dyDescent="0.25">
      <c r="A297" s="253"/>
      <c r="B297" s="253"/>
      <c r="C297" s="253"/>
      <c r="D297" s="253"/>
    </row>
    <row r="298" spans="1:15" x14ac:dyDescent="0.25">
      <c r="A298" s="253"/>
      <c r="B298" s="253"/>
      <c r="C298" s="253"/>
      <c r="D298" s="253"/>
    </row>
    <row r="299" spans="1:15" x14ac:dyDescent="0.25">
      <c r="A299" s="253"/>
      <c r="B299" s="253"/>
      <c r="C299" s="253"/>
      <c r="D299" s="253"/>
    </row>
    <row r="300" spans="1:15" x14ac:dyDescent="0.25">
      <c r="A300" s="253"/>
      <c r="B300" s="253"/>
      <c r="C300" s="253"/>
      <c r="D300" s="253"/>
    </row>
    <row r="301" spans="1:15" x14ac:dyDescent="0.25">
      <c r="A301" s="253"/>
      <c r="B301" s="253"/>
      <c r="C301" s="253"/>
      <c r="D301" s="253"/>
    </row>
    <row r="303" spans="1:15" x14ac:dyDescent="0.25">
      <c r="A303" s="252" t="s">
        <v>2573</v>
      </c>
      <c r="E303" s="252" t="s">
        <v>2573</v>
      </c>
      <c r="K303" s="252" t="s">
        <v>2573</v>
      </c>
      <c r="O303" s="252" t="s">
        <v>2573</v>
      </c>
    </row>
    <row r="304" spans="1:15" x14ac:dyDescent="0.25">
      <c r="B304" s="166"/>
      <c r="E304" s="253"/>
    </row>
    <row r="305" spans="1:17" x14ac:dyDescent="0.25">
      <c r="O305" s="253"/>
      <c r="P305" s="253"/>
      <c r="Q305" s="253"/>
    </row>
    <row r="319" spans="1:17" x14ac:dyDescent="0.25">
      <c r="A319" s="252" t="s">
        <v>2574</v>
      </c>
      <c r="E319" s="252" t="s">
        <v>2574</v>
      </c>
      <c r="K319" s="252" t="s">
        <v>2574</v>
      </c>
      <c r="O319" s="252" t="s">
        <v>2574</v>
      </c>
    </row>
    <row r="320" spans="1:17" x14ac:dyDescent="0.25">
      <c r="A320" s="253"/>
      <c r="B320" s="253"/>
      <c r="C320" s="253"/>
      <c r="D320" s="253"/>
      <c r="E320" s="253"/>
      <c r="F320" s="253"/>
      <c r="G320" s="253"/>
    </row>
    <row r="321" spans="1:7" x14ac:dyDescent="0.25">
      <c r="A321" s="253"/>
      <c r="B321" s="253"/>
      <c r="C321" s="253"/>
      <c r="D321" s="253"/>
      <c r="E321" s="253"/>
      <c r="F321" s="253"/>
      <c r="G321" s="253"/>
    </row>
    <row r="322" spans="1:7" x14ac:dyDescent="0.25">
      <c r="A322" s="253"/>
      <c r="B322" s="253"/>
      <c r="C322" s="253"/>
      <c r="D322" s="253"/>
      <c r="E322" s="253"/>
      <c r="F322" s="253"/>
      <c r="G322" s="253"/>
    </row>
    <row r="323" spans="1:7" x14ac:dyDescent="0.25">
      <c r="A323" s="253"/>
      <c r="C323" s="253"/>
      <c r="D323" s="253"/>
      <c r="E323" s="253"/>
      <c r="F323" s="253"/>
      <c r="G323" s="253"/>
    </row>
    <row r="324" spans="1:7" x14ac:dyDescent="0.25">
      <c r="A324" s="253"/>
      <c r="C324" s="253"/>
      <c r="D324" s="253"/>
      <c r="E324" s="253"/>
    </row>
    <row r="325" spans="1:7" x14ac:dyDescent="0.25">
      <c r="A325" s="253"/>
      <c r="C325" s="253"/>
      <c r="D325" s="253"/>
      <c r="E325" s="253"/>
    </row>
    <row r="326" spans="1:7" x14ac:dyDescent="0.25">
      <c r="A326" s="253"/>
      <c r="C326" s="253"/>
      <c r="D326" s="253"/>
      <c r="E326" s="253"/>
    </row>
    <row r="327" spans="1:7" x14ac:dyDescent="0.25">
      <c r="A327" s="253"/>
      <c r="C327" s="253"/>
      <c r="D327" s="253"/>
      <c r="E327" s="253"/>
    </row>
    <row r="328" spans="1:7" x14ac:dyDescent="0.25">
      <c r="A328" s="253"/>
      <c r="C328" s="253"/>
      <c r="D328" s="253"/>
      <c r="E328" s="253"/>
    </row>
    <row r="329" spans="1:7" x14ac:dyDescent="0.25">
      <c r="A329" s="253"/>
      <c r="C329" s="253"/>
      <c r="D329" s="253"/>
      <c r="E329" s="253"/>
    </row>
    <row r="330" spans="1:7" x14ac:dyDescent="0.25">
      <c r="A330" s="253"/>
      <c r="E330" s="253"/>
    </row>
    <row r="331" spans="1:7" x14ac:dyDescent="0.25">
      <c r="A331" s="253"/>
      <c r="E331" s="253"/>
    </row>
    <row r="332" spans="1:7" x14ac:dyDescent="0.25">
      <c r="A332" s="253"/>
      <c r="E332" s="253"/>
    </row>
    <row r="333" spans="1:7" x14ac:dyDescent="0.25">
      <c r="A333" s="253"/>
      <c r="E333" s="253"/>
    </row>
    <row r="334" spans="1:7" x14ac:dyDescent="0.25">
      <c r="A334" s="253"/>
      <c r="E334" s="253"/>
    </row>
    <row r="335" spans="1:7" x14ac:dyDescent="0.25">
      <c r="A335" s="253"/>
      <c r="E335" s="253"/>
    </row>
    <row r="336" spans="1:7" x14ac:dyDescent="0.25">
      <c r="A336" s="253"/>
    </row>
    <row r="337" spans="1:15" x14ac:dyDescent="0.25">
      <c r="E337" s="253"/>
    </row>
    <row r="338" spans="1:15" x14ac:dyDescent="0.25">
      <c r="A338" s="252" t="s">
        <v>2587</v>
      </c>
      <c r="E338" s="252" t="s">
        <v>2587</v>
      </c>
      <c r="K338" s="252" t="s">
        <v>2587</v>
      </c>
      <c r="O338" s="252" t="s">
        <v>2587</v>
      </c>
    </row>
    <row r="339" spans="1:15" x14ac:dyDescent="0.25">
      <c r="A339" t="s">
        <v>5087</v>
      </c>
      <c r="C339" s="253"/>
      <c r="D339" s="253"/>
      <c r="E339" s="253"/>
    </row>
    <row r="340" spans="1:15" x14ac:dyDescent="0.25">
      <c r="A340" s="253" t="s">
        <v>3972</v>
      </c>
      <c r="B340" s="253"/>
      <c r="C340" s="253"/>
      <c r="D340" s="253"/>
    </row>
    <row r="341" spans="1:15" x14ac:dyDescent="0.25">
      <c r="B341" s="253"/>
      <c r="C341" s="253"/>
      <c r="D341" s="253"/>
      <c r="E341" s="253"/>
    </row>
    <row r="342" spans="1:15" x14ac:dyDescent="0.25">
      <c r="B342" s="253"/>
      <c r="C342" s="253"/>
      <c r="D342" s="253"/>
      <c r="E342" s="253"/>
    </row>
    <row r="343" spans="1:15" x14ac:dyDescent="0.25">
      <c r="B343" s="253"/>
      <c r="C343" s="253"/>
      <c r="D343" s="253"/>
      <c r="E343" s="253"/>
    </row>
    <row r="344" spans="1:15" x14ac:dyDescent="0.25">
      <c r="A344" s="253"/>
      <c r="B344" s="253"/>
      <c r="C344" s="253"/>
      <c r="D344" s="253"/>
      <c r="E344" s="253"/>
    </row>
    <row r="345" spans="1:15" x14ac:dyDescent="0.25">
      <c r="A345" s="253"/>
      <c r="B345" s="253"/>
      <c r="C345" s="253"/>
      <c r="D345" s="253"/>
      <c r="E345" s="253"/>
    </row>
    <row r="346" spans="1:15" x14ac:dyDescent="0.25">
      <c r="A346" s="253"/>
      <c r="B346" s="253"/>
      <c r="C346" s="253"/>
      <c r="D346" s="253"/>
      <c r="E346" s="253"/>
    </row>
    <row r="347" spans="1:15" x14ac:dyDescent="0.25">
      <c r="A347" s="253"/>
      <c r="B347" s="253"/>
    </row>
    <row r="348" spans="1:15" x14ac:dyDescent="0.25">
      <c r="A348" s="253"/>
    </row>
  </sheetData>
  <mergeCells count="2">
    <mergeCell ref="A212:D212"/>
    <mergeCell ref="L212:M212"/>
  </mergeCells>
  <pageMargins left="0.70866141732283472" right="0.70866141732283472" top="0.74803149606299213" bottom="0.74803149606299213" header="0.31496062992125984" footer="0.31496062992125984"/>
  <pageSetup paperSize="9" scale="75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46"/>
  <sheetViews>
    <sheetView workbookViewId="0">
      <selection activeCell="J24" sqref="J2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1964</v>
      </c>
      <c r="C2" s="221">
        <v>221</v>
      </c>
      <c r="D2" s="221" t="s">
        <v>1963</v>
      </c>
      <c r="E2" s="221">
        <v>16</v>
      </c>
      <c r="F2" s="222">
        <v>42751</v>
      </c>
      <c r="G2" s="221" t="s">
        <v>1846</v>
      </c>
      <c r="H2" s="184"/>
    </row>
    <row r="3" spans="1:8" x14ac:dyDescent="0.25">
      <c r="A3" s="158">
        <v>2</v>
      </c>
      <c r="B3" s="158" t="s">
        <v>2087</v>
      </c>
      <c r="C3" s="221">
        <v>741</v>
      </c>
      <c r="D3" s="221" t="s">
        <v>2093</v>
      </c>
      <c r="E3" s="221">
        <v>92</v>
      </c>
      <c r="F3" s="222">
        <v>42874</v>
      </c>
      <c r="G3" s="221" t="s">
        <v>1846</v>
      </c>
      <c r="H3" s="184"/>
    </row>
    <row r="4" spans="1:8" x14ac:dyDescent="0.25">
      <c r="A4" s="158">
        <v>3</v>
      </c>
      <c r="B4" s="158" t="s">
        <v>1022</v>
      </c>
      <c r="C4" s="221">
        <v>331</v>
      </c>
      <c r="D4" s="221" t="s">
        <v>1910</v>
      </c>
      <c r="E4" s="221">
        <v>310</v>
      </c>
      <c r="F4" s="222">
        <v>42706</v>
      </c>
      <c r="G4" s="221" t="s">
        <v>1846</v>
      </c>
      <c r="H4" s="184"/>
    </row>
    <row r="5" spans="1:8" x14ac:dyDescent="0.25">
      <c r="A5" s="223">
        <v>4</v>
      </c>
      <c r="B5" s="158" t="s">
        <v>400</v>
      </c>
      <c r="C5" s="221">
        <v>221</v>
      </c>
      <c r="D5" s="221" t="s">
        <v>2549</v>
      </c>
      <c r="E5" s="221">
        <v>152</v>
      </c>
      <c r="F5" s="222">
        <v>42976</v>
      </c>
      <c r="G5" s="221" t="s">
        <v>1846</v>
      </c>
      <c r="H5" s="184"/>
    </row>
    <row r="6" spans="1:8" x14ac:dyDescent="0.25">
      <c r="A6" s="158">
        <v>5</v>
      </c>
      <c r="B6" s="158" t="s">
        <v>2193</v>
      </c>
      <c r="C6" s="221">
        <v>221</v>
      </c>
      <c r="D6" s="221" t="s">
        <v>1727</v>
      </c>
      <c r="E6" s="221">
        <v>189</v>
      </c>
      <c r="F6" s="222">
        <v>42613</v>
      </c>
      <c r="G6" s="238" t="s">
        <v>2194</v>
      </c>
      <c r="H6" s="184"/>
    </row>
    <row r="7" spans="1:8" x14ac:dyDescent="0.25">
      <c r="A7" s="158">
        <v>6</v>
      </c>
      <c r="B7" s="158" t="s">
        <v>1942</v>
      </c>
      <c r="C7" s="221">
        <v>231</v>
      </c>
      <c r="D7" s="221" t="s">
        <v>2086</v>
      </c>
      <c r="E7" s="221">
        <v>89</v>
      </c>
      <c r="F7" s="222">
        <v>42873</v>
      </c>
      <c r="G7" s="221" t="s">
        <v>1846</v>
      </c>
      <c r="H7" s="184"/>
    </row>
    <row r="8" spans="1:8" x14ac:dyDescent="0.25">
      <c r="A8" s="104">
        <v>7</v>
      </c>
      <c r="B8" s="104" t="s">
        <v>1821</v>
      </c>
      <c r="C8" s="129" t="s">
        <v>1449</v>
      </c>
      <c r="D8" s="104"/>
      <c r="E8" s="104"/>
      <c r="F8" s="104"/>
      <c r="G8" s="245" t="s">
        <v>2194</v>
      </c>
      <c r="H8" s="184"/>
    </row>
    <row r="9" spans="1:8" x14ac:dyDescent="0.25">
      <c r="A9" s="104">
        <v>8</v>
      </c>
      <c r="B9" s="104" t="s">
        <v>1783</v>
      </c>
      <c r="C9" s="129" t="s">
        <v>1398</v>
      </c>
      <c r="D9" s="240" t="s">
        <v>1850</v>
      </c>
      <c r="E9" s="240">
        <v>284</v>
      </c>
      <c r="F9" s="246">
        <v>42671</v>
      </c>
      <c r="G9" s="245" t="s">
        <v>2194</v>
      </c>
      <c r="H9" s="184"/>
    </row>
    <row r="10" spans="1:8" x14ac:dyDescent="0.25">
      <c r="A10" s="223">
        <v>9</v>
      </c>
      <c r="B10" s="158" t="s">
        <v>669</v>
      </c>
      <c r="C10" s="36">
        <v>321</v>
      </c>
      <c r="D10" s="36" t="s">
        <v>1857</v>
      </c>
      <c r="E10" s="36">
        <v>285</v>
      </c>
      <c r="F10" s="37">
        <v>42675</v>
      </c>
      <c r="G10" s="221" t="s">
        <v>1846</v>
      </c>
      <c r="H10" s="186"/>
    </row>
    <row r="11" spans="1:8" ht="15.75" x14ac:dyDescent="0.25">
      <c r="A11" s="158">
        <v>10</v>
      </c>
      <c r="B11" s="227" t="s">
        <v>256</v>
      </c>
      <c r="C11" s="36">
        <v>11</v>
      </c>
      <c r="D11" s="36" t="s">
        <v>1975</v>
      </c>
      <c r="E11" s="36">
        <v>19</v>
      </c>
      <c r="F11" s="37">
        <v>42753</v>
      </c>
      <c r="G11" s="221" t="s">
        <v>1846</v>
      </c>
      <c r="H11" s="184"/>
    </row>
    <row r="12" spans="1:8" x14ac:dyDescent="0.25">
      <c r="A12" s="158">
        <v>11</v>
      </c>
      <c r="B12" s="158" t="s">
        <v>1874</v>
      </c>
      <c r="C12" s="36">
        <v>332</v>
      </c>
      <c r="D12" s="36" t="s">
        <v>1875</v>
      </c>
      <c r="E12" s="36">
        <v>290</v>
      </c>
      <c r="F12" s="37">
        <v>42675</v>
      </c>
      <c r="G12" s="224" t="s">
        <v>2194</v>
      </c>
      <c r="H12" s="186"/>
    </row>
    <row r="13" spans="1:8" x14ac:dyDescent="0.25">
      <c r="A13" s="158">
        <v>12</v>
      </c>
      <c r="B13" s="158" t="s">
        <v>1878</v>
      </c>
      <c r="C13" s="36">
        <v>332</v>
      </c>
      <c r="D13" s="36" t="s">
        <v>1879</v>
      </c>
      <c r="E13" s="36">
        <v>292</v>
      </c>
      <c r="F13" s="37">
        <v>42681</v>
      </c>
      <c r="G13" s="228" t="s">
        <v>1846</v>
      </c>
      <c r="H13" s="186"/>
    </row>
    <row r="14" spans="1:8" x14ac:dyDescent="0.25">
      <c r="A14" s="158">
        <v>13</v>
      </c>
      <c r="B14" s="83" t="s">
        <v>712</v>
      </c>
      <c r="C14" s="36">
        <v>321</v>
      </c>
      <c r="D14" s="36" t="s">
        <v>1887</v>
      </c>
      <c r="E14" s="36">
        <v>297</v>
      </c>
      <c r="F14" s="226">
        <v>42685</v>
      </c>
      <c r="G14" s="225" t="s">
        <v>1846</v>
      </c>
      <c r="H14" s="186"/>
    </row>
    <row r="15" spans="1:8" x14ac:dyDescent="0.25">
      <c r="A15" s="158">
        <v>14</v>
      </c>
      <c r="B15" s="158" t="s">
        <v>1900</v>
      </c>
      <c r="C15" s="36">
        <v>231</v>
      </c>
      <c r="D15" s="36" t="s">
        <v>2582</v>
      </c>
      <c r="E15" s="36">
        <v>238</v>
      </c>
      <c r="F15" s="28">
        <v>43042</v>
      </c>
      <c r="G15" s="36" t="s">
        <v>1846</v>
      </c>
      <c r="H15" s="186"/>
    </row>
    <row r="16" spans="1:8" x14ac:dyDescent="0.25">
      <c r="A16" s="158">
        <v>15</v>
      </c>
      <c r="B16" s="158" t="s">
        <v>856</v>
      </c>
      <c r="C16" s="36">
        <v>531</v>
      </c>
      <c r="D16" s="36" t="s">
        <v>1904</v>
      </c>
      <c r="E16" s="36">
        <v>306</v>
      </c>
      <c r="F16" s="28">
        <v>42702</v>
      </c>
      <c r="G16" s="36" t="s">
        <v>1846</v>
      </c>
      <c r="H16" s="186"/>
    </row>
    <row r="17" spans="1:14" x14ac:dyDescent="0.25">
      <c r="A17" s="158">
        <v>16</v>
      </c>
      <c r="B17" s="158" t="s">
        <v>304</v>
      </c>
      <c r="C17" s="221">
        <v>711</v>
      </c>
      <c r="D17" s="221" t="s">
        <v>1909</v>
      </c>
      <c r="E17" s="221">
        <v>309</v>
      </c>
      <c r="F17" s="229">
        <v>42705</v>
      </c>
      <c r="G17" s="230" t="s">
        <v>1846</v>
      </c>
      <c r="H17" s="186"/>
    </row>
    <row r="18" spans="1:14" x14ac:dyDescent="0.25">
      <c r="A18" s="158">
        <v>17</v>
      </c>
      <c r="B18" s="158" t="s">
        <v>703</v>
      </c>
      <c r="C18" s="36">
        <v>321</v>
      </c>
      <c r="D18" s="36" t="s">
        <v>1976</v>
      </c>
      <c r="E18" s="36">
        <v>8</v>
      </c>
      <c r="F18" s="28">
        <v>42747</v>
      </c>
      <c r="G18" s="225" t="s">
        <v>1846</v>
      </c>
      <c r="H18" s="186"/>
    </row>
    <row r="19" spans="1:14" x14ac:dyDescent="0.25">
      <c r="A19" s="104">
        <v>18</v>
      </c>
      <c r="B19" s="104" t="s">
        <v>1988</v>
      </c>
      <c r="C19" s="243" t="s">
        <v>1305</v>
      </c>
      <c r="D19" s="181" t="s">
        <v>1989</v>
      </c>
      <c r="E19" s="181">
        <v>31</v>
      </c>
      <c r="F19" s="182">
        <v>75645</v>
      </c>
      <c r="G19" s="244" t="s">
        <v>2194</v>
      </c>
      <c r="H19" s="186"/>
    </row>
    <row r="20" spans="1:14" x14ac:dyDescent="0.25">
      <c r="A20" s="158">
        <v>19</v>
      </c>
      <c r="B20" s="158" t="s">
        <v>1044</v>
      </c>
      <c r="C20" s="225">
        <v>141</v>
      </c>
      <c r="D20" s="36" t="s">
        <v>2008</v>
      </c>
      <c r="E20" s="36">
        <v>44</v>
      </c>
      <c r="F20" s="28">
        <v>42803</v>
      </c>
      <c r="G20" s="225" t="s">
        <v>1846</v>
      </c>
    </row>
    <row r="21" spans="1:14" x14ac:dyDescent="0.25">
      <c r="A21" s="158">
        <v>20</v>
      </c>
      <c r="B21" s="232" t="s">
        <v>275</v>
      </c>
      <c r="C21" s="225">
        <v>511</v>
      </c>
      <c r="D21" s="36" t="s">
        <v>2018</v>
      </c>
      <c r="E21" s="36">
        <v>50</v>
      </c>
      <c r="F21" s="28">
        <v>42815</v>
      </c>
      <c r="G21" s="225" t="s">
        <v>1846</v>
      </c>
      <c r="H21" s="186"/>
    </row>
    <row r="22" spans="1:14" x14ac:dyDescent="0.25">
      <c r="A22" s="158">
        <v>21</v>
      </c>
      <c r="B22" s="233" t="s">
        <v>631</v>
      </c>
      <c r="C22" s="225">
        <v>921</v>
      </c>
      <c r="D22" s="36" t="s">
        <v>2020</v>
      </c>
      <c r="E22" s="36">
        <v>51</v>
      </c>
      <c r="F22" s="28">
        <v>42816</v>
      </c>
      <c r="G22" s="234" t="s">
        <v>2194</v>
      </c>
    </row>
    <row r="23" spans="1:14" x14ac:dyDescent="0.25">
      <c r="A23" s="158">
        <v>22</v>
      </c>
      <c r="B23" s="158" t="s">
        <v>2195</v>
      </c>
      <c r="C23" s="225">
        <v>421</v>
      </c>
      <c r="D23" s="36" t="s">
        <v>2028</v>
      </c>
      <c r="E23" s="36">
        <v>55</v>
      </c>
      <c r="F23" s="28">
        <v>42821</v>
      </c>
      <c r="G23" s="234" t="s">
        <v>2194</v>
      </c>
    </row>
    <row r="24" spans="1:14" x14ac:dyDescent="0.25">
      <c r="A24" s="158">
        <v>23</v>
      </c>
      <c r="B24" s="158" t="s">
        <v>834</v>
      </c>
      <c r="C24" s="225">
        <v>31</v>
      </c>
      <c r="D24" s="36" t="s">
        <v>2028</v>
      </c>
      <c r="E24" s="36">
        <v>53</v>
      </c>
      <c r="F24" s="28">
        <v>42821</v>
      </c>
      <c r="G24" s="36" t="s">
        <v>1846</v>
      </c>
      <c r="H24" s="186"/>
    </row>
    <row r="25" spans="1:14" x14ac:dyDescent="0.25">
      <c r="A25" s="158">
        <v>24</v>
      </c>
      <c r="B25" s="235" t="s">
        <v>628</v>
      </c>
      <c r="C25" s="225">
        <v>921</v>
      </c>
      <c r="D25" s="36" t="s">
        <v>2038</v>
      </c>
      <c r="E25" s="36">
        <v>58</v>
      </c>
      <c r="F25" s="28">
        <v>42825</v>
      </c>
      <c r="G25" s="231" t="s">
        <v>2194</v>
      </c>
    </row>
    <row r="26" spans="1:14" x14ac:dyDescent="0.25">
      <c r="A26" s="158">
        <v>25</v>
      </c>
      <c r="B26" s="158" t="s">
        <v>630</v>
      </c>
      <c r="C26" s="225">
        <v>921</v>
      </c>
      <c r="D26" s="36" t="s">
        <v>2060</v>
      </c>
      <c r="E26" s="36">
        <v>71</v>
      </c>
      <c r="F26" s="28">
        <v>42845</v>
      </c>
      <c r="G26" s="231" t="s">
        <v>2194</v>
      </c>
    </row>
    <row r="27" spans="1:14" x14ac:dyDescent="0.25">
      <c r="A27" s="158">
        <v>26</v>
      </c>
      <c r="B27" s="158" t="s">
        <v>742</v>
      </c>
      <c r="C27" s="225">
        <v>131</v>
      </c>
      <c r="D27" s="36" t="s">
        <v>2067</v>
      </c>
      <c r="E27" s="36">
        <v>78</v>
      </c>
      <c r="F27" s="28">
        <v>42857</v>
      </c>
      <c r="G27" s="225" t="s">
        <v>1846</v>
      </c>
    </row>
    <row r="28" spans="1:14" x14ac:dyDescent="0.25">
      <c r="A28" s="158">
        <v>27</v>
      </c>
      <c r="B28" s="158" t="s">
        <v>1822</v>
      </c>
      <c r="C28" s="225">
        <v>141</v>
      </c>
      <c r="D28" s="36" t="s">
        <v>2074</v>
      </c>
      <c r="E28" s="36">
        <v>82</v>
      </c>
      <c r="F28" s="28">
        <v>42859</v>
      </c>
      <c r="G28" s="225" t="s">
        <v>1846</v>
      </c>
    </row>
    <row r="29" spans="1:14" x14ac:dyDescent="0.25">
      <c r="A29" s="158">
        <v>28</v>
      </c>
      <c r="B29" s="158" t="s">
        <v>906</v>
      </c>
      <c r="C29" s="225">
        <v>831</v>
      </c>
      <c r="D29" s="36" t="s">
        <v>2084</v>
      </c>
      <c r="E29" s="36">
        <v>88</v>
      </c>
      <c r="F29" s="36" t="s">
        <v>2083</v>
      </c>
      <c r="G29" s="225" t="s">
        <v>1846</v>
      </c>
    </row>
    <row r="30" spans="1:14" x14ac:dyDescent="0.25">
      <c r="A30" s="158">
        <v>29</v>
      </c>
      <c r="B30" s="158" t="s">
        <v>900</v>
      </c>
      <c r="C30" s="225">
        <v>831</v>
      </c>
      <c r="D30" s="36" t="s">
        <v>2097</v>
      </c>
      <c r="E30" s="36">
        <v>94</v>
      </c>
      <c r="F30" s="28">
        <v>42878</v>
      </c>
      <c r="G30" s="225" t="s">
        <v>1846</v>
      </c>
    </row>
    <row r="31" spans="1:14" x14ac:dyDescent="0.25">
      <c r="A31" s="158">
        <v>30</v>
      </c>
      <c r="B31" s="236" t="s">
        <v>2098</v>
      </c>
      <c r="C31" s="225">
        <v>921</v>
      </c>
      <c r="D31" s="36" t="s">
        <v>2099</v>
      </c>
      <c r="E31" s="36">
        <v>95</v>
      </c>
      <c r="F31" s="237">
        <v>42879</v>
      </c>
      <c r="G31" s="234" t="s">
        <v>2194</v>
      </c>
      <c r="N31" t="s">
        <v>6</v>
      </c>
    </row>
    <row r="32" spans="1:14" x14ac:dyDescent="0.25">
      <c r="A32" s="158">
        <v>31</v>
      </c>
      <c r="B32" s="158" t="s">
        <v>221</v>
      </c>
      <c r="C32" s="225">
        <v>611</v>
      </c>
      <c r="D32" s="36" t="s">
        <v>2107</v>
      </c>
      <c r="E32" s="36">
        <v>100</v>
      </c>
      <c r="F32" s="237">
        <v>42887</v>
      </c>
      <c r="G32" s="225" t="s">
        <v>1846</v>
      </c>
    </row>
    <row r="33" spans="1:7" x14ac:dyDescent="0.25">
      <c r="A33" s="104">
        <v>32</v>
      </c>
      <c r="B33" s="104" t="s">
        <v>697</v>
      </c>
      <c r="C33" s="241" t="s">
        <v>1305</v>
      </c>
      <c r="D33" s="181" t="s">
        <v>2118</v>
      </c>
      <c r="E33" s="181">
        <v>108</v>
      </c>
      <c r="F33" s="182">
        <v>42901</v>
      </c>
      <c r="G33" s="242" t="s">
        <v>2194</v>
      </c>
    </row>
    <row r="34" spans="1:7" x14ac:dyDescent="0.25">
      <c r="A34" s="158">
        <v>33</v>
      </c>
      <c r="B34" s="158" t="s">
        <v>622</v>
      </c>
      <c r="C34" s="225">
        <v>921</v>
      </c>
      <c r="D34" s="36" t="s">
        <v>1976</v>
      </c>
      <c r="E34" s="36">
        <v>113</v>
      </c>
      <c r="F34" s="28">
        <v>42912</v>
      </c>
      <c r="G34" s="225" t="s">
        <v>1846</v>
      </c>
    </row>
    <row r="35" spans="1:7" x14ac:dyDescent="0.25">
      <c r="A35" s="158">
        <v>34</v>
      </c>
      <c r="B35" s="158" t="s">
        <v>2548</v>
      </c>
      <c r="C35" s="225">
        <v>131</v>
      </c>
      <c r="D35" s="36" t="s">
        <v>2549</v>
      </c>
      <c r="E35" s="36">
        <v>174</v>
      </c>
      <c r="F35" s="28">
        <v>42997</v>
      </c>
      <c r="G35" s="225" t="s">
        <v>1846</v>
      </c>
    </row>
    <row r="36" spans="1:7" x14ac:dyDescent="0.25">
      <c r="A36" s="158">
        <v>35</v>
      </c>
      <c r="B36" s="158" t="s">
        <v>2551</v>
      </c>
      <c r="C36" s="225">
        <v>711</v>
      </c>
      <c r="D36" s="36" t="s">
        <v>2552</v>
      </c>
      <c r="E36" s="36">
        <v>201</v>
      </c>
      <c r="F36" s="28">
        <v>43003</v>
      </c>
      <c r="G36" s="225" t="s">
        <v>1846</v>
      </c>
    </row>
    <row r="37" spans="1:7" x14ac:dyDescent="0.25">
      <c r="A37" s="158">
        <v>36</v>
      </c>
      <c r="B37" s="158" t="s">
        <v>625</v>
      </c>
      <c r="C37" s="225">
        <v>931</v>
      </c>
      <c r="D37" s="36" t="s">
        <v>2549</v>
      </c>
      <c r="E37" s="36">
        <v>155</v>
      </c>
      <c r="F37" s="28">
        <v>42979</v>
      </c>
      <c r="G37" s="225" t="s">
        <v>1846</v>
      </c>
    </row>
    <row r="38" spans="1:7" x14ac:dyDescent="0.25">
      <c r="A38" s="158">
        <v>37</v>
      </c>
      <c r="B38" s="158" t="s">
        <v>2553</v>
      </c>
      <c r="C38" s="225">
        <v>931</v>
      </c>
      <c r="D38" s="36" t="s">
        <v>2554</v>
      </c>
      <c r="E38" s="36">
        <v>195</v>
      </c>
      <c r="F38" s="28">
        <v>42997</v>
      </c>
      <c r="G38" s="225" t="s">
        <v>1846</v>
      </c>
    </row>
    <row r="39" spans="1:7" x14ac:dyDescent="0.25">
      <c r="A39" s="104">
        <v>38</v>
      </c>
      <c r="B39" s="104" t="s">
        <v>2033</v>
      </c>
      <c r="C39" s="239" t="s">
        <v>1305</v>
      </c>
      <c r="D39" s="181" t="s">
        <v>2555</v>
      </c>
      <c r="E39" s="181">
        <v>218</v>
      </c>
      <c r="F39" s="182">
        <v>43014</v>
      </c>
      <c r="G39" s="240" t="s">
        <v>2194</v>
      </c>
    </row>
    <row r="40" spans="1:7" x14ac:dyDescent="0.25">
      <c r="A40" s="104">
        <v>39</v>
      </c>
      <c r="B40" s="104" t="s">
        <v>1618</v>
      </c>
      <c r="C40" s="239" t="s">
        <v>2556</v>
      </c>
      <c r="D40" s="181" t="s">
        <v>2557</v>
      </c>
      <c r="E40" s="181">
        <v>207</v>
      </c>
      <c r="F40" s="182">
        <v>43010</v>
      </c>
      <c r="G40" s="240" t="s">
        <v>2194</v>
      </c>
    </row>
    <row r="41" spans="1:7" x14ac:dyDescent="0.25">
      <c r="A41" s="158">
        <v>40</v>
      </c>
      <c r="B41" s="158" t="s">
        <v>2550</v>
      </c>
      <c r="C41" s="225">
        <v>521</v>
      </c>
      <c r="D41" s="36" t="s">
        <v>2549</v>
      </c>
      <c r="E41" s="36">
        <v>166</v>
      </c>
      <c r="F41" s="28">
        <v>42979</v>
      </c>
      <c r="G41" s="225" t="s">
        <v>1846</v>
      </c>
    </row>
    <row r="42" spans="1:7" x14ac:dyDescent="0.25">
      <c r="A42" s="158">
        <v>41</v>
      </c>
      <c r="B42" s="158" t="s">
        <v>2561</v>
      </c>
      <c r="C42" s="225">
        <v>341</v>
      </c>
      <c r="D42" s="36" t="s">
        <v>2562</v>
      </c>
      <c r="E42" s="36">
        <v>234</v>
      </c>
      <c r="F42" s="28">
        <v>43035</v>
      </c>
      <c r="G42" s="225" t="s">
        <v>1846</v>
      </c>
    </row>
    <row r="43" spans="1:7" x14ac:dyDescent="0.25">
      <c r="A43" s="158">
        <v>42</v>
      </c>
      <c r="B43" s="158" t="s">
        <v>1243</v>
      </c>
      <c r="C43" s="225">
        <v>131</v>
      </c>
      <c r="D43" s="36" t="s">
        <v>2560</v>
      </c>
      <c r="E43" s="36">
        <v>233</v>
      </c>
      <c r="F43" s="28">
        <v>43035</v>
      </c>
      <c r="G43" s="225" t="s">
        <v>1846</v>
      </c>
    </row>
    <row r="44" spans="1:7" x14ac:dyDescent="0.25">
      <c r="A44" s="74"/>
      <c r="B44" s="74"/>
      <c r="C44" s="247"/>
      <c r="D44" s="248"/>
      <c r="E44" s="248"/>
      <c r="F44" s="249"/>
      <c r="G44" s="247"/>
    </row>
    <row r="45" spans="1:7" x14ac:dyDescent="0.25">
      <c r="A45" s="74"/>
      <c r="B45" s="74"/>
      <c r="C45" s="247"/>
      <c r="D45" s="248"/>
      <c r="E45" s="248"/>
      <c r="F45" s="249"/>
      <c r="G45" s="247"/>
    </row>
    <row r="46" spans="1:7" x14ac:dyDescent="0.25">
      <c r="A46" s="74"/>
      <c r="B46" s="74"/>
      <c r="C46" s="247"/>
      <c r="D46" s="248"/>
      <c r="E46" s="248"/>
      <c r="F46" s="249"/>
      <c r="G46" s="247"/>
    </row>
  </sheetData>
  <pageMargins left="0.7" right="0.7" top="0.75" bottom="0.75" header="0.3" footer="0.3"/>
  <pageSetup paperSize="9" scale="50" fitToHeight="0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Y356"/>
  <sheetViews>
    <sheetView zoomScaleNormal="100" workbookViewId="0">
      <pane ySplit="1" topLeftCell="A208" activePane="bottomLeft" state="frozen"/>
      <selection pane="bottomLeft" activeCell="B72" sqref="B72"/>
    </sheetView>
  </sheetViews>
  <sheetFormatPr defaultRowHeight="15" x14ac:dyDescent="0.25"/>
  <cols>
    <col min="1" max="1" width="14.71093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6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5111</v>
      </c>
      <c r="K1" s="102" t="s">
        <v>1769</v>
      </c>
    </row>
    <row r="2" spans="1:16" x14ac:dyDescent="0.25">
      <c r="A2" t="s">
        <v>2183</v>
      </c>
      <c r="E2" s="273"/>
      <c r="F2" s="77" t="s">
        <v>1759</v>
      </c>
      <c r="O2" s="220"/>
    </row>
    <row r="3" spans="1:16" x14ac:dyDescent="0.25">
      <c r="A3" s="24">
        <v>111</v>
      </c>
      <c r="B3" s="24">
        <v>0</v>
      </c>
      <c r="C3" s="24">
        <v>0</v>
      </c>
      <c r="D3" s="5">
        <v>0</v>
      </c>
      <c r="E3" s="3" t="s">
        <v>3296</v>
      </c>
      <c r="F3" s="291">
        <f>C3+C9+C20+C30+C35+C40+C48+C53+C105+C117+C128+C137+C146+C59+C83+C90+C10+C11+C21+C22+C60+C118+C129+C147+C100</f>
        <v>0</v>
      </c>
      <c r="G3" s="24">
        <f>C5+C12+C23+C31+C36+C42+C49+C107+C120+C121+C130+C131+C139+C149+C54+C63+C84+C92+C13+C14+C24+C25+C64+C108+C122+C140+C150+C101</f>
        <v>392</v>
      </c>
      <c r="H3" s="24">
        <f>C6+C15+C26+C32+C37+C44+C50+C55+C109+C123+C124+C132+C141+C151+C133+C85+C94+C67+C68+C110</f>
        <v>353</v>
      </c>
      <c r="I3" s="24">
        <f>C7+C33+C38+C46+C51+C56+C111+C125+C134+C143+C154+C155+C126+C86+C96+C71+C73+C135+C156+C112</f>
        <v>259</v>
      </c>
      <c r="J3" s="24"/>
      <c r="K3" s="170">
        <f>F3+G3+H3+I3</f>
        <v>1004</v>
      </c>
      <c r="O3" s="303"/>
      <c r="P3" s="220"/>
    </row>
    <row r="4" spans="1:16" x14ac:dyDescent="0.25">
      <c r="A4" s="269" t="s">
        <v>2888</v>
      </c>
      <c r="B4" s="24">
        <v>0</v>
      </c>
      <c r="C4" s="24"/>
      <c r="D4" s="24"/>
      <c r="E4" s="97"/>
      <c r="F4" s="24"/>
      <c r="G4" s="24"/>
      <c r="H4" s="24"/>
      <c r="I4" s="24"/>
      <c r="J4" s="24"/>
      <c r="K4" s="170"/>
    </row>
    <row r="5" spans="1:16" x14ac:dyDescent="0.25">
      <c r="A5" s="5">
        <v>121</v>
      </c>
      <c r="B5" s="24">
        <v>0</v>
      </c>
      <c r="C5" s="24">
        <v>25</v>
      </c>
      <c r="D5" s="5">
        <v>1</v>
      </c>
      <c r="E5" s="135"/>
      <c r="F5" s="5" t="s">
        <v>1770</v>
      </c>
      <c r="G5" s="5"/>
      <c r="H5" s="5"/>
      <c r="I5" s="5"/>
      <c r="J5" s="5"/>
      <c r="K5" s="5"/>
    </row>
    <row r="6" spans="1:16" x14ac:dyDescent="0.25">
      <c r="A6" s="5">
        <v>131</v>
      </c>
      <c r="B6" s="24">
        <v>3</v>
      </c>
      <c r="C6" s="24">
        <v>24</v>
      </c>
      <c r="D6" s="5">
        <v>1</v>
      </c>
      <c r="E6" s="338"/>
      <c r="F6" s="94">
        <f>SUM(B3+B9+B10+B11+B20+B21+B22+B30+B35+B40+B48+B53+B59+B60+B83+B90+B105+B106+B117+B118+B119+B128+B129+B137+B138+B146+B147+B148+B91+B61+B41+B62+B78+B79+B100)</f>
        <v>0</v>
      </c>
      <c r="G6" s="5">
        <f>B5+B12+B13+B14+B23+B24+B25+B31+B36+B42+B49+B54+B107+B120+B121+B130+B139+B149+B150+B131+B63+B84+B92+B64+B108+B140+B65+B66+B93+B43+B80+B81</f>
        <v>271</v>
      </c>
      <c r="H6" s="5">
        <f>B6+B15+B16+B17+B26+B27+B28+B32+B37+B44+B50+B55+B109+B123+B124+B132+B133+B141+B151+B152+B85+B94+B67+B68+B110+B142+B71+B45+B69+B70+B95</f>
        <v>285</v>
      </c>
      <c r="I6" s="5">
        <f>B7+B33+B38+B46+B51+B56+B111+B125+B134+B135+B143+B154+B155+B156+B86+B96+B73+B126+B74+B72+B112+B144</f>
        <v>173</v>
      </c>
      <c r="J6" s="5"/>
      <c r="K6" s="94">
        <f>SUM(F6+G6+H6+I6)</f>
        <v>729</v>
      </c>
    </row>
    <row r="7" spans="1:16" x14ac:dyDescent="0.25">
      <c r="A7" s="5">
        <v>141</v>
      </c>
      <c r="B7" s="5">
        <v>2</v>
      </c>
      <c r="C7" s="24">
        <v>19</v>
      </c>
      <c r="D7" s="5">
        <v>0</v>
      </c>
      <c r="E7" s="5"/>
      <c r="F7" s="5"/>
      <c r="G7" s="5"/>
      <c r="H7" s="5"/>
      <c r="I7" s="5"/>
      <c r="J7" s="5"/>
      <c r="K7" s="5"/>
    </row>
    <row r="8" spans="1:16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K8" s="5"/>
      <c r="O8" t="s">
        <v>5074</v>
      </c>
    </row>
    <row r="9" spans="1:16" x14ac:dyDescent="0.25">
      <c r="A9" s="5">
        <v>211</v>
      </c>
      <c r="B9" s="5">
        <v>0</v>
      </c>
      <c r="C9" s="5">
        <v>0</v>
      </c>
      <c r="D9" s="5"/>
      <c r="E9" s="5"/>
      <c r="F9" s="94">
        <f>D3+D9+D10+D11+D20+D21+D22+D30+D35+D40+D48+D53+D105+D117+D118+D119+D128+D129+D137+D138+D146+D147+D59+D83+D90+D60+D106+D148+D41</f>
        <v>3</v>
      </c>
      <c r="G9" s="5">
        <f>D5+D12+D13+D14+D23+D24+D31+D36+D42+D49+D54+D107+D120+D121+D130+D131+D139+D149+D150+D63+D84+D92+D25+D64+D108+D140+D65+D93</f>
        <v>13</v>
      </c>
      <c r="H9" s="5">
        <f>D6+D15+D16+D17+D26+D27+D28+D32+D37+D44+D50+D55+D109+D123+D124+D132+D141+D151+D152+D64+D85+D94+D67+D68+D142+D110</f>
        <v>22</v>
      </c>
      <c r="I9" s="5">
        <f>D7+D33+D38+D46+D51+D56+D111+D125+D134+D135+D143+D154+D155+D156+D86+D96+D71+D73+D126</f>
        <v>9</v>
      </c>
      <c r="J9" s="5"/>
      <c r="K9" s="94">
        <f>SUM(F9+G9+H9+I9)</f>
        <v>47</v>
      </c>
      <c r="O9" t="s">
        <v>5075</v>
      </c>
    </row>
    <row r="10" spans="1:16" x14ac:dyDescent="0.25">
      <c r="A10" s="263" t="s">
        <v>2874</v>
      </c>
      <c r="B10" s="5">
        <v>0</v>
      </c>
      <c r="C10" s="5"/>
      <c r="D10" s="5"/>
      <c r="E10" s="5"/>
      <c r="F10" s="5"/>
      <c r="G10" s="5"/>
      <c r="H10" s="5"/>
      <c r="I10" s="5"/>
      <c r="J10" s="5"/>
      <c r="K10" s="94">
        <f>K3+K6+K9</f>
        <v>1780</v>
      </c>
      <c r="N10" s="220"/>
      <c r="O10" t="s">
        <v>5072</v>
      </c>
    </row>
    <row r="11" spans="1:16" x14ac:dyDescent="0.25">
      <c r="A11" s="263" t="s">
        <v>2891</v>
      </c>
      <c r="B11" s="5">
        <v>0</v>
      </c>
      <c r="C11" s="5"/>
      <c r="D11" s="5"/>
      <c r="E11" s="5"/>
      <c r="F11" s="5"/>
      <c r="G11" s="5"/>
      <c r="H11" s="5"/>
      <c r="I11" s="5"/>
      <c r="J11" s="5"/>
      <c r="K11" s="94"/>
      <c r="O11" t="s">
        <v>5073</v>
      </c>
    </row>
    <row r="12" spans="1:16" x14ac:dyDescent="0.25">
      <c r="A12" s="5">
        <v>221</v>
      </c>
      <c r="B12" s="5">
        <v>0</v>
      </c>
      <c r="C12" s="5">
        <v>24</v>
      </c>
      <c r="D12" s="5">
        <v>0</v>
      </c>
      <c r="E12" s="254"/>
      <c r="F12" s="5" t="s">
        <v>1776</v>
      </c>
      <c r="G12" s="5"/>
      <c r="H12" s="5"/>
      <c r="I12" s="5"/>
      <c r="J12" s="5"/>
      <c r="K12" s="5"/>
      <c r="O12" t="s">
        <v>5076</v>
      </c>
    </row>
    <row r="13" spans="1:16" x14ac:dyDescent="0.25">
      <c r="A13" s="263" t="s">
        <v>2875</v>
      </c>
      <c r="B13" s="5">
        <v>18</v>
      </c>
      <c r="C13" s="5"/>
      <c r="D13" s="5">
        <v>1</v>
      </c>
      <c r="E13" s="338" t="s">
        <v>2843</v>
      </c>
      <c r="F13" s="5"/>
      <c r="G13" s="5"/>
      <c r="H13" s="5"/>
      <c r="I13" s="5"/>
      <c r="J13" s="5"/>
      <c r="K13" s="5"/>
      <c r="O13" s="220"/>
      <c r="P13" s="220"/>
    </row>
    <row r="14" spans="1:16" x14ac:dyDescent="0.25">
      <c r="A14" s="263">
        <v>223</v>
      </c>
      <c r="B14" s="5">
        <v>0</v>
      </c>
      <c r="C14" s="5"/>
      <c r="D14" s="5"/>
      <c r="E14" s="254"/>
      <c r="F14" s="5"/>
      <c r="G14" s="5"/>
      <c r="H14" s="5"/>
      <c r="I14" s="5"/>
      <c r="J14" s="5"/>
      <c r="K14" s="5"/>
      <c r="O14" s="303"/>
    </row>
    <row r="15" spans="1:16" x14ac:dyDescent="0.25">
      <c r="A15" s="263" t="s">
        <v>2893</v>
      </c>
      <c r="B15" s="5">
        <v>0</v>
      </c>
      <c r="C15" s="5">
        <v>24</v>
      </c>
      <c r="D15" s="5">
        <v>1</v>
      </c>
      <c r="E15" s="135" t="s">
        <v>2843</v>
      </c>
      <c r="F15" s="5">
        <f>SUM(F3+F6+F9)</f>
        <v>3</v>
      </c>
      <c r="G15" s="5">
        <f>SUM(G3+G6+G9)</f>
        <v>676</v>
      </c>
      <c r="H15" s="5">
        <f>SUM(H3+H6+H9)</f>
        <v>660</v>
      </c>
      <c r="I15" s="5">
        <f>SUM(I3+I6+I9)</f>
        <v>441</v>
      </c>
      <c r="J15" s="5"/>
      <c r="K15" s="94">
        <f>SUM(F15+G15+H15+I15)</f>
        <v>1780</v>
      </c>
    </row>
    <row r="16" spans="1:16" x14ac:dyDescent="0.25">
      <c r="A16" s="263" t="s">
        <v>2876</v>
      </c>
      <c r="B16" s="5">
        <v>25</v>
      </c>
      <c r="C16" s="5"/>
      <c r="D16" s="5"/>
      <c r="E16" s="5"/>
      <c r="F16" s="5"/>
      <c r="G16" s="5"/>
      <c r="H16" s="5"/>
      <c r="I16" s="5"/>
      <c r="J16" s="5"/>
      <c r="K16" s="94"/>
    </row>
    <row r="17" spans="1:15" x14ac:dyDescent="0.25">
      <c r="A17" s="263" t="s">
        <v>2877</v>
      </c>
      <c r="B17" s="5">
        <v>0</v>
      </c>
      <c r="C17" s="5"/>
      <c r="D17" s="5"/>
      <c r="E17" s="5"/>
      <c r="F17" s="5"/>
      <c r="G17" s="5"/>
      <c r="H17" s="5"/>
      <c r="I17" s="5"/>
      <c r="J17" s="5"/>
      <c r="K17" s="94"/>
      <c r="N17" s="220"/>
    </row>
    <row r="18" spans="1:1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94"/>
    </row>
    <row r="19" spans="1:15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5"/>
      <c r="K19" s="94"/>
    </row>
    <row r="20" spans="1:15" x14ac:dyDescent="0.25">
      <c r="A20" s="5">
        <v>411</v>
      </c>
      <c r="B20" s="5">
        <v>0</v>
      </c>
      <c r="C20" s="5">
        <v>0</v>
      </c>
      <c r="D20" s="5">
        <v>0</v>
      </c>
      <c r="E20" s="5"/>
      <c r="F20" s="5"/>
      <c r="G20" s="5"/>
      <c r="H20" s="5"/>
      <c r="I20" s="5"/>
      <c r="J20" s="5"/>
      <c r="K20" s="5"/>
    </row>
    <row r="21" spans="1:15" x14ac:dyDescent="0.25">
      <c r="A21" s="263" t="s">
        <v>2889</v>
      </c>
      <c r="B21" s="5">
        <v>0</v>
      </c>
      <c r="C21" s="5"/>
      <c r="D21" s="5"/>
      <c r="E21" s="5"/>
      <c r="F21" s="5"/>
      <c r="G21" s="5"/>
      <c r="H21" s="5"/>
      <c r="I21" s="5"/>
      <c r="J21" s="5"/>
      <c r="K21" s="5"/>
      <c r="O21" s="220"/>
    </row>
    <row r="22" spans="1:15" x14ac:dyDescent="0.25">
      <c r="A22" s="263" t="s">
        <v>2892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20"/>
    </row>
    <row r="23" spans="1:15" x14ac:dyDescent="0.25">
      <c r="A23" s="5">
        <v>421</v>
      </c>
      <c r="B23" s="5">
        <v>0</v>
      </c>
      <c r="C23" s="5">
        <v>25</v>
      </c>
      <c r="D23" s="5">
        <v>1</v>
      </c>
      <c r="E23" s="338" t="s">
        <v>2843</v>
      </c>
      <c r="F23" s="5"/>
      <c r="G23" s="5"/>
      <c r="H23" s="5"/>
      <c r="I23" s="5"/>
      <c r="J23" s="5"/>
      <c r="K23" s="94"/>
    </row>
    <row r="24" spans="1:15" x14ac:dyDescent="0.25">
      <c r="A24" s="96">
        <v>422</v>
      </c>
      <c r="B24" s="5">
        <v>22</v>
      </c>
      <c r="C24" s="5"/>
      <c r="D24" s="5">
        <v>0</v>
      </c>
      <c r="E24" s="254"/>
      <c r="F24" s="5"/>
      <c r="G24" s="5"/>
      <c r="H24" s="5"/>
      <c r="I24" s="5"/>
      <c r="J24" s="5"/>
      <c r="K24" s="5"/>
      <c r="O24" s="303"/>
    </row>
    <row r="25" spans="1:15" x14ac:dyDescent="0.25">
      <c r="A25" s="339" t="s">
        <v>2890</v>
      </c>
      <c r="B25" s="5">
        <v>0</v>
      </c>
      <c r="C25" s="5"/>
      <c r="D25" s="5"/>
      <c r="E25" s="96"/>
      <c r="F25" s="5"/>
      <c r="G25" s="5"/>
      <c r="H25" s="5"/>
      <c r="I25" s="5"/>
      <c r="J25" s="5"/>
      <c r="K25" s="5"/>
    </row>
    <row r="26" spans="1:15" x14ac:dyDescent="0.25">
      <c r="A26" s="5">
        <v>431</v>
      </c>
      <c r="B26" s="5">
        <v>1</v>
      </c>
      <c r="C26" s="5">
        <v>25</v>
      </c>
      <c r="D26" s="5">
        <v>1</v>
      </c>
      <c r="E26" s="5"/>
      <c r="F26" s="5"/>
      <c r="G26" s="5"/>
      <c r="H26" s="5"/>
      <c r="I26" s="5"/>
      <c r="J26" s="5"/>
      <c r="K26" s="5"/>
      <c r="N26" s="220"/>
      <c r="O26" s="220"/>
    </row>
    <row r="27" spans="1:15" x14ac:dyDescent="0.25">
      <c r="A27" s="96">
        <v>432</v>
      </c>
      <c r="B27" s="5">
        <v>27</v>
      </c>
      <c r="C27" s="5"/>
      <c r="D27" s="5">
        <v>0</v>
      </c>
      <c r="E27" s="135"/>
      <c r="F27" s="5"/>
      <c r="G27" s="5"/>
      <c r="H27" s="5"/>
      <c r="I27" s="5"/>
      <c r="J27" s="5"/>
      <c r="K27" s="5"/>
    </row>
    <row r="28" spans="1:15" x14ac:dyDescent="0.25">
      <c r="A28" s="96">
        <v>433</v>
      </c>
      <c r="B28" s="5"/>
      <c r="C28" s="5"/>
      <c r="D28" s="5"/>
      <c r="E28" s="5"/>
      <c r="F28" s="5"/>
      <c r="G28" s="5"/>
      <c r="H28" s="5"/>
      <c r="I28" s="5"/>
      <c r="J28" s="5"/>
      <c r="K28" s="5"/>
      <c r="O28" s="220"/>
    </row>
    <row r="29" spans="1:15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303"/>
    </row>
    <row r="30" spans="1:15" x14ac:dyDescent="0.25">
      <c r="A30" s="5">
        <v>611</v>
      </c>
      <c r="B30" s="5">
        <v>0</v>
      </c>
      <c r="C30" s="5">
        <v>0</v>
      </c>
      <c r="D30" s="5"/>
      <c r="E30" s="5"/>
      <c r="F30" s="5"/>
      <c r="G30" s="5"/>
      <c r="H30" s="5"/>
      <c r="I30" s="5"/>
      <c r="J30" s="5"/>
      <c r="K30" s="5"/>
      <c r="O30" s="220"/>
    </row>
    <row r="31" spans="1:15" x14ac:dyDescent="0.25">
      <c r="A31" s="5">
        <v>621</v>
      </c>
      <c r="B31" s="5">
        <v>4</v>
      </c>
      <c r="C31" s="5">
        <v>25</v>
      </c>
      <c r="D31" s="5">
        <v>0</v>
      </c>
      <c r="E31" s="135"/>
      <c r="F31" s="5"/>
      <c r="G31" s="5"/>
      <c r="H31" s="5"/>
      <c r="I31" s="5"/>
      <c r="J31" s="5"/>
      <c r="K31" s="5"/>
    </row>
    <row r="32" spans="1:15" x14ac:dyDescent="0.25">
      <c r="A32" s="5">
        <v>631</v>
      </c>
      <c r="B32" s="5">
        <v>0</v>
      </c>
      <c r="C32" s="5">
        <v>23</v>
      </c>
      <c r="D32" s="108">
        <v>4</v>
      </c>
      <c r="E32" s="108"/>
      <c r="F32" s="108"/>
      <c r="G32" s="108"/>
      <c r="H32" s="108"/>
      <c r="I32" s="108"/>
      <c r="J32" s="108"/>
      <c r="K32" s="108"/>
    </row>
    <row r="33" spans="1:16" x14ac:dyDescent="0.25">
      <c r="A33" s="24">
        <v>641</v>
      </c>
      <c r="B33" s="5">
        <v>1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N33" s="220"/>
    </row>
    <row r="34" spans="1:16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K34" s="108"/>
      <c r="O34" s="220"/>
      <c r="P34" s="220"/>
    </row>
    <row r="35" spans="1:16" x14ac:dyDescent="0.25">
      <c r="A35" s="24">
        <v>511</v>
      </c>
      <c r="B35" s="24">
        <v>0</v>
      </c>
      <c r="C35" s="24">
        <v>0</v>
      </c>
      <c r="D35" s="5">
        <v>0</v>
      </c>
      <c r="E35" s="108"/>
      <c r="F35" s="108"/>
      <c r="G35" s="108"/>
      <c r="H35" s="108"/>
      <c r="I35" s="108"/>
      <c r="J35" s="108"/>
      <c r="K35" s="108"/>
      <c r="O35" s="220"/>
    </row>
    <row r="36" spans="1:16" x14ac:dyDescent="0.25">
      <c r="A36" s="5">
        <v>521</v>
      </c>
      <c r="B36" s="5"/>
      <c r="C36" s="24">
        <v>23</v>
      </c>
      <c r="D36" s="5">
        <v>1</v>
      </c>
      <c r="E36" s="108"/>
      <c r="F36" s="108"/>
      <c r="G36" s="108"/>
      <c r="H36" s="108"/>
      <c r="I36" s="108"/>
      <c r="J36" s="108"/>
      <c r="K36" s="108"/>
    </row>
    <row r="37" spans="1:16" x14ac:dyDescent="0.25">
      <c r="A37" s="5">
        <v>531</v>
      </c>
      <c r="B37" s="5"/>
      <c r="C37" s="24">
        <v>19</v>
      </c>
      <c r="D37" s="5">
        <v>1</v>
      </c>
      <c r="E37" s="108"/>
      <c r="F37" s="108"/>
      <c r="G37" s="108"/>
      <c r="H37" s="108"/>
      <c r="I37" s="108"/>
      <c r="J37" s="108"/>
      <c r="K37" s="108"/>
      <c r="O37" s="220"/>
      <c r="P37" s="220"/>
    </row>
    <row r="38" spans="1:16" x14ac:dyDescent="0.25">
      <c r="A38" s="108">
        <v>541</v>
      </c>
      <c r="B38" s="108"/>
      <c r="C38" s="5">
        <v>20</v>
      </c>
      <c r="D38" s="108">
        <v>0</v>
      </c>
      <c r="E38" s="108"/>
      <c r="F38" s="108"/>
      <c r="G38" s="108"/>
      <c r="H38" s="108"/>
      <c r="I38" s="108"/>
      <c r="J38" s="108"/>
      <c r="K38" s="108"/>
      <c r="O38" s="220"/>
    </row>
    <row r="39" spans="1:16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O39" s="220"/>
    </row>
    <row r="40" spans="1:16" x14ac:dyDescent="0.25">
      <c r="A40" s="108" t="s">
        <v>2987</v>
      </c>
      <c r="B40" s="108">
        <v>0</v>
      </c>
      <c r="C40" s="108">
        <v>0</v>
      </c>
      <c r="D40" s="108">
        <v>0</v>
      </c>
      <c r="E40" s="260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4071</v>
      </c>
      <c r="B41" s="108">
        <v>0</v>
      </c>
      <c r="C41" s="108">
        <v>0</v>
      </c>
      <c r="D41" s="108">
        <v>1</v>
      </c>
      <c r="E41" s="260" t="s">
        <v>2843</v>
      </c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2988</v>
      </c>
      <c r="B42" s="108">
        <v>0</v>
      </c>
      <c r="C42" s="108">
        <v>25</v>
      </c>
      <c r="D42" s="108"/>
      <c r="E42" s="260"/>
      <c r="F42" s="108"/>
      <c r="G42" s="108"/>
      <c r="H42" s="108"/>
      <c r="I42" s="108"/>
      <c r="J42" s="108"/>
      <c r="K42" s="108"/>
      <c r="N42" s="220"/>
    </row>
    <row r="43" spans="1:16" x14ac:dyDescent="0.25">
      <c r="A43" s="108" t="s">
        <v>4492</v>
      </c>
      <c r="B43" s="108">
        <v>18</v>
      </c>
      <c r="C43" s="108"/>
      <c r="D43" s="108"/>
      <c r="E43" s="260"/>
      <c r="F43" s="108"/>
      <c r="G43" s="108"/>
      <c r="H43" s="108"/>
      <c r="I43" s="108"/>
      <c r="J43" s="108"/>
      <c r="K43" s="108"/>
      <c r="N43" s="220"/>
    </row>
    <row r="44" spans="1:16" x14ac:dyDescent="0.25">
      <c r="A44" s="108" t="s">
        <v>2989</v>
      </c>
      <c r="B44" s="108">
        <v>0</v>
      </c>
      <c r="C44" s="108">
        <v>25</v>
      </c>
      <c r="D44" s="108">
        <v>3</v>
      </c>
      <c r="E44" s="260"/>
      <c r="F44" s="108"/>
      <c r="G44" s="108"/>
      <c r="H44" s="108"/>
      <c r="I44" s="108"/>
      <c r="J44" s="108"/>
      <c r="K44" s="108"/>
    </row>
    <row r="45" spans="1:16" x14ac:dyDescent="0.25">
      <c r="A45" s="108" t="s">
        <v>5088</v>
      </c>
      <c r="B45" s="108">
        <v>28</v>
      </c>
      <c r="C45" s="108"/>
      <c r="D45" s="108"/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2990</v>
      </c>
      <c r="B46" s="108">
        <v>3</v>
      </c>
      <c r="C46" s="108">
        <v>21</v>
      </c>
      <c r="D46" s="108">
        <v>4</v>
      </c>
      <c r="E46" s="260"/>
      <c r="F46" s="108"/>
      <c r="G46" s="108"/>
      <c r="H46" s="108"/>
      <c r="I46" s="108"/>
      <c r="J46" s="108"/>
      <c r="K46" s="108"/>
      <c r="O46" s="303"/>
    </row>
    <row r="47" spans="1:16" x14ac:dyDescent="0.25">
      <c r="A47" s="108" t="s">
        <v>2872</v>
      </c>
      <c r="B47" s="108"/>
      <c r="C47" s="108"/>
      <c r="D47" s="108"/>
      <c r="E47" s="260"/>
      <c r="F47" s="108"/>
      <c r="G47" s="108"/>
      <c r="H47" s="108"/>
      <c r="I47" s="108"/>
      <c r="J47" s="108"/>
      <c r="K47" s="108"/>
    </row>
    <row r="48" spans="1:16" ht="15.75" thickBot="1" x14ac:dyDescent="0.3">
      <c r="A48" s="98" t="s">
        <v>2986</v>
      </c>
      <c r="B48" s="108">
        <v>0</v>
      </c>
      <c r="C48" s="108">
        <v>0</v>
      </c>
      <c r="D48" s="108"/>
      <c r="E48" s="108"/>
      <c r="F48" s="108"/>
      <c r="G48" s="108"/>
      <c r="H48" s="108"/>
      <c r="I48" s="108"/>
      <c r="J48" s="108"/>
      <c r="K48" s="108"/>
      <c r="O48" s="220"/>
    </row>
    <row r="49" spans="1:20" x14ac:dyDescent="0.25">
      <c r="A49" s="108" t="s">
        <v>2991</v>
      </c>
      <c r="B49" s="5">
        <v>0</v>
      </c>
      <c r="C49" s="108">
        <v>25</v>
      </c>
      <c r="D49" s="5">
        <v>0</v>
      </c>
      <c r="E49" s="5"/>
      <c r="F49" s="5"/>
      <c r="G49" s="5"/>
      <c r="H49" s="5"/>
      <c r="I49" s="5"/>
      <c r="J49" s="5"/>
      <c r="K49" s="5"/>
      <c r="O49" s="276"/>
    </row>
    <row r="50" spans="1:20" x14ac:dyDescent="0.25">
      <c r="A50" s="5" t="s">
        <v>2992</v>
      </c>
      <c r="B50" s="5">
        <v>1</v>
      </c>
      <c r="C50" s="5">
        <v>23</v>
      </c>
      <c r="D50" s="5">
        <v>3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2993</v>
      </c>
      <c r="B51" s="5"/>
      <c r="C51" s="5">
        <v>20</v>
      </c>
      <c r="D51" s="5">
        <v>0</v>
      </c>
      <c r="E51" s="5"/>
      <c r="F51" s="5"/>
      <c r="G51" s="5"/>
      <c r="H51" s="5"/>
      <c r="I51" s="5"/>
      <c r="J51" s="5"/>
      <c r="K51" s="5"/>
      <c r="O51" s="220"/>
    </row>
    <row r="52" spans="1:20" x14ac:dyDescent="0.25">
      <c r="A52" s="162" t="s">
        <v>2870</v>
      </c>
      <c r="B52" s="5"/>
      <c r="C52" s="5"/>
      <c r="D52" s="5"/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2994</v>
      </c>
      <c r="B53" s="5">
        <v>0</v>
      </c>
      <c r="C53" s="5">
        <v>0</v>
      </c>
      <c r="D53" s="5">
        <v>1</v>
      </c>
      <c r="E53" s="264" t="s">
        <v>2843</v>
      </c>
      <c r="F53" s="5"/>
      <c r="G53" s="5"/>
      <c r="H53" s="5"/>
      <c r="I53" s="5"/>
      <c r="J53" s="5"/>
      <c r="K53" s="5"/>
      <c r="T53" s="220"/>
    </row>
    <row r="54" spans="1:20" x14ac:dyDescent="0.25">
      <c r="A54" s="5" t="s">
        <v>2995</v>
      </c>
      <c r="B54" s="5">
        <v>2</v>
      </c>
      <c r="C54" s="5">
        <v>25</v>
      </c>
      <c r="D54" s="5">
        <v>0</v>
      </c>
      <c r="E54" s="5"/>
      <c r="F54" s="5"/>
      <c r="G54" s="5"/>
      <c r="H54" s="5"/>
      <c r="I54" s="5"/>
      <c r="J54" s="5"/>
      <c r="K54" s="5"/>
    </row>
    <row r="55" spans="1:20" x14ac:dyDescent="0.25">
      <c r="A55" s="5" t="s">
        <v>2996</v>
      </c>
      <c r="B55" s="5">
        <v>2</v>
      </c>
      <c r="C55" s="5">
        <v>22</v>
      </c>
      <c r="D55" s="5">
        <v>1</v>
      </c>
      <c r="E55" s="135" t="s">
        <v>2843</v>
      </c>
      <c r="F55" s="5"/>
      <c r="G55" s="5"/>
      <c r="H55" s="5"/>
      <c r="I55" s="5"/>
      <c r="J55" s="5"/>
      <c r="K55" s="5"/>
    </row>
    <row r="56" spans="1:20" x14ac:dyDescent="0.25">
      <c r="A56" s="5" t="s">
        <v>2997</v>
      </c>
      <c r="B56" s="5">
        <v>0</v>
      </c>
      <c r="C56" s="5">
        <v>24</v>
      </c>
      <c r="D56" s="5"/>
      <c r="E56" s="5"/>
      <c r="F56" s="5"/>
      <c r="G56" s="5"/>
      <c r="H56" s="5"/>
      <c r="I56" s="5"/>
      <c r="J56" s="5"/>
      <c r="K56" s="5"/>
    </row>
    <row r="57" spans="1:20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3386</v>
      </c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20" x14ac:dyDescent="0.25">
      <c r="A59" s="5" t="s">
        <v>5096</v>
      </c>
      <c r="B59" s="5">
        <v>0</v>
      </c>
      <c r="C59" s="5"/>
      <c r="D59" s="5"/>
      <c r="E59" s="24"/>
      <c r="F59" s="5"/>
      <c r="G59" s="5"/>
      <c r="H59" s="5"/>
      <c r="I59" s="5"/>
      <c r="J59" s="5"/>
      <c r="K59" s="5"/>
      <c r="O59" s="220"/>
      <c r="P59" s="220"/>
    </row>
    <row r="60" spans="1:20" x14ac:dyDescent="0.25">
      <c r="A60" s="5" t="s">
        <v>5097</v>
      </c>
      <c r="B60" s="5">
        <v>0</v>
      </c>
      <c r="C60" s="5"/>
      <c r="D60" s="5">
        <v>0</v>
      </c>
      <c r="E60" s="264"/>
      <c r="F60" s="5"/>
      <c r="G60" s="5"/>
      <c r="H60" s="5"/>
      <c r="I60" s="5"/>
      <c r="J60" s="5"/>
      <c r="K60" s="5"/>
    </row>
    <row r="61" spans="1:20" x14ac:dyDescent="0.25">
      <c r="A61" s="5" t="s">
        <v>4060</v>
      </c>
      <c r="B61" s="5">
        <v>0</v>
      </c>
      <c r="C61" s="5"/>
      <c r="D61" s="5"/>
      <c r="E61" s="264"/>
      <c r="F61" s="5"/>
      <c r="G61" s="5"/>
      <c r="H61" s="5"/>
      <c r="I61" s="5"/>
      <c r="J61" s="5"/>
      <c r="K61" s="5"/>
      <c r="O61" s="220"/>
    </row>
    <row r="62" spans="1:20" x14ac:dyDescent="0.25">
      <c r="A62" s="5" t="s">
        <v>4081</v>
      </c>
      <c r="B62" s="5">
        <v>0</v>
      </c>
      <c r="C62" s="5"/>
      <c r="D62" s="5"/>
      <c r="E62" s="26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5092</v>
      </c>
      <c r="B63" s="5">
        <v>29</v>
      </c>
      <c r="C63" s="5"/>
      <c r="D63" s="5"/>
      <c r="E63" s="24"/>
      <c r="F63" s="5"/>
      <c r="G63" s="5"/>
      <c r="H63" s="5"/>
      <c r="I63" s="5"/>
      <c r="J63" s="5"/>
      <c r="K63" s="5"/>
    </row>
    <row r="64" spans="1:20" x14ac:dyDescent="0.25">
      <c r="A64" s="5" t="s">
        <v>5093</v>
      </c>
      <c r="B64" s="5">
        <v>27</v>
      </c>
      <c r="C64" s="5"/>
      <c r="D64" s="5"/>
      <c r="E64" s="24"/>
      <c r="F64" s="5"/>
      <c r="G64" s="5"/>
      <c r="H64" s="5"/>
      <c r="I64" s="5"/>
      <c r="J64" s="5"/>
      <c r="K64" s="5"/>
      <c r="O64" s="220"/>
      <c r="P64" s="220"/>
    </row>
    <row r="65" spans="1:16" x14ac:dyDescent="0.25">
      <c r="A65" s="5" t="s">
        <v>4488</v>
      </c>
      <c r="B65" s="5">
        <v>29</v>
      </c>
      <c r="C65" s="5"/>
      <c r="D65" s="5">
        <v>1</v>
      </c>
      <c r="E65" s="264" t="s">
        <v>2843</v>
      </c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4489</v>
      </c>
      <c r="B66" s="5">
        <v>0</v>
      </c>
      <c r="C66" s="5"/>
      <c r="D66" s="5"/>
      <c r="E66" s="2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5094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</row>
    <row r="68" spans="1:16" x14ac:dyDescent="0.25">
      <c r="A68" s="5" t="s">
        <v>5095</v>
      </c>
      <c r="B68" s="5">
        <v>26</v>
      </c>
      <c r="C68" s="5"/>
      <c r="D68" s="5"/>
      <c r="E68" s="2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5090</v>
      </c>
      <c r="B69" s="5">
        <v>24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5091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4487</v>
      </c>
      <c r="B71" s="5">
        <v>16</v>
      </c>
      <c r="C71" s="5"/>
      <c r="D71" s="5"/>
      <c r="E71" s="24"/>
      <c r="F71" s="5"/>
      <c r="G71" s="5"/>
      <c r="H71" s="5"/>
      <c r="I71" s="5"/>
      <c r="J71" s="5"/>
      <c r="K71" s="5"/>
    </row>
    <row r="72" spans="1:16" x14ac:dyDescent="0.25">
      <c r="A72" s="5" t="s">
        <v>5089</v>
      </c>
      <c r="B72" s="5">
        <v>25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5098</v>
      </c>
      <c r="B73" s="5">
        <v>28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5099</v>
      </c>
      <c r="B74" s="5">
        <v>24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/>
      <c r="B75" s="5"/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 t="s">
        <v>4524</v>
      </c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4525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4526</v>
      </c>
      <c r="B79" s="5">
        <v>0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5100</v>
      </c>
      <c r="B80" s="5">
        <v>26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5101</v>
      </c>
      <c r="B81" s="5">
        <v>27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3390</v>
      </c>
      <c r="B82" s="5"/>
      <c r="C82" s="5"/>
      <c r="D82" s="5"/>
      <c r="E82" s="24"/>
      <c r="F82" s="5"/>
      <c r="G82" s="5"/>
      <c r="H82" s="5"/>
      <c r="I82" s="5"/>
      <c r="J82" s="5"/>
      <c r="K82" s="5"/>
      <c r="O82" s="220"/>
    </row>
    <row r="83" spans="1:15" x14ac:dyDescent="0.25">
      <c r="A83" s="5" t="s">
        <v>4347</v>
      </c>
      <c r="B83" s="5">
        <v>0</v>
      </c>
      <c r="C83" s="86">
        <v>0</v>
      </c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4348</v>
      </c>
      <c r="B84" s="5">
        <v>5</v>
      </c>
      <c r="C84" s="86">
        <v>25</v>
      </c>
      <c r="D84" s="5">
        <v>1</v>
      </c>
      <c r="E84" s="264" t="s">
        <v>2843</v>
      </c>
      <c r="F84" s="5"/>
      <c r="G84" s="5"/>
      <c r="H84" s="5"/>
      <c r="I84" s="5"/>
      <c r="J84" s="5"/>
      <c r="K84" s="5"/>
    </row>
    <row r="85" spans="1:15" x14ac:dyDescent="0.25">
      <c r="A85" s="5" t="s">
        <v>4349</v>
      </c>
      <c r="B85" s="5">
        <v>5</v>
      </c>
      <c r="C85" s="86">
        <v>25</v>
      </c>
      <c r="D85" s="5">
        <v>1</v>
      </c>
      <c r="E85" s="264" t="s">
        <v>2843</v>
      </c>
      <c r="F85" s="5"/>
      <c r="G85" s="5"/>
      <c r="H85" s="5"/>
      <c r="I85" s="5"/>
      <c r="J85" s="5"/>
      <c r="K85" s="5"/>
    </row>
    <row r="86" spans="1:15" x14ac:dyDescent="0.25">
      <c r="A86" s="5" t="s">
        <v>4350</v>
      </c>
      <c r="B86" s="5">
        <v>21</v>
      </c>
      <c r="C86" s="5"/>
      <c r="D86" s="5"/>
      <c r="E86" s="24"/>
      <c r="F86" s="5"/>
      <c r="G86" s="5"/>
      <c r="H86" s="5"/>
      <c r="I86" s="5"/>
      <c r="J86" s="5"/>
      <c r="K86" s="5"/>
    </row>
    <row r="87" spans="1:15" x14ac:dyDescent="0.25">
      <c r="A87" s="5"/>
      <c r="B87" s="5"/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3395</v>
      </c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x14ac:dyDescent="0.25">
      <c r="A90" s="5" t="s">
        <v>3399</v>
      </c>
      <c r="B90" s="5">
        <v>0</v>
      </c>
      <c r="C90" s="5">
        <v>0</v>
      </c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4052</v>
      </c>
      <c r="B91" s="5">
        <v>0</v>
      </c>
      <c r="C91" s="5"/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4130</v>
      </c>
      <c r="B92" s="5">
        <v>1</v>
      </c>
      <c r="C92" s="5">
        <v>25</v>
      </c>
      <c r="D92" s="5">
        <v>2</v>
      </c>
      <c r="E92" s="264"/>
      <c r="F92" s="5"/>
      <c r="G92" s="5"/>
      <c r="H92" s="5"/>
      <c r="I92" s="5"/>
      <c r="J92" s="5"/>
      <c r="K92" s="5"/>
    </row>
    <row r="93" spans="1:15" x14ac:dyDescent="0.25">
      <c r="A93" s="5" t="s">
        <v>4490</v>
      </c>
      <c r="B93" s="5">
        <v>13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4131</v>
      </c>
      <c r="B94" s="5">
        <v>0</v>
      </c>
      <c r="C94" s="5">
        <v>25</v>
      </c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5102</v>
      </c>
      <c r="B95" s="5">
        <v>18</v>
      </c>
      <c r="C95" s="5"/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4132</v>
      </c>
      <c r="B96" s="5">
        <v>10</v>
      </c>
      <c r="C96" s="5">
        <v>15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/>
      <c r="B97" s="5"/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/>
      <c r="B98" s="5"/>
      <c r="C98" s="5"/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 t="s">
        <v>4547</v>
      </c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 t="s">
        <v>4548</v>
      </c>
      <c r="B100" s="5">
        <v>0</v>
      </c>
      <c r="C100" s="5">
        <v>0</v>
      </c>
      <c r="D100" s="5"/>
      <c r="E100" s="24"/>
      <c r="F100" s="5"/>
      <c r="G100" s="5"/>
      <c r="H100" s="5"/>
      <c r="I100" s="5"/>
      <c r="J100" s="5"/>
      <c r="K100" s="5"/>
    </row>
    <row r="101" spans="1:11" x14ac:dyDescent="0.25">
      <c r="A101" s="5" t="s">
        <v>5103</v>
      </c>
      <c r="B101" s="5"/>
      <c r="C101" s="5">
        <v>23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/>
      <c r="B102" s="5"/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/>
      <c r="B103" s="5"/>
      <c r="C103" s="5"/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 t="s">
        <v>2186</v>
      </c>
      <c r="B104" s="5"/>
      <c r="C104" s="5"/>
      <c r="D104" s="5"/>
      <c r="E104" s="97" t="s">
        <v>235</v>
      </c>
      <c r="F104" s="5"/>
      <c r="G104" s="5"/>
      <c r="H104" s="5"/>
      <c r="I104" s="5"/>
      <c r="J104" s="5"/>
      <c r="K104" s="5"/>
    </row>
    <row r="105" spans="1:11" ht="13.9" customHeight="1" x14ac:dyDescent="0.25">
      <c r="A105" s="218" t="s">
        <v>2489</v>
      </c>
      <c r="B105" s="5">
        <v>0</v>
      </c>
      <c r="C105" s="5">
        <v>0</v>
      </c>
      <c r="D105" s="5">
        <v>1</v>
      </c>
      <c r="E105" s="3"/>
      <c r="F105" s="5"/>
      <c r="G105" s="5"/>
      <c r="H105" s="5"/>
      <c r="I105" s="5"/>
      <c r="J105" s="5"/>
      <c r="K105" s="5"/>
    </row>
    <row r="106" spans="1:11" ht="13.9" customHeight="1" x14ac:dyDescent="0.25">
      <c r="A106" s="218" t="s">
        <v>3456</v>
      </c>
      <c r="B106" s="5">
        <v>0</v>
      </c>
      <c r="C106" s="24"/>
      <c r="D106" s="5"/>
      <c r="E106" s="3"/>
      <c r="F106" s="5"/>
      <c r="G106" s="5"/>
      <c r="H106" s="5"/>
      <c r="I106" s="5"/>
      <c r="J106" s="5"/>
      <c r="K106" s="5"/>
    </row>
    <row r="107" spans="1:11" x14ac:dyDescent="0.25">
      <c r="A107" s="218" t="s">
        <v>2490</v>
      </c>
      <c r="B107" s="5">
        <v>0</v>
      </c>
      <c r="C107" s="5">
        <v>25</v>
      </c>
      <c r="D107" s="5">
        <v>0</v>
      </c>
      <c r="E107" s="5"/>
      <c r="F107" s="5"/>
      <c r="G107" s="5"/>
      <c r="H107" s="5"/>
      <c r="I107" s="5"/>
      <c r="J107" s="5"/>
      <c r="K107" s="94"/>
    </row>
    <row r="108" spans="1:11" x14ac:dyDescent="0.25">
      <c r="A108" s="218" t="s">
        <v>3981</v>
      </c>
      <c r="B108" s="5">
        <v>13</v>
      </c>
      <c r="C108" s="24">
        <v>0</v>
      </c>
      <c r="D108" s="5"/>
      <c r="E108" s="5"/>
      <c r="F108" s="5"/>
      <c r="G108" s="5"/>
      <c r="H108" s="5"/>
      <c r="I108" s="5"/>
      <c r="J108" s="5"/>
      <c r="K108" s="94"/>
    </row>
    <row r="109" spans="1:11" x14ac:dyDescent="0.25">
      <c r="A109" s="218" t="s">
        <v>100</v>
      </c>
      <c r="B109" s="5">
        <v>0</v>
      </c>
      <c r="C109" s="24">
        <v>24</v>
      </c>
      <c r="D109" s="5">
        <v>0</v>
      </c>
      <c r="E109" s="135"/>
      <c r="F109" s="5"/>
      <c r="G109" s="5"/>
      <c r="H109" s="5"/>
      <c r="I109" s="5"/>
      <c r="J109" s="5"/>
      <c r="K109" s="5"/>
    </row>
    <row r="110" spans="1:11" x14ac:dyDescent="0.25">
      <c r="A110" s="218" t="s">
        <v>4491</v>
      </c>
      <c r="B110" s="5">
        <v>17</v>
      </c>
      <c r="C110" s="5">
        <v>0</v>
      </c>
      <c r="D110" s="5">
        <v>1</v>
      </c>
      <c r="E110" s="135" t="s">
        <v>2843</v>
      </c>
      <c r="F110" s="5"/>
      <c r="G110" s="5"/>
      <c r="H110" s="5"/>
      <c r="I110" s="5"/>
      <c r="J110" s="5"/>
      <c r="K110" s="5"/>
    </row>
    <row r="111" spans="1:11" x14ac:dyDescent="0.25">
      <c r="A111" s="218" t="s">
        <v>2491</v>
      </c>
      <c r="B111" s="5">
        <v>0</v>
      </c>
      <c r="C111" s="5">
        <v>24</v>
      </c>
      <c r="D111" s="5">
        <v>1</v>
      </c>
      <c r="E111" s="5"/>
      <c r="F111" s="5"/>
      <c r="G111" s="5"/>
      <c r="H111" s="5"/>
      <c r="I111" s="5"/>
      <c r="J111" s="5"/>
      <c r="K111" s="94"/>
    </row>
    <row r="112" spans="1:11" x14ac:dyDescent="0.25">
      <c r="A112" s="346" t="s">
        <v>5104</v>
      </c>
      <c r="B112" s="5">
        <v>13</v>
      </c>
      <c r="C112" s="5">
        <v>1</v>
      </c>
      <c r="D112" s="5"/>
      <c r="E112" s="5"/>
      <c r="F112" s="5"/>
      <c r="G112" s="5"/>
      <c r="H112" s="5"/>
      <c r="I112" s="5"/>
      <c r="J112" s="5"/>
      <c r="K112" s="5"/>
    </row>
    <row r="113" spans="1:1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94"/>
    </row>
    <row r="114" spans="1:11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 t="s">
        <v>2187</v>
      </c>
      <c r="B116" s="5"/>
      <c r="C116" s="5"/>
      <c r="D116" s="5"/>
      <c r="E116" s="5"/>
      <c r="F116" s="5"/>
      <c r="G116" s="5"/>
      <c r="H116" s="5"/>
      <c r="I116" s="5"/>
      <c r="J116" s="5"/>
      <c r="K116" s="94"/>
    </row>
    <row r="117" spans="1:11" x14ac:dyDescent="0.25">
      <c r="A117" s="5">
        <v>711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</row>
    <row r="118" spans="1:11" x14ac:dyDescent="0.25">
      <c r="A118" s="5">
        <v>712</v>
      </c>
      <c r="B118" s="5">
        <v>0</v>
      </c>
      <c r="C118" s="5"/>
      <c r="D118" s="5">
        <v>0</v>
      </c>
      <c r="F118" s="5"/>
      <c r="G118" s="5"/>
      <c r="H118" s="5"/>
      <c r="I118" s="5"/>
      <c r="J118" s="5"/>
      <c r="K118" s="5"/>
    </row>
    <row r="119" spans="1:11" x14ac:dyDescent="0.25">
      <c r="A119" s="263" t="s">
        <v>2894</v>
      </c>
      <c r="B119" s="5">
        <v>0</v>
      </c>
      <c r="C119" s="5"/>
      <c r="D119" s="5"/>
      <c r="E119" s="5"/>
      <c r="F119" s="5"/>
      <c r="G119" s="5"/>
      <c r="H119" s="5"/>
      <c r="I119" s="5"/>
      <c r="J119" s="5"/>
      <c r="K119" s="5"/>
    </row>
    <row r="120" spans="1:11" x14ac:dyDescent="0.25">
      <c r="A120" s="5">
        <v>721</v>
      </c>
      <c r="B120" s="5">
        <v>0</v>
      </c>
      <c r="C120" s="5">
        <v>24</v>
      </c>
      <c r="D120" s="5">
        <v>3</v>
      </c>
      <c r="E120" s="254"/>
      <c r="F120" s="5"/>
      <c r="G120" s="5"/>
      <c r="H120" s="5"/>
      <c r="I120" s="5"/>
      <c r="J120" s="5"/>
      <c r="K120" s="94"/>
    </row>
    <row r="121" spans="1:11" x14ac:dyDescent="0.25">
      <c r="A121" s="5">
        <v>722</v>
      </c>
      <c r="B121" s="5">
        <v>0</v>
      </c>
      <c r="C121" s="5">
        <v>0</v>
      </c>
      <c r="D121" s="5">
        <v>0</v>
      </c>
      <c r="F121" s="5"/>
      <c r="G121" s="5"/>
      <c r="H121" s="5"/>
      <c r="I121" s="5"/>
      <c r="J121" s="5"/>
      <c r="K121" s="5"/>
    </row>
    <row r="122" spans="1:11" x14ac:dyDescent="0.25">
      <c r="A122" s="263" t="s">
        <v>2882</v>
      </c>
      <c r="B122" s="5">
        <v>0</v>
      </c>
      <c r="C122" s="5"/>
      <c r="D122" s="5"/>
      <c r="E122" s="254"/>
      <c r="F122" s="5"/>
      <c r="G122" s="5"/>
      <c r="H122" s="5"/>
      <c r="I122" s="5"/>
      <c r="J122" s="5"/>
      <c r="K122" s="5"/>
    </row>
    <row r="123" spans="1:11" x14ac:dyDescent="0.25">
      <c r="A123" s="5">
        <v>731</v>
      </c>
      <c r="B123" s="5">
        <v>0</v>
      </c>
      <c r="C123" s="5">
        <v>24</v>
      </c>
      <c r="D123" s="5">
        <v>2</v>
      </c>
      <c r="E123" s="5"/>
      <c r="F123" s="5"/>
      <c r="G123" s="5"/>
      <c r="H123" s="5"/>
      <c r="I123" s="5"/>
      <c r="J123" s="5"/>
      <c r="K123" s="5"/>
    </row>
    <row r="124" spans="1:11" x14ac:dyDescent="0.25">
      <c r="A124" s="5">
        <v>732</v>
      </c>
      <c r="B124" s="5">
        <v>0</v>
      </c>
      <c r="C124" s="5">
        <v>0</v>
      </c>
      <c r="D124" s="5">
        <v>0</v>
      </c>
      <c r="E124" s="5"/>
      <c r="F124" s="5"/>
      <c r="G124" s="5"/>
      <c r="H124" s="5"/>
      <c r="I124" s="5"/>
      <c r="J124" s="5"/>
      <c r="K124" s="5"/>
    </row>
    <row r="125" spans="1:11" x14ac:dyDescent="0.25">
      <c r="A125" s="5">
        <v>741</v>
      </c>
      <c r="B125" s="5">
        <v>0</v>
      </c>
      <c r="C125" s="5">
        <v>24</v>
      </c>
      <c r="D125" s="5">
        <v>0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5">
        <v>742</v>
      </c>
      <c r="B126" s="5"/>
      <c r="C126" s="5">
        <v>0</v>
      </c>
      <c r="D126" s="5"/>
      <c r="E126" s="5"/>
      <c r="F126" s="5"/>
      <c r="G126" s="5"/>
      <c r="H126" s="5"/>
      <c r="I126" s="5"/>
      <c r="J126" s="5"/>
      <c r="K126" s="5"/>
    </row>
    <row r="127" spans="1:11" x14ac:dyDescent="0.25">
      <c r="A127" s="5" t="s">
        <v>2188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</row>
    <row r="128" spans="1:11" x14ac:dyDescent="0.25">
      <c r="A128" s="5">
        <v>811</v>
      </c>
      <c r="B128" s="5">
        <v>0</v>
      </c>
      <c r="C128" s="5">
        <v>0</v>
      </c>
      <c r="D128" s="5">
        <v>0</v>
      </c>
      <c r="E128" s="5"/>
      <c r="F128" s="5"/>
      <c r="G128" s="5"/>
      <c r="H128" s="5"/>
      <c r="I128" s="5"/>
      <c r="J128" s="5"/>
      <c r="K128" s="5"/>
    </row>
    <row r="129" spans="1:19" x14ac:dyDescent="0.25">
      <c r="A129" s="263" t="s">
        <v>2881</v>
      </c>
      <c r="B129" s="5">
        <v>0</v>
      </c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5">
        <v>821</v>
      </c>
      <c r="B130" s="5">
        <v>2</v>
      </c>
      <c r="C130" s="5">
        <v>23</v>
      </c>
      <c r="D130" s="5">
        <v>0</v>
      </c>
      <c r="E130" s="135"/>
      <c r="F130" s="5"/>
      <c r="G130" s="5"/>
      <c r="H130" s="5"/>
      <c r="I130" s="5"/>
      <c r="J130" s="5"/>
      <c r="K130" s="5"/>
    </row>
    <row r="131" spans="1:19" x14ac:dyDescent="0.25">
      <c r="A131" s="5">
        <v>822</v>
      </c>
      <c r="B131" s="5">
        <v>0</v>
      </c>
      <c r="C131" s="5">
        <v>0</v>
      </c>
      <c r="D131" s="5">
        <v>0</v>
      </c>
      <c r="E131" s="135"/>
      <c r="F131" s="5"/>
      <c r="G131" s="5"/>
      <c r="H131" s="5"/>
      <c r="I131" s="5"/>
      <c r="J131" s="5"/>
      <c r="K131" s="5"/>
    </row>
    <row r="132" spans="1:19" x14ac:dyDescent="0.25">
      <c r="A132" s="5">
        <v>831</v>
      </c>
      <c r="B132" s="5">
        <v>4</v>
      </c>
      <c r="C132" s="5">
        <v>21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9" x14ac:dyDescent="0.25">
      <c r="A133" s="5">
        <v>832</v>
      </c>
      <c r="B133" s="5">
        <v>0</v>
      </c>
      <c r="C133" s="5">
        <v>0</v>
      </c>
      <c r="E133" s="5"/>
      <c r="F133" s="5"/>
      <c r="G133" s="5"/>
      <c r="H133" s="5"/>
      <c r="I133" s="5"/>
      <c r="J133" s="5"/>
      <c r="K133" s="5"/>
    </row>
    <row r="134" spans="1:19" x14ac:dyDescent="0.25">
      <c r="A134" s="5">
        <v>841</v>
      </c>
      <c r="B134" s="5">
        <v>0</v>
      </c>
      <c r="C134" s="5">
        <v>17</v>
      </c>
      <c r="D134" s="5">
        <v>3</v>
      </c>
      <c r="E134" s="135"/>
      <c r="F134" s="5"/>
      <c r="G134" s="5"/>
      <c r="H134" s="5"/>
      <c r="I134" s="5"/>
      <c r="J134" s="5"/>
      <c r="K134" s="5"/>
    </row>
    <row r="135" spans="1:19" x14ac:dyDescent="0.25">
      <c r="A135" s="5">
        <v>842</v>
      </c>
      <c r="B135" s="5">
        <v>0</v>
      </c>
      <c r="C135" s="5">
        <v>1</v>
      </c>
      <c r="D135" s="5">
        <v>0</v>
      </c>
      <c r="E135" s="135"/>
      <c r="F135" s="5"/>
      <c r="G135" s="5"/>
      <c r="H135" s="5"/>
      <c r="I135" s="5"/>
      <c r="J135" s="5"/>
      <c r="K135" s="5"/>
    </row>
    <row r="136" spans="1:19" x14ac:dyDescent="0.25">
      <c r="A136" s="5" t="s">
        <v>2189</v>
      </c>
      <c r="B136" s="5"/>
      <c r="C136" s="5"/>
      <c r="D136" s="5"/>
      <c r="E136" s="5"/>
      <c r="F136" s="5"/>
      <c r="G136" s="5"/>
      <c r="H136" s="5"/>
      <c r="I136" s="5"/>
      <c r="J136" s="5"/>
      <c r="K136" s="5"/>
    </row>
    <row r="137" spans="1:19" x14ac:dyDescent="0.25">
      <c r="A137" s="5">
        <v>911</v>
      </c>
      <c r="B137" s="5">
        <v>0</v>
      </c>
      <c r="C137" s="5">
        <v>0</v>
      </c>
      <c r="D137" s="5"/>
      <c r="E137" s="5"/>
      <c r="F137" s="5"/>
      <c r="G137" s="5"/>
      <c r="H137" s="5"/>
      <c r="I137" s="5"/>
      <c r="J137" s="5"/>
      <c r="K137" s="5"/>
    </row>
    <row r="138" spans="1:19" x14ac:dyDescent="0.25">
      <c r="A138" s="5">
        <v>912</v>
      </c>
      <c r="B138" s="5">
        <v>0</v>
      </c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5">
        <v>921</v>
      </c>
      <c r="B139" s="5">
        <v>0</v>
      </c>
      <c r="C139" s="5">
        <v>25</v>
      </c>
      <c r="D139" s="96">
        <v>1</v>
      </c>
      <c r="E139" s="255" t="s">
        <v>2843</v>
      </c>
      <c r="F139" s="5"/>
      <c r="G139" s="5"/>
      <c r="H139" s="5"/>
      <c r="I139" s="5"/>
      <c r="J139" s="5"/>
      <c r="K139" s="5"/>
    </row>
    <row r="140" spans="1:19" x14ac:dyDescent="0.25">
      <c r="A140" s="5">
        <v>922</v>
      </c>
      <c r="B140" s="5">
        <v>19</v>
      </c>
      <c r="C140" s="5"/>
      <c r="D140" s="5">
        <v>0</v>
      </c>
      <c r="E140" s="255"/>
      <c r="F140" s="5"/>
      <c r="G140" s="5"/>
      <c r="H140" s="5"/>
      <c r="I140" s="5"/>
      <c r="J140" s="5"/>
      <c r="K140" s="5"/>
    </row>
    <row r="141" spans="1:19" x14ac:dyDescent="0.25">
      <c r="A141" s="5">
        <v>931</v>
      </c>
      <c r="B141" s="5">
        <v>6</v>
      </c>
      <c r="C141" s="5">
        <v>24</v>
      </c>
      <c r="D141" s="5">
        <v>2</v>
      </c>
      <c r="E141" s="5"/>
      <c r="F141" s="5"/>
      <c r="G141" s="5"/>
      <c r="H141" s="5"/>
      <c r="I141" s="5"/>
      <c r="J141" s="5"/>
      <c r="K141" s="5"/>
      <c r="O141" s="252" t="s">
        <v>5074</v>
      </c>
      <c r="P141" s="252"/>
      <c r="Q141" s="252"/>
      <c r="R141" s="252"/>
      <c r="S141" s="252"/>
    </row>
    <row r="142" spans="1:19" x14ac:dyDescent="0.25">
      <c r="A142" s="108">
        <v>932</v>
      </c>
      <c r="B142" s="5">
        <v>0</v>
      </c>
      <c r="C142" s="5"/>
      <c r="D142" s="108">
        <v>1</v>
      </c>
      <c r="E142" s="260" t="s">
        <v>2843</v>
      </c>
      <c r="F142" s="108"/>
      <c r="G142" s="108"/>
      <c r="H142" s="108"/>
      <c r="I142" s="108"/>
      <c r="J142" s="108"/>
      <c r="K142" s="108"/>
      <c r="O142" s="252" t="s">
        <v>5075</v>
      </c>
      <c r="P142" s="252" t="s">
        <v>5081</v>
      </c>
      <c r="Q142" s="252"/>
      <c r="R142" s="252" t="s">
        <v>5082</v>
      </c>
      <c r="S142" s="252"/>
    </row>
    <row r="143" spans="1:19" x14ac:dyDescent="0.25">
      <c r="A143" s="108">
        <v>941</v>
      </c>
      <c r="B143" s="5">
        <v>2</v>
      </c>
      <c r="C143" s="5">
        <v>25</v>
      </c>
      <c r="D143" s="108">
        <v>0</v>
      </c>
      <c r="E143" s="108"/>
      <c r="F143" s="108"/>
      <c r="G143" s="108"/>
      <c r="H143" s="108"/>
      <c r="I143" s="108"/>
      <c r="J143" s="108"/>
      <c r="K143" s="108"/>
      <c r="O143" s="252" t="s">
        <v>5072</v>
      </c>
      <c r="P143" s="252" t="s">
        <v>5083</v>
      </c>
      <c r="Q143" s="252"/>
      <c r="R143" s="252" t="s">
        <v>5084</v>
      </c>
      <c r="S143" s="252"/>
    </row>
    <row r="144" spans="1:19" x14ac:dyDescent="0.25">
      <c r="A144" s="5">
        <v>942</v>
      </c>
      <c r="B144" s="5">
        <v>21</v>
      </c>
      <c r="C144" s="5"/>
      <c r="D144" s="5"/>
      <c r="E144" s="5"/>
      <c r="F144" s="5"/>
      <c r="G144" s="5"/>
      <c r="H144" s="5"/>
      <c r="I144" s="5"/>
      <c r="J144" s="5"/>
      <c r="K144" s="5"/>
      <c r="O144" s="252"/>
      <c r="P144" s="252"/>
      <c r="Q144" s="252"/>
      <c r="R144" s="252"/>
      <c r="S144" s="252"/>
    </row>
    <row r="145" spans="1:19" ht="15.75" thickBot="1" x14ac:dyDescent="0.3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O145" s="252"/>
      <c r="P145" s="252"/>
      <c r="Q145" s="252"/>
      <c r="R145" s="252"/>
      <c r="S145" s="252"/>
    </row>
    <row r="146" spans="1:19" x14ac:dyDescent="0.25">
      <c r="A146" s="24">
        <v>311</v>
      </c>
      <c r="B146" s="24">
        <v>0</v>
      </c>
      <c r="C146" s="24">
        <v>0</v>
      </c>
      <c r="D146" s="24"/>
      <c r="E146" s="99" t="s">
        <v>346</v>
      </c>
      <c r="F146" s="24"/>
      <c r="G146" s="24"/>
      <c r="H146" s="24"/>
      <c r="I146" s="24"/>
      <c r="J146" s="24"/>
      <c r="K146" s="24"/>
      <c r="O146" s="252" t="s">
        <v>5073</v>
      </c>
      <c r="P146" s="252"/>
      <c r="Q146" s="252"/>
      <c r="R146" s="252"/>
      <c r="S146" s="252"/>
    </row>
    <row r="147" spans="1:19" x14ac:dyDescent="0.25">
      <c r="A147" s="96">
        <v>312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94"/>
      <c r="O147" s="252" t="s">
        <v>5076</v>
      </c>
      <c r="P147" s="252"/>
      <c r="Q147" s="252"/>
      <c r="R147" s="252"/>
      <c r="S147" s="252"/>
    </row>
    <row r="148" spans="1:19" x14ac:dyDescent="0.25">
      <c r="A148" s="96">
        <v>313</v>
      </c>
      <c r="B148" s="5">
        <v>0</v>
      </c>
      <c r="C148" s="24"/>
      <c r="D148" s="5"/>
      <c r="E148" s="5"/>
      <c r="F148" s="5"/>
      <c r="G148" s="5"/>
      <c r="H148" s="5"/>
      <c r="I148" s="5"/>
      <c r="J148" s="5"/>
      <c r="K148" s="94"/>
    </row>
    <row r="149" spans="1:19" x14ac:dyDescent="0.25">
      <c r="A149" s="5">
        <v>321</v>
      </c>
      <c r="B149" s="5">
        <v>0</v>
      </c>
      <c r="C149" s="24">
        <v>25</v>
      </c>
      <c r="D149" s="5">
        <v>0</v>
      </c>
      <c r="E149" s="5"/>
      <c r="F149" s="5"/>
      <c r="G149" s="5"/>
      <c r="H149" s="5"/>
      <c r="I149" s="5"/>
      <c r="J149" s="5"/>
      <c r="K149" s="5"/>
    </row>
    <row r="150" spans="1:19" x14ac:dyDescent="0.25">
      <c r="A150" s="5">
        <v>322</v>
      </c>
      <c r="B150" s="5">
        <v>16</v>
      </c>
      <c r="C150" s="5"/>
      <c r="D150" s="5">
        <v>0</v>
      </c>
      <c r="E150" s="135"/>
      <c r="F150" s="5"/>
      <c r="G150" s="5"/>
      <c r="H150" s="5"/>
      <c r="I150" s="5"/>
      <c r="J150" s="5"/>
      <c r="K150" s="94"/>
      <c r="O150" t="s">
        <v>6</v>
      </c>
    </row>
    <row r="151" spans="1:19" x14ac:dyDescent="0.25">
      <c r="A151" s="5">
        <v>331</v>
      </c>
      <c r="B151" s="5">
        <v>3</v>
      </c>
      <c r="C151" s="24">
        <v>25</v>
      </c>
      <c r="D151" s="5">
        <v>0</v>
      </c>
      <c r="E151" s="135"/>
      <c r="F151" s="5"/>
      <c r="G151" s="5"/>
      <c r="H151" s="5"/>
      <c r="I151" s="5"/>
      <c r="J151" s="5"/>
      <c r="K151" s="5"/>
      <c r="N151" s="252"/>
      <c r="O151" s="335"/>
      <c r="P151" s="252"/>
    </row>
    <row r="152" spans="1:19" x14ac:dyDescent="0.25">
      <c r="A152" s="5">
        <v>332</v>
      </c>
      <c r="B152" s="5">
        <v>27</v>
      </c>
      <c r="C152" s="5"/>
      <c r="D152" s="5"/>
      <c r="E152" s="5"/>
      <c r="F152" s="5"/>
      <c r="G152" s="5"/>
      <c r="H152" s="5"/>
      <c r="I152" s="5"/>
      <c r="J152" s="5"/>
      <c r="K152" s="94"/>
    </row>
    <row r="153" spans="1:19" x14ac:dyDescent="0.25">
      <c r="A153" s="96"/>
      <c r="B153" s="5"/>
      <c r="C153" s="5"/>
      <c r="D153" s="96"/>
      <c r="E153" s="96"/>
      <c r="F153" s="5"/>
      <c r="G153" s="5"/>
      <c r="H153" s="5"/>
      <c r="I153" s="5"/>
      <c r="J153" s="5"/>
      <c r="K153" s="5"/>
    </row>
    <row r="154" spans="1:19" x14ac:dyDescent="0.25">
      <c r="A154" s="5">
        <v>341</v>
      </c>
      <c r="B154" s="5">
        <v>3</v>
      </c>
      <c r="C154" s="5">
        <v>25</v>
      </c>
      <c r="D154" s="5">
        <v>0</v>
      </c>
      <c r="E154" s="5"/>
      <c r="F154" s="5"/>
      <c r="G154" s="5"/>
      <c r="H154" s="5"/>
      <c r="I154" s="5"/>
      <c r="J154" s="5"/>
      <c r="K154" s="94"/>
    </row>
    <row r="155" spans="1:19" x14ac:dyDescent="0.25">
      <c r="A155" s="96">
        <v>342</v>
      </c>
      <c r="B155" s="5">
        <v>20</v>
      </c>
      <c r="C155" s="5">
        <v>0</v>
      </c>
      <c r="D155" s="5">
        <v>0</v>
      </c>
      <c r="E155" s="5"/>
      <c r="F155" s="5"/>
      <c r="G155" s="5"/>
      <c r="H155" s="5"/>
      <c r="I155" s="5"/>
      <c r="J155" s="5"/>
      <c r="K155" s="5"/>
    </row>
    <row r="156" spans="1:19" x14ac:dyDescent="0.25">
      <c r="A156" s="96">
        <v>343</v>
      </c>
      <c r="B156" s="96"/>
      <c r="C156" s="96"/>
      <c r="D156" s="96"/>
      <c r="E156" s="175"/>
      <c r="F156" s="96"/>
      <c r="G156" s="96"/>
      <c r="H156" s="96"/>
      <c r="I156" s="96"/>
      <c r="J156" s="96"/>
      <c r="K156" s="96"/>
      <c r="L156" s="174"/>
      <c r="M156" s="166"/>
    </row>
    <row r="157" spans="1:19" ht="15.75" thickBot="1" x14ac:dyDescent="0.3">
      <c r="A157" s="107"/>
      <c r="B157" s="107"/>
      <c r="C157" s="107"/>
      <c r="D157" s="107"/>
      <c r="E157" s="177"/>
      <c r="F157" s="107"/>
      <c r="G157" s="107"/>
      <c r="H157" s="107"/>
      <c r="I157" s="107"/>
      <c r="J157" s="107"/>
      <c r="K157" s="107"/>
      <c r="L157" s="174"/>
      <c r="M157" s="166"/>
    </row>
    <row r="158" spans="1:19" ht="13.9" customHeight="1" x14ac:dyDescent="0.25">
      <c r="A158" s="176" t="s">
        <v>1776</v>
      </c>
      <c r="B158" s="176">
        <f>SUM(B3:B157)</f>
        <v>729</v>
      </c>
      <c r="C158" s="176">
        <f>SUM(C3:C157)</f>
        <v>1004</v>
      </c>
      <c r="D158" s="176">
        <f>SUM(D3:D157)</f>
        <v>47</v>
      </c>
      <c r="E158" s="165"/>
      <c r="F158" s="176"/>
      <c r="G158" s="165"/>
      <c r="H158" s="165"/>
      <c r="I158" s="165"/>
      <c r="J158" s="165"/>
      <c r="K158" s="176">
        <f>B158+C158+D158</f>
        <v>1780</v>
      </c>
      <c r="L158" s="174"/>
      <c r="M158" s="166"/>
    </row>
    <row r="159" spans="1:19" x14ac:dyDescent="0.25">
      <c r="A159" s="96"/>
      <c r="B159" s="96"/>
      <c r="C159" s="96"/>
      <c r="D159" s="96"/>
      <c r="E159" s="167" t="s">
        <v>2191</v>
      </c>
      <c r="F159" s="167">
        <v>89</v>
      </c>
      <c r="G159" s="96"/>
      <c r="H159" s="96"/>
      <c r="I159" s="96"/>
      <c r="J159" s="96"/>
      <c r="K159" s="167"/>
      <c r="M159" s="166"/>
    </row>
    <row r="160" spans="1:19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174"/>
      <c r="M160" s="166"/>
    </row>
    <row r="161" spans="1:25" x14ac:dyDescent="0.25">
      <c r="A161" s="171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4"/>
      <c r="M161" s="166"/>
    </row>
    <row r="162" spans="1:25" ht="1.9" customHeight="1" thickBot="1" x14ac:dyDescent="0.3">
      <c r="A162" s="171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4"/>
      <c r="M162" s="166"/>
    </row>
    <row r="163" spans="1:25" ht="15.75" hidden="1" thickBot="1" x14ac:dyDescent="0.3">
      <c r="A163" s="171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4"/>
      <c r="M163" s="166"/>
    </row>
    <row r="164" spans="1:25" ht="15.75" hidden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s="5" customFormat="1" ht="15.75" hidden="1" thickBot="1" x14ac:dyDescent="0.3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166"/>
      <c r="M165" s="166"/>
      <c r="N165"/>
      <c r="O165"/>
      <c r="P165"/>
      <c r="Q165"/>
      <c r="R165"/>
      <c r="S165"/>
      <c r="T165"/>
      <c r="U165"/>
      <c r="V165"/>
      <c r="W165"/>
      <c r="X165"/>
      <c r="Y165" s="77"/>
    </row>
    <row r="166" spans="1:25" ht="15.75" hidden="1" thickBot="1" x14ac:dyDescent="0.3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166"/>
      <c r="M166" s="166"/>
    </row>
    <row r="167" spans="1:25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</row>
    <row r="168" spans="1:25" ht="15.75" hidden="1" thickBot="1" x14ac:dyDescent="0.3">
      <c r="A168" s="265"/>
      <c r="B168" s="265"/>
      <c r="C168" s="265"/>
      <c r="D168" s="265"/>
      <c r="E168" s="265"/>
      <c r="F168" s="265"/>
      <c r="G168" s="265"/>
      <c r="H168" s="265"/>
      <c r="I168" s="265"/>
      <c r="J168" s="265"/>
      <c r="K168" s="265"/>
      <c r="L168" s="166"/>
      <c r="M168" s="166"/>
    </row>
    <row r="169" spans="1:25" ht="15.75" thickTop="1" x14ac:dyDescent="0.25">
      <c r="A169" s="266"/>
      <c r="B169" s="266"/>
      <c r="C169" s="266"/>
      <c r="D169" s="266"/>
      <c r="E169" s="267" t="s">
        <v>1266</v>
      </c>
      <c r="F169" s="266"/>
      <c r="G169" s="266"/>
      <c r="H169" s="266"/>
      <c r="I169" s="266"/>
      <c r="J169" s="266"/>
      <c r="K169" s="266"/>
      <c r="L169" s="166"/>
      <c r="M169" s="166"/>
    </row>
    <row r="170" spans="1:25" x14ac:dyDescent="0.25">
      <c r="A170" s="165"/>
      <c r="B170" s="165"/>
      <c r="C170" s="165"/>
      <c r="D170" s="165"/>
      <c r="E170" s="340"/>
      <c r="F170" s="165"/>
      <c r="G170" s="165"/>
      <c r="H170" s="165"/>
      <c r="I170" s="165"/>
      <c r="J170" s="165"/>
      <c r="K170" s="165"/>
      <c r="L170" s="166"/>
      <c r="M170" s="166"/>
    </row>
    <row r="171" spans="1:25" x14ac:dyDescent="0.25">
      <c r="A171" s="165" t="s">
        <v>4565</v>
      </c>
      <c r="B171" s="165">
        <v>0</v>
      </c>
      <c r="C171" s="165">
        <v>15</v>
      </c>
      <c r="D171" s="165">
        <v>1</v>
      </c>
      <c r="E171" s="347" t="s">
        <v>2843</v>
      </c>
      <c r="F171" s="165"/>
      <c r="G171" s="165"/>
      <c r="H171" s="165"/>
      <c r="I171" s="165"/>
      <c r="J171" s="165"/>
      <c r="K171" s="165"/>
      <c r="L171" s="166"/>
      <c r="M171" s="166"/>
    </row>
    <row r="172" spans="1:25" x14ac:dyDescent="0.25">
      <c r="A172" s="165" t="s">
        <v>4528</v>
      </c>
      <c r="B172" s="165">
        <v>0</v>
      </c>
      <c r="C172" s="165">
        <v>0</v>
      </c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165" t="s">
        <v>4567</v>
      </c>
      <c r="B173" s="165">
        <v>18</v>
      </c>
      <c r="C173" s="165"/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96" t="s">
        <v>4019</v>
      </c>
      <c r="B174" s="96">
        <v>9</v>
      </c>
      <c r="C174" s="96">
        <v>15</v>
      </c>
      <c r="D174" s="96">
        <v>0</v>
      </c>
      <c r="E174" s="254"/>
      <c r="F174" s="96"/>
      <c r="G174" s="96"/>
      <c r="H174" s="96"/>
      <c r="I174" s="96"/>
      <c r="J174" s="96"/>
      <c r="K174" s="96"/>
      <c r="L174" s="166"/>
      <c r="M174" s="166"/>
      <c r="O174" s="220"/>
      <c r="P174" s="220"/>
    </row>
    <row r="175" spans="1:25" x14ac:dyDescent="0.25">
      <c r="A175" s="96" t="s">
        <v>4023</v>
      </c>
      <c r="B175" s="96">
        <v>0</v>
      </c>
      <c r="C175" s="96"/>
      <c r="D175" s="96"/>
      <c r="E175" s="96"/>
      <c r="F175" s="165"/>
      <c r="G175" s="96"/>
      <c r="H175" s="96"/>
      <c r="I175" s="96"/>
      <c r="J175" s="96"/>
      <c r="K175" s="96"/>
      <c r="L175" s="166"/>
      <c r="M175" s="166"/>
      <c r="O175" s="220"/>
      <c r="P175" s="220"/>
    </row>
    <row r="176" spans="1:25" x14ac:dyDescent="0.25">
      <c r="A176" s="96" t="s">
        <v>4025</v>
      </c>
      <c r="B176" s="96">
        <v>22</v>
      </c>
      <c r="C176" s="96"/>
      <c r="D176" s="96">
        <v>0</v>
      </c>
      <c r="E176" s="135"/>
      <c r="F176" s="165"/>
      <c r="G176" s="96"/>
      <c r="H176" s="96"/>
      <c r="I176" s="96"/>
      <c r="J176" s="96"/>
      <c r="K176" s="96"/>
      <c r="L176" s="166"/>
      <c r="M176" s="166"/>
      <c r="O176" s="220"/>
      <c r="P176" s="220"/>
    </row>
    <row r="177" spans="1:24" x14ac:dyDescent="0.25">
      <c r="A177" s="96" t="s">
        <v>3446</v>
      </c>
      <c r="B177" s="96">
        <v>11</v>
      </c>
      <c r="C177" s="96">
        <v>15</v>
      </c>
      <c r="D177" s="96">
        <v>0</v>
      </c>
      <c r="E177" s="135"/>
      <c r="F177" s="165"/>
      <c r="G177" s="96"/>
      <c r="H177" s="96"/>
      <c r="I177" s="96"/>
      <c r="J177" s="96"/>
      <c r="K177" s="96"/>
      <c r="L177" s="166"/>
      <c r="M177" s="166"/>
      <c r="O177" s="220"/>
      <c r="P177" s="220"/>
    </row>
    <row r="178" spans="1:24" x14ac:dyDescent="0.25">
      <c r="A178" s="5" t="s">
        <v>3447</v>
      </c>
      <c r="B178" s="5">
        <v>0</v>
      </c>
      <c r="C178" s="5">
        <v>0</v>
      </c>
      <c r="D178" s="5">
        <v>0</v>
      </c>
      <c r="F178" s="165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3448</v>
      </c>
      <c r="B179" s="96">
        <v>33</v>
      </c>
      <c r="C179" s="96"/>
      <c r="D179" s="96">
        <v>0</v>
      </c>
      <c r="E179" s="135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3449</v>
      </c>
      <c r="B180" s="96">
        <v>20</v>
      </c>
      <c r="C180" s="96"/>
      <c r="D180" s="96"/>
      <c r="E180" s="16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s="5" customFormat="1" x14ac:dyDescent="0.25">
      <c r="A181" s="96"/>
      <c r="B181" s="163"/>
      <c r="C181" s="163"/>
      <c r="D181" s="96"/>
      <c r="E181" s="135"/>
      <c r="F181" s="165" t="s">
        <v>1759</v>
      </c>
      <c r="G181" s="96"/>
      <c r="H181" s="96"/>
      <c r="I181" s="96"/>
      <c r="J181" s="96"/>
      <c r="K181" s="96"/>
      <c r="L181" s="166"/>
      <c r="M181" s="166"/>
      <c r="N181"/>
      <c r="O181" s="220"/>
      <c r="P181" s="220"/>
      <c r="Q181"/>
      <c r="R181"/>
      <c r="S181"/>
      <c r="T181"/>
      <c r="U181"/>
      <c r="V181"/>
      <c r="W181"/>
      <c r="X181"/>
    </row>
    <row r="182" spans="1:24" x14ac:dyDescent="0.25">
      <c r="A182" s="24"/>
      <c r="B182" s="274"/>
      <c r="C182" s="274"/>
      <c r="D182" s="24"/>
      <c r="E182" s="5"/>
      <c r="F182" s="24"/>
      <c r="G182" s="24">
        <f>SUM(C171+C172+C173+C191+C197+C204+C205)</f>
        <v>61</v>
      </c>
      <c r="H182" s="24">
        <f>SUM(C174+C175+C176+C192+C198+C206+C207)</f>
        <v>60</v>
      </c>
      <c r="I182" s="24">
        <f>SUM(C177+C178+C179+C180+C208+C209+C210)</f>
        <v>30</v>
      </c>
      <c r="J182" s="24">
        <f>SUM(C210)</f>
        <v>0</v>
      </c>
      <c r="K182" s="170">
        <f>SUM(F182:J182)</f>
        <v>151</v>
      </c>
      <c r="L182" s="301"/>
      <c r="O182" s="220"/>
      <c r="P182" s="220"/>
      <c r="S182" s="220"/>
      <c r="T182" s="220"/>
      <c r="U182" s="220"/>
      <c r="V182" s="220"/>
    </row>
    <row r="183" spans="1:24" x14ac:dyDescent="0.25">
      <c r="A183" s="96"/>
      <c r="B183" s="163"/>
      <c r="C183" s="163"/>
      <c r="D183" s="96"/>
      <c r="E183" s="96"/>
      <c r="F183" s="96" t="s">
        <v>1770</v>
      </c>
      <c r="G183" s="96"/>
      <c r="H183" s="96"/>
      <c r="I183" s="96"/>
      <c r="J183" s="96"/>
      <c r="K183" s="96"/>
      <c r="L183" s="174"/>
      <c r="M183" s="166"/>
      <c r="O183" s="220"/>
      <c r="P183" s="220"/>
      <c r="S183" s="220"/>
    </row>
    <row r="184" spans="1:24" ht="15.75" thickBot="1" x14ac:dyDescent="0.3">
      <c r="A184" s="165"/>
      <c r="B184" s="278"/>
      <c r="C184" s="278"/>
      <c r="D184" s="165"/>
      <c r="E184" s="178"/>
      <c r="F184" s="341"/>
      <c r="G184" s="165">
        <f>SUM(B171+B172+B173+B191+B197+B204+B205)</f>
        <v>34</v>
      </c>
      <c r="H184" s="165">
        <f>SUM(B174+B175+B176+B192+B198+B206+B207)</f>
        <v>59</v>
      </c>
      <c r="I184" s="165">
        <f>SUM(B177+B178+B179+B180+B208+B209)</f>
        <v>84</v>
      </c>
      <c r="J184" s="165">
        <f>SUM(B210)</f>
        <v>28</v>
      </c>
      <c r="K184" s="176">
        <f>SUM(F184:J184)</f>
        <v>205</v>
      </c>
      <c r="L184" s="174"/>
      <c r="M184" s="166"/>
      <c r="S184" s="220"/>
      <c r="T184" s="220"/>
    </row>
    <row r="185" spans="1:24" ht="15.75" thickBot="1" x14ac:dyDescent="0.3">
      <c r="A185" s="172"/>
      <c r="B185" s="278"/>
      <c r="C185" s="278"/>
      <c r="D185" s="165"/>
      <c r="E185" s="254"/>
      <c r="F185" s="96" t="s">
        <v>1775</v>
      </c>
      <c r="G185" s="165"/>
      <c r="H185" s="165"/>
      <c r="I185" s="165"/>
      <c r="J185" s="165"/>
      <c r="K185" s="165"/>
      <c r="L185" s="174"/>
      <c r="M185" s="166"/>
      <c r="S185" s="220"/>
      <c r="T185" s="220"/>
    </row>
    <row r="186" spans="1:24" x14ac:dyDescent="0.25">
      <c r="A186" s="300"/>
      <c r="B186" s="278"/>
      <c r="C186" s="278"/>
      <c r="D186" s="165"/>
      <c r="E186" s="178"/>
      <c r="F186" s="165"/>
      <c r="G186" s="165">
        <f>SUM(D171+D172+D173+D191+D197+D204+D205)</f>
        <v>1</v>
      </c>
      <c r="H186" s="165">
        <f>SUM(D174+D175+D176+D198+D206+D207)</f>
        <v>0</v>
      </c>
      <c r="I186" s="165">
        <f>SUM(D181+D182+D183+D210)</f>
        <v>0</v>
      </c>
      <c r="J186" s="165"/>
      <c r="K186" s="176">
        <f>SUM(F186:J186)</f>
        <v>1</v>
      </c>
      <c r="L186" s="174"/>
      <c r="M186" s="166"/>
    </row>
    <row r="187" spans="1:24" x14ac:dyDescent="0.25">
      <c r="A187" s="254"/>
      <c r="B187" s="163"/>
      <c r="C187" s="163"/>
      <c r="D187" s="96"/>
      <c r="F187" s="96" t="s">
        <v>1776</v>
      </c>
      <c r="G187" s="96"/>
      <c r="H187" s="96"/>
      <c r="I187" s="96"/>
      <c r="J187" s="96"/>
      <c r="K187" s="96"/>
      <c r="L187" s="174"/>
      <c r="M187" s="166"/>
    </row>
    <row r="188" spans="1:24" x14ac:dyDescent="0.25">
      <c r="A188" s="96"/>
      <c r="B188" s="163"/>
      <c r="C188" s="163"/>
      <c r="D188" s="96"/>
      <c r="E188" s="96"/>
      <c r="F188" s="5">
        <f>F182+F184+F186</f>
        <v>0</v>
      </c>
      <c r="G188" s="96">
        <f>G182+G184+G186</f>
        <v>96</v>
      </c>
      <c r="H188" s="96">
        <f>H182+H184+H186</f>
        <v>119</v>
      </c>
      <c r="I188" s="96">
        <f>I182+I184+I186</f>
        <v>114</v>
      </c>
      <c r="J188" s="96">
        <f>SUM(J182+J184+J186)</f>
        <v>28</v>
      </c>
      <c r="K188" s="167">
        <f>SUM(K182:K187)</f>
        <v>357</v>
      </c>
      <c r="L188" s="174"/>
      <c r="M188" s="166"/>
      <c r="O188" s="220"/>
      <c r="P188" s="220"/>
    </row>
    <row r="189" spans="1:24" x14ac:dyDescent="0.25">
      <c r="A189" s="96"/>
      <c r="B189" s="163"/>
      <c r="C189" s="163"/>
      <c r="D189" s="96"/>
      <c r="E189" s="96"/>
      <c r="F189" s="5"/>
      <c r="G189" s="96"/>
      <c r="H189" s="96"/>
      <c r="I189" s="167"/>
      <c r="J189" s="167">
        <f>SUM(F188:J188)</f>
        <v>357</v>
      </c>
      <c r="K189" s="167"/>
      <c r="L189" s="174"/>
      <c r="M189" s="166"/>
      <c r="O189" s="220"/>
      <c r="P189" s="220"/>
    </row>
    <row r="190" spans="1:24" x14ac:dyDescent="0.25">
      <c r="A190" s="96"/>
      <c r="B190" s="163"/>
      <c r="C190" s="163"/>
      <c r="D190" s="96"/>
      <c r="E190" s="96"/>
      <c r="F190" s="5"/>
      <c r="G190" s="96"/>
      <c r="H190" s="96"/>
      <c r="I190" s="96"/>
      <c r="J190" s="96"/>
      <c r="K190" s="167"/>
      <c r="L190" s="174"/>
      <c r="M190" s="166"/>
      <c r="O190" s="220"/>
      <c r="P190" s="220"/>
    </row>
    <row r="191" spans="1:24" x14ac:dyDescent="0.25">
      <c r="A191" s="96" t="s">
        <v>4566</v>
      </c>
      <c r="B191" s="163">
        <v>3</v>
      </c>
      <c r="C191" s="163">
        <v>15</v>
      </c>
      <c r="D191" s="96"/>
      <c r="E191" s="96"/>
      <c r="F191" s="96"/>
      <c r="G191" s="96"/>
      <c r="H191" s="96"/>
      <c r="I191" s="167"/>
      <c r="J191" s="167"/>
      <c r="K191" s="167"/>
      <c r="L191" s="174"/>
      <c r="M191" s="166"/>
      <c r="O191" s="220"/>
    </row>
    <row r="192" spans="1:24" x14ac:dyDescent="0.25">
      <c r="A192" s="96" t="s">
        <v>4020</v>
      </c>
      <c r="B192" s="96">
        <v>3</v>
      </c>
      <c r="C192" s="96">
        <v>15</v>
      </c>
      <c r="D192" s="96"/>
      <c r="E192" s="96"/>
      <c r="F192" s="96"/>
      <c r="G192" s="96"/>
      <c r="H192" s="96"/>
      <c r="I192" s="96"/>
      <c r="J192" s="96"/>
      <c r="K192" s="96"/>
      <c r="L192" s="174"/>
      <c r="M192" s="166"/>
    </row>
    <row r="193" spans="1:18" x14ac:dyDescent="0.25">
      <c r="A193" s="96"/>
      <c r="B193" s="96"/>
      <c r="C193" s="96"/>
      <c r="D193" s="96"/>
      <c r="E193" s="254"/>
      <c r="F193" s="96"/>
      <c r="G193" s="96"/>
      <c r="H193" s="96"/>
      <c r="I193" s="96"/>
      <c r="J193" s="96"/>
      <c r="K193" s="167"/>
      <c r="L193" s="174"/>
      <c r="M193" s="166"/>
    </row>
    <row r="194" spans="1:18" x14ac:dyDescent="0.25">
      <c r="A194" s="96"/>
      <c r="B194" s="163"/>
      <c r="C194" s="163"/>
      <c r="D194" s="96"/>
      <c r="E194" s="96"/>
      <c r="G194" s="96"/>
      <c r="H194" s="96"/>
      <c r="I194" s="96"/>
      <c r="J194" s="96"/>
      <c r="K194" s="96"/>
      <c r="L194" s="174"/>
      <c r="M194" s="166"/>
    </row>
    <row r="195" spans="1:18" x14ac:dyDescent="0.25">
      <c r="A195" s="96"/>
      <c r="B195" s="163"/>
      <c r="C195" s="163"/>
      <c r="D195" s="96"/>
      <c r="E195" s="96"/>
      <c r="F195" s="96"/>
      <c r="G195" s="96"/>
      <c r="H195" s="96"/>
      <c r="I195" s="96"/>
      <c r="J195" s="96"/>
      <c r="K195" s="167"/>
      <c r="L195" s="174"/>
      <c r="M195" s="166"/>
    </row>
    <row r="196" spans="1:18" x14ac:dyDescent="0.25">
      <c r="A196" s="96"/>
      <c r="B196" s="163"/>
      <c r="C196" s="163"/>
      <c r="D196" s="96"/>
      <c r="E196" s="96"/>
      <c r="F196" s="96"/>
      <c r="G196" s="96"/>
      <c r="H196" s="96"/>
      <c r="I196" s="96"/>
      <c r="J196" s="96"/>
      <c r="K196" s="96"/>
      <c r="L196" s="174"/>
      <c r="M196" s="166"/>
      <c r="O196" s="220"/>
    </row>
    <row r="197" spans="1:18" x14ac:dyDescent="0.25">
      <c r="A197" s="96" t="s">
        <v>4527</v>
      </c>
      <c r="B197" s="163">
        <v>0</v>
      </c>
      <c r="C197" s="163">
        <v>16</v>
      </c>
      <c r="D197" s="96">
        <v>0</v>
      </c>
      <c r="E197" s="96"/>
      <c r="F197" s="96"/>
      <c r="G197" s="96"/>
      <c r="H197" s="96"/>
      <c r="I197" s="96"/>
      <c r="J197" s="96"/>
      <c r="K197" s="96"/>
      <c r="L197" s="174"/>
      <c r="M197" s="166"/>
      <c r="O197" s="220"/>
    </row>
    <row r="198" spans="1:18" x14ac:dyDescent="0.25">
      <c r="A198" s="96" t="s">
        <v>4021</v>
      </c>
      <c r="B198" s="163">
        <v>4</v>
      </c>
      <c r="C198" s="163">
        <v>15</v>
      </c>
      <c r="D198" s="96">
        <v>0</v>
      </c>
      <c r="E198" s="96"/>
      <c r="F198" s="96"/>
      <c r="G198" s="96"/>
      <c r="H198" s="96"/>
      <c r="I198" s="96"/>
      <c r="J198" s="96"/>
      <c r="K198" s="96"/>
      <c r="L198" s="174"/>
      <c r="M198" s="166"/>
    </row>
    <row r="199" spans="1:18" x14ac:dyDescent="0.25">
      <c r="A199" s="96"/>
      <c r="B199" s="163"/>
      <c r="C199" s="163"/>
      <c r="D199" s="96"/>
      <c r="E199" s="96"/>
      <c r="F199" s="96"/>
      <c r="G199" s="96"/>
      <c r="H199" s="96"/>
      <c r="I199" s="96"/>
      <c r="J199" s="96"/>
      <c r="K199" s="96"/>
      <c r="L199" s="174"/>
      <c r="M199" s="166"/>
      <c r="N199" s="252"/>
    </row>
    <row r="200" spans="1:18" x14ac:dyDescent="0.25">
      <c r="A200" s="96"/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</row>
    <row r="201" spans="1:18" x14ac:dyDescent="0.25">
      <c r="A201" s="96"/>
      <c r="B201" s="163"/>
      <c r="C201" s="163"/>
      <c r="D201" s="96"/>
      <c r="E201" s="96"/>
      <c r="F201" s="96"/>
      <c r="G201" s="96"/>
      <c r="H201" s="96"/>
      <c r="I201" s="96"/>
      <c r="J201" s="96"/>
      <c r="K201" s="96"/>
      <c r="L201" s="174"/>
      <c r="M201" s="166"/>
    </row>
    <row r="202" spans="1:18" x14ac:dyDescent="0.25">
      <c r="A202" s="96"/>
      <c r="B202" s="163"/>
      <c r="C202" s="163"/>
      <c r="D202" s="96"/>
      <c r="E202" s="96"/>
      <c r="F202" s="96"/>
      <c r="G202" s="96"/>
      <c r="H202" s="96"/>
      <c r="I202" s="96"/>
      <c r="J202" s="96"/>
      <c r="K202" s="96"/>
      <c r="L202" s="174"/>
      <c r="M202" s="166"/>
    </row>
    <row r="203" spans="1:18" x14ac:dyDescent="0.25">
      <c r="A203" s="254"/>
      <c r="B203" s="163"/>
      <c r="C203" s="163"/>
      <c r="D203" s="96"/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8" x14ac:dyDescent="0.25">
      <c r="A204" s="96" t="s">
        <v>4529</v>
      </c>
      <c r="B204" s="163">
        <v>1</v>
      </c>
      <c r="C204" s="163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  <c r="O204" s="220"/>
    </row>
    <row r="205" spans="1:18" x14ac:dyDescent="0.25">
      <c r="A205" s="96" t="s">
        <v>4530</v>
      </c>
      <c r="B205" s="163">
        <v>12</v>
      </c>
      <c r="C205" s="163"/>
      <c r="D205" s="96">
        <v>0</v>
      </c>
      <c r="E205" s="135"/>
      <c r="F205" s="96"/>
      <c r="G205" s="96"/>
      <c r="H205" s="96"/>
      <c r="I205" s="96"/>
      <c r="J205" s="96"/>
      <c r="K205" s="96"/>
      <c r="L205" s="174"/>
      <c r="M205" s="166"/>
      <c r="N205" s="166"/>
      <c r="O205" s="342"/>
    </row>
    <row r="206" spans="1:18" x14ac:dyDescent="0.25">
      <c r="A206" s="5" t="s">
        <v>4022</v>
      </c>
      <c r="B206" s="271">
        <v>1</v>
      </c>
      <c r="C206" s="271">
        <v>15</v>
      </c>
      <c r="D206" s="5">
        <v>0</v>
      </c>
      <c r="E206" s="135"/>
      <c r="F206" s="96"/>
      <c r="G206" s="96"/>
      <c r="H206" s="96"/>
      <c r="I206" s="96"/>
      <c r="J206" s="96"/>
      <c r="K206" s="96"/>
      <c r="L206" s="166"/>
      <c r="M206" s="166"/>
      <c r="N206" s="335"/>
      <c r="O206" s="335"/>
      <c r="P206" s="252"/>
      <c r="Q206" s="252"/>
      <c r="R206" s="252"/>
    </row>
    <row r="207" spans="1:18" x14ac:dyDescent="0.25">
      <c r="A207" s="5" t="s">
        <v>4024</v>
      </c>
      <c r="B207" s="271">
        <v>20</v>
      </c>
      <c r="C207" s="271"/>
      <c r="D207" s="5">
        <v>0</v>
      </c>
      <c r="F207" s="96"/>
      <c r="G207" s="96"/>
      <c r="H207" s="96"/>
      <c r="I207" s="96"/>
      <c r="J207" s="96"/>
      <c r="K207" s="96"/>
      <c r="L207" s="166"/>
      <c r="M207" s="166"/>
      <c r="N207" s="166"/>
      <c r="O207" s="166"/>
    </row>
    <row r="208" spans="1:18" x14ac:dyDescent="0.25">
      <c r="A208" s="5" t="s">
        <v>3450</v>
      </c>
      <c r="B208" s="271">
        <v>3</v>
      </c>
      <c r="C208" s="271">
        <v>15</v>
      </c>
      <c r="D208" s="5">
        <v>0</v>
      </c>
      <c r="E208" s="5"/>
      <c r="F208" s="96"/>
      <c r="G208" s="96"/>
      <c r="H208" s="96"/>
      <c r="I208" s="96"/>
      <c r="J208" s="96"/>
      <c r="K208" s="96"/>
      <c r="L208" s="166"/>
      <c r="M208" s="166"/>
      <c r="N208" s="166"/>
      <c r="O208" s="342"/>
    </row>
    <row r="209" spans="1:18" x14ac:dyDescent="0.25">
      <c r="A209" s="5" t="s">
        <v>3451</v>
      </c>
      <c r="B209" s="271">
        <v>17</v>
      </c>
      <c r="C209" s="271"/>
      <c r="D209" s="5">
        <v>0</v>
      </c>
      <c r="E209" s="135"/>
      <c r="F209" s="96"/>
      <c r="G209" s="96"/>
      <c r="H209" s="96"/>
      <c r="I209" s="96"/>
      <c r="J209" s="96"/>
      <c r="K209" s="96"/>
      <c r="L209" s="166"/>
      <c r="M209" s="166"/>
      <c r="N209" s="166"/>
      <c r="O209" s="342"/>
    </row>
    <row r="210" spans="1:18" x14ac:dyDescent="0.25">
      <c r="A210" s="5" t="s">
        <v>2887</v>
      </c>
      <c r="B210" s="271">
        <v>28</v>
      </c>
      <c r="C210" s="271"/>
      <c r="D210" s="5">
        <v>0</v>
      </c>
      <c r="E210" s="135"/>
      <c r="F210" s="96"/>
      <c r="G210" s="96"/>
      <c r="H210" s="96"/>
      <c r="I210" s="96"/>
      <c r="J210" s="96"/>
      <c r="K210" s="96"/>
      <c r="L210" s="166"/>
      <c r="M210" s="166"/>
      <c r="N210" s="166"/>
      <c r="O210" s="166"/>
    </row>
    <row r="211" spans="1:18" x14ac:dyDescent="0.25">
      <c r="A211" s="5"/>
      <c r="B211" s="271"/>
      <c r="C211" s="271"/>
      <c r="D211" s="5"/>
      <c r="E211" s="135"/>
      <c r="F211" s="96"/>
      <c r="G211" s="96"/>
      <c r="H211" s="96"/>
      <c r="I211" s="96"/>
      <c r="J211" s="96"/>
      <c r="K211" s="96"/>
      <c r="L211" s="166"/>
      <c r="M211" s="166"/>
    </row>
    <row r="212" spans="1:18" x14ac:dyDescent="0.25">
      <c r="A212" s="254"/>
      <c r="B212" s="271"/>
      <c r="C212" s="271"/>
      <c r="D212" s="5"/>
      <c r="F212" s="5"/>
      <c r="G212" s="5"/>
      <c r="H212" s="5"/>
      <c r="I212" s="5"/>
      <c r="J212" s="5"/>
      <c r="K212" s="5"/>
    </row>
    <row r="213" spans="1:18" x14ac:dyDescent="0.25">
      <c r="A213" s="96"/>
      <c r="B213" s="271"/>
      <c r="C213" s="271"/>
      <c r="D213" s="5"/>
      <c r="E213" s="5"/>
      <c r="F213" s="5"/>
      <c r="G213" s="5"/>
      <c r="H213" s="5"/>
      <c r="I213" s="5"/>
      <c r="J213" s="5"/>
      <c r="K213" s="5"/>
    </row>
    <row r="214" spans="1:18" x14ac:dyDescent="0.25">
      <c r="A214" s="96"/>
      <c r="B214" s="271"/>
      <c r="C214" s="271"/>
      <c r="D214" s="5"/>
      <c r="E214" s="5"/>
      <c r="F214" s="5"/>
      <c r="G214" s="5"/>
      <c r="H214" s="5"/>
      <c r="I214" s="5"/>
      <c r="J214" s="5"/>
      <c r="K214" s="5"/>
    </row>
    <row r="215" spans="1:18" ht="15.75" thickBot="1" x14ac:dyDescent="0.3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M215" t="s">
        <v>2192</v>
      </c>
    </row>
    <row r="216" spans="1:18" ht="15.75" thickBot="1" x14ac:dyDescent="0.3">
      <c r="A216" s="179" t="s">
        <v>1739</v>
      </c>
      <c r="B216" s="179">
        <f>SUM(B169:B215)</f>
        <v>205</v>
      </c>
      <c r="C216" s="179">
        <f>SUM(C169:C215)</f>
        <v>151</v>
      </c>
      <c r="D216" s="179">
        <f>SUM(D169:D215)</f>
        <v>1</v>
      </c>
      <c r="E216" s="292" t="s">
        <v>4905</v>
      </c>
      <c r="F216" s="179"/>
      <c r="G216" s="179"/>
      <c r="H216" s="179"/>
      <c r="I216" s="179"/>
      <c r="J216" s="179"/>
      <c r="K216" s="179">
        <f>B216+C216+D216</f>
        <v>357</v>
      </c>
    </row>
    <row r="217" spans="1:18" ht="15.75" thickTop="1" x14ac:dyDescent="0.25">
      <c r="A217" s="24" t="s">
        <v>1802</v>
      </c>
      <c r="B217" s="24">
        <f>B216+B158</f>
        <v>934</v>
      </c>
      <c r="C217" s="24">
        <f>C158+C216</f>
        <v>1155</v>
      </c>
      <c r="D217" s="24">
        <f>D158+D216</f>
        <v>48</v>
      </c>
      <c r="E217" s="24"/>
      <c r="F217" s="24"/>
      <c r="G217" s="24"/>
      <c r="H217" s="24"/>
      <c r="I217" s="24"/>
      <c r="J217" s="24"/>
      <c r="K217" s="24">
        <f>K216+K158</f>
        <v>2137</v>
      </c>
    </row>
    <row r="220" spans="1:18" x14ac:dyDescent="0.25">
      <c r="A220" s="529" t="s">
        <v>2567</v>
      </c>
      <c r="B220" s="529"/>
      <c r="C220" s="529"/>
      <c r="D220" s="529"/>
      <c r="F220" s="250"/>
      <c r="G220" s="250"/>
      <c r="H220" s="250"/>
      <c r="M220" s="529" t="s">
        <v>2568</v>
      </c>
      <c r="N220" s="529"/>
    </row>
    <row r="221" spans="1:18" x14ac:dyDescent="0.25">
      <c r="A221" s="251" t="s">
        <v>2569</v>
      </c>
      <c r="E221" s="251" t="s">
        <v>2570</v>
      </c>
      <c r="L221" t="s">
        <v>2569</v>
      </c>
      <c r="P221" s="253" t="s">
        <v>2570</v>
      </c>
    </row>
    <row r="222" spans="1:18" x14ac:dyDescent="0.25">
      <c r="A222" s="252" t="s">
        <v>2571</v>
      </c>
      <c r="E222" s="252" t="s">
        <v>2571</v>
      </c>
      <c r="L222" s="252" t="s">
        <v>2571</v>
      </c>
      <c r="P222" s="251" t="s">
        <v>2571</v>
      </c>
    </row>
    <row r="223" spans="1:18" x14ac:dyDescent="0.25">
      <c r="A223" t="s">
        <v>5085</v>
      </c>
      <c r="E223" t="s">
        <v>5105</v>
      </c>
      <c r="Q223" s="253"/>
      <c r="R223" s="253"/>
    </row>
    <row r="224" spans="1:18" x14ac:dyDescent="0.25">
      <c r="A224" s="253" t="s">
        <v>4445</v>
      </c>
      <c r="B224" s="253"/>
      <c r="C224" s="253"/>
      <c r="D224" s="253"/>
      <c r="E224" s="253" t="s">
        <v>5108</v>
      </c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</row>
    <row r="225" spans="1:18" x14ac:dyDescent="0.25">
      <c r="A225" s="253" t="s">
        <v>5086</v>
      </c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</row>
    <row r="226" spans="1:18" x14ac:dyDescent="0.25">
      <c r="A226" s="253" t="s">
        <v>5106</v>
      </c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</row>
    <row r="227" spans="1:18" x14ac:dyDescent="0.25">
      <c r="A227" s="253" t="s">
        <v>5107</v>
      </c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</row>
    <row r="228" spans="1:18" x14ac:dyDescent="0.25">
      <c r="A228" s="253" t="s">
        <v>5109</v>
      </c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</row>
    <row r="229" spans="1:18" x14ac:dyDescent="0.25">
      <c r="A229" s="253" t="s">
        <v>5110</v>
      </c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/>
      <c r="E230" s="253"/>
      <c r="Q230" s="252"/>
      <c r="R230" s="252"/>
    </row>
    <row r="231" spans="1:18" x14ac:dyDescent="0.25">
      <c r="A231" s="253"/>
      <c r="E231" s="253"/>
      <c r="P231" s="253"/>
    </row>
    <row r="232" spans="1:18" x14ac:dyDescent="0.25">
      <c r="A232" s="253"/>
      <c r="C232" s="252"/>
      <c r="E232" s="253"/>
      <c r="P232" s="253"/>
    </row>
    <row r="233" spans="1:18" x14ac:dyDescent="0.25">
      <c r="A233" s="253"/>
      <c r="E233" s="253"/>
      <c r="P233" s="253"/>
    </row>
    <row r="234" spans="1:18" ht="16.149999999999999" customHeight="1" x14ac:dyDescent="0.25">
      <c r="A234" s="253"/>
      <c r="E234" s="253"/>
      <c r="P234" s="253"/>
    </row>
    <row r="235" spans="1:18" ht="16.149999999999999" customHeight="1" x14ac:dyDescent="0.25">
      <c r="A235" s="253"/>
      <c r="E235" s="253"/>
      <c r="P235" s="253"/>
    </row>
    <row r="236" spans="1:18" ht="16.149999999999999" customHeight="1" x14ac:dyDescent="0.25">
      <c r="A236" s="253"/>
      <c r="E236" s="253"/>
      <c r="P236" s="253"/>
    </row>
    <row r="237" spans="1:18" x14ac:dyDescent="0.25">
      <c r="A237" s="253"/>
      <c r="E237" s="253"/>
      <c r="P237" s="253"/>
    </row>
    <row r="238" spans="1:18" x14ac:dyDescent="0.25">
      <c r="E238" s="253"/>
      <c r="P238" s="253"/>
    </row>
    <row r="239" spans="1:18" x14ac:dyDescent="0.25">
      <c r="E239" s="253"/>
      <c r="P239" s="253"/>
    </row>
    <row r="240" spans="1:18" x14ac:dyDescent="0.25">
      <c r="E240" s="253"/>
    </row>
    <row r="241" spans="1:16" x14ac:dyDescent="0.25">
      <c r="A241" s="252"/>
      <c r="E241" s="253"/>
    </row>
    <row r="242" spans="1:16" x14ac:dyDescent="0.25">
      <c r="A242" s="252"/>
    </row>
    <row r="243" spans="1:16" x14ac:dyDescent="0.25">
      <c r="E243" s="253"/>
    </row>
    <row r="244" spans="1:16" x14ac:dyDescent="0.25">
      <c r="E244" s="253"/>
    </row>
    <row r="245" spans="1:16" x14ac:dyDescent="0.25">
      <c r="E245" s="253"/>
    </row>
    <row r="246" spans="1:16" x14ac:dyDescent="0.25">
      <c r="E246" s="253"/>
    </row>
    <row r="247" spans="1:16" x14ac:dyDescent="0.25">
      <c r="E247" s="253"/>
    </row>
    <row r="248" spans="1:16" x14ac:dyDescent="0.25">
      <c r="E248" s="253"/>
    </row>
    <row r="249" spans="1:16" x14ac:dyDescent="0.25">
      <c r="A249" s="251" t="s">
        <v>2572</v>
      </c>
      <c r="E249" s="251" t="s">
        <v>2572</v>
      </c>
      <c r="L249" s="252" t="s">
        <v>2572</v>
      </c>
      <c r="P249" s="252" t="s">
        <v>2572</v>
      </c>
    </row>
    <row r="250" spans="1:16" x14ac:dyDescent="0.25">
      <c r="A250" s="253"/>
      <c r="B250" s="253"/>
      <c r="C250" s="253"/>
      <c r="D250" s="253"/>
      <c r="E250" s="253"/>
      <c r="P250" s="253"/>
    </row>
    <row r="251" spans="1:16" x14ac:dyDescent="0.25">
      <c r="B251" s="253"/>
      <c r="C251" s="253"/>
      <c r="E251" s="253"/>
      <c r="P251" s="253"/>
    </row>
    <row r="252" spans="1:16" x14ac:dyDescent="0.25">
      <c r="B252" s="253"/>
      <c r="C252" s="253"/>
      <c r="E252" s="253"/>
      <c r="P252" s="253"/>
    </row>
    <row r="253" spans="1:16" x14ac:dyDescent="0.25">
      <c r="A253" s="253"/>
      <c r="B253" s="253"/>
      <c r="C253" s="253"/>
      <c r="P253" s="253"/>
    </row>
    <row r="254" spans="1:16" x14ac:dyDescent="0.25">
      <c r="A254" s="253"/>
      <c r="B254" s="253"/>
      <c r="C254" s="253"/>
      <c r="E254" s="253"/>
      <c r="P254" s="253"/>
    </row>
    <row r="255" spans="1:16" x14ac:dyDescent="0.25">
      <c r="A255" s="277"/>
      <c r="B255" s="253"/>
      <c r="C255" s="253"/>
      <c r="E255" s="253"/>
      <c r="P255" s="253"/>
    </row>
    <row r="256" spans="1:16" x14ac:dyDescent="0.25">
      <c r="A256" s="277"/>
      <c r="B256" s="253"/>
      <c r="C256" s="253"/>
      <c r="E256" s="253"/>
    </row>
    <row r="257" spans="1:17" x14ac:dyDescent="0.25">
      <c r="A257" s="253"/>
      <c r="B257" s="253"/>
      <c r="C257" s="253"/>
      <c r="E257" s="253"/>
    </row>
    <row r="258" spans="1:17" x14ac:dyDescent="0.25">
      <c r="A258" s="253"/>
      <c r="B258" s="253"/>
      <c r="C258" s="253"/>
      <c r="E258" s="253"/>
      <c r="P258" s="253"/>
    </row>
    <row r="259" spans="1:17" x14ac:dyDescent="0.25">
      <c r="A259" s="253"/>
      <c r="B259" s="253"/>
      <c r="C259" s="253"/>
      <c r="D259" s="253"/>
      <c r="E259" s="253"/>
      <c r="P259" s="253"/>
    </row>
    <row r="260" spans="1:17" x14ac:dyDescent="0.25">
      <c r="A260" s="253"/>
      <c r="B260" s="253"/>
      <c r="C260" s="253"/>
      <c r="D260" s="253"/>
      <c r="E260" s="253"/>
      <c r="P260" s="253"/>
    </row>
    <row r="261" spans="1:17" x14ac:dyDescent="0.25">
      <c r="A261" s="253"/>
      <c r="B261" s="253"/>
      <c r="C261" s="253"/>
      <c r="D261" s="253"/>
      <c r="E261" s="253"/>
      <c r="P261" s="253"/>
    </row>
    <row r="262" spans="1:17" x14ac:dyDescent="0.25">
      <c r="A262" s="253"/>
      <c r="B262" s="253"/>
      <c r="C262" s="253"/>
      <c r="D262" s="253"/>
      <c r="E262" s="253"/>
      <c r="F262" s="252"/>
      <c r="P262" s="253"/>
    </row>
    <row r="263" spans="1:17" x14ac:dyDescent="0.25">
      <c r="A263" s="253"/>
      <c r="B263" s="253"/>
      <c r="C263" s="253"/>
      <c r="D263" s="253"/>
      <c r="E263" s="253"/>
      <c r="P263" s="253"/>
    </row>
    <row r="264" spans="1:17" x14ac:dyDescent="0.25">
      <c r="A264" s="253"/>
      <c r="B264" s="253"/>
      <c r="C264" s="253"/>
      <c r="D264" s="253"/>
      <c r="E264" s="253"/>
      <c r="P264" s="253"/>
    </row>
    <row r="265" spans="1:17" x14ac:dyDescent="0.25">
      <c r="A265" s="253"/>
      <c r="B265" s="253"/>
      <c r="C265" s="253"/>
      <c r="D265" s="253"/>
      <c r="E265" s="253"/>
    </row>
    <row r="266" spans="1:17" x14ac:dyDescent="0.25">
      <c r="A266" s="253"/>
      <c r="B266" s="253"/>
      <c r="C266" s="253"/>
      <c r="D266" s="253"/>
    </row>
    <row r="267" spans="1:17" x14ac:dyDescent="0.25">
      <c r="A267" s="253"/>
      <c r="B267" s="253"/>
      <c r="C267" s="253"/>
      <c r="D267" s="253"/>
    </row>
    <row r="268" spans="1:17" x14ac:dyDescent="0.25">
      <c r="A268" s="253"/>
      <c r="B268" s="253"/>
      <c r="C268" s="253"/>
      <c r="D268" s="253"/>
    </row>
    <row r="269" spans="1:17" x14ac:dyDescent="0.25">
      <c r="A269" s="253"/>
      <c r="B269" s="253"/>
      <c r="C269" s="253"/>
      <c r="D269" s="253"/>
      <c r="E269" s="253"/>
    </row>
    <row r="270" spans="1:17" x14ac:dyDescent="0.25">
      <c r="A270" s="253"/>
      <c r="B270" s="253"/>
      <c r="C270" s="253"/>
      <c r="D270" s="253"/>
      <c r="E270" s="253"/>
      <c r="P270" s="253"/>
      <c r="Q270" s="253"/>
    </row>
    <row r="271" spans="1:17" x14ac:dyDescent="0.25">
      <c r="A271" s="253"/>
      <c r="B271" s="253"/>
      <c r="C271" s="253"/>
      <c r="D271" s="253"/>
      <c r="E271" s="253"/>
      <c r="P271" s="253"/>
      <c r="Q271" s="253"/>
    </row>
    <row r="272" spans="1:17" x14ac:dyDescent="0.25">
      <c r="A272" s="253"/>
      <c r="B272" s="253"/>
      <c r="C272" s="253"/>
      <c r="D272" s="253"/>
      <c r="E272" s="253"/>
    </row>
    <row r="273" spans="1:18" x14ac:dyDescent="0.25">
      <c r="A273" s="253"/>
      <c r="B273" s="253"/>
      <c r="C273" s="253"/>
      <c r="D273" s="253"/>
      <c r="E273" s="253"/>
      <c r="P273" s="252"/>
      <c r="Q273" s="252"/>
      <c r="R273" s="252"/>
    </row>
    <row r="274" spans="1:18" x14ac:dyDescent="0.25">
      <c r="A274" s="253"/>
      <c r="B274" s="253"/>
      <c r="C274" s="253"/>
      <c r="D274" s="253"/>
      <c r="E274" s="253"/>
      <c r="P274" s="252"/>
      <c r="Q274" s="252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</row>
    <row r="279" spans="1:18" x14ac:dyDescent="0.25">
      <c r="A279" s="253"/>
      <c r="B279" s="253"/>
      <c r="C279" s="253"/>
      <c r="D279" s="253"/>
      <c r="E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</row>
    <row r="282" spans="1:18" x14ac:dyDescent="0.25">
      <c r="A282" s="253"/>
      <c r="B282" s="253"/>
      <c r="C282" s="253"/>
      <c r="D282" s="253"/>
      <c r="E282" s="253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253"/>
    </row>
    <row r="291" spans="1:5" x14ac:dyDescent="0.25">
      <c r="A291" s="253"/>
      <c r="B291" s="253"/>
      <c r="C291" s="253"/>
      <c r="D291" s="253"/>
      <c r="E291" s="253"/>
    </row>
    <row r="292" spans="1:5" x14ac:dyDescent="0.25">
      <c r="A292" s="253"/>
      <c r="B292" s="253"/>
      <c r="C292" s="253"/>
      <c r="D292" s="253"/>
      <c r="E292" s="253"/>
    </row>
    <row r="293" spans="1:5" x14ac:dyDescent="0.25">
      <c r="A293" s="253"/>
      <c r="B293" s="253"/>
      <c r="C293" s="253"/>
      <c r="D293" s="253"/>
      <c r="E293" s="253"/>
    </row>
    <row r="294" spans="1:5" x14ac:dyDescent="0.25">
      <c r="A294" s="253"/>
      <c r="B294" s="253"/>
      <c r="C294" s="253"/>
      <c r="D294" s="253"/>
      <c r="E294" s="253"/>
    </row>
    <row r="295" spans="1:5" x14ac:dyDescent="0.25">
      <c r="A295" s="253"/>
      <c r="B295" s="253"/>
      <c r="C295" s="253"/>
      <c r="D295" s="253"/>
      <c r="E295" s="253"/>
    </row>
    <row r="296" spans="1:5" x14ac:dyDescent="0.25">
      <c r="A296" s="253"/>
      <c r="B296" s="253"/>
      <c r="C296" s="253"/>
      <c r="D296" s="253"/>
      <c r="E296" s="253"/>
    </row>
    <row r="297" spans="1:5" x14ac:dyDescent="0.25">
      <c r="A297" s="253"/>
      <c r="B297" s="253"/>
      <c r="C297" s="253"/>
      <c r="D297" s="253"/>
      <c r="E297" s="344"/>
    </row>
    <row r="298" spans="1:5" x14ac:dyDescent="0.25">
      <c r="A298" s="253"/>
      <c r="B298" s="253"/>
      <c r="C298" s="253"/>
      <c r="D298" s="253"/>
    </row>
    <row r="299" spans="1:5" x14ac:dyDescent="0.25">
      <c r="A299" s="253"/>
      <c r="B299" s="253"/>
      <c r="C299" s="253"/>
      <c r="D299" s="253"/>
    </row>
    <row r="300" spans="1:5" x14ac:dyDescent="0.25">
      <c r="A300" s="253"/>
      <c r="B300" s="253"/>
      <c r="C300" s="253"/>
      <c r="D300" s="253"/>
    </row>
    <row r="301" spans="1:5" x14ac:dyDescent="0.25">
      <c r="A301" s="253"/>
      <c r="B301" s="253"/>
      <c r="C301" s="253"/>
      <c r="D301" s="253"/>
    </row>
    <row r="302" spans="1:5" x14ac:dyDescent="0.25">
      <c r="A302" s="253"/>
      <c r="B302" s="253"/>
      <c r="C302" s="253"/>
      <c r="D302" s="253"/>
    </row>
    <row r="303" spans="1:5" x14ac:dyDescent="0.25">
      <c r="A303" s="253"/>
      <c r="B303" s="253"/>
      <c r="C303" s="253"/>
      <c r="D303" s="253"/>
    </row>
    <row r="304" spans="1:5" x14ac:dyDescent="0.25">
      <c r="A304" s="253"/>
      <c r="B304" s="253"/>
      <c r="C304" s="253"/>
      <c r="D304" s="253"/>
      <c r="E304" s="344"/>
    </row>
    <row r="305" spans="1:18" x14ac:dyDescent="0.25">
      <c r="A305" s="253"/>
      <c r="B305" s="253"/>
      <c r="C305" s="253"/>
      <c r="D305" s="253"/>
    </row>
    <row r="306" spans="1:18" x14ac:dyDescent="0.25">
      <c r="A306" s="253"/>
      <c r="B306" s="253"/>
      <c r="C306" s="253"/>
      <c r="D306" s="253"/>
    </row>
    <row r="307" spans="1:18" x14ac:dyDescent="0.25">
      <c r="A307" s="253"/>
      <c r="B307" s="253"/>
      <c r="C307" s="253"/>
      <c r="D307" s="253"/>
    </row>
    <row r="308" spans="1:18" x14ac:dyDescent="0.25">
      <c r="A308" s="253"/>
      <c r="B308" s="253"/>
      <c r="C308" s="253"/>
      <c r="D308" s="253"/>
    </row>
    <row r="309" spans="1:18" x14ac:dyDescent="0.25">
      <c r="A309" s="253"/>
      <c r="B309" s="253"/>
      <c r="C309" s="253"/>
      <c r="D309" s="253"/>
    </row>
    <row r="311" spans="1:18" x14ac:dyDescent="0.25">
      <c r="A311" s="252" t="s">
        <v>2573</v>
      </c>
      <c r="E311" s="252" t="s">
        <v>2573</v>
      </c>
      <c r="L311" s="252" t="s">
        <v>2573</v>
      </c>
      <c r="P311" s="252" t="s">
        <v>2573</v>
      </c>
    </row>
    <row r="312" spans="1:18" x14ac:dyDescent="0.25">
      <c r="B312" s="166"/>
      <c r="E312" s="253"/>
    </row>
    <row r="313" spans="1:18" x14ac:dyDescent="0.25">
      <c r="P313" s="253"/>
      <c r="Q313" s="253"/>
      <c r="R313" s="253"/>
    </row>
    <row r="327" spans="1:16" x14ac:dyDescent="0.25">
      <c r="A327" s="252" t="s">
        <v>2574</v>
      </c>
      <c r="E327" s="252" t="s">
        <v>2574</v>
      </c>
      <c r="L327" s="252" t="s">
        <v>2574</v>
      </c>
      <c r="P327" s="252" t="s">
        <v>2574</v>
      </c>
    </row>
    <row r="328" spans="1:16" x14ac:dyDescent="0.25">
      <c r="A328" s="253"/>
      <c r="B328" s="253"/>
      <c r="C328" s="253"/>
      <c r="D328" s="253"/>
      <c r="E328" s="253"/>
      <c r="F328" s="253"/>
      <c r="G328" s="253"/>
    </row>
    <row r="329" spans="1:16" x14ac:dyDescent="0.25">
      <c r="A329" s="253"/>
      <c r="B329" s="253"/>
      <c r="C329" s="253"/>
      <c r="D329" s="253"/>
      <c r="E329" s="253"/>
      <c r="F329" s="253"/>
      <c r="G329" s="253"/>
    </row>
    <row r="330" spans="1:16" x14ac:dyDescent="0.25">
      <c r="A330" s="253"/>
      <c r="B330" s="253"/>
      <c r="C330" s="253"/>
      <c r="D330" s="253"/>
      <c r="E330" s="253"/>
      <c r="F330" s="253"/>
      <c r="G330" s="253"/>
    </row>
    <row r="331" spans="1:16" x14ac:dyDescent="0.25">
      <c r="A331" s="253"/>
      <c r="C331" s="253"/>
      <c r="D331" s="253"/>
      <c r="E331" s="253"/>
      <c r="F331" s="253"/>
      <c r="G331" s="253"/>
    </row>
    <row r="332" spans="1:16" x14ac:dyDescent="0.25">
      <c r="A332" s="253"/>
      <c r="C332" s="253"/>
      <c r="D332" s="253"/>
      <c r="E332" s="253"/>
    </row>
    <row r="333" spans="1:16" x14ac:dyDescent="0.25">
      <c r="A333" s="253"/>
      <c r="C333" s="253"/>
      <c r="D333" s="253"/>
      <c r="E333" s="253"/>
    </row>
    <row r="334" spans="1:16" x14ac:dyDescent="0.25">
      <c r="A334" s="253"/>
      <c r="C334" s="253"/>
      <c r="D334" s="253"/>
      <c r="E334" s="253"/>
    </row>
    <row r="335" spans="1:16" x14ac:dyDescent="0.25">
      <c r="A335" s="253"/>
      <c r="C335" s="253"/>
      <c r="D335" s="253"/>
      <c r="E335" s="253"/>
    </row>
    <row r="336" spans="1:16" x14ac:dyDescent="0.25">
      <c r="A336" s="253"/>
      <c r="C336" s="253"/>
      <c r="D336" s="253"/>
      <c r="E336" s="253"/>
    </row>
    <row r="337" spans="1:16" x14ac:dyDescent="0.25">
      <c r="A337" s="253"/>
      <c r="C337" s="253"/>
      <c r="D337" s="253"/>
      <c r="E337" s="253"/>
    </row>
    <row r="338" spans="1:16" x14ac:dyDescent="0.25">
      <c r="A338" s="253"/>
      <c r="E338" s="253"/>
    </row>
    <row r="339" spans="1:16" x14ac:dyDescent="0.25">
      <c r="A339" s="253"/>
      <c r="E339" s="253"/>
    </row>
    <row r="340" spans="1:16" x14ac:dyDescent="0.25">
      <c r="A340" s="253"/>
      <c r="E340" s="253"/>
    </row>
    <row r="341" spans="1:16" x14ac:dyDescent="0.25">
      <c r="A341" s="253"/>
      <c r="E341" s="253"/>
    </row>
    <row r="342" spans="1:16" x14ac:dyDescent="0.25">
      <c r="A342" s="253"/>
      <c r="E342" s="253"/>
    </row>
    <row r="343" spans="1:16" x14ac:dyDescent="0.25">
      <c r="A343" s="253"/>
      <c r="E343" s="253"/>
    </row>
    <row r="344" spans="1:16" x14ac:dyDescent="0.25">
      <c r="A344" s="253"/>
    </row>
    <row r="345" spans="1:16" x14ac:dyDescent="0.25">
      <c r="E345" s="253"/>
    </row>
    <row r="346" spans="1:16" x14ac:dyDescent="0.25">
      <c r="A346" s="252" t="s">
        <v>2587</v>
      </c>
      <c r="E346" s="252" t="s">
        <v>2587</v>
      </c>
      <c r="L346" s="252" t="s">
        <v>2587</v>
      </c>
      <c r="P346" s="252" t="s">
        <v>2587</v>
      </c>
    </row>
    <row r="347" spans="1:16" x14ac:dyDescent="0.25">
      <c r="A347" t="s">
        <v>5087</v>
      </c>
      <c r="C347" s="253"/>
      <c r="D347" s="253"/>
      <c r="E347" s="253" t="s">
        <v>4464</v>
      </c>
    </row>
    <row r="348" spans="1:16" x14ac:dyDescent="0.25">
      <c r="A348" s="253" t="s">
        <v>3972</v>
      </c>
      <c r="B348" s="253"/>
      <c r="C348" s="253"/>
      <c r="D348" s="253"/>
    </row>
    <row r="349" spans="1:16" x14ac:dyDescent="0.25">
      <c r="B349" s="253"/>
      <c r="C349" s="253"/>
      <c r="D349" s="253"/>
      <c r="E349" s="253"/>
    </row>
    <row r="350" spans="1:16" x14ac:dyDescent="0.25">
      <c r="B350" s="253"/>
      <c r="C350" s="253"/>
      <c r="D350" s="253"/>
      <c r="E350" s="253"/>
    </row>
    <row r="351" spans="1:16" x14ac:dyDescent="0.25">
      <c r="B351" s="253"/>
      <c r="C351" s="253"/>
      <c r="D351" s="253"/>
      <c r="E351" s="253"/>
    </row>
    <row r="352" spans="1:16" x14ac:dyDescent="0.25">
      <c r="A352" s="253"/>
      <c r="B352" s="253"/>
      <c r="C352" s="253"/>
      <c r="D352" s="253"/>
      <c r="E352" s="253"/>
    </row>
    <row r="353" spans="1:5" x14ac:dyDescent="0.25">
      <c r="A353" s="253"/>
      <c r="B353" s="253"/>
      <c r="C353" s="253"/>
      <c r="D353" s="253"/>
      <c r="E353" s="253"/>
    </row>
    <row r="354" spans="1:5" x14ac:dyDescent="0.25">
      <c r="A354" s="253"/>
      <c r="B354" s="253"/>
      <c r="C354" s="253"/>
      <c r="D354" s="253"/>
      <c r="E354" s="253"/>
    </row>
    <row r="355" spans="1:5" x14ac:dyDescent="0.25">
      <c r="A355" s="253"/>
      <c r="B355" s="253"/>
    </row>
    <row r="356" spans="1:5" x14ac:dyDescent="0.25">
      <c r="A356" s="253"/>
    </row>
  </sheetData>
  <mergeCells count="2">
    <mergeCell ref="A220:D220"/>
    <mergeCell ref="M220:N220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Y224"/>
  <sheetViews>
    <sheetView zoomScaleNormal="100" workbookViewId="0">
      <pane ySplit="2" topLeftCell="A198" activePane="bottomLeft" state="frozen"/>
      <selection pane="bottomLeft" activeCell="D153" sqref="D153"/>
    </sheetView>
  </sheetViews>
  <sheetFormatPr defaultRowHeight="15" x14ac:dyDescent="0.25"/>
  <cols>
    <col min="1" max="1" width="33.285156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6" ht="28.9" customHeight="1" x14ac:dyDescent="0.25">
      <c r="A1" s="531" t="s">
        <v>5122</v>
      </c>
      <c r="B1" s="532"/>
      <c r="C1" s="532"/>
      <c r="D1" s="532"/>
      <c r="E1" s="532"/>
      <c r="F1" s="532"/>
      <c r="G1" s="532"/>
      <c r="H1" s="532"/>
      <c r="I1" s="532"/>
      <c r="J1" s="532"/>
      <c r="K1" s="533"/>
    </row>
    <row r="2" spans="1:16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/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6" x14ac:dyDescent="0.25">
      <c r="A3" s="9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6" x14ac:dyDescent="0.25">
      <c r="A4" s="359">
        <v>111</v>
      </c>
      <c r="B4" s="24">
        <v>0</v>
      </c>
      <c r="C4" s="24">
        <v>0</v>
      </c>
      <c r="D4" s="24">
        <v>0</v>
      </c>
      <c r="E4" s="97"/>
      <c r="F4" s="349">
        <f>C4+C10+C21+C31+C36+C41+C49+C54+C103+C112+C123+C132+C142+C60+C83+C89+C11+C12+C22+C23+C61+C113+C124+C143+C98</f>
        <v>0</v>
      </c>
      <c r="G4" s="24">
        <f>C6+C13+C24+C32+C37+C43+C50+C105+C115+C116+C125+C126+C134+C145+C55+C64+C84+C91+C14+C15+C25+C26+C65+C106+C117+C135+C146+C99</f>
        <v>392</v>
      </c>
      <c r="H4" s="24">
        <f>C7+C16+C27+C33+C38+C45+C51+C56+C107+C118+C119+C127+C136+C147+C128+C85+C93+C68+C69+C108</f>
        <v>353</v>
      </c>
      <c r="I4" s="24">
        <f>C8+C34+C39+C47+C52+C57+C109+C120+C129+C138+C149+C150+C121+C86+C95+C72+C74+C130+C151+C110</f>
        <v>259</v>
      </c>
      <c r="J4" s="24"/>
      <c r="K4" s="170">
        <f>F4+G4+H4+I4</f>
        <v>1004</v>
      </c>
      <c r="O4" s="303"/>
      <c r="P4" s="220"/>
    </row>
    <row r="5" spans="1:16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6" x14ac:dyDescent="0.25">
      <c r="A6" s="62">
        <v>121</v>
      </c>
      <c r="B6" s="24">
        <v>0</v>
      </c>
      <c r="C6" s="24">
        <v>25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6" x14ac:dyDescent="0.25">
      <c r="A7" s="62">
        <v>131</v>
      </c>
      <c r="B7" s="24">
        <v>3</v>
      </c>
      <c r="C7" s="24">
        <v>24</v>
      </c>
      <c r="D7" s="5">
        <v>1</v>
      </c>
      <c r="E7" s="338"/>
      <c r="F7" s="94">
        <f>SUM(B4+B10+B11+B12+B21+B22+B23+B31+B36+B41+B49+B54+B60+B61+B83+B89+B103+B104+B112+B113+B114+B123+B124+B132+B133+B142+B143+B144+B90+B62+B42+B63+B78+B79+B98)</f>
        <v>0</v>
      </c>
      <c r="G7" s="5">
        <f>B6+B13+B14+B15+B24+B25+B26+B32+B37+B43+B50+B55+B105+B115+B116+B125+B134+B145+B146+B126+B64+B84+B91+B65+B106+B135+B66+B67+B92+B44+B80+B81</f>
        <v>271</v>
      </c>
      <c r="H7" s="5">
        <f>B7+B16+B17+B18+B27+B28+B29+B33+B38+B45+B51+B56+B107+B118+B119+B127+B128+B136+B147+B148+B85+B93+B68+B69+B108+B137+B72+B46+B70+B71+B94</f>
        <v>285</v>
      </c>
      <c r="I7" s="5">
        <f>B8+B34+B39+B47+B52+B57+B109+B120+B129+B130+B138+B149+B150+B151+B86+B95+B74+B121+B75+B73+B110+B139</f>
        <v>173</v>
      </c>
      <c r="J7" s="5"/>
      <c r="K7" s="94">
        <f>SUM(F7+G7+H7+I7)</f>
        <v>729</v>
      </c>
    </row>
    <row r="8" spans="1:16" x14ac:dyDescent="0.25">
      <c r="A8" s="62">
        <v>141</v>
      </c>
      <c r="B8" s="5">
        <v>2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6" x14ac:dyDescent="0.25">
      <c r="A9" s="9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6" x14ac:dyDescent="0.25">
      <c r="A10" s="62">
        <v>211</v>
      </c>
      <c r="B10" s="5">
        <v>0</v>
      </c>
      <c r="C10" s="5">
        <v>0</v>
      </c>
      <c r="D10" s="5"/>
      <c r="E10" s="5"/>
      <c r="F10" s="94">
        <f>D4+D10+D11+D12+D21+D22+D23+D31+D36+D41+D49+D54+D103+D112+D113+D114+D123+D124+D132+D133+D142+D143+D60+D83+D89+D61+D104+D144+D42</f>
        <v>3</v>
      </c>
      <c r="G10" s="5">
        <f>D6+D13+D14+D15+D24+D25+D32+D37+D43+D50+D55+D105+D115+D116+D125+D126+D134+D145+D146+D64+D84+D91+D26+D65+D106+D135+D66+D92</f>
        <v>13</v>
      </c>
      <c r="H10" s="5">
        <f>D7+D16+D17+D18+D27+D28+D29+D33+D38+D45+D51+D56+D107+D118+D119+D127+D136+D147+D148+D65+D85+D93+D68+D69+D137+D108</f>
        <v>22</v>
      </c>
      <c r="I10" s="5">
        <f>D8+D34+D39+D47+D52+D57+D109+D120+D129+D130+D138+D149+D150+D151+D86+D95+D72+D74+D121</f>
        <v>9</v>
      </c>
      <c r="J10" s="5"/>
      <c r="K10" s="94">
        <f>SUM(F10+G10+H10+I10)</f>
        <v>47</v>
      </c>
      <c r="O10" t="s">
        <v>5075</v>
      </c>
    </row>
    <row r="11" spans="1:16" x14ac:dyDescent="0.25">
      <c r="A11" s="62" t="s">
        <v>2874</v>
      </c>
      <c r="B11" s="5">
        <v>0</v>
      </c>
      <c r="C11" s="5"/>
      <c r="D11" s="5"/>
      <c r="E11" s="5"/>
      <c r="F11" s="5"/>
      <c r="G11" s="5"/>
      <c r="H11" s="5"/>
      <c r="I11" s="5"/>
      <c r="J11" s="5"/>
      <c r="K11" s="94">
        <f>K4+K7+K10</f>
        <v>1780</v>
      </c>
      <c r="N11" s="220"/>
      <c r="O11" t="s">
        <v>5072</v>
      </c>
    </row>
    <row r="12" spans="1:16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6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6" x14ac:dyDescent="0.25">
      <c r="A14" s="62" t="s">
        <v>2875</v>
      </c>
      <c r="B14" s="5">
        <v>18</v>
      </c>
      <c r="C14" s="5"/>
      <c r="D14" s="5">
        <v>1</v>
      </c>
      <c r="E14" s="338" t="s">
        <v>2843</v>
      </c>
      <c r="F14" s="5"/>
      <c r="G14" s="5"/>
      <c r="H14" s="5"/>
      <c r="I14" s="5"/>
      <c r="J14" s="5"/>
      <c r="K14" s="5"/>
      <c r="O14" s="220"/>
      <c r="P14" s="220"/>
    </row>
    <row r="15" spans="1:16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6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3</v>
      </c>
      <c r="G16" s="5">
        <f>SUM(G4+G7+G10)</f>
        <v>676</v>
      </c>
      <c r="H16" s="5">
        <f>SUM(H4+H7+H10)</f>
        <v>660</v>
      </c>
      <c r="I16" s="5">
        <f>SUM(I4+I7+I10)</f>
        <v>441</v>
      </c>
      <c r="J16" s="5"/>
      <c r="K16" s="94">
        <f>SUM(F16+G16+H16+I16)</f>
        <v>1780</v>
      </c>
    </row>
    <row r="17" spans="1:15" x14ac:dyDescent="0.25">
      <c r="A17" s="62" t="s">
        <v>2876</v>
      </c>
      <c r="B17" s="5">
        <v>25</v>
      </c>
      <c r="C17" s="5"/>
      <c r="D17" s="5"/>
      <c r="E17" s="5"/>
      <c r="F17" s="5"/>
      <c r="G17" s="5"/>
      <c r="H17" s="5"/>
      <c r="I17" s="5"/>
      <c r="J17" s="5"/>
      <c r="K17" s="94"/>
    </row>
    <row r="18" spans="1:15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</row>
    <row r="19" spans="1:1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</row>
    <row r="20" spans="1:15" x14ac:dyDescent="0.25">
      <c r="A20" s="94" t="s">
        <v>770</v>
      </c>
      <c r="B20" s="5"/>
      <c r="C20" s="5"/>
      <c r="D20" s="5"/>
      <c r="E20" s="5"/>
      <c r="F20" s="5"/>
      <c r="G20" s="5"/>
      <c r="H20" s="5"/>
      <c r="I20" s="5"/>
      <c r="J20" s="5"/>
      <c r="K20" s="94"/>
    </row>
    <row r="21" spans="1:15" x14ac:dyDescent="0.25">
      <c r="A21" s="62">
        <v>411</v>
      </c>
      <c r="B21" s="5">
        <v>0</v>
      </c>
      <c r="C21" s="5">
        <v>0</v>
      </c>
      <c r="D21" s="5">
        <v>0</v>
      </c>
      <c r="E21" s="5"/>
      <c r="F21" s="5"/>
      <c r="G21" s="5"/>
      <c r="H21" s="5"/>
      <c r="I21" s="5"/>
      <c r="J21" s="5"/>
      <c r="K21" s="5"/>
    </row>
    <row r="22" spans="1:15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20"/>
    </row>
    <row r="23" spans="1:15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20"/>
    </row>
    <row r="24" spans="1:15" x14ac:dyDescent="0.25">
      <c r="A24" s="62">
        <v>421</v>
      </c>
      <c r="B24" s="5">
        <v>0</v>
      </c>
      <c r="C24" s="5">
        <v>25</v>
      </c>
      <c r="D24" s="5">
        <v>1</v>
      </c>
      <c r="E24" s="338" t="s">
        <v>2843</v>
      </c>
      <c r="F24" s="5"/>
      <c r="G24" s="5"/>
      <c r="H24" s="5"/>
      <c r="I24" s="5"/>
      <c r="J24" s="5"/>
      <c r="K24" s="94"/>
    </row>
    <row r="25" spans="1:15" x14ac:dyDescent="0.25">
      <c r="A25" s="360">
        <v>422</v>
      </c>
      <c r="B25" s="5">
        <v>22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5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5" x14ac:dyDescent="0.25">
      <c r="A27" s="62">
        <v>431</v>
      </c>
      <c r="B27" s="5">
        <v>1</v>
      </c>
      <c r="C27" s="5">
        <v>25</v>
      </c>
      <c r="D27" s="5">
        <v>1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5" x14ac:dyDescent="0.25">
      <c r="A28" s="360">
        <v>432</v>
      </c>
      <c r="B28" s="5">
        <v>27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5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5" ht="34.9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5" x14ac:dyDescent="0.25">
      <c r="A31" s="62">
        <v>611</v>
      </c>
      <c r="B31" s="5">
        <v>0</v>
      </c>
      <c r="C31" s="5">
        <v>0</v>
      </c>
      <c r="D31" s="5"/>
      <c r="E31" s="5"/>
      <c r="F31" s="5"/>
      <c r="G31" s="5"/>
      <c r="H31" s="5"/>
      <c r="I31" s="5"/>
      <c r="J31" s="5"/>
      <c r="K31" s="5"/>
      <c r="O31" s="220"/>
    </row>
    <row r="32" spans="1:15" x14ac:dyDescent="0.25">
      <c r="A32" s="62">
        <v>621</v>
      </c>
      <c r="B32" s="5">
        <v>4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4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23</v>
      </c>
      <c r="D34" s="108">
        <v>1</v>
      </c>
      <c r="E34" s="108"/>
      <c r="F34" s="108"/>
      <c r="G34" s="108"/>
      <c r="H34" s="108"/>
      <c r="I34" s="108"/>
      <c r="J34" s="108"/>
      <c r="K34" s="108"/>
      <c r="N34" s="220"/>
    </row>
    <row r="35" spans="1:16" ht="17.45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0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23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19</v>
      </c>
      <c r="D38" s="5">
        <v>1</v>
      </c>
      <c r="E38" s="108"/>
      <c r="F38" s="108"/>
      <c r="G38" s="108"/>
      <c r="H38" s="108"/>
      <c r="I38" s="108"/>
      <c r="J38" s="108"/>
      <c r="K38" s="108"/>
      <c r="O38" s="220"/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  <c r="O39" s="220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0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0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</row>
    <row r="44" spans="1:16" x14ac:dyDescent="0.25">
      <c r="A44" s="108" t="s">
        <v>4492</v>
      </c>
      <c r="B44" s="108">
        <v>18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25</v>
      </c>
      <c r="D45" s="108">
        <v>3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21</v>
      </c>
      <c r="D47" s="108">
        <v>4</v>
      </c>
      <c r="E47" s="260"/>
      <c r="F47" s="108"/>
      <c r="G47" s="108"/>
      <c r="H47" s="108"/>
      <c r="I47" s="108"/>
      <c r="J47" s="108"/>
      <c r="K47" s="108"/>
      <c r="O47" s="303"/>
    </row>
    <row r="48" spans="1:16" ht="48" customHeight="1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</row>
    <row r="49" spans="1:20" ht="15.75" thickBot="1" x14ac:dyDescent="0.3">
      <c r="A49" s="98" t="s">
        <v>2986</v>
      </c>
      <c r="B49" s="108">
        <v>0</v>
      </c>
      <c r="C49" s="108">
        <v>0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25</v>
      </c>
      <c r="D50" s="5">
        <v>0</v>
      </c>
      <c r="E50" s="5"/>
      <c r="F50" s="5"/>
      <c r="G50" s="5"/>
      <c r="H50" s="5"/>
      <c r="I50" s="5"/>
      <c r="J50" s="5"/>
      <c r="K50" s="5"/>
      <c r="O50" s="276"/>
    </row>
    <row r="51" spans="1:20" x14ac:dyDescent="0.25">
      <c r="A51" s="5" t="s">
        <v>2992</v>
      </c>
      <c r="B51" s="5">
        <v>1</v>
      </c>
      <c r="C51" s="5">
        <v>23</v>
      </c>
      <c r="D51" s="5">
        <v>3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20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0</v>
      </c>
      <c r="C54" s="5">
        <v>0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T54" s="220"/>
    </row>
    <row r="55" spans="1:20" x14ac:dyDescent="0.25">
      <c r="A55" s="5" t="s">
        <v>2995</v>
      </c>
      <c r="B55" s="5">
        <v>2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2996</v>
      </c>
      <c r="B56" s="5">
        <v>2</v>
      </c>
      <c r="C56" s="5">
        <v>22</v>
      </c>
      <c r="D56" s="5">
        <v>1</v>
      </c>
      <c r="E56" s="135" t="s">
        <v>2843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0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0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0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29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27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29</v>
      </c>
      <c r="C66" s="5"/>
      <c r="D66" s="5">
        <v>1</v>
      </c>
      <c r="E66" s="264" t="s">
        <v>2843</v>
      </c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24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25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28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24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ht="31.9" customHeight="1" x14ac:dyDescent="0.25">
      <c r="A77" s="356" t="s">
        <v>4524</v>
      </c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4525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4526</v>
      </c>
      <c r="B79" s="5">
        <v>0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5100</v>
      </c>
      <c r="B80" s="5">
        <v>26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5101</v>
      </c>
      <c r="B81" s="5">
        <v>27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ht="49.15" customHeight="1" x14ac:dyDescent="0.25">
      <c r="A82" s="356" t="s">
        <v>5118</v>
      </c>
      <c r="B82" s="5"/>
      <c r="C82" s="5"/>
      <c r="D82" s="5"/>
      <c r="E82" s="24"/>
      <c r="F82" s="5"/>
      <c r="G82" s="5"/>
      <c r="H82" s="5"/>
      <c r="I82" s="5"/>
      <c r="J82" s="5"/>
      <c r="K82" s="5"/>
      <c r="O82" s="220"/>
    </row>
    <row r="83" spans="1:15" x14ac:dyDescent="0.25">
      <c r="A83" s="5" t="s">
        <v>4347</v>
      </c>
      <c r="B83" s="5">
        <v>0</v>
      </c>
      <c r="C83" s="86">
        <v>0</v>
      </c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4348</v>
      </c>
      <c r="B84" s="5">
        <v>5</v>
      </c>
      <c r="C84" s="86">
        <v>25</v>
      </c>
      <c r="D84" s="5">
        <v>1</v>
      </c>
      <c r="E84" s="264" t="s">
        <v>2843</v>
      </c>
      <c r="F84" s="5"/>
      <c r="G84" s="5"/>
      <c r="H84" s="5"/>
      <c r="I84" s="5"/>
      <c r="J84" s="5"/>
      <c r="K84" s="5"/>
    </row>
    <row r="85" spans="1:15" x14ac:dyDescent="0.25">
      <c r="A85" s="5" t="s">
        <v>4349</v>
      </c>
      <c r="B85" s="5">
        <v>5</v>
      </c>
      <c r="C85" s="86">
        <v>25</v>
      </c>
      <c r="D85" s="5">
        <v>1</v>
      </c>
      <c r="E85" s="264" t="s">
        <v>2843</v>
      </c>
      <c r="F85" s="5"/>
      <c r="G85" s="5"/>
      <c r="H85" s="5"/>
      <c r="I85" s="5"/>
      <c r="J85" s="5"/>
      <c r="K85" s="5"/>
    </row>
    <row r="86" spans="1:15" x14ac:dyDescent="0.25">
      <c r="A86" s="5" t="s">
        <v>4350</v>
      </c>
      <c r="B86" s="5">
        <v>21</v>
      </c>
      <c r="C86" s="5"/>
      <c r="D86" s="5"/>
      <c r="E86" s="24"/>
      <c r="F86" s="5"/>
      <c r="G86" s="5"/>
      <c r="H86" s="5"/>
      <c r="I86" s="5"/>
      <c r="J86" s="5"/>
      <c r="K86" s="5"/>
    </row>
    <row r="87" spans="1:15" x14ac:dyDescent="0.25">
      <c r="A87" s="5"/>
      <c r="B87" s="5"/>
      <c r="C87" s="5"/>
      <c r="D87" s="5"/>
      <c r="E87" s="24"/>
      <c r="F87" s="5"/>
      <c r="G87" s="5"/>
      <c r="H87" s="5"/>
      <c r="I87" s="5"/>
      <c r="J87" s="5"/>
      <c r="K87" s="5"/>
    </row>
    <row r="88" spans="1:15" ht="46.9" customHeight="1" x14ac:dyDescent="0.25">
      <c r="A88" s="356" t="s">
        <v>5121</v>
      </c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3399</v>
      </c>
      <c r="B89" s="5">
        <v>0</v>
      </c>
      <c r="C89" s="5">
        <v>0</v>
      </c>
      <c r="D89" s="5"/>
      <c r="E89" s="24"/>
      <c r="F89" s="5"/>
      <c r="G89" s="5"/>
      <c r="H89" s="5"/>
      <c r="I89" s="5"/>
      <c r="J89" s="5"/>
      <c r="K89" s="5"/>
    </row>
    <row r="90" spans="1:15" x14ac:dyDescent="0.25">
      <c r="A90" s="5" t="s">
        <v>4052</v>
      </c>
      <c r="B90" s="5">
        <v>0</v>
      </c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4130</v>
      </c>
      <c r="B91" s="5">
        <v>1</v>
      </c>
      <c r="C91" s="5">
        <v>25</v>
      </c>
      <c r="D91" s="5">
        <v>2</v>
      </c>
      <c r="E91" s="264"/>
      <c r="F91" s="5"/>
      <c r="G91" s="5"/>
      <c r="H91" s="5"/>
      <c r="I91" s="5"/>
      <c r="J91" s="5"/>
      <c r="K91" s="5"/>
    </row>
    <row r="92" spans="1:15" x14ac:dyDescent="0.25">
      <c r="A92" s="5" t="s">
        <v>4490</v>
      </c>
      <c r="B92" s="5">
        <v>13</v>
      </c>
      <c r="C92" s="5"/>
      <c r="D92" s="5">
        <v>1</v>
      </c>
      <c r="E92" s="264" t="s">
        <v>2843</v>
      </c>
      <c r="F92" s="5"/>
      <c r="G92" s="5"/>
      <c r="H92" s="5"/>
      <c r="I92" s="5"/>
      <c r="J92" s="5"/>
      <c r="K92" s="5"/>
    </row>
    <row r="93" spans="1:15" x14ac:dyDescent="0.25">
      <c r="A93" s="5" t="s">
        <v>4131</v>
      </c>
      <c r="B93" s="5">
        <v>0</v>
      </c>
      <c r="C93" s="5">
        <v>25</v>
      </c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5102</v>
      </c>
      <c r="B94" s="5">
        <v>18</v>
      </c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4132</v>
      </c>
      <c r="B95" s="5">
        <v>10</v>
      </c>
      <c r="C95" s="5">
        <v>15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/>
      <c r="B96" s="5"/>
      <c r="C96" s="5"/>
      <c r="D96" s="5"/>
      <c r="E96" s="24"/>
      <c r="F96" s="5"/>
      <c r="G96" s="5"/>
      <c r="H96" s="5"/>
      <c r="I96" s="5"/>
      <c r="J96" s="5"/>
      <c r="K96" s="5"/>
    </row>
    <row r="97" spans="1:11" ht="28.9" customHeight="1" x14ac:dyDescent="0.25">
      <c r="A97" s="356" t="s">
        <v>4547</v>
      </c>
      <c r="B97" s="5"/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4548</v>
      </c>
      <c r="B98" s="5">
        <v>0</v>
      </c>
      <c r="C98" s="5">
        <v>0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 t="s">
        <v>5103</v>
      </c>
      <c r="B99" s="5"/>
      <c r="C99" s="5">
        <v>23</v>
      </c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x14ac:dyDescent="0.25">
      <c r="A101" s="5"/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ht="28.5" x14ac:dyDescent="0.25">
      <c r="A102" s="356" t="s">
        <v>3</v>
      </c>
      <c r="B102" s="5"/>
      <c r="C102" s="5"/>
      <c r="D102" s="5"/>
      <c r="E102" s="97" t="s">
        <v>235</v>
      </c>
      <c r="F102" s="5"/>
      <c r="G102" s="5"/>
      <c r="H102" s="5"/>
      <c r="I102" s="5"/>
      <c r="J102" s="5"/>
      <c r="K102" s="5"/>
    </row>
    <row r="103" spans="1:11" ht="13.9" customHeight="1" x14ac:dyDescent="0.25">
      <c r="A103" s="362" t="s">
        <v>2489</v>
      </c>
      <c r="B103" s="5">
        <v>0</v>
      </c>
      <c r="C103" s="5">
        <v>0</v>
      </c>
      <c r="D103" s="5">
        <v>1</v>
      </c>
      <c r="E103" s="3"/>
      <c r="F103" s="5"/>
      <c r="G103" s="5"/>
      <c r="H103" s="5"/>
      <c r="I103" s="5"/>
      <c r="J103" s="5"/>
      <c r="K103" s="5"/>
    </row>
    <row r="104" spans="1:11" ht="13.9" customHeight="1" x14ac:dyDescent="0.25">
      <c r="A104" s="362" t="s">
        <v>3456</v>
      </c>
      <c r="B104" s="5">
        <v>0</v>
      </c>
      <c r="C104" s="24"/>
      <c r="D104" s="5"/>
      <c r="E104" s="3"/>
      <c r="F104" s="5"/>
      <c r="G104" s="5"/>
      <c r="H104" s="5"/>
      <c r="I104" s="5"/>
      <c r="J104" s="5"/>
      <c r="K104" s="5"/>
    </row>
    <row r="105" spans="1:11" x14ac:dyDescent="0.25">
      <c r="A105" s="362" t="s">
        <v>2490</v>
      </c>
      <c r="B105" s="5">
        <v>0</v>
      </c>
      <c r="C105" s="5">
        <v>25</v>
      </c>
      <c r="D105" s="5">
        <v>0</v>
      </c>
      <c r="E105" s="5"/>
      <c r="F105" s="5"/>
      <c r="G105" s="5"/>
      <c r="H105" s="5"/>
      <c r="I105" s="5"/>
      <c r="J105" s="5"/>
      <c r="K105" s="94"/>
    </row>
    <row r="106" spans="1:11" x14ac:dyDescent="0.25">
      <c r="A106" s="362" t="s">
        <v>3981</v>
      </c>
      <c r="B106" s="5">
        <v>13</v>
      </c>
      <c r="C106" s="24">
        <v>0</v>
      </c>
      <c r="D106" s="5"/>
      <c r="E106" s="5"/>
      <c r="F106" s="5"/>
      <c r="G106" s="5"/>
      <c r="H106" s="5"/>
      <c r="I106" s="5"/>
      <c r="J106" s="5"/>
      <c r="K106" s="94"/>
    </row>
    <row r="107" spans="1:11" x14ac:dyDescent="0.25">
      <c r="A107" s="362" t="s">
        <v>100</v>
      </c>
      <c r="B107" s="5">
        <v>0</v>
      </c>
      <c r="C107" s="24">
        <v>24</v>
      </c>
      <c r="D107" s="5">
        <v>0</v>
      </c>
      <c r="E107" s="135"/>
      <c r="F107" s="5"/>
      <c r="G107" s="5"/>
      <c r="H107" s="5"/>
      <c r="I107" s="5"/>
      <c r="J107" s="5"/>
      <c r="K107" s="5"/>
    </row>
    <row r="108" spans="1:11" x14ac:dyDescent="0.25">
      <c r="A108" s="362" t="s">
        <v>4491</v>
      </c>
      <c r="B108" s="5">
        <v>17</v>
      </c>
      <c r="C108" s="5">
        <v>0</v>
      </c>
      <c r="D108" s="5">
        <v>1</v>
      </c>
      <c r="E108" s="135" t="s">
        <v>2843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2491</v>
      </c>
      <c r="B109" s="5">
        <v>0</v>
      </c>
      <c r="C109" s="5">
        <v>24</v>
      </c>
      <c r="D109" s="5">
        <v>1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9" t="s">
        <v>5104</v>
      </c>
      <c r="B110" s="5">
        <v>13</v>
      </c>
      <c r="C110" s="5">
        <v>1</v>
      </c>
      <c r="D110" s="5"/>
      <c r="E110" s="5"/>
      <c r="F110" s="5"/>
      <c r="G110" s="5"/>
      <c r="H110" s="5"/>
      <c r="I110" s="5"/>
      <c r="J110" s="5"/>
      <c r="K110" s="5"/>
    </row>
    <row r="111" spans="1:11" ht="28.5" x14ac:dyDescent="0.25">
      <c r="A111" s="356" t="s">
        <v>288</v>
      </c>
      <c r="B111" s="5"/>
      <c r="C111" s="5"/>
      <c r="D111" s="5"/>
      <c r="E111" s="5"/>
      <c r="F111" s="5"/>
      <c r="G111" s="5"/>
      <c r="H111" s="5"/>
      <c r="I111" s="5"/>
      <c r="J111" s="5"/>
      <c r="K111" s="94"/>
    </row>
    <row r="112" spans="1:11" x14ac:dyDescent="0.25">
      <c r="A112" s="62">
        <v>711</v>
      </c>
      <c r="B112" s="5">
        <v>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62">
        <v>712</v>
      </c>
      <c r="B113" s="5">
        <v>0</v>
      </c>
      <c r="C113" s="5"/>
      <c r="D113" s="5">
        <v>0</v>
      </c>
      <c r="F113" s="5"/>
      <c r="G113" s="5"/>
      <c r="H113" s="5"/>
      <c r="I113" s="5"/>
      <c r="J113" s="5"/>
      <c r="K113" s="5"/>
    </row>
    <row r="114" spans="1:11" x14ac:dyDescent="0.25">
      <c r="A114" s="62" t="s">
        <v>2894</v>
      </c>
      <c r="B114" s="5">
        <v>0</v>
      </c>
      <c r="C114" s="5"/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62">
        <v>721</v>
      </c>
      <c r="B115" s="5">
        <v>0</v>
      </c>
      <c r="C115" s="5">
        <v>24</v>
      </c>
      <c r="D115" s="5">
        <v>3</v>
      </c>
      <c r="E115" s="254"/>
      <c r="F115" s="5"/>
      <c r="G115" s="5"/>
      <c r="H115" s="5"/>
      <c r="I115" s="5"/>
      <c r="J115" s="5"/>
      <c r="K115" s="94"/>
    </row>
    <row r="116" spans="1:11" x14ac:dyDescent="0.25">
      <c r="A116" s="62">
        <v>722</v>
      </c>
      <c r="B116" s="5">
        <v>0</v>
      </c>
      <c r="C116" s="5">
        <v>0</v>
      </c>
      <c r="D116" s="5">
        <v>0</v>
      </c>
      <c r="F116" s="5"/>
      <c r="G116" s="5"/>
      <c r="H116" s="5"/>
      <c r="I116" s="5"/>
      <c r="J116" s="5"/>
      <c r="K116" s="5"/>
    </row>
    <row r="117" spans="1:11" x14ac:dyDescent="0.25">
      <c r="A117" s="62" t="s">
        <v>2882</v>
      </c>
      <c r="B117" s="5">
        <v>0</v>
      </c>
      <c r="C117" s="5"/>
      <c r="D117" s="5"/>
      <c r="E117" s="254"/>
      <c r="F117" s="5"/>
      <c r="G117" s="5"/>
      <c r="H117" s="5"/>
      <c r="I117" s="5"/>
      <c r="J117" s="5"/>
      <c r="K117" s="5"/>
    </row>
    <row r="118" spans="1:11" x14ac:dyDescent="0.25">
      <c r="A118" s="62">
        <v>731</v>
      </c>
      <c r="B118" s="5">
        <v>0</v>
      </c>
      <c r="C118" s="5">
        <v>24</v>
      </c>
      <c r="D118" s="5">
        <v>2</v>
      </c>
      <c r="E118" s="5"/>
      <c r="F118" s="5"/>
      <c r="G118" s="5"/>
      <c r="H118" s="5"/>
      <c r="I118" s="5"/>
      <c r="J118" s="5"/>
      <c r="K118" s="5"/>
    </row>
    <row r="119" spans="1:11" x14ac:dyDescent="0.25">
      <c r="A119" s="62">
        <v>732</v>
      </c>
      <c r="B119" s="5">
        <v>0</v>
      </c>
      <c r="C119" s="5">
        <v>0</v>
      </c>
      <c r="D119" s="5">
        <v>0</v>
      </c>
      <c r="E119" s="5"/>
      <c r="F119" s="5"/>
      <c r="G119" s="5"/>
      <c r="H119" s="5"/>
      <c r="I119" s="5"/>
      <c r="J119" s="5"/>
      <c r="K119" s="5"/>
    </row>
    <row r="120" spans="1:11" x14ac:dyDescent="0.25">
      <c r="A120" s="62">
        <v>741</v>
      </c>
      <c r="B120" s="5">
        <v>0</v>
      </c>
      <c r="C120" s="5">
        <v>24</v>
      </c>
      <c r="D120" s="5">
        <v>0</v>
      </c>
      <c r="E120" s="5"/>
      <c r="F120" s="5"/>
      <c r="G120" s="5"/>
      <c r="H120" s="5"/>
      <c r="I120" s="5"/>
      <c r="J120" s="5"/>
      <c r="K120" s="5"/>
    </row>
    <row r="121" spans="1:11" x14ac:dyDescent="0.25">
      <c r="A121" s="62">
        <v>742</v>
      </c>
      <c r="B121" s="5"/>
      <c r="C121" s="5">
        <v>0</v>
      </c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355" t="s">
        <v>2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</row>
    <row r="123" spans="1:11" x14ac:dyDescent="0.25">
      <c r="A123" s="62">
        <v>811</v>
      </c>
      <c r="B123" s="5">
        <v>0</v>
      </c>
      <c r="C123" s="5">
        <v>0</v>
      </c>
      <c r="D123" s="5">
        <v>0</v>
      </c>
      <c r="E123" s="5"/>
      <c r="F123" s="5"/>
      <c r="G123" s="5"/>
      <c r="H123" s="5"/>
      <c r="I123" s="5"/>
      <c r="J123" s="5"/>
      <c r="K123" s="5"/>
    </row>
    <row r="124" spans="1:11" x14ac:dyDescent="0.25">
      <c r="A124" s="62" t="s">
        <v>2881</v>
      </c>
      <c r="B124" s="5">
        <v>0</v>
      </c>
      <c r="C124" s="5"/>
      <c r="D124" s="5"/>
      <c r="E124" s="5"/>
      <c r="F124" s="5"/>
      <c r="G124" s="5"/>
      <c r="H124" s="5"/>
      <c r="I124" s="5"/>
      <c r="J124" s="5"/>
      <c r="K124" s="5"/>
    </row>
    <row r="125" spans="1:11" x14ac:dyDescent="0.25">
      <c r="A125" s="62">
        <v>821</v>
      </c>
      <c r="B125" s="5">
        <v>2</v>
      </c>
      <c r="C125" s="5">
        <v>23</v>
      </c>
      <c r="D125" s="5">
        <v>0</v>
      </c>
      <c r="E125" s="135"/>
      <c r="F125" s="5"/>
      <c r="G125" s="5"/>
      <c r="H125" s="5"/>
      <c r="I125" s="5"/>
      <c r="J125" s="5"/>
      <c r="K125" s="5"/>
    </row>
    <row r="126" spans="1:11" x14ac:dyDescent="0.25">
      <c r="A126" s="62">
        <v>822</v>
      </c>
      <c r="B126" s="5">
        <v>0</v>
      </c>
      <c r="C126" s="5">
        <v>0</v>
      </c>
      <c r="D126" s="5">
        <v>0</v>
      </c>
      <c r="E126" s="135"/>
      <c r="F126" s="5"/>
      <c r="G126" s="5"/>
      <c r="H126" s="5"/>
      <c r="I126" s="5"/>
      <c r="J126" s="5"/>
      <c r="K126" s="5"/>
    </row>
    <row r="127" spans="1:11" x14ac:dyDescent="0.25">
      <c r="A127" s="62">
        <v>831</v>
      </c>
      <c r="B127" s="5">
        <v>4</v>
      </c>
      <c r="C127" s="5">
        <v>21</v>
      </c>
      <c r="D127" s="5">
        <v>0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832</v>
      </c>
      <c r="B128" s="5">
        <v>0</v>
      </c>
      <c r="C128" s="5">
        <v>0</v>
      </c>
      <c r="E128" s="5"/>
      <c r="F128" s="5"/>
      <c r="G128" s="5"/>
      <c r="H128" s="5"/>
      <c r="I128" s="5"/>
      <c r="J128" s="5"/>
      <c r="K128" s="5"/>
    </row>
    <row r="129" spans="1:19" x14ac:dyDescent="0.25">
      <c r="A129" s="62">
        <v>841</v>
      </c>
      <c r="B129" s="5">
        <v>0</v>
      </c>
      <c r="C129" s="5">
        <v>17</v>
      </c>
      <c r="D129" s="5">
        <v>3</v>
      </c>
      <c r="E129" s="135"/>
      <c r="F129" s="5"/>
      <c r="G129" s="5"/>
      <c r="H129" s="5"/>
      <c r="I129" s="5"/>
      <c r="J129" s="5"/>
      <c r="K129" s="5"/>
    </row>
    <row r="130" spans="1:19" x14ac:dyDescent="0.25">
      <c r="A130" s="62">
        <v>842</v>
      </c>
      <c r="B130" s="5">
        <v>0</v>
      </c>
      <c r="C130" s="5">
        <v>1</v>
      </c>
      <c r="D130" s="5">
        <v>0</v>
      </c>
      <c r="E130" s="135"/>
      <c r="F130" s="5"/>
      <c r="G130" s="5"/>
      <c r="H130" s="5"/>
      <c r="I130" s="5"/>
      <c r="J130" s="5"/>
      <c r="K130" s="5"/>
    </row>
    <row r="131" spans="1:19" ht="28.5" x14ac:dyDescent="0.25">
      <c r="A131" s="356" t="s">
        <v>319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911</v>
      </c>
      <c r="B132" s="5">
        <v>0</v>
      </c>
      <c r="C132" s="5">
        <v>0</v>
      </c>
      <c r="D132" s="5"/>
      <c r="E132" s="5"/>
      <c r="F132" s="5"/>
      <c r="G132" s="5"/>
      <c r="H132" s="5"/>
      <c r="I132" s="5"/>
      <c r="J132" s="5"/>
      <c r="K132" s="5"/>
    </row>
    <row r="133" spans="1:19" x14ac:dyDescent="0.25">
      <c r="A133" s="62">
        <v>912</v>
      </c>
      <c r="B133" s="5">
        <v>0</v>
      </c>
      <c r="C133" s="5"/>
      <c r="D133" s="5"/>
      <c r="E133" s="5"/>
      <c r="F133" s="5"/>
      <c r="G133" s="5"/>
      <c r="H133" s="5"/>
      <c r="I133" s="5"/>
      <c r="J133" s="5"/>
      <c r="K133" s="5"/>
    </row>
    <row r="134" spans="1:19" x14ac:dyDescent="0.25">
      <c r="A134" s="62">
        <v>921</v>
      </c>
      <c r="B134" s="5">
        <v>0</v>
      </c>
      <c r="C134" s="5">
        <v>25</v>
      </c>
      <c r="D134" s="96">
        <v>1</v>
      </c>
      <c r="E134" s="255" t="s">
        <v>2843</v>
      </c>
      <c r="F134" s="5"/>
      <c r="G134" s="5"/>
      <c r="H134" s="5"/>
      <c r="I134" s="5"/>
      <c r="J134" s="5"/>
      <c r="K134" s="5"/>
    </row>
    <row r="135" spans="1:19" x14ac:dyDescent="0.25">
      <c r="A135" s="62">
        <v>922</v>
      </c>
      <c r="B135" s="5">
        <v>19</v>
      </c>
      <c r="C135" s="5"/>
      <c r="D135" s="5">
        <v>0</v>
      </c>
      <c r="E135" s="255"/>
      <c r="F135" s="5"/>
      <c r="G135" s="5"/>
      <c r="H135" s="5"/>
      <c r="I135" s="5"/>
      <c r="J135" s="5"/>
      <c r="K135" s="5"/>
    </row>
    <row r="136" spans="1:19" x14ac:dyDescent="0.25">
      <c r="A136" s="62">
        <v>931</v>
      </c>
      <c r="B136" s="5">
        <v>6</v>
      </c>
      <c r="C136" s="5">
        <v>24</v>
      </c>
      <c r="D136" s="5">
        <v>2</v>
      </c>
      <c r="E136" s="5"/>
      <c r="F136" s="5"/>
      <c r="G136" s="5"/>
      <c r="H136" s="5"/>
      <c r="I136" s="5"/>
      <c r="J136" s="5"/>
      <c r="K136" s="5"/>
      <c r="O136" s="252" t="s">
        <v>5074</v>
      </c>
      <c r="P136" s="252"/>
      <c r="Q136" s="252"/>
      <c r="R136" s="252"/>
      <c r="S136" s="252"/>
    </row>
    <row r="137" spans="1:19" x14ac:dyDescent="0.25">
      <c r="A137" s="361">
        <v>932</v>
      </c>
      <c r="B137" s="5">
        <v>0</v>
      </c>
      <c r="C137" s="5"/>
      <c r="D137" s="108">
        <v>1</v>
      </c>
      <c r="E137" s="260" t="s">
        <v>2843</v>
      </c>
      <c r="F137" s="108"/>
      <c r="G137" s="108"/>
      <c r="H137" s="108"/>
      <c r="I137" s="108"/>
      <c r="J137" s="108"/>
      <c r="K137" s="108"/>
      <c r="O137" s="252" t="s">
        <v>5075</v>
      </c>
      <c r="P137" s="252" t="s">
        <v>5081</v>
      </c>
      <c r="Q137" s="252"/>
      <c r="R137" s="252" t="s">
        <v>5082</v>
      </c>
      <c r="S137" s="252"/>
    </row>
    <row r="138" spans="1:19" x14ac:dyDescent="0.25">
      <c r="A138" s="361">
        <v>941</v>
      </c>
      <c r="B138" s="5">
        <v>2</v>
      </c>
      <c r="C138" s="5">
        <v>25</v>
      </c>
      <c r="D138" s="108">
        <v>0</v>
      </c>
      <c r="E138" s="108"/>
      <c r="F138" s="108"/>
      <c r="G138" s="108"/>
      <c r="H138" s="108"/>
      <c r="I138" s="108"/>
      <c r="J138" s="108"/>
      <c r="K138" s="108"/>
      <c r="O138" s="252" t="s">
        <v>5072</v>
      </c>
      <c r="P138" s="252" t="s">
        <v>5083</v>
      </c>
      <c r="Q138" s="252"/>
      <c r="R138" s="252" t="s">
        <v>5084</v>
      </c>
      <c r="S138" s="252"/>
    </row>
    <row r="139" spans="1:19" x14ac:dyDescent="0.25">
      <c r="A139" s="62">
        <v>942</v>
      </c>
      <c r="B139" s="5">
        <v>21</v>
      </c>
      <c r="C139" s="5"/>
      <c r="D139" s="5"/>
      <c r="E139" s="5"/>
      <c r="F139" s="5"/>
      <c r="G139" s="5"/>
      <c r="H139" s="5"/>
      <c r="I139" s="5"/>
      <c r="J139" s="5"/>
      <c r="K139" s="5"/>
      <c r="O139" s="252"/>
      <c r="P139" s="252"/>
      <c r="Q139" s="252"/>
      <c r="R139" s="252"/>
      <c r="S139" s="252"/>
    </row>
    <row r="140" spans="1:19" ht="15.75" thickBot="1" x14ac:dyDescent="0.3">
      <c r="A140" s="9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O140" s="252"/>
      <c r="P140" s="252"/>
      <c r="Q140" s="252"/>
      <c r="R140" s="252"/>
      <c r="S140" s="252"/>
    </row>
    <row r="141" spans="1:19" x14ac:dyDescent="0.25">
      <c r="A141" s="99" t="s">
        <v>346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O141" s="252"/>
      <c r="P141" s="252"/>
      <c r="Q141" s="252"/>
      <c r="R141" s="252"/>
      <c r="S141" s="252"/>
    </row>
    <row r="142" spans="1:19" x14ac:dyDescent="0.25">
      <c r="A142" s="359">
        <v>311</v>
      </c>
      <c r="B142" s="5">
        <v>0</v>
      </c>
      <c r="C142" s="5">
        <v>0</v>
      </c>
      <c r="D142" s="5"/>
      <c r="E142" s="5"/>
      <c r="F142" s="5"/>
      <c r="G142" s="5"/>
      <c r="H142" s="5"/>
      <c r="I142" s="5"/>
      <c r="J142" s="5"/>
      <c r="K142" s="5"/>
      <c r="O142" s="252" t="s">
        <v>5073</v>
      </c>
      <c r="P142" s="252"/>
      <c r="Q142" s="252"/>
      <c r="R142" s="252"/>
      <c r="S142" s="252"/>
    </row>
    <row r="143" spans="1:19" x14ac:dyDescent="0.25">
      <c r="A143" s="360">
        <v>312</v>
      </c>
      <c r="B143" s="5">
        <v>0</v>
      </c>
      <c r="C143" s="5"/>
      <c r="D143" s="5">
        <v>0</v>
      </c>
      <c r="E143" s="255"/>
      <c r="F143" s="5"/>
      <c r="G143" s="5"/>
      <c r="H143" s="5"/>
      <c r="I143" s="5"/>
      <c r="J143" s="5"/>
      <c r="K143" s="94"/>
      <c r="O143" s="252" t="s">
        <v>5076</v>
      </c>
      <c r="P143" s="252"/>
      <c r="Q143" s="252"/>
      <c r="R143" s="252"/>
      <c r="S143" s="252"/>
    </row>
    <row r="144" spans="1:19" x14ac:dyDescent="0.25">
      <c r="A144" s="360">
        <v>313</v>
      </c>
      <c r="B144" s="5">
        <v>0</v>
      </c>
      <c r="C144" s="24"/>
      <c r="D144" s="5"/>
      <c r="E144" s="5"/>
      <c r="F144" s="5"/>
      <c r="G144" s="5"/>
      <c r="H144" s="5"/>
      <c r="I144" s="5"/>
      <c r="J144" s="5"/>
      <c r="K144" s="94"/>
    </row>
    <row r="145" spans="1:25" x14ac:dyDescent="0.25">
      <c r="A145" s="62">
        <v>321</v>
      </c>
      <c r="B145" s="5">
        <v>0</v>
      </c>
      <c r="C145" s="24">
        <v>25</v>
      </c>
      <c r="D145" s="5">
        <v>0</v>
      </c>
      <c r="E145" s="5"/>
      <c r="F145" s="5"/>
      <c r="G145" s="5"/>
      <c r="H145" s="5"/>
      <c r="I145" s="5"/>
      <c r="J145" s="5"/>
      <c r="K145" s="5"/>
    </row>
    <row r="146" spans="1:25" x14ac:dyDescent="0.25">
      <c r="A146" s="62">
        <v>322</v>
      </c>
      <c r="B146" s="5">
        <v>16</v>
      </c>
      <c r="C146" s="5"/>
      <c r="D146" s="5">
        <v>0</v>
      </c>
      <c r="E146" s="135"/>
      <c r="F146" s="5"/>
      <c r="G146" s="5"/>
      <c r="H146" s="5"/>
      <c r="I146" s="5"/>
      <c r="J146" s="5"/>
      <c r="K146" s="94"/>
      <c r="O146" t="s">
        <v>6</v>
      </c>
    </row>
    <row r="147" spans="1:25" x14ac:dyDescent="0.25">
      <c r="A147" s="62">
        <v>331</v>
      </c>
      <c r="B147" s="5">
        <v>3</v>
      </c>
      <c r="C147" s="24">
        <v>25</v>
      </c>
      <c r="D147" s="5">
        <v>0</v>
      </c>
      <c r="E147" s="135"/>
      <c r="F147" s="5"/>
      <c r="G147" s="5"/>
      <c r="H147" s="5"/>
      <c r="I147" s="5"/>
      <c r="J147" s="5"/>
      <c r="K147" s="5"/>
      <c r="N147" s="252"/>
      <c r="O147" s="335"/>
      <c r="P147" s="252"/>
    </row>
    <row r="148" spans="1:25" x14ac:dyDescent="0.25">
      <c r="A148" s="62">
        <v>332</v>
      </c>
      <c r="B148" s="5">
        <v>27</v>
      </c>
      <c r="C148" s="5"/>
      <c r="D148" s="5"/>
      <c r="E148" s="5"/>
      <c r="F148" s="5"/>
      <c r="G148" s="5"/>
      <c r="H148" s="5"/>
      <c r="I148" s="5"/>
      <c r="J148" s="5"/>
      <c r="K148" s="94"/>
    </row>
    <row r="149" spans="1:25" x14ac:dyDescent="0.25">
      <c r="A149" s="62">
        <v>341</v>
      </c>
      <c r="B149" s="5">
        <v>3</v>
      </c>
      <c r="C149" s="5">
        <v>25</v>
      </c>
      <c r="D149" s="5">
        <v>0</v>
      </c>
      <c r="E149" s="5"/>
      <c r="F149" s="5"/>
      <c r="G149" s="5"/>
      <c r="H149" s="5"/>
      <c r="I149" s="5"/>
      <c r="J149" s="5"/>
      <c r="K149" s="94"/>
    </row>
    <row r="150" spans="1:25" x14ac:dyDescent="0.25">
      <c r="A150" s="360">
        <v>342</v>
      </c>
      <c r="B150" s="5">
        <v>20</v>
      </c>
      <c r="C150" s="5">
        <v>0</v>
      </c>
      <c r="D150" s="5">
        <v>0</v>
      </c>
      <c r="E150" s="5"/>
      <c r="F150" s="5"/>
      <c r="G150" s="5"/>
      <c r="H150" s="5"/>
      <c r="I150" s="5"/>
      <c r="J150" s="5"/>
      <c r="K150" s="5"/>
    </row>
    <row r="151" spans="1:25" x14ac:dyDescent="0.25">
      <c r="A151" s="360">
        <v>343</v>
      </c>
      <c r="B151" s="96"/>
      <c r="C151" s="96"/>
      <c r="D151" s="96"/>
      <c r="E151" s="175"/>
      <c r="F151" s="96"/>
      <c r="G151" s="96"/>
      <c r="H151" s="96"/>
      <c r="I151" s="96"/>
      <c r="J151" s="96"/>
      <c r="K151" s="96"/>
      <c r="L151" s="174"/>
      <c r="M151" s="166"/>
    </row>
    <row r="152" spans="1:25" ht="15.75" thickBot="1" x14ac:dyDescent="0.3">
      <c r="A152" s="107"/>
      <c r="B152" s="107"/>
      <c r="C152" s="107"/>
      <c r="D152" s="107"/>
      <c r="E152" s="177"/>
      <c r="F152" s="107"/>
      <c r="G152" s="107"/>
      <c r="H152" s="107"/>
      <c r="I152" s="107"/>
      <c r="J152" s="107"/>
      <c r="K152" s="107"/>
      <c r="L152" s="174"/>
      <c r="M152" s="166"/>
    </row>
    <row r="153" spans="1:25" ht="13.9" customHeight="1" x14ac:dyDescent="0.25">
      <c r="A153" s="176" t="s">
        <v>1776</v>
      </c>
      <c r="B153" s="176">
        <f>SUM(B4:B152)</f>
        <v>729</v>
      </c>
      <c r="C153" s="176">
        <f>SUM(C4:C152)</f>
        <v>1004</v>
      </c>
      <c r="D153" s="176">
        <f>SUM(D4:D152)</f>
        <v>47</v>
      </c>
      <c r="E153" s="165"/>
      <c r="F153" s="176"/>
      <c r="G153" s="165"/>
      <c r="H153" s="165"/>
      <c r="I153" s="165"/>
      <c r="J153" s="165"/>
      <c r="K153" s="176">
        <f>B153+C153+D153</f>
        <v>1780</v>
      </c>
      <c r="L153" s="174"/>
      <c r="M153" s="166"/>
    </row>
    <row r="154" spans="1:25" ht="15.75" thickBot="1" x14ac:dyDescent="0.3">
      <c r="A154" s="96"/>
      <c r="B154" s="96"/>
      <c r="C154" s="96"/>
      <c r="D154" s="96"/>
      <c r="E154" s="167" t="s">
        <v>2191</v>
      </c>
      <c r="F154" s="167">
        <v>89</v>
      </c>
      <c r="G154" s="96"/>
      <c r="H154" s="96"/>
      <c r="I154" s="96"/>
      <c r="J154" s="96"/>
      <c r="K154" s="167"/>
      <c r="M154" s="166"/>
    </row>
    <row r="155" spans="1:25" ht="0.6" customHeight="1" thickBot="1" x14ac:dyDescent="0.3">
      <c r="A155" s="171"/>
      <c r="B155" s="171"/>
      <c r="C155" s="171"/>
      <c r="D155" s="171"/>
      <c r="E155" s="165"/>
      <c r="F155" s="171"/>
      <c r="G155" s="171"/>
      <c r="H155" s="171"/>
      <c r="I155" s="171"/>
      <c r="J155" s="171"/>
      <c r="K155" s="171"/>
      <c r="L155" s="174"/>
      <c r="M155" s="166"/>
    </row>
    <row r="156" spans="1:25" ht="15.75" hidden="1" thickBot="1" x14ac:dyDescent="0.3">
      <c r="A156" s="171"/>
      <c r="B156" s="171"/>
      <c r="C156" s="171"/>
      <c r="D156" s="171"/>
      <c r="E156" s="96"/>
      <c r="F156" s="171"/>
      <c r="G156" s="171"/>
      <c r="H156" s="171"/>
      <c r="I156" s="171"/>
      <c r="J156" s="171"/>
      <c r="K156" s="171"/>
      <c r="L156" s="174"/>
      <c r="M156" s="166"/>
    </row>
    <row r="157" spans="1:25" ht="15.75" hidden="1" thickBot="1" x14ac:dyDescent="0.3">
      <c r="A157" s="171"/>
      <c r="B157" s="171"/>
      <c r="C157" s="171"/>
      <c r="D157" s="171"/>
      <c r="E157" s="96"/>
      <c r="F157" s="171"/>
      <c r="G157" s="171"/>
      <c r="H157" s="171"/>
      <c r="I157" s="171"/>
      <c r="J157" s="171"/>
      <c r="K157" s="171"/>
      <c r="L157" s="174"/>
      <c r="M157" s="166"/>
    </row>
    <row r="158" spans="1:25" s="5" customFormat="1" ht="15.75" hidden="1" thickBot="1" x14ac:dyDescent="0.3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166"/>
      <c r="M158" s="166"/>
      <c r="N158"/>
      <c r="O158"/>
      <c r="P158"/>
      <c r="Q158"/>
      <c r="R158"/>
      <c r="S158"/>
      <c r="T158"/>
      <c r="U158"/>
      <c r="V158"/>
      <c r="W158"/>
      <c r="X158"/>
      <c r="Y158" s="77"/>
    </row>
    <row r="159" spans="1:25" ht="15.75" hidden="1" thickBo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166"/>
      <c r="M159" s="166"/>
    </row>
    <row r="160" spans="1:25" ht="15.75" hidden="1" thickBo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166"/>
      <c r="M160" s="166"/>
    </row>
    <row r="161" spans="1:24" ht="15.75" hidden="1" thickBot="1" x14ac:dyDescent="0.3">
      <c r="A161" s="265"/>
      <c r="B161" s="265"/>
      <c r="C161" s="265"/>
      <c r="D161" s="265"/>
      <c r="E161" s="96"/>
      <c r="F161" s="265"/>
      <c r="G161" s="265"/>
      <c r="H161" s="265"/>
      <c r="I161" s="265"/>
      <c r="J161" s="265"/>
      <c r="K161" s="265"/>
      <c r="L161" s="166"/>
      <c r="M161" s="166"/>
    </row>
    <row r="162" spans="1:24" ht="15.75" thickTop="1" x14ac:dyDescent="0.25">
      <c r="A162" s="267" t="s">
        <v>1266</v>
      </c>
      <c r="B162" s="266"/>
      <c r="C162" s="266"/>
      <c r="D162" s="266"/>
      <c r="E162" s="5"/>
      <c r="F162" s="266"/>
      <c r="G162" s="266"/>
      <c r="H162" s="266"/>
      <c r="I162" s="266"/>
      <c r="J162" s="266"/>
      <c r="K162" s="266"/>
      <c r="L162" s="166"/>
      <c r="M162" s="166"/>
    </row>
    <row r="163" spans="1:24" x14ac:dyDescent="0.25">
      <c r="A163" s="355" t="s">
        <v>2</v>
      </c>
      <c r="B163" s="165"/>
      <c r="C163" s="165"/>
      <c r="D163" s="165"/>
      <c r="E163" s="357"/>
      <c r="F163" s="165"/>
      <c r="G163" s="165"/>
      <c r="H163" s="165"/>
      <c r="I163" s="165"/>
      <c r="J163" s="165"/>
      <c r="K163" s="165"/>
      <c r="L163" s="166"/>
      <c r="M163" s="166"/>
    </row>
    <row r="164" spans="1:24" x14ac:dyDescent="0.25">
      <c r="A164" s="165" t="s">
        <v>4565</v>
      </c>
      <c r="B164" s="165">
        <v>0</v>
      </c>
      <c r="C164" s="165">
        <v>15</v>
      </c>
      <c r="D164" s="165">
        <v>1</v>
      </c>
      <c r="E164" s="347" t="s">
        <v>2843</v>
      </c>
      <c r="F164" s="165"/>
      <c r="G164" s="165"/>
      <c r="H164" s="165"/>
      <c r="I164" s="165"/>
      <c r="J164" s="165"/>
      <c r="K164" s="165"/>
      <c r="L164" s="166"/>
      <c r="M164" s="166"/>
    </row>
    <row r="165" spans="1:24" x14ac:dyDescent="0.25">
      <c r="A165" s="165" t="s">
        <v>4528</v>
      </c>
      <c r="B165" s="165">
        <v>0</v>
      </c>
      <c r="C165" s="165">
        <v>0</v>
      </c>
      <c r="D165" s="165"/>
      <c r="E165" s="340"/>
      <c r="F165" s="165"/>
      <c r="G165" s="165"/>
      <c r="H165" s="165"/>
      <c r="I165" s="165"/>
      <c r="J165" s="165"/>
      <c r="K165" s="165"/>
      <c r="L165" s="166"/>
      <c r="M165" s="166"/>
    </row>
    <row r="166" spans="1:24" x14ac:dyDescent="0.25">
      <c r="A166" s="165" t="s">
        <v>4567</v>
      </c>
      <c r="B166" s="165">
        <v>18</v>
      </c>
      <c r="C166" s="165"/>
      <c r="D166" s="165"/>
      <c r="E166" s="340"/>
      <c r="F166" s="165"/>
      <c r="G166" s="165"/>
      <c r="H166" s="165"/>
      <c r="I166" s="165"/>
      <c r="J166" s="165"/>
      <c r="K166" s="165"/>
      <c r="L166" s="166"/>
      <c r="M166" s="166"/>
    </row>
    <row r="167" spans="1:24" x14ac:dyDescent="0.25">
      <c r="A167" s="96" t="s">
        <v>4019</v>
      </c>
      <c r="B167" s="96">
        <v>9</v>
      </c>
      <c r="C167" s="96">
        <v>15</v>
      </c>
      <c r="D167" s="96">
        <v>0</v>
      </c>
      <c r="E167" s="254"/>
      <c r="F167" s="96"/>
      <c r="G167" s="96"/>
      <c r="H167" s="96"/>
      <c r="I167" s="96"/>
      <c r="J167" s="96"/>
      <c r="K167" s="96"/>
      <c r="L167" s="166"/>
      <c r="M167" s="166"/>
      <c r="O167" s="220"/>
      <c r="P167" s="220"/>
    </row>
    <row r="168" spans="1:24" x14ac:dyDescent="0.25">
      <c r="A168" s="96" t="s">
        <v>4023</v>
      </c>
      <c r="B168" s="96">
        <v>0</v>
      </c>
      <c r="C168" s="96"/>
      <c r="D168" s="96"/>
      <c r="E168" s="96"/>
      <c r="F168" s="165"/>
      <c r="G168" s="96"/>
      <c r="H168" s="96"/>
      <c r="I168" s="96"/>
      <c r="J168" s="96"/>
      <c r="K168" s="96"/>
      <c r="L168" s="166"/>
      <c r="M168" s="166"/>
      <c r="O168" s="220"/>
      <c r="P168" s="220"/>
    </row>
    <row r="169" spans="1:24" x14ac:dyDescent="0.25">
      <c r="A169" s="96" t="s">
        <v>4025</v>
      </c>
      <c r="B169" s="96">
        <v>22</v>
      </c>
      <c r="C169" s="96"/>
      <c r="D169" s="96">
        <v>0</v>
      </c>
      <c r="E169" s="135"/>
      <c r="F169" s="165"/>
      <c r="G169" s="96"/>
      <c r="H169" s="96"/>
      <c r="I169" s="96"/>
      <c r="J169" s="96"/>
      <c r="K169" s="96"/>
      <c r="L169" s="166"/>
      <c r="M169" s="166"/>
      <c r="O169" s="220"/>
      <c r="P169" s="220"/>
    </row>
    <row r="170" spans="1:24" x14ac:dyDescent="0.25">
      <c r="A170" s="96" t="s">
        <v>3446</v>
      </c>
      <c r="B170" s="96">
        <v>11</v>
      </c>
      <c r="C170" s="96">
        <v>15</v>
      </c>
      <c r="D170" s="96">
        <v>0</v>
      </c>
      <c r="E170" s="135"/>
      <c r="F170" s="165"/>
      <c r="G170" s="96"/>
      <c r="H170" s="96"/>
      <c r="I170" s="96"/>
      <c r="J170" s="96"/>
      <c r="K170" s="96"/>
      <c r="L170" s="166"/>
      <c r="M170" s="166"/>
      <c r="O170" s="220"/>
      <c r="P170" s="220"/>
    </row>
    <row r="171" spans="1:24" x14ac:dyDescent="0.25">
      <c r="A171" s="5" t="s">
        <v>3447</v>
      </c>
      <c r="B171" s="5">
        <v>0</v>
      </c>
      <c r="C171" s="5">
        <v>0</v>
      </c>
      <c r="D171" s="5">
        <v>0</v>
      </c>
      <c r="F171" s="165"/>
      <c r="G171" s="96"/>
      <c r="H171" s="96"/>
      <c r="I171" s="96"/>
      <c r="J171" s="96"/>
      <c r="K171" s="96"/>
      <c r="L171" s="166"/>
      <c r="M171" s="166"/>
      <c r="O171" s="220"/>
      <c r="P171" s="220"/>
    </row>
    <row r="172" spans="1:24" x14ac:dyDescent="0.25">
      <c r="A172" s="96" t="s">
        <v>3448</v>
      </c>
      <c r="B172" s="96">
        <v>33</v>
      </c>
      <c r="C172" s="96"/>
      <c r="D172" s="96">
        <v>0</v>
      </c>
      <c r="E172" s="135"/>
      <c r="F172" s="165"/>
      <c r="G172" s="96"/>
      <c r="H172" s="96"/>
      <c r="I172" s="96"/>
      <c r="J172" s="96"/>
      <c r="K172" s="96"/>
      <c r="L172" s="166"/>
      <c r="M172" s="166"/>
      <c r="O172" s="220"/>
      <c r="P172" s="220"/>
    </row>
    <row r="173" spans="1:24" x14ac:dyDescent="0.25">
      <c r="A173" s="96" t="s">
        <v>3449</v>
      </c>
      <c r="B173" s="96">
        <v>20</v>
      </c>
      <c r="C173" s="96"/>
      <c r="D173" s="96"/>
      <c r="E173" s="165"/>
      <c r="F173" s="165"/>
      <c r="G173" s="96"/>
      <c r="H173" s="96"/>
      <c r="I173" s="96"/>
      <c r="J173" s="96"/>
      <c r="K173" s="96"/>
      <c r="L173" s="166"/>
      <c r="M173" s="166"/>
      <c r="O173" s="220"/>
      <c r="P173" s="220"/>
    </row>
    <row r="174" spans="1:24" s="5" customFormat="1" x14ac:dyDescent="0.25">
      <c r="A174" s="96"/>
      <c r="B174" s="163"/>
      <c r="C174" s="163"/>
      <c r="D174" s="96"/>
      <c r="E174" s="135"/>
      <c r="F174" s="165" t="s">
        <v>1759</v>
      </c>
      <c r="G174" s="96"/>
      <c r="H174" s="96"/>
      <c r="I174" s="96"/>
      <c r="J174" s="96"/>
      <c r="K174" s="96"/>
      <c r="L174" s="166"/>
      <c r="M174" s="166"/>
      <c r="N174"/>
      <c r="O174" s="220"/>
      <c r="P174" s="220"/>
      <c r="Q174"/>
      <c r="R174"/>
      <c r="S174"/>
      <c r="T174"/>
      <c r="U174"/>
      <c r="V174"/>
      <c r="W174"/>
      <c r="X174"/>
    </row>
    <row r="175" spans="1:24" x14ac:dyDescent="0.25">
      <c r="A175" s="24"/>
      <c r="B175" s="274"/>
      <c r="C175" s="274"/>
      <c r="D175" s="24"/>
      <c r="E175" s="5"/>
      <c r="F175" s="24"/>
      <c r="G175" s="24">
        <f>SUM(C164+C165+C166+C184+C188+C192+C193)</f>
        <v>61</v>
      </c>
      <c r="H175" s="24">
        <f>SUM(C167+C168+C169+C185+C189+C194+C195)</f>
        <v>60</v>
      </c>
      <c r="I175" s="24">
        <f>SUM(C170+C171+C172+C173+C196+C197+C198)</f>
        <v>30</v>
      </c>
      <c r="J175" s="24">
        <f>SUM(C198)</f>
        <v>0</v>
      </c>
      <c r="K175" s="170">
        <f>SUM(F175:J175)</f>
        <v>151</v>
      </c>
      <c r="L175" s="301"/>
      <c r="O175" s="220"/>
      <c r="P175" s="220"/>
      <c r="S175" s="220"/>
      <c r="T175" s="220"/>
      <c r="U175" s="220"/>
      <c r="V175" s="220"/>
    </row>
    <row r="176" spans="1:24" x14ac:dyDescent="0.25">
      <c r="A176" s="96"/>
      <c r="B176" s="163"/>
      <c r="C176" s="163"/>
      <c r="D176" s="96"/>
      <c r="E176" s="96"/>
      <c r="F176" s="96" t="s">
        <v>1770</v>
      </c>
      <c r="G176" s="96"/>
      <c r="H176" s="96"/>
      <c r="I176" s="96"/>
      <c r="J176" s="96"/>
      <c r="K176" s="96"/>
      <c r="L176" s="174"/>
      <c r="M176" s="166"/>
      <c r="O176" s="220"/>
      <c r="P176" s="220"/>
      <c r="S176" s="220"/>
    </row>
    <row r="177" spans="1:20" ht="15.75" thickBot="1" x14ac:dyDescent="0.3">
      <c r="A177" s="165"/>
      <c r="B177" s="278"/>
      <c r="C177" s="278"/>
      <c r="D177" s="165"/>
      <c r="E177" s="178"/>
      <c r="F177" s="341"/>
      <c r="G177" s="165">
        <f>SUM(B164+B165+B166+B184+B188+B192+B193)</f>
        <v>34</v>
      </c>
      <c r="H177" s="165">
        <f>SUM(B167+B168+B169+B185+B189+B194+B195)</f>
        <v>59</v>
      </c>
      <c r="I177" s="165">
        <f>SUM(B170+B171+B172+B173+B196+B197)</f>
        <v>84</v>
      </c>
      <c r="J177" s="165">
        <f>SUM(B198)</f>
        <v>28</v>
      </c>
      <c r="K177" s="176">
        <f>SUM(F177:J177)</f>
        <v>205</v>
      </c>
      <c r="L177" s="174"/>
      <c r="M177" s="166"/>
      <c r="S177" s="220"/>
      <c r="T177" s="220"/>
    </row>
    <row r="178" spans="1:20" ht="15.75" thickBot="1" x14ac:dyDescent="0.3">
      <c r="A178" s="172"/>
      <c r="B178" s="278"/>
      <c r="C178" s="278"/>
      <c r="D178" s="165"/>
      <c r="E178" s="254"/>
      <c r="F178" s="96" t="s">
        <v>1775</v>
      </c>
      <c r="G178" s="165"/>
      <c r="H178" s="165"/>
      <c r="I178" s="165"/>
      <c r="J178" s="165"/>
      <c r="K178" s="165"/>
      <c r="L178" s="174"/>
      <c r="M178" s="166"/>
      <c r="S178" s="220"/>
      <c r="T178" s="220"/>
    </row>
    <row r="179" spans="1:20" x14ac:dyDescent="0.25">
      <c r="A179" s="300"/>
      <c r="B179" s="278"/>
      <c r="C179" s="278"/>
      <c r="D179" s="165"/>
      <c r="E179" s="178"/>
      <c r="F179" s="165"/>
      <c r="G179" s="165">
        <f>SUM(D164+D165+D166+D184+D188+D192+D193)</f>
        <v>1</v>
      </c>
      <c r="H179" s="165">
        <f>SUM(D167+D168+D169+D189+D194+D195)</f>
        <v>0</v>
      </c>
      <c r="I179" s="165">
        <f>SUM(D174+D175+D176+D198)</f>
        <v>0</v>
      </c>
      <c r="J179" s="165"/>
      <c r="K179" s="176">
        <f>SUM(F179:J179)</f>
        <v>1</v>
      </c>
      <c r="L179" s="174"/>
      <c r="M179" s="166"/>
    </row>
    <row r="180" spans="1:20" x14ac:dyDescent="0.25">
      <c r="A180" s="254"/>
      <c r="B180" s="163"/>
      <c r="C180" s="163"/>
      <c r="D180" s="96"/>
      <c r="F180" s="96" t="s">
        <v>1776</v>
      </c>
      <c r="G180" s="96"/>
      <c r="H180" s="96"/>
      <c r="I180" s="96"/>
      <c r="J180" s="96"/>
      <c r="K180" s="96"/>
      <c r="L180" s="174"/>
      <c r="M180" s="166"/>
    </row>
    <row r="181" spans="1:20" x14ac:dyDescent="0.25">
      <c r="A181" s="96"/>
      <c r="B181" s="163"/>
      <c r="C181" s="163"/>
      <c r="D181" s="96"/>
      <c r="E181" s="96"/>
      <c r="F181" s="5">
        <f>F175+F177+F179</f>
        <v>0</v>
      </c>
      <c r="G181" s="96">
        <f>G175+G177+G179</f>
        <v>96</v>
      </c>
      <c r="H181" s="96">
        <f>H175+H177+H179</f>
        <v>119</v>
      </c>
      <c r="I181" s="96">
        <f>I175+I177+I179</f>
        <v>114</v>
      </c>
      <c r="J181" s="96">
        <f>SUM(J175+J177+J179)</f>
        <v>28</v>
      </c>
      <c r="K181" s="167">
        <f>SUM(K175:K180)</f>
        <v>357</v>
      </c>
      <c r="L181" s="174"/>
      <c r="M181" s="166"/>
      <c r="O181" s="220"/>
      <c r="P181" s="220"/>
    </row>
    <row r="182" spans="1:20" x14ac:dyDescent="0.25">
      <c r="A182" s="96"/>
      <c r="B182" s="163"/>
      <c r="C182" s="163"/>
      <c r="D182" s="96"/>
      <c r="E182" s="96"/>
      <c r="F182" s="5"/>
      <c r="G182" s="96"/>
      <c r="H182" s="96"/>
      <c r="I182" s="167"/>
      <c r="J182" s="167">
        <f>SUM(F181:J181)</f>
        <v>357</v>
      </c>
      <c r="K182" s="167"/>
      <c r="L182" s="174"/>
      <c r="M182" s="166"/>
      <c r="O182" s="220"/>
      <c r="P182" s="220"/>
    </row>
    <row r="183" spans="1:20" x14ac:dyDescent="0.25">
      <c r="A183" s="84" t="s">
        <v>3386</v>
      </c>
      <c r="B183" s="163"/>
      <c r="C183" s="163"/>
      <c r="D183" s="96"/>
      <c r="E183" s="96"/>
      <c r="F183" s="5"/>
      <c r="G183" s="96"/>
      <c r="H183" s="96"/>
      <c r="I183" s="96"/>
      <c r="J183" s="96"/>
      <c r="K183" s="167"/>
      <c r="L183" s="174"/>
      <c r="M183" s="166"/>
      <c r="O183" s="220"/>
      <c r="P183" s="220"/>
    </row>
    <row r="184" spans="1:20" x14ac:dyDescent="0.25">
      <c r="A184" s="96" t="s">
        <v>4566</v>
      </c>
      <c r="B184" s="163">
        <v>3</v>
      </c>
      <c r="C184" s="163">
        <v>15</v>
      </c>
      <c r="D184" s="96"/>
      <c r="E184" s="96"/>
      <c r="F184" s="96"/>
      <c r="G184" s="96"/>
      <c r="H184" s="96"/>
      <c r="I184" s="167"/>
      <c r="J184" s="167"/>
      <c r="K184" s="167"/>
      <c r="L184" s="174"/>
      <c r="M184" s="166"/>
      <c r="O184" s="220"/>
    </row>
    <row r="185" spans="1:20" x14ac:dyDescent="0.25">
      <c r="A185" s="96" t="s">
        <v>4020</v>
      </c>
      <c r="B185" s="96">
        <v>3</v>
      </c>
      <c r="C185" s="96">
        <v>15</v>
      </c>
      <c r="D185" s="96"/>
      <c r="E185" s="96"/>
      <c r="F185" s="96"/>
      <c r="G185" s="96"/>
      <c r="H185" s="96"/>
      <c r="I185" s="96"/>
      <c r="J185" s="96"/>
      <c r="K185" s="96"/>
      <c r="L185" s="174"/>
      <c r="M185" s="166"/>
    </row>
    <row r="186" spans="1:20" x14ac:dyDescent="0.25">
      <c r="A186" s="96"/>
      <c r="B186" s="163"/>
      <c r="C186" s="163"/>
      <c r="D186" s="96"/>
      <c r="E186" s="96"/>
      <c r="F186" s="96"/>
      <c r="G186" s="96"/>
      <c r="H186" s="96"/>
      <c r="I186" s="96"/>
      <c r="J186" s="96"/>
      <c r="K186" s="167"/>
      <c r="L186" s="174"/>
      <c r="M186" s="166"/>
    </row>
    <row r="187" spans="1:20" ht="31.15" customHeight="1" x14ac:dyDescent="0.25">
      <c r="A187" s="370" t="s">
        <v>178</v>
      </c>
      <c r="B187" s="163"/>
      <c r="C187" s="163"/>
      <c r="D187" s="96"/>
      <c r="E187" s="96"/>
      <c r="F187" s="96"/>
      <c r="G187" s="96"/>
      <c r="H187" s="96"/>
      <c r="I187" s="96"/>
      <c r="J187" s="96"/>
      <c r="K187" s="96"/>
      <c r="L187" s="174"/>
      <c r="M187" s="166"/>
      <c r="O187" s="220"/>
    </row>
    <row r="188" spans="1:20" x14ac:dyDescent="0.25">
      <c r="A188" s="96" t="s">
        <v>4527</v>
      </c>
      <c r="B188" s="163">
        <v>0</v>
      </c>
      <c r="C188" s="163">
        <v>16</v>
      </c>
      <c r="D188" s="96">
        <v>0</v>
      </c>
      <c r="E188" s="96"/>
      <c r="F188" s="96"/>
      <c r="G188" s="96"/>
      <c r="H188" s="96"/>
      <c r="I188" s="96"/>
      <c r="J188" s="96"/>
      <c r="K188" s="96"/>
      <c r="L188" s="174"/>
      <c r="M188" s="166"/>
      <c r="O188" s="220"/>
    </row>
    <row r="189" spans="1:20" x14ac:dyDescent="0.25">
      <c r="A189" s="96" t="s">
        <v>4021</v>
      </c>
      <c r="B189" s="163">
        <v>4</v>
      </c>
      <c r="C189" s="163">
        <v>15</v>
      </c>
      <c r="D189" s="96">
        <v>0</v>
      </c>
      <c r="E189" s="96"/>
      <c r="F189" s="96"/>
      <c r="G189" s="96"/>
      <c r="H189" s="96"/>
      <c r="I189" s="96"/>
      <c r="J189" s="96"/>
      <c r="K189" s="96"/>
      <c r="L189" s="174"/>
      <c r="M189" s="166"/>
    </row>
    <row r="190" spans="1:20" x14ac:dyDescent="0.25">
      <c r="A190" s="96"/>
      <c r="B190" s="163"/>
      <c r="C190" s="163"/>
      <c r="D190" s="96"/>
      <c r="E190" s="96"/>
      <c r="F190" s="96"/>
      <c r="G190" s="96"/>
      <c r="H190" s="96"/>
      <c r="I190" s="96"/>
      <c r="J190" s="96"/>
      <c r="K190" s="96"/>
      <c r="L190" s="174"/>
      <c r="M190" s="166"/>
    </row>
    <row r="191" spans="1:20" x14ac:dyDescent="0.25">
      <c r="A191" s="99" t="s">
        <v>346</v>
      </c>
      <c r="B191" s="163"/>
      <c r="C191" s="163"/>
      <c r="D191" s="96"/>
      <c r="E191" s="96"/>
      <c r="F191" s="96"/>
      <c r="G191" s="96"/>
      <c r="H191" s="96"/>
      <c r="I191" s="96"/>
      <c r="J191" s="96"/>
      <c r="K191" s="96"/>
      <c r="L191" s="174"/>
      <c r="M191" s="166"/>
      <c r="O191" s="220"/>
    </row>
    <row r="192" spans="1:20" x14ac:dyDescent="0.25">
      <c r="A192" s="96" t="s">
        <v>4529</v>
      </c>
      <c r="B192" s="163">
        <v>1</v>
      </c>
      <c r="C192" s="163">
        <v>15</v>
      </c>
      <c r="D192" s="96"/>
      <c r="E192" s="96"/>
      <c r="F192" s="96"/>
      <c r="G192" s="96"/>
      <c r="H192" s="96"/>
      <c r="I192" s="96"/>
      <c r="J192" s="96"/>
      <c r="K192" s="96"/>
      <c r="L192" s="174"/>
      <c r="M192" s="166"/>
      <c r="O192" s="220"/>
    </row>
    <row r="193" spans="1:18" x14ac:dyDescent="0.25">
      <c r="A193" s="96" t="s">
        <v>4530</v>
      </c>
      <c r="B193" s="163">
        <v>12</v>
      </c>
      <c r="C193" s="163"/>
      <c r="D193" s="96">
        <v>0</v>
      </c>
      <c r="E193" s="135"/>
      <c r="F193" s="96"/>
      <c r="G193" s="96"/>
      <c r="H193" s="96"/>
      <c r="I193" s="96"/>
      <c r="J193" s="96"/>
      <c r="K193" s="96"/>
      <c r="L193" s="174"/>
      <c r="M193" s="166"/>
      <c r="N193" s="166"/>
      <c r="O193" s="342"/>
    </row>
    <row r="194" spans="1:18" x14ac:dyDescent="0.25">
      <c r="A194" s="5" t="s">
        <v>4022</v>
      </c>
      <c r="B194" s="271">
        <v>1</v>
      </c>
      <c r="C194" s="271">
        <v>15</v>
      </c>
      <c r="D194" s="5">
        <v>0</v>
      </c>
      <c r="E194" s="135"/>
      <c r="F194" s="96"/>
      <c r="G194" s="96"/>
      <c r="H194" s="96"/>
      <c r="I194" s="96"/>
      <c r="J194" s="96"/>
      <c r="K194" s="96"/>
      <c r="L194" s="166"/>
      <c r="M194" s="166"/>
      <c r="N194" s="335"/>
      <c r="O194" s="335"/>
      <c r="P194" s="252"/>
      <c r="Q194" s="252"/>
      <c r="R194" s="252"/>
    </row>
    <row r="195" spans="1:18" x14ac:dyDescent="0.25">
      <c r="A195" s="5" t="s">
        <v>4024</v>
      </c>
      <c r="B195" s="271">
        <v>20</v>
      </c>
      <c r="C195" s="271"/>
      <c r="D195" s="5">
        <v>0</v>
      </c>
      <c r="F195" s="96"/>
      <c r="G195" s="96"/>
      <c r="H195" s="96"/>
      <c r="I195" s="96"/>
      <c r="J195" s="96"/>
      <c r="K195" s="96"/>
      <c r="L195" s="166"/>
      <c r="M195" s="166"/>
      <c r="N195" s="166"/>
      <c r="O195" s="166"/>
    </row>
    <row r="196" spans="1:18" x14ac:dyDescent="0.25">
      <c r="A196" s="5" t="s">
        <v>3450</v>
      </c>
      <c r="B196" s="271">
        <v>3</v>
      </c>
      <c r="C196" s="271">
        <v>15</v>
      </c>
      <c r="D196" s="5">
        <v>0</v>
      </c>
      <c r="E196" s="5"/>
      <c r="F196" s="96"/>
      <c r="G196" s="96"/>
      <c r="H196" s="96"/>
      <c r="I196" s="96"/>
      <c r="J196" s="96"/>
      <c r="K196" s="96"/>
      <c r="L196" s="166"/>
      <c r="M196" s="166"/>
      <c r="N196" s="166"/>
      <c r="O196" s="342"/>
    </row>
    <row r="197" spans="1:18" x14ac:dyDescent="0.25">
      <c r="A197" s="5" t="s">
        <v>3451</v>
      </c>
      <c r="B197" s="271">
        <v>17</v>
      </c>
      <c r="C197" s="271"/>
      <c r="D197" s="5">
        <v>0</v>
      </c>
      <c r="E197" s="135"/>
      <c r="F197" s="96"/>
      <c r="G197" s="96"/>
      <c r="H197" s="96"/>
      <c r="I197" s="96"/>
      <c r="J197" s="96"/>
      <c r="K197" s="96"/>
      <c r="L197" s="166"/>
      <c r="M197" s="166"/>
      <c r="N197" s="166"/>
      <c r="O197" s="342"/>
    </row>
    <row r="198" spans="1:18" ht="15.75" thickBot="1" x14ac:dyDescent="0.3">
      <c r="A198" s="5" t="s">
        <v>2887</v>
      </c>
      <c r="B198" s="271">
        <v>28</v>
      </c>
      <c r="C198" s="271"/>
      <c r="D198" s="5">
        <v>0</v>
      </c>
      <c r="E198" s="135"/>
      <c r="F198" s="96"/>
      <c r="G198" s="96"/>
      <c r="H198" s="96"/>
      <c r="I198" s="96"/>
      <c r="J198" s="96"/>
      <c r="K198" s="96"/>
      <c r="L198" s="166"/>
      <c r="M198" s="166"/>
      <c r="N198" s="166"/>
      <c r="O198" s="166"/>
    </row>
    <row r="199" spans="1:18" ht="15.75" thickBot="1" x14ac:dyDescent="0.3">
      <c r="A199" s="179" t="s">
        <v>1739</v>
      </c>
      <c r="B199" s="179">
        <f>SUM(B162:B198)</f>
        <v>205</v>
      </c>
      <c r="C199" s="179">
        <f>SUM(C162:C198)</f>
        <v>151</v>
      </c>
      <c r="D199" s="179">
        <f>SUM(D162:D198)</f>
        <v>1</v>
      </c>
      <c r="E199" s="292" t="s">
        <v>4905</v>
      </c>
      <c r="F199" s="179"/>
      <c r="G199" s="179"/>
      <c r="H199" s="179"/>
      <c r="I199" s="179"/>
      <c r="J199" s="179"/>
      <c r="K199" s="179">
        <f>B199+C199+D199</f>
        <v>357</v>
      </c>
    </row>
    <row r="200" spans="1:18" ht="15.75" thickTop="1" x14ac:dyDescent="0.25">
      <c r="A200" s="24" t="s">
        <v>1802</v>
      </c>
      <c r="B200" s="24">
        <f>B199+B153</f>
        <v>934</v>
      </c>
      <c r="C200" s="24">
        <f>C153+C199</f>
        <v>1155</v>
      </c>
      <c r="D200" s="24">
        <f>D153+D199</f>
        <v>48</v>
      </c>
      <c r="E200" s="24"/>
      <c r="F200" s="24"/>
      <c r="G200" s="24"/>
      <c r="H200" s="24"/>
      <c r="I200" s="24"/>
      <c r="J200" s="24"/>
      <c r="K200" s="24">
        <f>K199+K153</f>
        <v>2137</v>
      </c>
    </row>
    <row r="203" spans="1:18" x14ac:dyDescent="0.25">
      <c r="A203" s="535" t="s">
        <v>2567</v>
      </c>
      <c r="B203" s="535"/>
      <c r="C203" s="535"/>
      <c r="D203" s="535"/>
      <c r="E203" s="94"/>
      <c r="F203" s="168"/>
      <c r="G203" s="168"/>
      <c r="H203" s="168"/>
      <c r="I203" s="94"/>
      <c r="J203" s="94"/>
      <c r="K203" s="94"/>
      <c r="L203" s="94"/>
      <c r="M203" s="535" t="s">
        <v>2568</v>
      </c>
      <c r="N203" s="535"/>
      <c r="O203" s="94"/>
      <c r="P203" s="94"/>
      <c r="Q203" s="94"/>
      <c r="R203" s="94"/>
    </row>
    <row r="204" spans="1:18" x14ac:dyDescent="0.25">
      <c r="A204" s="366" t="s">
        <v>2569</v>
      </c>
      <c r="B204" s="94"/>
      <c r="C204" s="94"/>
      <c r="D204" s="94"/>
      <c r="E204" s="366" t="s">
        <v>2570</v>
      </c>
      <c r="F204" s="94"/>
      <c r="G204" s="94"/>
      <c r="H204" s="94"/>
      <c r="I204" s="94"/>
      <c r="J204" s="94"/>
      <c r="K204" s="94"/>
      <c r="L204" s="94" t="s">
        <v>2569</v>
      </c>
      <c r="M204" s="94"/>
      <c r="N204" s="94"/>
      <c r="O204" s="94"/>
      <c r="P204" s="367" t="s">
        <v>2570</v>
      </c>
      <c r="Q204" s="94"/>
      <c r="R204" s="94"/>
    </row>
    <row r="205" spans="1:18" x14ac:dyDescent="0.25">
      <c r="A205" s="313" t="s">
        <v>2571</v>
      </c>
      <c r="B205" s="94"/>
      <c r="C205" s="94"/>
      <c r="D205" s="94"/>
      <c r="E205" s="313" t="s">
        <v>2571</v>
      </c>
      <c r="F205" s="94"/>
      <c r="G205" s="94"/>
      <c r="H205" s="94"/>
      <c r="I205" s="94"/>
      <c r="J205" s="94"/>
      <c r="K205" s="94"/>
      <c r="L205" s="313" t="s">
        <v>2571</v>
      </c>
      <c r="M205" s="94"/>
      <c r="N205" s="94"/>
      <c r="O205" s="94"/>
      <c r="P205" s="366" t="s">
        <v>2571</v>
      </c>
      <c r="Q205" s="94"/>
      <c r="R205" s="94"/>
    </row>
    <row r="206" spans="1:18" x14ac:dyDescent="0.25">
      <c r="A206" s="5" t="s">
        <v>5085</v>
      </c>
      <c r="B206" s="5"/>
      <c r="C206" s="5"/>
      <c r="D206" s="5"/>
      <c r="E206" s="5" t="s">
        <v>5105</v>
      </c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271"/>
      <c r="R206" s="271"/>
    </row>
    <row r="207" spans="1:18" x14ac:dyDescent="0.25">
      <c r="A207" s="271" t="s">
        <v>4445</v>
      </c>
      <c r="B207" s="271"/>
      <c r="C207" s="271"/>
      <c r="D207" s="271"/>
      <c r="E207" s="271" t="s">
        <v>5108</v>
      </c>
      <c r="F207" s="271"/>
      <c r="G207" s="271"/>
      <c r="H207" s="271"/>
      <c r="I207" s="271"/>
      <c r="J207" s="271"/>
      <c r="K207" s="271"/>
      <c r="L207" s="271"/>
      <c r="M207" s="271"/>
      <c r="N207" s="271"/>
      <c r="O207" s="271"/>
      <c r="P207" s="271"/>
      <c r="Q207" s="271"/>
      <c r="R207" s="271"/>
    </row>
    <row r="208" spans="1:18" x14ac:dyDescent="0.25">
      <c r="A208" s="271" t="s">
        <v>5086</v>
      </c>
      <c r="B208" s="271"/>
      <c r="C208" s="271"/>
      <c r="D208" s="271"/>
      <c r="E208" s="271"/>
      <c r="F208" s="271"/>
      <c r="G208" s="271"/>
      <c r="H208" s="271"/>
      <c r="I208" s="271"/>
      <c r="J208" s="271"/>
      <c r="K208" s="271"/>
      <c r="L208" s="271"/>
      <c r="M208" s="271"/>
      <c r="N208" s="271"/>
      <c r="O208" s="271"/>
      <c r="P208" s="271"/>
      <c r="Q208" s="271"/>
      <c r="R208" s="271"/>
    </row>
    <row r="209" spans="1:18" x14ac:dyDescent="0.25">
      <c r="A209" s="271" t="s">
        <v>5106</v>
      </c>
      <c r="B209" s="271"/>
      <c r="C209" s="271"/>
      <c r="D209" s="271"/>
      <c r="E209" s="271"/>
      <c r="F209" s="271"/>
      <c r="G209" s="271"/>
      <c r="H209" s="271"/>
      <c r="I209" s="271"/>
      <c r="J209" s="271"/>
      <c r="K209" s="271"/>
      <c r="L209" s="271"/>
      <c r="M209" s="271"/>
      <c r="N209" s="271"/>
      <c r="O209" s="271"/>
      <c r="P209" s="271"/>
      <c r="Q209" s="271"/>
      <c r="R209" s="271"/>
    </row>
    <row r="210" spans="1:18" x14ac:dyDescent="0.25">
      <c r="A210" s="271" t="s">
        <v>5107</v>
      </c>
      <c r="B210" s="271"/>
      <c r="C210" s="271"/>
      <c r="D210" s="271"/>
      <c r="E210" s="271"/>
      <c r="F210" s="271"/>
      <c r="G210" s="271"/>
      <c r="H210" s="271"/>
      <c r="I210" s="271"/>
      <c r="J210" s="271"/>
      <c r="K210" s="271"/>
      <c r="L210" s="271"/>
      <c r="M210" s="271"/>
      <c r="N210" s="271"/>
      <c r="O210" s="271"/>
      <c r="P210" s="271"/>
      <c r="Q210" s="271"/>
      <c r="R210" s="271"/>
    </row>
    <row r="211" spans="1:18" x14ac:dyDescent="0.25">
      <c r="A211" s="271" t="s">
        <v>5109</v>
      </c>
      <c r="B211" s="271"/>
      <c r="C211" s="271"/>
      <c r="D211" s="271"/>
      <c r="E211" s="271"/>
      <c r="F211" s="271"/>
      <c r="G211" s="271"/>
      <c r="H211" s="271"/>
      <c r="I211" s="271"/>
      <c r="J211" s="271"/>
      <c r="K211" s="271"/>
      <c r="L211" s="271"/>
      <c r="M211" s="271"/>
      <c r="N211" s="271"/>
      <c r="O211" s="271"/>
      <c r="P211" s="271"/>
      <c r="Q211" s="271"/>
      <c r="R211" s="271"/>
    </row>
    <row r="212" spans="1:18" x14ac:dyDescent="0.25">
      <c r="A212" s="271" t="s">
        <v>5110</v>
      </c>
      <c r="B212" s="271"/>
      <c r="C212" s="271"/>
      <c r="D212" s="271"/>
      <c r="E212" s="271"/>
      <c r="F212" s="271"/>
      <c r="G212" s="271"/>
      <c r="H212" s="271"/>
      <c r="I212" s="271"/>
      <c r="J212" s="271"/>
      <c r="K212" s="271"/>
      <c r="L212" s="271"/>
      <c r="M212" s="271"/>
      <c r="N212" s="271"/>
      <c r="O212" s="271"/>
      <c r="P212" s="271"/>
      <c r="Q212" s="271"/>
      <c r="R212" s="271"/>
    </row>
    <row r="213" spans="1:18" x14ac:dyDescent="0.25">
      <c r="A213" s="271"/>
      <c r="B213" s="5"/>
      <c r="C213" s="5"/>
      <c r="D213" s="5"/>
      <c r="E213" s="271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35"/>
      <c r="R213" s="135"/>
    </row>
    <row r="214" spans="1:18" x14ac:dyDescent="0.25">
      <c r="A214" s="313" t="s">
        <v>2587</v>
      </c>
      <c r="B214" s="94"/>
      <c r="C214" s="94"/>
      <c r="D214" s="94"/>
      <c r="E214" s="313" t="s">
        <v>2587</v>
      </c>
      <c r="F214" s="94"/>
      <c r="G214" s="94"/>
      <c r="H214" s="94"/>
      <c r="I214" s="94"/>
      <c r="J214" s="94"/>
      <c r="K214" s="94"/>
      <c r="L214" s="313" t="s">
        <v>2587</v>
      </c>
      <c r="M214" s="94"/>
      <c r="N214" s="94"/>
      <c r="O214" s="94"/>
      <c r="P214" s="313" t="s">
        <v>2587</v>
      </c>
      <c r="Q214" s="94"/>
      <c r="R214" s="94"/>
    </row>
    <row r="215" spans="1:18" x14ac:dyDescent="0.25">
      <c r="A215" s="5" t="s">
        <v>5087</v>
      </c>
      <c r="B215" s="5"/>
      <c r="C215" s="271"/>
      <c r="D215" s="271"/>
      <c r="E215" s="271" t="s">
        <v>4464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271" t="s">
        <v>3972</v>
      </c>
      <c r="B216" s="271"/>
      <c r="C216" s="271"/>
      <c r="D216" s="271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B217" s="253"/>
      <c r="C217" s="253"/>
      <c r="D217" s="253"/>
      <c r="E217" s="253"/>
    </row>
    <row r="218" spans="1:18" x14ac:dyDescent="0.25">
      <c r="B218" s="253"/>
      <c r="C218" s="253"/>
      <c r="D218" s="253"/>
      <c r="E218" s="253"/>
    </row>
    <row r="219" spans="1:18" x14ac:dyDescent="0.25">
      <c r="B219" s="253"/>
      <c r="C219" s="253"/>
      <c r="D219" s="253"/>
      <c r="E219" s="253"/>
    </row>
    <row r="220" spans="1:18" x14ac:dyDescent="0.25">
      <c r="A220" s="253"/>
      <c r="B220" s="253"/>
      <c r="C220" s="253"/>
      <c r="D220" s="253"/>
      <c r="E220" s="253"/>
    </row>
    <row r="221" spans="1:18" x14ac:dyDescent="0.25">
      <c r="A221" s="253"/>
      <c r="B221" s="253"/>
      <c r="C221" s="253"/>
      <c r="D221" s="253"/>
      <c r="E221" s="253"/>
    </row>
    <row r="222" spans="1:18" x14ac:dyDescent="0.25">
      <c r="A222" s="253"/>
      <c r="B222" s="253"/>
      <c r="C222" s="253"/>
      <c r="D222" s="253"/>
      <c r="E222" s="253"/>
    </row>
    <row r="223" spans="1:18" x14ac:dyDescent="0.25">
      <c r="A223" s="253"/>
      <c r="B223" s="253"/>
    </row>
    <row r="224" spans="1:18" x14ac:dyDescent="0.25">
      <c r="A224" s="253"/>
    </row>
  </sheetData>
  <mergeCells count="3">
    <mergeCell ref="A203:D203"/>
    <mergeCell ref="M203:N203"/>
    <mergeCell ref="A1:K1"/>
  </mergeCells>
  <pageMargins left="0.70866141732283472" right="0.70866141732283472" top="0.74803149606299213" bottom="0.74803149606299213" header="0.31496062992125984" footer="0.31496062992125984"/>
  <pageSetup paperSize="9" scale="70" orientation="landscape" horizontalDpi="300" verticalDpi="30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I49"/>
  <sheetViews>
    <sheetView workbookViewId="0">
      <selection activeCell="I27" sqref="I27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4178</v>
      </c>
      <c r="C2" s="334" t="s">
        <v>2491</v>
      </c>
      <c r="D2" s="123" t="s">
        <v>4179</v>
      </c>
      <c r="E2" s="123">
        <v>252</v>
      </c>
      <c r="F2" s="124">
        <v>44106</v>
      </c>
      <c r="G2" s="86" t="s">
        <v>2950</v>
      </c>
      <c r="H2" t="s">
        <v>4716</v>
      </c>
    </row>
    <row r="3" spans="1:9" x14ac:dyDescent="0.25">
      <c r="A3" s="158">
        <v>2</v>
      </c>
      <c r="B3" s="51" t="s">
        <v>4187</v>
      </c>
      <c r="C3" s="123">
        <v>931</v>
      </c>
      <c r="D3" s="123" t="s">
        <v>4125</v>
      </c>
      <c r="E3" s="123">
        <v>259</v>
      </c>
      <c r="F3" s="124">
        <v>44113</v>
      </c>
      <c r="G3" s="86" t="s">
        <v>2950</v>
      </c>
      <c r="H3" t="s">
        <v>4637</v>
      </c>
    </row>
    <row r="4" spans="1:9" x14ac:dyDescent="0.25">
      <c r="A4" s="158">
        <v>3</v>
      </c>
      <c r="B4" s="51" t="s">
        <v>4201</v>
      </c>
      <c r="C4" s="123" t="s">
        <v>4202</v>
      </c>
      <c r="D4" s="123" t="s">
        <v>4125</v>
      </c>
      <c r="E4" s="123">
        <v>266</v>
      </c>
      <c r="F4" s="124">
        <v>44118</v>
      </c>
      <c r="G4" s="140" t="s">
        <v>2843</v>
      </c>
    </row>
    <row r="5" spans="1:9" x14ac:dyDescent="0.25">
      <c r="A5" s="158">
        <v>4</v>
      </c>
      <c r="B5" s="51" t="s">
        <v>4260</v>
      </c>
      <c r="C5" s="123">
        <v>931</v>
      </c>
      <c r="D5" s="123" t="s">
        <v>4125</v>
      </c>
      <c r="E5" s="123">
        <v>326</v>
      </c>
      <c r="F5" s="124">
        <v>44154</v>
      </c>
      <c r="G5" s="86" t="s">
        <v>2950</v>
      </c>
      <c r="H5" t="s">
        <v>4662</v>
      </c>
    </row>
    <row r="6" spans="1:9" x14ac:dyDescent="0.25">
      <c r="A6" s="158">
        <v>5</v>
      </c>
      <c r="B6" s="51" t="s">
        <v>4367</v>
      </c>
      <c r="C6" s="123" t="s">
        <v>4368</v>
      </c>
      <c r="D6" s="123" t="s">
        <v>4125</v>
      </c>
      <c r="E6" s="123">
        <v>44</v>
      </c>
      <c r="F6" s="124">
        <v>44230</v>
      </c>
      <c r="G6" s="86" t="s">
        <v>2950</v>
      </c>
      <c r="H6" s="343"/>
      <c r="I6" t="s">
        <v>4557</v>
      </c>
    </row>
    <row r="7" spans="1:9" x14ac:dyDescent="0.25">
      <c r="A7" s="158">
        <v>6</v>
      </c>
      <c r="B7" s="51" t="s">
        <v>4399</v>
      </c>
      <c r="C7" s="123" t="s">
        <v>3502</v>
      </c>
      <c r="D7" s="123" t="s">
        <v>4342</v>
      </c>
      <c r="E7" s="123">
        <v>70</v>
      </c>
      <c r="F7" s="124">
        <v>44253</v>
      </c>
      <c r="G7" s="302" t="s">
        <v>2950</v>
      </c>
      <c r="H7" s="343" t="s">
        <v>4934</v>
      </c>
    </row>
    <row r="8" spans="1:9" x14ac:dyDescent="0.25">
      <c r="A8" s="158">
        <v>7</v>
      </c>
      <c r="B8" s="51" t="s">
        <v>4411</v>
      </c>
      <c r="C8" s="123" t="s">
        <v>4412</v>
      </c>
      <c r="D8" s="123" t="s">
        <v>4342</v>
      </c>
      <c r="E8" s="123">
        <v>85</v>
      </c>
      <c r="F8" s="124">
        <v>44279</v>
      </c>
      <c r="G8" s="140" t="s">
        <v>2843</v>
      </c>
      <c r="H8" s="345" t="s">
        <v>4952</v>
      </c>
    </row>
    <row r="9" spans="1:9" x14ac:dyDescent="0.25">
      <c r="A9" s="158">
        <v>8</v>
      </c>
      <c r="B9" s="51" t="s">
        <v>4435</v>
      </c>
      <c r="C9" s="123">
        <v>121</v>
      </c>
      <c r="D9" s="123" t="s">
        <v>4436</v>
      </c>
      <c r="E9" s="123">
        <v>112</v>
      </c>
      <c r="F9" s="124">
        <v>44330</v>
      </c>
      <c r="G9" s="302" t="s">
        <v>2950</v>
      </c>
      <c r="H9" s="345" t="s">
        <v>5068</v>
      </c>
    </row>
    <row r="10" spans="1:9" x14ac:dyDescent="0.25">
      <c r="A10" s="158">
        <v>9</v>
      </c>
      <c r="B10" s="51" t="s">
        <v>4451</v>
      </c>
      <c r="C10" s="123" t="s">
        <v>3502</v>
      </c>
      <c r="D10" s="123" t="s">
        <v>4433</v>
      </c>
      <c r="E10" s="123">
        <v>126</v>
      </c>
      <c r="F10" s="124">
        <v>44348</v>
      </c>
      <c r="G10" s="86" t="s">
        <v>2950</v>
      </c>
    </row>
    <row r="11" spans="1:9" x14ac:dyDescent="0.25">
      <c r="A11" s="158">
        <v>10</v>
      </c>
      <c r="B11" s="51" t="s">
        <v>4472</v>
      </c>
      <c r="C11" s="334" t="s">
        <v>2489</v>
      </c>
      <c r="D11" s="123" t="s">
        <v>4433</v>
      </c>
      <c r="E11" s="123">
        <v>142</v>
      </c>
      <c r="F11" s="124">
        <v>44370</v>
      </c>
      <c r="G11" s="86" t="s">
        <v>2950</v>
      </c>
      <c r="H11" t="s">
        <v>4995</v>
      </c>
    </row>
    <row r="12" spans="1:9" x14ac:dyDescent="0.25">
      <c r="A12" s="158">
        <v>11</v>
      </c>
      <c r="B12" s="51" t="s">
        <v>4555</v>
      </c>
      <c r="C12" s="123">
        <v>222</v>
      </c>
      <c r="D12" s="123" t="s">
        <v>4556</v>
      </c>
      <c r="E12" s="123">
        <v>185</v>
      </c>
      <c r="F12" s="124">
        <v>44438</v>
      </c>
      <c r="G12" s="140" t="s">
        <v>2843</v>
      </c>
    </row>
    <row r="13" spans="1:9" x14ac:dyDescent="0.25">
      <c r="A13" s="158">
        <v>12</v>
      </c>
      <c r="B13" s="51" t="s">
        <v>4591</v>
      </c>
      <c r="C13" s="123" t="s">
        <v>4488</v>
      </c>
      <c r="D13" s="123" t="s">
        <v>4592</v>
      </c>
      <c r="E13" s="123">
        <v>216</v>
      </c>
      <c r="F13" s="124">
        <v>44446</v>
      </c>
      <c r="G13" s="140" t="s">
        <v>2843</v>
      </c>
    </row>
    <row r="14" spans="1:9" x14ac:dyDescent="0.25">
      <c r="A14" s="158">
        <v>13</v>
      </c>
      <c r="B14" s="51" t="s">
        <v>4628</v>
      </c>
      <c r="C14" s="123">
        <v>641</v>
      </c>
      <c r="D14" s="123" t="s">
        <v>4556</v>
      </c>
      <c r="E14" s="123">
        <v>229</v>
      </c>
      <c r="F14" s="124">
        <v>44449</v>
      </c>
      <c r="G14" s="86" t="s">
        <v>2950</v>
      </c>
    </row>
    <row r="15" spans="1:9" x14ac:dyDescent="0.25">
      <c r="A15" s="158">
        <v>14</v>
      </c>
      <c r="B15" s="51" t="s">
        <v>4634</v>
      </c>
      <c r="C15" s="123">
        <v>731</v>
      </c>
      <c r="D15" s="123" t="s">
        <v>4635</v>
      </c>
      <c r="E15" s="123">
        <v>235</v>
      </c>
      <c r="F15" s="124">
        <v>44453</v>
      </c>
      <c r="G15" s="86" t="s">
        <v>2950</v>
      </c>
    </row>
    <row r="16" spans="1:9" x14ac:dyDescent="0.25">
      <c r="A16" s="158">
        <v>15</v>
      </c>
      <c r="B16" s="51" t="s">
        <v>4706</v>
      </c>
      <c r="C16" s="123">
        <v>731</v>
      </c>
      <c r="D16" s="123" t="s">
        <v>4556</v>
      </c>
      <c r="E16" s="123">
        <v>287</v>
      </c>
      <c r="F16" s="124">
        <v>44469</v>
      </c>
      <c r="G16" s="86" t="s">
        <v>2950</v>
      </c>
    </row>
    <row r="17" spans="1:7" x14ac:dyDescent="0.25">
      <c r="A17" s="158">
        <v>16</v>
      </c>
      <c r="B17" s="51" t="s">
        <v>4769</v>
      </c>
      <c r="C17" s="123">
        <v>841</v>
      </c>
      <c r="D17" s="123" t="s">
        <v>4556</v>
      </c>
      <c r="E17" s="123">
        <v>343</v>
      </c>
      <c r="F17" s="124">
        <v>44495</v>
      </c>
      <c r="G17" s="86" t="s">
        <v>2950</v>
      </c>
    </row>
    <row r="18" spans="1:7" x14ac:dyDescent="0.25">
      <c r="A18" s="158">
        <v>17</v>
      </c>
      <c r="B18" s="51" t="s">
        <v>4789</v>
      </c>
      <c r="C18" s="123" t="s">
        <v>4798</v>
      </c>
      <c r="D18" s="123" t="s">
        <v>4556</v>
      </c>
      <c r="E18" s="123">
        <v>362</v>
      </c>
      <c r="F18" s="124">
        <v>44515</v>
      </c>
      <c r="G18" s="86" t="s">
        <v>2950</v>
      </c>
    </row>
    <row r="19" spans="1:7" x14ac:dyDescent="0.25">
      <c r="A19" s="158">
        <v>18</v>
      </c>
      <c r="B19" s="51" t="s">
        <v>4799</v>
      </c>
      <c r="C19" s="123">
        <v>932</v>
      </c>
      <c r="D19" s="123" t="s">
        <v>4556</v>
      </c>
      <c r="E19" s="123">
        <v>374</v>
      </c>
      <c r="F19" s="124">
        <v>44519</v>
      </c>
      <c r="G19" s="140" t="s">
        <v>2843</v>
      </c>
    </row>
    <row r="20" spans="1:7" x14ac:dyDescent="0.25">
      <c r="A20" s="158">
        <v>19</v>
      </c>
      <c r="B20" s="51" t="s">
        <v>4809</v>
      </c>
      <c r="C20" s="334" t="s">
        <v>4491</v>
      </c>
      <c r="D20" s="123" t="s">
        <v>4556</v>
      </c>
      <c r="E20" s="123">
        <v>381</v>
      </c>
      <c r="F20" s="124">
        <v>44523</v>
      </c>
      <c r="G20" s="140" t="s">
        <v>2843</v>
      </c>
    </row>
    <row r="21" spans="1:7" x14ac:dyDescent="0.25">
      <c r="A21" s="158">
        <v>20</v>
      </c>
      <c r="B21" s="51" t="s">
        <v>4812</v>
      </c>
      <c r="C21" s="123" t="s">
        <v>4798</v>
      </c>
      <c r="D21" s="123" t="s">
        <v>4556</v>
      </c>
      <c r="E21" s="123">
        <v>386</v>
      </c>
      <c r="F21" s="124">
        <v>44523</v>
      </c>
      <c r="G21" s="86" t="s">
        <v>2950</v>
      </c>
    </row>
    <row r="22" spans="1:7" x14ac:dyDescent="0.25">
      <c r="A22" s="158">
        <v>21</v>
      </c>
      <c r="B22" s="51" t="s">
        <v>280</v>
      </c>
      <c r="C22" s="123">
        <v>531</v>
      </c>
      <c r="D22" s="123" t="s">
        <v>4556</v>
      </c>
      <c r="E22" s="123">
        <v>387</v>
      </c>
      <c r="F22" s="124">
        <v>44526</v>
      </c>
      <c r="G22" s="86" t="s">
        <v>2950</v>
      </c>
    </row>
    <row r="23" spans="1:7" x14ac:dyDescent="0.25">
      <c r="A23" s="158">
        <v>22</v>
      </c>
      <c r="B23" s="51" t="s">
        <v>4819</v>
      </c>
      <c r="C23" s="123">
        <v>431</v>
      </c>
      <c r="D23" s="123" t="s">
        <v>4556</v>
      </c>
      <c r="E23" s="123">
        <v>391</v>
      </c>
      <c r="F23" s="124">
        <v>44530</v>
      </c>
      <c r="G23" s="86" t="s">
        <v>2950</v>
      </c>
    </row>
    <row r="24" spans="1:7" x14ac:dyDescent="0.25">
      <c r="A24" s="158">
        <v>23</v>
      </c>
      <c r="B24" s="51" t="s">
        <v>4825</v>
      </c>
      <c r="C24" s="123">
        <v>631</v>
      </c>
      <c r="D24" s="123" t="s">
        <v>4556</v>
      </c>
      <c r="E24" s="123">
        <v>395</v>
      </c>
      <c r="F24" s="124">
        <v>44531</v>
      </c>
      <c r="G24" s="86" t="s">
        <v>2950</v>
      </c>
    </row>
    <row r="25" spans="1:7" x14ac:dyDescent="0.25">
      <c r="A25" s="158">
        <v>24</v>
      </c>
      <c r="B25" s="51" t="s">
        <v>4834</v>
      </c>
      <c r="C25" s="123" t="s">
        <v>3502</v>
      </c>
      <c r="D25" s="123" t="s">
        <v>4556</v>
      </c>
      <c r="E25" s="123">
        <v>410</v>
      </c>
      <c r="F25" s="124">
        <v>44532</v>
      </c>
      <c r="G25" s="86" t="s">
        <v>2950</v>
      </c>
    </row>
    <row r="26" spans="1:7" x14ac:dyDescent="0.25">
      <c r="A26" s="158">
        <v>25</v>
      </c>
      <c r="B26" s="51" t="s">
        <v>4838</v>
      </c>
      <c r="C26" s="123">
        <v>521</v>
      </c>
      <c r="D26" s="123" t="s">
        <v>4556</v>
      </c>
      <c r="E26" s="123">
        <v>411</v>
      </c>
      <c r="F26" s="124">
        <v>44533</v>
      </c>
      <c r="G26" s="86" t="s">
        <v>2950</v>
      </c>
    </row>
    <row r="27" spans="1:7" x14ac:dyDescent="0.25">
      <c r="A27" s="158">
        <v>26</v>
      </c>
      <c r="B27" s="51" t="s">
        <v>4843</v>
      </c>
      <c r="C27" s="123">
        <v>631</v>
      </c>
      <c r="D27" s="123" t="s">
        <v>4556</v>
      </c>
      <c r="E27" s="123">
        <v>404</v>
      </c>
      <c r="F27" s="124">
        <v>44531</v>
      </c>
      <c r="G27" s="86" t="s">
        <v>2950</v>
      </c>
    </row>
    <row r="28" spans="1:7" x14ac:dyDescent="0.25">
      <c r="A28" s="158">
        <v>27</v>
      </c>
      <c r="B28" s="51" t="s">
        <v>4844</v>
      </c>
      <c r="C28" s="123">
        <v>631</v>
      </c>
      <c r="D28" s="123" t="s">
        <v>4556</v>
      </c>
      <c r="E28" s="123">
        <v>405</v>
      </c>
      <c r="F28" s="124">
        <v>44531</v>
      </c>
      <c r="G28" s="86" t="s">
        <v>2950</v>
      </c>
    </row>
    <row r="29" spans="1:7" x14ac:dyDescent="0.25">
      <c r="A29" s="158">
        <v>28</v>
      </c>
      <c r="B29" s="51" t="s">
        <v>4845</v>
      </c>
      <c r="C29" s="123">
        <v>631</v>
      </c>
      <c r="D29" s="123" t="s">
        <v>4556</v>
      </c>
      <c r="E29" s="123">
        <v>406</v>
      </c>
      <c r="F29" s="124">
        <v>44531</v>
      </c>
      <c r="G29" s="86" t="s">
        <v>2950</v>
      </c>
    </row>
    <row r="30" spans="1:7" x14ac:dyDescent="0.25">
      <c r="A30" s="158">
        <v>29</v>
      </c>
      <c r="B30" s="51" t="s">
        <v>4857</v>
      </c>
      <c r="C30" s="123">
        <v>721</v>
      </c>
      <c r="D30" s="123" t="s">
        <v>4556</v>
      </c>
      <c r="E30" s="123">
        <v>422</v>
      </c>
      <c r="F30" s="124">
        <v>44539</v>
      </c>
      <c r="G30" s="86" t="s">
        <v>2950</v>
      </c>
    </row>
    <row r="31" spans="1:7" x14ac:dyDescent="0.25">
      <c r="A31" s="158">
        <v>30</v>
      </c>
      <c r="B31" s="51" t="s">
        <v>4863</v>
      </c>
      <c r="C31" s="123" t="s">
        <v>3719</v>
      </c>
      <c r="D31" s="123" t="s">
        <v>4556</v>
      </c>
      <c r="E31" s="123">
        <v>429</v>
      </c>
      <c r="F31" s="124">
        <v>44545</v>
      </c>
      <c r="G31" s="86" t="s">
        <v>2950</v>
      </c>
    </row>
    <row r="32" spans="1:7" x14ac:dyDescent="0.25">
      <c r="A32" s="158">
        <v>31</v>
      </c>
      <c r="B32" s="51" t="s">
        <v>4864</v>
      </c>
      <c r="C32" s="123">
        <v>721</v>
      </c>
      <c r="D32" s="123" t="s">
        <v>4556</v>
      </c>
      <c r="E32" s="123">
        <v>428</v>
      </c>
      <c r="F32" s="124">
        <v>44545</v>
      </c>
      <c r="G32" s="86" t="s">
        <v>2950</v>
      </c>
    </row>
    <row r="33" spans="1:7" x14ac:dyDescent="0.25">
      <c r="A33" s="158">
        <v>32</v>
      </c>
      <c r="B33" s="51" t="s">
        <v>4867</v>
      </c>
      <c r="C33" s="123">
        <v>721</v>
      </c>
      <c r="D33" s="123" t="s">
        <v>4556</v>
      </c>
      <c r="E33" s="123">
        <v>431</v>
      </c>
      <c r="F33" s="124">
        <v>44546</v>
      </c>
      <c r="G33" s="86" t="s">
        <v>2950</v>
      </c>
    </row>
    <row r="34" spans="1:7" x14ac:dyDescent="0.25">
      <c r="A34" s="158">
        <v>33</v>
      </c>
      <c r="B34" s="51" t="s">
        <v>4873</v>
      </c>
      <c r="C34" s="123">
        <v>131</v>
      </c>
      <c r="D34" s="123" t="s">
        <v>4556</v>
      </c>
      <c r="E34" s="123">
        <v>437</v>
      </c>
      <c r="F34" s="124">
        <v>44551</v>
      </c>
      <c r="G34" s="86" t="s">
        <v>2950</v>
      </c>
    </row>
    <row r="35" spans="1:7" x14ac:dyDescent="0.25">
      <c r="A35" s="158">
        <v>34</v>
      </c>
      <c r="B35" s="51" t="s">
        <v>4875</v>
      </c>
      <c r="C35" s="123" t="s">
        <v>3719</v>
      </c>
      <c r="D35" s="123" t="s">
        <v>4556</v>
      </c>
      <c r="E35" s="123">
        <v>439</v>
      </c>
      <c r="F35" s="124">
        <v>44553</v>
      </c>
      <c r="G35" s="86" t="s">
        <v>2950</v>
      </c>
    </row>
    <row r="36" spans="1:7" x14ac:dyDescent="0.25">
      <c r="A36" s="158">
        <v>35</v>
      </c>
      <c r="B36" s="51" t="s">
        <v>4879</v>
      </c>
      <c r="C36" s="123" t="s">
        <v>4798</v>
      </c>
      <c r="D36" s="124" t="s">
        <v>4556</v>
      </c>
      <c r="E36" s="123">
        <v>442</v>
      </c>
      <c r="F36" s="124">
        <v>44554</v>
      </c>
      <c r="G36" s="86" t="s">
        <v>2950</v>
      </c>
    </row>
    <row r="37" spans="1:7" x14ac:dyDescent="0.25">
      <c r="A37" s="158">
        <v>36</v>
      </c>
      <c r="B37" s="51" t="s">
        <v>4880</v>
      </c>
      <c r="C37" s="123">
        <v>421</v>
      </c>
      <c r="D37" s="124" t="s">
        <v>4556</v>
      </c>
      <c r="E37" s="123">
        <v>443</v>
      </c>
      <c r="F37" s="124">
        <v>44554</v>
      </c>
      <c r="G37" s="140" t="s">
        <v>2843</v>
      </c>
    </row>
    <row r="38" spans="1:7" x14ac:dyDescent="0.25">
      <c r="A38" s="158">
        <v>37</v>
      </c>
      <c r="B38" s="51" t="s">
        <v>4882</v>
      </c>
      <c r="C38" s="123">
        <v>231</v>
      </c>
      <c r="D38" s="124" t="s">
        <v>4883</v>
      </c>
      <c r="E38" s="123">
        <v>446</v>
      </c>
      <c r="F38" s="124">
        <v>44557</v>
      </c>
      <c r="G38" s="140" t="s">
        <v>2843</v>
      </c>
    </row>
    <row r="39" spans="1:7" x14ac:dyDescent="0.25">
      <c r="A39" s="158">
        <v>38</v>
      </c>
      <c r="B39" s="51" t="s">
        <v>4903</v>
      </c>
      <c r="C39" s="123" t="s">
        <v>4490</v>
      </c>
      <c r="D39" s="124" t="s">
        <v>4556</v>
      </c>
      <c r="E39" s="123">
        <v>13</v>
      </c>
      <c r="F39" s="124">
        <v>44575</v>
      </c>
      <c r="G39" s="140" t="s">
        <v>2843</v>
      </c>
    </row>
    <row r="40" spans="1:7" x14ac:dyDescent="0.25">
      <c r="A40" s="158">
        <v>39</v>
      </c>
      <c r="B40" s="51" t="s">
        <v>4910</v>
      </c>
      <c r="C40" s="123" t="s">
        <v>4798</v>
      </c>
      <c r="D40" s="124" t="s">
        <v>4556</v>
      </c>
      <c r="E40" s="123">
        <v>22</v>
      </c>
      <c r="F40" s="124">
        <v>44579</v>
      </c>
      <c r="G40" s="302" t="s">
        <v>2950</v>
      </c>
    </row>
    <row r="41" spans="1:7" x14ac:dyDescent="0.25">
      <c r="A41" s="158">
        <v>40</v>
      </c>
      <c r="B41" s="65" t="s">
        <v>4921</v>
      </c>
      <c r="C41" s="287" t="s">
        <v>4922</v>
      </c>
      <c r="D41" s="288" t="s">
        <v>4923</v>
      </c>
      <c r="E41" s="287">
        <v>26</v>
      </c>
      <c r="F41" s="288">
        <v>44580</v>
      </c>
      <c r="G41" s="244" t="s">
        <v>2843</v>
      </c>
    </row>
    <row r="42" spans="1:7" x14ac:dyDescent="0.25">
      <c r="A42" s="158">
        <v>41</v>
      </c>
      <c r="B42" s="51" t="s">
        <v>4937</v>
      </c>
      <c r="C42" s="123" t="s">
        <v>4938</v>
      </c>
      <c r="D42" s="124" t="s">
        <v>4939</v>
      </c>
      <c r="E42" s="123">
        <v>51</v>
      </c>
      <c r="F42" s="124">
        <v>44594</v>
      </c>
      <c r="G42" s="140" t="s">
        <v>2843</v>
      </c>
    </row>
    <row r="43" spans="1:7" x14ac:dyDescent="0.25">
      <c r="A43" s="158">
        <v>42</v>
      </c>
      <c r="B43" s="51" t="s">
        <v>4987</v>
      </c>
      <c r="C43" s="123">
        <v>841</v>
      </c>
      <c r="D43" s="124" t="s">
        <v>4988</v>
      </c>
      <c r="E43" s="123">
        <v>98</v>
      </c>
      <c r="F43" s="124">
        <v>44642</v>
      </c>
      <c r="G43" s="86" t="s">
        <v>2950</v>
      </c>
    </row>
    <row r="44" spans="1:7" x14ac:dyDescent="0.25">
      <c r="A44" s="158">
        <v>43</v>
      </c>
      <c r="B44" s="51" t="s">
        <v>4998</v>
      </c>
      <c r="C44" s="123">
        <v>841</v>
      </c>
      <c r="D44" s="124" t="s">
        <v>4999</v>
      </c>
      <c r="E44" s="123">
        <v>109</v>
      </c>
      <c r="F44" s="124">
        <v>44652</v>
      </c>
      <c r="G44" s="86" t="s">
        <v>2950</v>
      </c>
    </row>
    <row r="45" spans="1:7" x14ac:dyDescent="0.25">
      <c r="A45" s="158">
        <v>44</v>
      </c>
      <c r="B45" s="51" t="s">
        <v>5001</v>
      </c>
      <c r="C45" s="123" t="s">
        <v>4368</v>
      </c>
      <c r="D45" s="124" t="s">
        <v>5002</v>
      </c>
      <c r="E45" s="123">
        <v>110</v>
      </c>
      <c r="F45" s="124">
        <v>44652</v>
      </c>
      <c r="G45" s="86" t="s">
        <v>2950</v>
      </c>
    </row>
    <row r="46" spans="1:7" x14ac:dyDescent="0.25">
      <c r="A46" s="158">
        <v>45</v>
      </c>
      <c r="B46" s="51" t="s">
        <v>5016</v>
      </c>
      <c r="C46" s="123" t="s">
        <v>3719</v>
      </c>
      <c r="D46" s="124" t="s">
        <v>5052</v>
      </c>
      <c r="E46" s="123">
        <v>127</v>
      </c>
      <c r="F46" s="124">
        <v>44669</v>
      </c>
      <c r="G46" s="86" t="s">
        <v>2950</v>
      </c>
    </row>
    <row r="47" spans="1:7" x14ac:dyDescent="0.25">
      <c r="A47" s="158">
        <v>46</v>
      </c>
      <c r="B47" s="51" t="s">
        <v>5049</v>
      </c>
      <c r="C47" s="123" t="s">
        <v>5050</v>
      </c>
      <c r="D47" s="124" t="s">
        <v>5051</v>
      </c>
      <c r="E47" s="123">
        <v>163</v>
      </c>
      <c r="F47" s="124">
        <v>44712</v>
      </c>
      <c r="G47" s="140" t="s">
        <v>2843</v>
      </c>
    </row>
    <row r="48" spans="1:7" x14ac:dyDescent="0.25">
      <c r="A48" s="158">
        <v>47</v>
      </c>
      <c r="B48" s="51" t="s">
        <v>5058</v>
      </c>
      <c r="C48" s="123" t="s">
        <v>5059</v>
      </c>
      <c r="D48" s="124" t="s">
        <v>5060</v>
      </c>
      <c r="E48" s="123">
        <v>167</v>
      </c>
      <c r="F48" s="124">
        <v>44718</v>
      </c>
      <c r="G48" s="140" t="s">
        <v>2843</v>
      </c>
    </row>
    <row r="49" spans="1:7" x14ac:dyDescent="0.25">
      <c r="A49" s="158">
        <v>48</v>
      </c>
      <c r="B49" s="51" t="s">
        <v>4294</v>
      </c>
      <c r="C49" s="123">
        <v>921</v>
      </c>
      <c r="D49" s="124" t="s">
        <v>5060</v>
      </c>
      <c r="E49" s="123">
        <v>171</v>
      </c>
      <c r="F49" s="124">
        <v>44718</v>
      </c>
      <c r="G49" s="140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Y360"/>
  <sheetViews>
    <sheetView zoomScaleNormal="100" workbookViewId="0">
      <pane ySplit="2" topLeftCell="A34" activePane="bottomLeft" state="frozen"/>
      <selection pane="bottomLeft" activeCell="Q11" sqref="Q11"/>
    </sheetView>
  </sheetViews>
  <sheetFormatPr defaultRowHeight="15" x14ac:dyDescent="0.25"/>
  <cols>
    <col min="1" max="1" width="35.8554687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5123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2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399</v>
      </c>
      <c r="G4" s="24">
        <f>C6+C13+C24+C32+C37+C43+C50+C109+C122+C123+C132+C133+C141+C152+C55+C64+C85+C94+C14+C15+C25+C26+C65+C110+C124+C142+C153+C103</f>
        <v>392</v>
      </c>
      <c r="H4" s="24">
        <f>C7+C16+C27+C33+C38+C45+C51+C56+C111+C125+C126+C134+C143+C154+C135+C86+C96+C68+C69+C112</f>
        <v>352</v>
      </c>
      <c r="I4" s="24">
        <f>C8+C34+C39+C47+C52+C57+C113+C127+C136+C145+C156+C157+C128+C87+C98+C72+C74+C137+C158+C114</f>
        <v>259</v>
      </c>
      <c r="J4" s="24"/>
      <c r="K4" s="170">
        <f>F4+G4+H4+I4</f>
        <v>1402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384">
        <v>121</v>
      </c>
      <c r="B6" s="386">
        <v>0</v>
      </c>
      <c r="C6" s="386">
        <v>25</v>
      </c>
      <c r="D6" s="383">
        <v>1</v>
      </c>
      <c r="E6" s="387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3</v>
      </c>
      <c r="C7" s="24">
        <v>24</v>
      </c>
      <c r="D7" s="5">
        <v>1</v>
      </c>
      <c r="E7" s="338"/>
      <c r="F7" s="94">
        <f>SUM(B4+B10+B11+B12+B21+B22+B23+B31+B36+B41+B49+B54+B60+B61+B84+B91+B107+B108+B119+B120+B121+B130+B131+B139+B140+B149+B150+B151+B92+B62+B42+B63+B79+B80+B102+B93)</f>
        <v>231</v>
      </c>
      <c r="G7" s="5">
        <f>B6+B13+B14+B15+B24+B25+B26+B32+B37+B43+B50+B55+B109+B122+B123+B132+B141+B152+B153+B133+B64+B85+B94+B65+B110+B142+B66+B67+B95+B44+B81+B82</f>
        <v>270</v>
      </c>
      <c r="H7" s="5">
        <f>B7+B16+B17+B18+B27+B28+B29+B33+B38+B45+B51+B56+B111+B125+B126+B134+B135+B143+B154+B155+B86+B96+B68+B69+B112+B144+B72+B46+B70+B71+B97</f>
        <v>283</v>
      </c>
      <c r="I7" s="5">
        <f>B8+B34+B39+B47+B52+B57+B113+B127+B136+B137+B145+B156+B157+B158+B87+B98+B74+B128+B75+B73+B114+B146</f>
        <v>172</v>
      </c>
      <c r="J7" s="5"/>
      <c r="K7" s="94">
        <f>SUM(F7+G7+H7+I7)</f>
        <v>956</v>
      </c>
    </row>
    <row r="8" spans="1:19" x14ac:dyDescent="0.25">
      <c r="A8" s="62">
        <v>141</v>
      </c>
      <c r="B8" s="5">
        <v>2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5</v>
      </c>
      <c r="C10" s="5">
        <v>25</v>
      </c>
      <c r="D10" s="5"/>
      <c r="E10" s="5"/>
      <c r="F10" s="94">
        <f>D4+D10+D11+D12+D21+D22+D23+D31+D36+D41+D49+D54+D107+D119+D120+D121+D130+D131+D139+D140+D149+D150+D60+D84+D91+D61+D108+D151+D42</f>
        <v>3</v>
      </c>
      <c r="G10" s="5">
        <f>D6+D13+D14+D15+D24+D25+D32+D37+D43+D50+D55+D109+D122+D123+D132+D133+D141+D152+D153+D64+D85+D94+D26+D65+D110+D142+D66+D95</f>
        <v>12</v>
      </c>
      <c r="H10" s="5">
        <f>D7+D16+D17+D18+D27+D28+D29+D33+D38+D45+D51+D56+D111+D125+D126+D134+D143+D154+D155+D65+D86+D96+D68+D69+D144+D112</f>
        <v>20</v>
      </c>
      <c r="I10" s="5">
        <f>D8+D34+D39+D47+D52+D57+D113+D127+D136+D137+D145+D156+D157+D158+D87+D98+D72+D74+D128</f>
        <v>9</v>
      </c>
      <c r="J10" s="5"/>
      <c r="K10" s="94">
        <f>SUM(F10+G10+H10+I10)</f>
        <v>44</v>
      </c>
      <c r="O10" t="s">
        <v>5075</v>
      </c>
    </row>
    <row r="11" spans="1:19" x14ac:dyDescent="0.25">
      <c r="A11" s="62" t="s">
        <v>2874</v>
      </c>
      <c r="B11" s="5">
        <v>0</v>
      </c>
      <c r="C11" s="5"/>
      <c r="D11" s="5"/>
      <c r="E11" s="5"/>
      <c r="F11" s="5"/>
      <c r="G11" s="5"/>
      <c r="H11" s="5"/>
      <c r="I11" s="5"/>
      <c r="J11" s="5"/>
      <c r="K11" s="94">
        <f>K4+K7+K10</f>
        <v>2402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374" t="s">
        <v>2875</v>
      </c>
      <c r="B14" s="95">
        <v>17</v>
      </c>
      <c r="C14" s="95"/>
      <c r="D14" s="95">
        <v>1</v>
      </c>
      <c r="E14" s="375" t="s">
        <v>2843</v>
      </c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374" t="s">
        <v>2893</v>
      </c>
      <c r="B16" s="95">
        <v>0</v>
      </c>
      <c r="C16" s="95">
        <v>24</v>
      </c>
      <c r="D16" s="95">
        <v>1</v>
      </c>
      <c r="E16" s="380" t="s">
        <v>2843</v>
      </c>
      <c r="F16" s="5">
        <f>SUM(F4+F7+F10)</f>
        <v>633</v>
      </c>
      <c r="G16" s="5">
        <f>SUM(G4+G7+G10)</f>
        <v>674</v>
      </c>
      <c r="H16" s="5">
        <f>SUM(H4+H7+H10)</f>
        <v>655</v>
      </c>
      <c r="I16" s="5">
        <f>SUM(I4+I7+I10)</f>
        <v>440</v>
      </c>
      <c r="J16" s="5"/>
      <c r="K16" s="94">
        <f>SUM(F16+G16+H16+I16)</f>
        <v>2402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25</v>
      </c>
      <c r="C17" s="5"/>
      <c r="D17" s="5"/>
      <c r="E17" s="5"/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374">
        <v>421</v>
      </c>
      <c r="B24" s="95">
        <v>0</v>
      </c>
      <c r="C24" s="95">
        <v>25</v>
      </c>
      <c r="D24" s="95">
        <v>1</v>
      </c>
      <c r="E24" s="375" t="s">
        <v>2843</v>
      </c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22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1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27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/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4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4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89">
        <v>641</v>
      </c>
      <c r="B34" s="383">
        <v>1</v>
      </c>
      <c r="C34" s="383">
        <v>23</v>
      </c>
      <c r="D34" s="390">
        <v>1</v>
      </c>
      <c r="E34" s="390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23</v>
      </c>
      <c r="D37" s="5">
        <v>1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19</v>
      </c>
      <c r="D38" s="5">
        <v>1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378" t="s">
        <v>4071</v>
      </c>
      <c r="B42" s="378">
        <v>21</v>
      </c>
      <c r="C42" s="378">
        <v>0</v>
      </c>
      <c r="D42" s="378">
        <v>1</v>
      </c>
      <c r="E42" s="381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18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25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21</v>
      </c>
      <c r="D47" s="108">
        <v>4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3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24</v>
      </c>
      <c r="D50" s="5">
        <v>0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23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20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0</v>
      </c>
      <c r="C54" s="5">
        <v>25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2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95" t="s">
        <v>2996</v>
      </c>
      <c r="B56" s="95">
        <v>2</v>
      </c>
      <c r="C56" s="95">
        <v>22</v>
      </c>
      <c r="D56" s="95">
        <v>1</v>
      </c>
      <c r="E56" s="380" t="s">
        <v>2843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25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26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26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29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27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95" t="s">
        <v>4488</v>
      </c>
      <c r="B66" s="95">
        <v>29</v>
      </c>
      <c r="C66" s="95"/>
      <c r="D66" s="95">
        <v>1</v>
      </c>
      <c r="E66" s="376" t="s">
        <v>2843</v>
      </c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23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25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27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24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23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22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27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0</v>
      </c>
      <c r="C84" s="86">
        <v>25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95" t="s">
        <v>4348</v>
      </c>
      <c r="B85" s="95">
        <v>5</v>
      </c>
      <c r="C85" s="181">
        <v>25</v>
      </c>
      <c r="D85" s="95">
        <v>1</v>
      </c>
      <c r="E85" s="376" t="s">
        <v>2843</v>
      </c>
      <c r="F85" s="5"/>
      <c r="G85" s="5"/>
      <c r="H85" s="5"/>
      <c r="I85" s="5"/>
      <c r="J85" s="5"/>
      <c r="K85" s="5"/>
    </row>
    <row r="86" spans="1:15" x14ac:dyDescent="0.25">
      <c r="A86" s="95" t="s">
        <v>4349</v>
      </c>
      <c r="B86" s="95">
        <v>5</v>
      </c>
      <c r="C86" s="181">
        <v>25</v>
      </c>
      <c r="D86" s="95">
        <v>1</v>
      </c>
      <c r="E86" s="376" t="s">
        <v>2843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21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3399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24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13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383" t="s">
        <v>4130</v>
      </c>
      <c r="B94" s="383">
        <v>1</v>
      </c>
      <c r="C94" s="383">
        <v>26</v>
      </c>
      <c r="D94" s="383">
        <v>1</v>
      </c>
      <c r="E94" s="385"/>
      <c r="F94" s="5"/>
      <c r="G94" s="5"/>
      <c r="H94" s="5"/>
      <c r="I94" s="5"/>
      <c r="J94" s="5"/>
      <c r="K94" s="5"/>
    </row>
    <row r="95" spans="1:15" x14ac:dyDescent="0.25">
      <c r="A95" s="95" t="s">
        <v>4490</v>
      </c>
      <c r="B95" s="95">
        <v>13</v>
      </c>
      <c r="C95" s="95"/>
      <c r="D95" s="95">
        <v>1</v>
      </c>
      <c r="E95" s="376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17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5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/>
      <c r="C103" s="5">
        <v>23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82" t="s">
        <v>2489</v>
      </c>
      <c r="B107" s="383">
        <v>0</v>
      </c>
      <c r="C107" s="383">
        <v>0</v>
      </c>
      <c r="D107" s="383">
        <v>1</v>
      </c>
      <c r="E107" s="388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9</v>
      </c>
      <c r="C108" s="24"/>
      <c r="D108" s="5"/>
      <c r="E108" s="3"/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0</v>
      </c>
      <c r="C111" s="24">
        <v>24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79" t="s">
        <v>4491</v>
      </c>
      <c r="B112" s="95">
        <v>17</v>
      </c>
      <c r="C112" s="95">
        <v>0</v>
      </c>
      <c r="D112" s="95">
        <v>1</v>
      </c>
      <c r="E112" s="380" t="s">
        <v>2843</v>
      </c>
      <c r="F112" s="5"/>
      <c r="G112" s="5"/>
      <c r="H112" s="5"/>
      <c r="I112" s="5"/>
      <c r="J112" s="5"/>
      <c r="K112" s="5"/>
    </row>
    <row r="113" spans="1:11" x14ac:dyDescent="0.25">
      <c r="A113" s="382" t="s">
        <v>2491</v>
      </c>
      <c r="B113" s="383">
        <v>0</v>
      </c>
      <c r="C113" s="383">
        <v>24</v>
      </c>
      <c r="D113" s="383">
        <v>1</v>
      </c>
      <c r="E113" s="383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13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24</v>
      </c>
      <c r="D122" s="5">
        <v>3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2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24</v>
      </c>
      <c r="D127" s="5">
        <v>0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0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6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2</v>
      </c>
      <c r="C132" s="5">
        <v>23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4</v>
      </c>
      <c r="C134" s="5">
        <v>20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17</v>
      </c>
      <c r="D136" s="5">
        <v>3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1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25</v>
      </c>
      <c r="D141" s="96">
        <v>1</v>
      </c>
      <c r="E141" s="255" t="s">
        <v>2843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19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384">
        <v>931</v>
      </c>
      <c r="B143" s="383">
        <v>6</v>
      </c>
      <c r="C143" s="383">
        <v>24</v>
      </c>
      <c r="D143" s="383">
        <v>2</v>
      </c>
      <c r="E143" s="383"/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77">
        <v>932</v>
      </c>
      <c r="B144" s="95">
        <v>0</v>
      </c>
      <c r="C144" s="95"/>
      <c r="D144" s="378">
        <v>1</v>
      </c>
      <c r="E144" s="260" t="s">
        <v>2843</v>
      </c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25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15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0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27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20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956</v>
      </c>
      <c r="C160" s="176">
        <f>SUM(C4:C159)</f>
        <v>1402</v>
      </c>
      <c r="D160" s="176">
        <f>SUM(D4:D159)</f>
        <v>44</v>
      </c>
      <c r="E160" s="165"/>
      <c r="F160" s="176"/>
      <c r="G160" s="165"/>
      <c r="H160" s="165"/>
      <c r="I160" s="165"/>
      <c r="J160" s="165"/>
      <c r="K160" s="176">
        <f>B160+C160+D160</f>
        <v>2402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89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/>
      <c r="C173" s="165">
        <v>8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3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1</v>
      </c>
      <c r="E175" s="347" t="s">
        <v>2843</v>
      </c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18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9</v>
      </c>
      <c r="C178" s="96">
        <v>15</v>
      </c>
      <c r="D178" s="96">
        <v>0</v>
      </c>
      <c r="E178" s="254"/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4025</v>
      </c>
      <c r="B180" s="96">
        <v>22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11</v>
      </c>
      <c r="C181" s="96">
        <v>15</v>
      </c>
      <c r="D181" s="96">
        <v>0</v>
      </c>
      <c r="E181" s="135"/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33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67</v>
      </c>
      <c r="G186" s="24">
        <f>SUM(C175+C176+C177+C196+C203+C209+C210)</f>
        <v>61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218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SUM(B174+B202+B207+B208+B218)</f>
        <v>15</v>
      </c>
      <c r="G188" s="165">
        <f>SUM(B175+B176+B177+B196+B203+B209+B210)</f>
        <v>34</v>
      </c>
      <c r="H188" s="165">
        <f>SUM(B178+B179+B180+B197+B204+B211+B212)</f>
        <v>59</v>
      </c>
      <c r="I188" s="165">
        <f>SUM(B181+B182+B183+B184+B213+B214)</f>
        <v>83</v>
      </c>
      <c r="J188" s="165">
        <f>SUM(B215)</f>
        <v>28</v>
      </c>
      <c r="K188" s="176">
        <f>SUM(F188:J188)</f>
        <v>219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/>
      <c r="G190" s="165">
        <f>SUM(D175+D176+D177+D196+D203+D209+D210)</f>
        <v>1</v>
      </c>
      <c r="H190" s="165">
        <f>SUM(D178+D179+D180+D204+D211+D212)</f>
        <v>0</v>
      </c>
      <c r="I190" s="165">
        <f>SUM(D185+D186+D187+D215)</f>
        <v>0</v>
      </c>
      <c r="J190" s="165"/>
      <c r="K190" s="176">
        <f>SUM(F190:J190)</f>
        <v>1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82</v>
      </c>
      <c r="G192" s="96">
        <f>G186+G188+G190</f>
        <v>96</v>
      </c>
      <c r="H192" s="96">
        <f>H186+H188+H190</f>
        <v>119</v>
      </c>
      <c r="I192" s="96">
        <f>I186+I188+I190</f>
        <v>113</v>
      </c>
      <c r="J192" s="96">
        <f>SUM(J186+J188+J190)</f>
        <v>28</v>
      </c>
      <c r="K192" s="167">
        <f>SUM(K186:K191)</f>
        <v>438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438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/>
      <c r="C195" s="163">
        <v>13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3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/>
      <c r="C201" s="163">
        <v>14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7</v>
      </c>
      <c r="C202" s="163"/>
      <c r="D202" s="96"/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16</v>
      </c>
      <c r="D203" s="96">
        <v>0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8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4</v>
      </c>
      <c r="C208" s="163"/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12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20</v>
      </c>
      <c r="C212" s="271"/>
      <c r="D212" s="5">
        <v>0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16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28</v>
      </c>
      <c r="C215" s="271"/>
      <c r="D215" s="5">
        <v>0</v>
      </c>
      <c r="E215" s="135"/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24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219</v>
      </c>
      <c r="C220" s="179">
        <f>SUM(C171:C219)</f>
        <v>218</v>
      </c>
      <c r="D220" s="179">
        <f>SUM(D171:D219)</f>
        <v>1</v>
      </c>
      <c r="E220" s="292" t="s">
        <v>4905</v>
      </c>
      <c r="F220" s="179"/>
      <c r="G220" s="179"/>
      <c r="H220" s="179"/>
      <c r="I220" s="179"/>
      <c r="J220" s="179"/>
      <c r="K220" s="179">
        <f>B220+C220+D220</f>
        <v>438</v>
      </c>
    </row>
    <row r="221" spans="1:18" ht="15.75" thickTop="1" x14ac:dyDescent="0.25">
      <c r="A221" s="24" t="s">
        <v>1802</v>
      </c>
      <c r="B221" s="24">
        <f>B220+B160</f>
        <v>1175</v>
      </c>
      <c r="C221" s="24">
        <f>C160+C220</f>
        <v>1620</v>
      </c>
      <c r="D221" s="24">
        <f>D160+D220</f>
        <v>45</v>
      </c>
      <c r="E221" s="24"/>
      <c r="F221" s="24"/>
      <c r="G221" s="24"/>
      <c r="H221" s="24"/>
      <c r="I221" s="24"/>
      <c r="J221" s="24"/>
      <c r="K221" s="24">
        <f>K220+K160</f>
        <v>2840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3794</v>
      </c>
      <c r="E227" t="s">
        <v>5112</v>
      </c>
      <c r="P227" t="s">
        <v>5144</v>
      </c>
      <c r="Q227" s="253"/>
      <c r="R227" s="253"/>
    </row>
    <row r="228" spans="1:18" x14ac:dyDescent="0.25">
      <c r="A228" s="253" t="s">
        <v>5129</v>
      </c>
      <c r="B228" s="253"/>
      <c r="C228" s="253"/>
      <c r="D228" s="253"/>
      <c r="E228" s="253" t="s">
        <v>5113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</row>
    <row r="229" spans="1:18" x14ac:dyDescent="0.25">
      <c r="A229" s="253" t="s">
        <v>4398</v>
      </c>
      <c r="B229" s="253"/>
      <c r="C229" s="253"/>
      <c r="D229" s="253"/>
      <c r="E229" s="253" t="s">
        <v>5124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/>
      <c r="B230" s="253"/>
      <c r="C230" s="253"/>
      <c r="D230" s="253"/>
      <c r="E230" s="253" t="s">
        <v>5125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/>
      <c r="B231" s="253"/>
      <c r="C231" s="253"/>
      <c r="D231" s="253"/>
      <c r="E231" s="253" t="s">
        <v>5140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/>
      <c r="B232" s="253"/>
      <c r="C232" s="253"/>
      <c r="D232" s="253"/>
      <c r="E232" s="253" t="s">
        <v>5145</v>
      </c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 t="s">
        <v>5152</v>
      </c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 t="s">
        <v>5153</v>
      </c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E242" s="253"/>
      <c r="P242" s="253"/>
    </row>
    <row r="243" spans="1:16" x14ac:dyDescent="0.25">
      <c r="E243" s="253"/>
      <c r="P243" s="253"/>
    </row>
    <row r="244" spans="1:16" x14ac:dyDescent="0.25">
      <c r="E244" s="253"/>
    </row>
    <row r="245" spans="1:16" x14ac:dyDescent="0.25">
      <c r="A245" s="252"/>
      <c r="E245" s="253"/>
    </row>
    <row r="246" spans="1:16" x14ac:dyDescent="0.25">
      <c r="A246" s="252"/>
    </row>
    <row r="247" spans="1:16" x14ac:dyDescent="0.25">
      <c r="E247" s="253"/>
    </row>
    <row r="248" spans="1:16" x14ac:dyDescent="0.25">
      <c r="E248" s="253"/>
    </row>
    <row r="249" spans="1:16" x14ac:dyDescent="0.25">
      <c r="E249" s="253"/>
    </row>
    <row r="250" spans="1:16" x14ac:dyDescent="0.25">
      <c r="E250" s="253"/>
    </row>
    <row r="251" spans="1:16" x14ac:dyDescent="0.25">
      <c r="E251" s="253"/>
    </row>
    <row r="252" spans="1:16" x14ac:dyDescent="0.25">
      <c r="E252" s="253"/>
    </row>
    <row r="253" spans="1:16" x14ac:dyDescent="0.25">
      <c r="A253" s="251" t="s">
        <v>2572</v>
      </c>
      <c r="E253" s="251" t="s">
        <v>2572</v>
      </c>
      <c r="L253" s="252" t="s">
        <v>2572</v>
      </c>
      <c r="P253" s="252" t="s">
        <v>2572</v>
      </c>
    </row>
    <row r="254" spans="1:16" x14ac:dyDescent="0.25">
      <c r="A254" s="253"/>
      <c r="B254" s="253"/>
      <c r="C254" s="253"/>
      <c r="D254" s="253"/>
      <c r="E254" s="253" t="s">
        <v>5147</v>
      </c>
      <c r="P254" s="253"/>
    </row>
    <row r="255" spans="1:16" x14ac:dyDescent="0.25">
      <c r="B255" s="253"/>
      <c r="C255" s="253"/>
      <c r="E255" s="253" t="s">
        <v>5148</v>
      </c>
      <c r="P255" s="253"/>
    </row>
    <row r="256" spans="1:16" x14ac:dyDescent="0.25">
      <c r="B256" s="253"/>
      <c r="C256" s="253"/>
      <c r="E256" s="253" t="s">
        <v>5149</v>
      </c>
      <c r="P256" s="253"/>
    </row>
    <row r="257" spans="1:16" x14ac:dyDescent="0.25">
      <c r="A257" s="253"/>
      <c r="B257" s="253"/>
      <c r="C257" s="253"/>
      <c r="E257" t="s">
        <v>5150</v>
      </c>
      <c r="P257" s="253"/>
    </row>
    <row r="258" spans="1:16" x14ac:dyDescent="0.25">
      <c r="A258" s="253"/>
      <c r="B258" s="253"/>
      <c r="C258" s="253"/>
      <c r="E258" s="253" t="s">
        <v>5151</v>
      </c>
      <c r="P258" s="253"/>
    </row>
    <row r="259" spans="1:16" x14ac:dyDescent="0.25">
      <c r="A259" s="277"/>
      <c r="B259" s="253"/>
      <c r="C259" s="253"/>
      <c r="E259" s="253"/>
      <c r="P259" s="253"/>
    </row>
    <row r="260" spans="1:16" x14ac:dyDescent="0.25">
      <c r="A260" s="277"/>
      <c r="B260" s="253"/>
      <c r="C260" s="253"/>
      <c r="E260" s="253"/>
    </row>
    <row r="261" spans="1:16" x14ac:dyDescent="0.25">
      <c r="A261" s="253"/>
      <c r="B261" s="253"/>
      <c r="C261" s="253"/>
      <c r="E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53"/>
      <c r="B263" s="253"/>
      <c r="C263" s="253"/>
      <c r="D263" s="253"/>
      <c r="E263" s="253"/>
      <c r="P263" s="253"/>
    </row>
    <row r="264" spans="1:16" x14ac:dyDescent="0.25">
      <c r="A264" s="253"/>
      <c r="B264" s="253"/>
      <c r="C264" s="253"/>
      <c r="D264" s="253"/>
      <c r="E264" s="253"/>
      <c r="P264" s="253"/>
    </row>
    <row r="265" spans="1:16" x14ac:dyDescent="0.25">
      <c r="A265" s="253"/>
      <c r="B265" s="253"/>
      <c r="C265" s="253"/>
      <c r="D265" s="253"/>
      <c r="E265" s="253"/>
      <c r="P265" s="253"/>
    </row>
    <row r="266" spans="1:16" x14ac:dyDescent="0.25">
      <c r="A266" s="253"/>
      <c r="B266" s="253"/>
      <c r="C266" s="253"/>
      <c r="D266" s="253"/>
      <c r="E266" s="253"/>
      <c r="F266" s="252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</row>
    <row r="270" spans="1:16" x14ac:dyDescent="0.25">
      <c r="A270" s="253"/>
      <c r="B270" s="253"/>
      <c r="C270" s="253"/>
      <c r="D270" s="253"/>
    </row>
    <row r="271" spans="1:16" x14ac:dyDescent="0.25">
      <c r="A271" s="253"/>
      <c r="B271" s="253"/>
      <c r="C271" s="253"/>
      <c r="D271" s="253"/>
    </row>
    <row r="272" spans="1:16" x14ac:dyDescent="0.25">
      <c r="A272" s="253"/>
      <c r="B272" s="253"/>
      <c r="C272" s="253"/>
      <c r="D272" s="253"/>
    </row>
    <row r="273" spans="1:18" x14ac:dyDescent="0.25">
      <c r="A273" s="253"/>
      <c r="B273" s="253"/>
      <c r="C273" s="253"/>
      <c r="D273" s="253"/>
      <c r="E273" s="253"/>
    </row>
    <row r="274" spans="1:18" x14ac:dyDescent="0.25">
      <c r="A274" s="253"/>
      <c r="B274" s="253"/>
      <c r="C274" s="253"/>
      <c r="D274" s="253"/>
      <c r="E274" s="253"/>
      <c r="P274" s="253"/>
      <c r="Q274" s="253"/>
    </row>
    <row r="275" spans="1:18" x14ac:dyDescent="0.25">
      <c r="A275" s="253"/>
      <c r="B275" s="253"/>
      <c r="C275" s="253"/>
      <c r="D275" s="253"/>
      <c r="E275" s="253"/>
      <c r="P275" s="253"/>
      <c r="Q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  <c r="P277" s="252"/>
      <c r="Q277" s="252"/>
      <c r="R277" s="252"/>
    </row>
    <row r="278" spans="1:18" x14ac:dyDescent="0.25">
      <c r="A278" s="253"/>
      <c r="B278" s="253"/>
      <c r="C278" s="253"/>
      <c r="D278" s="253"/>
      <c r="E278" s="253"/>
      <c r="P278" s="252"/>
      <c r="Q278" s="252"/>
    </row>
    <row r="279" spans="1:18" x14ac:dyDescent="0.25">
      <c r="A279" s="253"/>
      <c r="B279" s="253"/>
      <c r="C279" s="253"/>
      <c r="D279" s="253"/>
      <c r="E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</row>
    <row r="282" spans="1:18" x14ac:dyDescent="0.25">
      <c r="A282" s="253"/>
      <c r="B282" s="253"/>
      <c r="C282" s="253"/>
      <c r="D282" s="253"/>
      <c r="E282" s="253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253"/>
    </row>
    <row r="291" spans="1:5" x14ac:dyDescent="0.25">
      <c r="A291" s="253"/>
      <c r="B291" s="253"/>
      <c r="C291" s="253"/>
      <c r="D291" s="253"/>
      <c r="E291" s="253"/>
    </row>
    <row r="292" spans="1:5" x14ac:dyDescent="0.25">
      <c r="A292" s="253"/>
      <c r="B292" s="253"/>
      <c r="C292" s="253"/>
      <c r="D292" s="253"/>
      <c r="E292" s="253"/>
    </row>
    <row r="293" spans="1:5" x14ac:dyDescent="0.25">
      <c r="A293" s="253"/>
      <c r="B293" s="253"/>
      <c r="C293" s="253"/>
      <c r="D293" s="253"/>
      <c r="E293" s="253"/>
    </row>
    <row r="294" spans="1:5" x14ac:dyDescent="0.25">
      <c r="A294" s="253"/>
      <c r="B294" s="253"/>
      <c r="C294" s="253"/>
      <c r="D294" s="253"/>
      <c r="E294" s="253"/>
    </row>
    <row r="295" spans="1:5" x14ac:dyDescent="0.25">
      <c r="A295" s="253"/>
      <c r="B295" s="253"/>
      <c r="C295" s="253"/>
      <c r="D295" s="253"/>
      <c r="E295" s="253"/>
    </row>
    <row r="296" spans="1:5" x14ac:dyDescent="0.25">
      <c r="A296" s="253"/>
      <c r="B296" s="253"/>
      <c r="C296" s="253"/>
      <c r="D296" s="253"/>
      <c r="E296" s="253"/>
    </row>
    <row r="297" spans="1:5" x14ac:dyDescent="0.25">
      <c r="A297" s="253"/>
      <c r="B297" s="253"/>
      <c r="C297" s="253"/>
      <c r="D297" s="253"/>
      <c r="E297" s="253"/>
    </row>
    <row r="298" spans="1:5" x14ac:dyDescent="0.25">
      <c r="A298" s="253"/>
      <c r="B298" s="253"/>
      <c r="C298" s="253"/>
      <c r="D298" s="253"/>
      <c r="E298" s="253"/>
    </row>
    <row r="299" spans="1:5" x14ac:dyDescent="0.25">
      <c r="A299" s="253"/>
      <c r="B299" s="253"/>
      <c r="C299" s="253"/>
      <c r="D299" s="253"/>
      <c r="E299" s="253"/>
    </row>
    <row r="300" spans="1:5" x14ac:dyDescent="0.25">
      <c r="A300" s="253"/>
      <c r="B300" s="253"/>
      <c r="C300" s="253"/>
      <c r="D300" s="253"/>
      <c r="E300" s="253"/>
    </row>
    <row r="301" spans="1:5" x14ac:dyDescent="0.25">
      <c r="A301" s="253"/>
      <c r="B301" s="253"/>
      <c r="C301" s="253"/>
      <c r="D301" s="253"/>
      <c r="E301" s="344"/>
    </row>
    <row r="302" spans="1:5" x14ac:dyDescent="0.25">
      <c r="A302" s="253"/>
      <c r="B302" s="253"/>
      <c r="C302" s="253"/>
      <c r="D302" s="253"/>
    </row>
    <row r="303" spans="1:5" x14ac:dyDescent="0.25">
      <c r="A303" s="253"/>
      <c r="B303" s="253"/>
      <c r="C303" s="253"/>
      <c r="D303" s="253"/>
    </row>
    <row r="304" spans="1:5" x14ac:dyDescent="0.25">
      <c r="A304" s="253"/>
      <c r="B304" s="253"/>
      <c r="C304" s="253"/>
      <c r="D304" s="253"/>
    </row>
    <row r="305" spans="1:18" x14ac:dyDescent="0.25">
      <c r="A305" s="253"/>
      <c r="B305" s="253"/>
      <c r="C305" s="253"/>
      <c r="D305" s="253"/>
    </row>
    <row r="306" spans="1:18" x14ac:dyDescent="0.25">
      <c r="A306" s="253"/>
      <c r="B306" s="253"/>
      <c r="C306" s="253"/>
      <c r="D306" s="253"/>
    </row>
    <row r="307" spans="1:18" x14ac:dyDescent="0.25">
      <c r="A307" s="253"/>
      <c r="B307" s="253"/>
      <c r="C307" s="253"/>
      <c r="D307" s="253"/>
    </row>
    <row r="308" spans="1:18" x14ac:dyDescent="0.25">
      <c r="A308" s="253"/>
      <c r="B308" s="253"/>
      <c r="C308" s="253"/>
      <c r="D308" s="253"/>
      <c r="E308" s="344"/>
    </row>
    <row r="309" spans="1:18" x14ac:dyDescent="0.25">
      <c r="A309" s="253"/>
      <c r="B309" s="253"/>
      <c r="C309" s="253"/>
      <c r="D309" s="253"/>
    </row>
    <row r="310" spans="1:18" x14ac:dyDescent="0.25">
      <c r="A310" s="253"/>
      <c r="B310" s="253"/>
      <c r="C310" s="253"/>
      <c r="D310" s="253"/>
    </row>
    <row r="311" spans="1:18" x14ac:dyDescent="0.25">
      <c r="A311" s="253"/>
      <c r="B311" s="253"/>
      <c r="C311" s="253"/>
      <c r="D311" s="253"/>
    </row>
    <row r="312" spans="1:18" x14ac:dyDescent="0.25">
      <c r="A312" s="253"/>
      <c r="B312" s="253"/>
      <c r="C312" s="253"/>
      <c r="D312" s="253"/>
    </row>
    <row r="313" spans="1:18" x14ac:dyDescent="0.25">
      <c r="A313" s="253"/>
      <c r="B313" s="253"/>
      <c r="C313" s="253"/>
      <c r="D313" s="253"/>
    </row>
    <row r="315" spans="1:18" x14ac:dyDescent="0.25">
      <c r="A315" s="252" t="s">
        <v>2573</v>
      </c>
      <c r="E315" s="252" t="s">
        <v>2573</v>
      </c>
      <c r="L315" s="252" t="s">
        <v>2573</v>
      </c>
      <c r="P315" s="252" t="s">
        <v>2573</v>
      </c>
    </row>
    <row r="316" spans="1:18" x14ac:dyDescent="0.25">
      <c r="B316" s="166"/>
      <c r="E316" s="253"/>
    </row>
    <row r="317" spans="1:18" x14ac:dyDescent="0.25">
      <c r="P317" s="253"/>
      <c r="Q317" s="253"/>
      <c r="R317" s="253"/>
    </row>
    <row r="331" spans="1:16" x14ac:dyDescent="0.25">
      <c r="A331" s="252" t="s">
        <v>2574</v>
      </c>
      <c r="E331" s="252" t="s">
        <v>2574</v>
      </c>
      <c r="L331" s="252" t="s">
        <v>2574</v>
      </c>
      <c r="P331" s="252" t="s">
        <v>2574</v>
      </c>
    </row>
    <row r="332" spans="1:16" x14ac:dyDescent="0.25">
      <c r="A332" s="253" t="s">
        <v>5146</v>
      </c>
      <c r="B332" s="253"/>
      <c r="C332" s="253"/>
      <c r="D332" s="253"/>
      <c r="E332" s="253" t="s">
        <v>5146</v>
      </c>
      <c r="F332" s="253"/>
      <c r="G332" s="253"/>
    </row>
    <row r="333" spans="1:16" x14ac:dyDescent="0.25">
      <c r="A333" s="253"/>
      <c r="B333" s="253"/>
      <c r="C333" s="253"/>
      <c r="D333" s="253"/>
      <c r="E333" s="253"/>
      <c r="F333" s="253"/>
      <c r="G333" s="253"/>
    </row>
    <row r="334" spans="1:16" x14ac:dyDescent="0.25">
      <c r="A334" s="253"/>
      <c r="B334" s="253"/>
      <c r="C334" s="253"/>
      <c r="D334" s="253"/>
      <c r="E334" s="253"/>
      <c r="F334" s="253"/>
      <c r="G334" s="253"/>
    </row>
    <row r="335" spans="1:16" x14ac:dyDescent="0.25">
      <c r="A335" s="253"/>
      <c r="C335" s="253"/>
      <c r="D335" s="253"/>
      <c r="E335" s="253"/>
      <c r="F335" s="253"/>
      <c r="G335" s="253"/>
    </row>
    <row r="336" spans="1:16" x14ac:dyDescent="0.25">
      <c r="A336" s="253"/>
      <c r="C336" s="253"/>
      <c r="D336" s="253"/>
      <c r="E336" s="253"/>
    </row>
    <row r="337" spans="1:16" x14ac:dyDescent="0.25">
      <c r="A337" s="253"/>
      <c r="C337" s="253"/>
      <c r="D337" s="253"/>
      <c r="E337" s="253"/>
    </row>
    <row r="338" spans="1:16" x14ac:dyDescent="0.25">
      <c r="A338" s="253"/>
      <c r="C338" s="253"/>
      <c r="D338" s="253"/>
      <c r="E338" s="253"/>
    </row>
    <row r="339" spans="1:16" x14ac:dyDescent="0.25">
      <c r="A339" s="253"/>
      <c r="C339" s="253"/>
      <c r="D339" s="253"/>
      <c r="E339" s="253"/>
    </row>
    <row r="340" spans="1:16" x14ac:dyDescent="0.25">
      <c r="A340" s="253"/>
      <c r="C340" s="253"/>
      <c r="D340" s="253"/>
      <c r="E340" s="253"/>
    </row>
    <row r="341" spans="1:16" x14ac:dyDescent="0.25">
      <c r="A341" s="253"/>
      <c r="C341" s="253"/>
      <c r="D341" s="253"/>
      <c r="E341" s="253"/>
    </row>
    <row r="342" spans="1:16" x14ac:dyDescent="0.25">
      <c r="A342" s="253"/>
      <c r="E342" s="253"/>
    </row>
    <row r="343" spans="1:16" x14ac:dyDescent="0.25">
      <c r="A343" s="253"/>
      <c r="E343" s="253"/>
    </row>
    <row r="344" spans="1:16" x14ac:dyDescent="0.25">
      <c r="A344" s="253"/>
      <c r="E344" s="253"/>
    </row>
    <row r="345" spans="1:16" x14ac:dyDescent="0.25">
      <c r="A345" s="253"/>
      <c r="E345" s="253"/>
    </row>
    <row r="346" spans="1:16" x14ac:dyDescent="0.25">
      <c r="A346" s="253"/>
      <c r="E346" s="253"/>
    </row>
    <row r="347" spans="1:16" x14ac:dyDescent="0.25">
      <c r="A347" s="253"/>
      <c r="E347" s="253"/>
    </row>
    <row r="348" spans="1:16" x14ac:dyDescent="0.25">
      <c r="A348" s="253"/>
    </row>
    <row r="349" spans="1:16" x14ac:dyDescent="0.25">
      <c r="E349" s="253"/>
    </row>
    <row r="350" spans="1:16" x14ac:dyDescent="0.25">
      <c r="A350" s="252" t="s">
        <v>2587</v>
      </c>
      <c r="E350" s="252" t="s">
        <v>2587</v>
      </c>
      <c r="L350" s="252" t="s">
        <v>2587</v>
      </c>
      <c r="P350" s="252" t="s">
        <v>2587</v>
      </c>
    </row>
    <row r="351" spans="1:16" x14ac:dyDescent="0.25">
      <c r="A351" t="s">
        <v>5126</v>
      </c>
      <c r="C351" s="253"/>
      <c r="D351" s="253"/>
      <c r="E351" s="253"/>
    </row>
    <row r="352" spans="1:16" x14ac:dyDescent="0.25">
      <c r="A352" s="253" t="s">
        <v>4398</v>
      </c>
      <c r="B352" s="253"/>
      <c r="C352" s="253"/>
      <c r="D352" s="253"/>
    </row>
    <row r="353" spans="1:5" x14ac:dyDescent="0.25">
      <c r="A353" t="s">
        <v>5000</v>
      </c>
      <c r="B353" s="253"/>
      <c r="C353" s="253"/>
      <c r="D353" s="253"/>
      <c r="E353" s="253"/>
    </row>
    <row r="354" spans="1:5" x14ac:dyDescent="0.25">
      <c r="B354" s="253"/>
      <c r="C354" s="253"/>
      <c r="D354" s="253"/>
      <c r="E354" s="253"/>
    </row>
    <row r="355" spans="1:5" x14ac:dyDescent="0.25">
      <c r="B355" s="253"/>
      <c r="C355" s="253"/>
      <c r="D355" s="253"/>
      <c r="E355" s="253"/>
    </row>
    <row r="356" spans="1:5" x14ac:dyDescent="0.25">
      <c r="A356" s="253"/>
      <c r="B356" s="253"/>
      <c r="C356" s="253"/>
      <c r="D356" s="253"/>
      <c r="E356" s="253"/>
    </row>
    <row r="357" spans="1:5" x14ac:dyDescent="0.25">
      <c r="A357" s="253"/>
      <c r="B357" s="253"/>
      <c r="C357" s="253"/>
      <c r="D357" s="253"/>
      <c r="E357" s="253"/>
    </row>
    <row r="358" spans="1:5" x14ac:dyDescent="0.25">
      <c r="A358" s="253"/>
      <c r="B358" s="253"/>
      <c r="C358" s="253"/>
      <c r="D358" s="253"/>
      <c r="E358" s="253"/>
    </row>
    <row r="359" spans="1:5" x14ac:dyDescent="0.25">
      <c r="A359" s="253"/>
      <c r="B359" s="253"/>
    </row>
    <row r="360" spans="1:5" x14ac:dyDescent="0.25">
      <c r="A360" s="253"/>
    </row>
  </sheetData>
  <mergeCells count="3">
    <mergeCell ref="A224:D224"/>
    <mergeCell ref="M224:N224"/>
    <mergeCell ref="A1:K1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I46"/>
  <sheetViews>
    <sheetView topLeftCell="A28" workbookViewId="0">
      <selection activeCell="G46" sqref="G46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4178</v>
      </c>
      <c r="C2" s="334" t="s">
        <v>2491</v>
      </c>
      <c r="D2" s="123" t="s">
        <v>4179</v>
      </c>
      <c r="E2" s="123">
        <v>252</v>
      </c>
      <c r="F2" s="124">
        <v>44106</v>
      </c>
      <c r="G2" s="86" t="s">
        <v>2950</v>
      </c>
      <c r="H2" t="s">
        <v>4716</v>
      </c>
    </row>
    <row r="3" spans="1:9" x14ac:dyDescent="0.25">
      <c r="A3" s="158">
        <v>2</v>
      </c>
      <c r="B3" s="51" t="s">
        <v>4187</v>
      </c>
      <c r="C3" s="123">
        <v>931</v>
      </c>
      <c r="D3" s="123" t="s">
        <v>4125</v>
      </c>
      <c r="E3" s="123">
        <v>259</v>
      </c>
      <c r="F3" s="124">
        <v>44113</v>
      </c>
      <c r="G3" s="86" t="s">
        <v>2950</v>
      </c>
      <c r="H3" t="s">
        <v>4637</v>
      </c>
    </row>
    <row r="4" spans="1:9" x14ac:dyDescent="0.25">
      <c r="A4" s="158">
        <v>3</v>
      </c>
      <c r="B4" s="51" t="s">
        <v>4201</v>
      </c>
      <c r="C4" s="123" t="s">
        <v>4202</v>
      </c>
      <c r="D4" s="123" t="s">
        <v>4125</v>
      </c>
      <c r="E4" s="123">
        <v>266</v>
      </c>
      <c r="F4" s="124">
        <v>44118</v>
      </c>
      <c r="G4" s="140" t="s">
        <v>2843</v>
      </c>
    </row>
    <row r="5" spans="1:9" x14ac:dyDescent="0.25">
      <c r="A5" s="158">
        <v>4</v>
      </c>
      <c r="B5" s="51" t="s">
        <v>4260</v>
      </c>
      <c r="C5" s="123">
        <v>931</v>
      </c>
      <c r="D5" s="123" t="s">
        <v>4125</v>
      </c>
      <c r="E5" s="123">
        <v>326</v>
      </c>
      <c r="F5" s="124">
        <v>44154</v>
      </c>
      <c r="G5" s="86" t="s">
        <v>2950</v>
      </c>
      <c r="H5" t="s">
        <v>4662</v>
      </c>
    </row>
    <row r="6" spans="1:9" x14ac:dyDescent="0.25">
      <c r="A6" s="158">
        <v>5</v>
      </c>
      <c r="B6" s="51" t="s">
        <v>4367</v>
      </c>
      <c r="C6" s="123" t="s">
        <v>4368</v>
      </c>
      <c r="D6" s="123" t="s">
        <v>4125</v>
      </c>
      <c r="E6" s="123">
        <v>44</v>
      </c>
      <c r="F6" s="124">
        <v>44230</v>
      </c>
      <c r="G6" s="86" t="s">
        <v>2950</v>
      </c>
      <c r="H6" s="343"/>
      <c r="I6" t="s">
        <v>4557</v>
      </c>
    </row>
    <row r="7" spans="1:9" x14ac:dyDescent="0.25">
      <c r="A7" s="158">
        <v>6</v>
      </c>
      <c r="B7" s="51" t="s">
        <v>4435</v>
      </c>
      <c r="C7" s="123">
        <v>121</v>
      </c>
      <c r="D7" s="123" t="s">
        <v>4436</v>
      </c>
      <c r="E7" s="123">
        <v>112</v>
      </c>
      <c r="F7" s="124">
        <v>44330</v>
      </c>
      <c r="G7" s="302" t="s">
        <v>2950</v>
      </c>
      <c r="H7" s="345" t="s">
        <v>5068</v>
      </c>
    </row>
    <row r="8" spans="1:9" x14ac:dyDescent="0.25">
      <c r="A8" s="158">
        <v>7</v>
      </c>
      <c r="B8" s="51" t="s">
        <v>4451</v>
      </c>
      <c r="C8" s="123" t="s">
        <v>3502</v>
      </c>
      <c r="D8" s="123" t="s">
        <v>4433</v>
      </c>
      <c r="E8" s="123">
        <v>126</v>
      </c>
      <c r="F8" s="124">
        <v>44348</v>
      </c>
      <c r="G8" s="86" t="s">
        <v>2950</v>
      </c>
    </row>
    <row r="9" spans="1:9" x14ac:dyDescent="0.25">
      <c r="A9" s="158">
        <v>8</v>
      </c>
      <c r="B9" s="51" t="s">
        <v>4472</v>
      </c>
      <c r="C9" s="334" t="s">
        <v>2489</v>
      </c>
      <c r="D9" s="123" t="s">
        <v>4433</v>
      </c>
      <c r="E9" s="123">
        <v>142</v>
      </c>
      <c r="F9" s="124">
        <v>44370</v>
      </c>
      <c r="G9" s="86" t="s">
        <v>2950</v>
      </c>
      <c r="H9" t="s">
        <v>4995</v>
      </c>
    </row>
    <row r="10" spans="1:9" x14ac:dyDescent="0.25">
      <c r="A10" s="158">
        <v>9</v>
      </c>
      <c r="B10" s="51" t="s">
        <v>4555</v>
      </c>
      <c r="C10" s="123">
        <v>222</v>
      </c>
      <c r="D10" s="123" t="s">
        <v>4556</v>
      </c>
      <c r="E10" s="123">
        <v>185</v>
      </c>
      <c r="F10" s="124">
        <v>44438</v>
      </c>
      <c r="G10" s="140" t="s">
        <v>2843</v>
      </c>
    </row>
    <row r="11" spans="1:9" x14ac:dyDescent="0.25">
      <c r="A11" s="158">
        <v>10</v>
      </c>
      <c r="B11" s="51" t="s">
        <v>4591</v>
      </c>
      <c r="C11" s="123" t="s">
        <v>4488</v>
      </c>
      <c r="D11" s="123" t="s">
        <v>4592</v>
      </c>
      <c r="E11" s="123">
        <v>216</v>
      </c>
      <c r="F11" s="124">
        <v>44446</v>
      </c>
      <c r="G11" s="140" t="s">
        <v>2843</v>
      </c>
    </row>
    <row r="12" spans="1:9" x14ac:dyDescent="0.25">
      <c r="A12" s="158">
        <v>11</v>
      </c>
      <c r="B12" s="51" t="s">
        <v>4628</v>
      </c>
      <c r="C12" s="123">
        <v>641</v>
      </c>
      <c r="D12" s="123" t="s">
        <v>4556</v>
      </c>
      <c r="E12" s="123">
        <v>229</v>
      </c>
      <c r="F12" s="124">
        <v>44449</v>
      </c>
      <c r="G12" s="86" t="s">
        <v>2950</v>
      </c>
    </row>
    <row r="13" spans="1:9" x14ac:dyDescent="0.25">
      <c r="A13" s="158">
        <v>12</v>
      </c>
      <c r="B13" s="51" t="s">
        <v>4634</v>
      </c>
      <c r="C13" s="123">
        <v>731</v>
      </c>
      <c r="D13" s="123" t="s">
        <v>4635</v>
      </c>
      <c r="E13" s="123">
        <v>235</v>
      </c>
      <c r="F13" s="124">
        <v>44453</v>
      </c>
      <c r="G13" s="86" t="s">
        <v>2950</v>
      </c>
    </row>
    <row r="14" spans="1:9" x14ac:dyDescent="0.25">
      <c r="A14" s="158">
        <v>13</v>
      </c>
      <c r="B14" s="51" t="s">
        <v>4706</v>
      </c>
      <c r="C14" s="123">
        <v>731</v>
      </c>
      <c r="D14" s="123" t="s">
        <v>4556</v>
      </c>
      <c r="E14" s="123">
        <v>287</v>
      </c>
      <c r="F14" s="124">
        <v>44469</v>
      </c>
      <c r="G14" s="86" t="s">
        <v>2950</v>
      </c>
    </row>
    <row r="15" spans="1:9" x14ac:dyDescent="0.25">
      <c r="A15" s="158">
        <v>14</v>
      </c>
      <c r="B15" s="51" t="s">
        <v>4769</v>
      </c>
      <c r="C15" s="123">
        <v>841</v>
      </c>
      <c r="D15" s="123" t="s">
        <v>4556</v>
      </c>
      <c r="E15" s="123">
        <v>343</v>
      </c>
      <c r="F15" s="124">
        <v>44495</v>
      </c>
      <c r="G15" s="86" t="s">
        <v>2950</v>
      </c>
    </row>
    <row r="16" spans="1:9" x14ac:dyDescent="0.25">
      <c r="A16" s="158">
        <v>15</v>
      </c>
      <c r="B16" s="51" t="s">
        <v>4789</v>
      </c>
      <c r="C16" s="123" t="s">
        <v>4798</v>
      </c>
      <c r="D16" s="123" t="s">
        <v>4556</v>
      </c>
      <c r="E16" s="123">
        <v>362</v>
      </c>
      <c r="F16" s="124">
        <v>44515</v>
      </c>
      <c r="G16" s="86" t="s">
        <v>2950</v>
      </c>
    </row>
    <row r="17" spans="1:8" x14ac:dyDescent="0.25">
      <c r="A17" s="158">
        <v>16</v>
      </c>
      <c r="B17" s="51" t="s">
        <v>4799</v>
      </c>
      <c r="C17" s="123">
        <v>932</v>
      </c>
      <c r="D17" s="123" t="s">
        <v>4556</v>
      </c>
      <c r="E17" s="123">
        <v>374</v>
      </c>
      <c r="F17" s="124">
        <v>44519</v>
      </c>
      <c r="G17" s="140" t="s">
        <v>2843</v>
      </c>
    </row>
    <row r="18" spans="1:8" x14ac:dyDescent="0.25">
      <c r="A18" s="158">
        <v>17</v>
      </c>
      <c r="B18" s="51" t="s">
        <v>4809</v>
      </c>
      <c r="C18" s="334" t="s">
        <v>4491</v>
      </c>
      <c r="D18" s="123" t="s">
        <v>4556</v>
      </c>
      <c r="E18" s="123">
        <v>381</v>
      </c>
      <c r="F18" s="124">
        <v>44523</v>
      </c>
      <c r="G18" s="140" t="s">
        <v>2843</v>
      </c>
    </row>
    <row r="19" spans="1:8" x14ac:dyDescent="0.25">
      <c r="A19" s="158">
        <v>18</v>
      </c>
      <c r="B19" s="51" t="s">
        <v>4812</v>
      </c>
      <c r="C19" s="123" t="s">
        <v>4798</v>
      </c>
      <c r="D19" s="123" t="s">
        <v>4556</v>
      </c>
      <c r="E19" s="123">
        <v>386</v>
      </c>
      <c r="F19" s="124">
        <v>44523</v>
      </c>
      <c r="G19" s="86" t="s">
        <v>2950</v>
      </c>
    </row>
    <row r="20" spans="1:8" x14ac:dyDescent="0.25">
      <c r="A20" s="158">
        <v>19</v>
      </c>
      <c r="B20" s="51" t="s">
        <v>280</v>
      </c>
      <c r="C20" s="123">
        <v>531</v>
      </c>
      <c r="D20" s="123" t="s">
        <v>4556</v>
      </c>
      <c r="E20" s="123">
        <v>387</v>
      </c>
      <c r="F20" s="124">
        <v>44526</v>
      </c>
      <c r="G20" s="86" t="s">
        <v>2950</v>
      </c>
    </row>
    <row r="21" spans="1:8" x14ac:dyDescent="0.25">
      <c r="A21" s="158">
        <v>20</v>
      </c>
      <c r="B21" s="51" t="s">
        <v>4819</v>
      </c>
      <c r="C21" s="123">
        <v>431</v>
      </c>
      <c r="D21" s="123" t="s">
        <v>4556</v>
      </c>
      <c r="E21" s="123">
        <v>391</v>
      </c>
      <c r="F21" s="124">
        <v>44530</v>
      </c>
      <c r="G21" s="86" t="s">
        <v>2950</v>
      </c>
    </row>
    <row r="22" spans="1:8" x14ac:dyDescent="0.25">
      <c r="A22" s="158">
        <v>21</v>
      </c>
      <c r="B22" s="51" t="s">
        <v>4825</v>
      </c>
      <c r="C22" s="123">
        <v>631</v>
      </c>
      <c r="D22" s="123" t="s">
        <v>4556</v>
      </c>
      <c r="E22" s="123">
        <v>395</v>
      </c>
      <c r="F22" s="124">
        <v>44531</v>
      </c>
      <c r="G22" s="86" t="s">
        <v>2950</v>
      </c>
    </row>
    <row r="23" spans="1:8" x14ac:dyDescent="0.25">
      <c r="A23" s="158">
        <v>22</v>
      </c>
      <c r="B23" s="51" t="s">
        <v>4838</v>
      </c>
      <c r="C23" s="123">
        <v>521</v>
      </c>
      <c r="D23" s="123" t="s">
        <v>4556</v>
      </c>
      <c r="E23" s="123">
        <v>411</v>
      </c>
      <c r="F23" s="124">
        <v>44533</v>
      </c>
      <c r="G23" s="86" t="s">
        <v>2950</v>
      </c>
    </row>
    <row r="24" spans="1:8" x14ac:dyDescent="0.25">
      <c r="A24" s="158">
        <v>23</v>
      </c>
      <c r="B24" s="51" t="s">
        <v>4843</v>
      </c>
      <c r="C24" s="123">
        <v>631</v>
      </c>
      <c r="D24" s="123" t="s">
        <v>4556</v>
      </c>
      <c r="E24" s="123">
        <v>404</v>
      </c>
      <c r="F24" s="124">
        <v>44531</v>
      </c>
      <c r="G24" s="86" t="s">
        <v>2950</v>
      </c>
    </row>
    <row r="25" spans="1:8" x14ac:dyDescent="0.25">
      <c r="A25" s="158">
        <v>24</v>
      </c>
      <c r="B25" s="51" t="s">
        <v>4844</v>
      </c>
      <c r="C25" s="123">
        <v>631</v>
      </c>
      <c r="D25" s="123" t="s">
        <v>4556</v>
      </c>
      <c r="E25" s="123">
        <v>405</v>
      </c>
      <c r="F25" s="124">
        <v>44531</v>
      </c>
      <c r="G25" s="86" t="s">
        <v>2950</v>
      </c>
    </row>
    <row r="26" spans="1:8" x14ac:dyDescent="0.25">
      <c r="A26" s="158">
        <v>25</v>
      </c>
      <c r="B26" s="51" t="s">
        <v>4845</v>
      </c>
      <c r="C26" s="123">
        <v>631</v>
      </c>
      <c r="D26" s="123" t="s">
        <v>4556</v>
      </c>
      <c r="E26" s="123">
        <v>406</v>
      </c>
      <c r="F26" s="124">
        <v>44531</v>
      </c>
      <c r="G26" s="86" t="s">
        <v>2950</v>
      </c>
    </row>
    <row r="27" spans="1:8" x14ac:dyDescent="0.25">
      <c r="A27" s="158">
        <v>26</v>
      </c>
      <c r="B27" s="51" t="s">
        <v>4857</v>
      </c>
      <c r="C27" s="123">
        <v>721</v>
      </c>
      <c r="D27" s="123" t="s">
        <v>4556</v>
      </c>
      <c r="E27" s="123">
        <v>422</v>
      </c>
      <c r="F27" s="124">
        <v>44539</v>
      </c>
      <c r="G27" s="86" t="s">
        <v>2950</v>
      </c>
    </row>
    <row r="28" spans="1:8" x14ac:dyDescent="0.25">
      <c r="A28" s="158">
        <v>27</v>
      </c>
      <c r="B28" s="51" t="s">
        <v>4863</v>
      </c>
      <c r="C28" s="123" t="s">
        <v>3719</v>
      </c>
      <c r="D28" s="123" t="s">
        <v>4556</v>
      </c>
      <c r="E28" s="123">
        <v>429</v>
      </c>
      <c r="F28" s="124">
        <v>44545</v>
      </c>
      <c r="G28" s="86" t="s">
        <v>2950</v>
      </c>
    </row>
    <row r="29" spans="1:8" x14ac:dyDescent="0.25">
      <c r="A29" s="158">
        <v>28</v>
      </c>
      <c r="B29" s="51" t="s">
        <v>4864</v>
      </c>
      <c r="C29" s="123">
        <v>721</v>
      </c>
      <c r="D29" s="123" t="s">
        <v>4556</v>
      </c>
      <c r="E29" s="123">
        <v>428</v>
      </c>
      <c r="F29" s="124">
        <v>44545</v>
      </c>
      <c r="G29" s="86" t="s">
        <v>2950</v>
      </c>
    </row>
    <row r="30" spans="1:8" x14ac:dyDescent="0.25">
      <c r="A30" s="158">
        <v>29</v>
      </c>
      <c r="B30" s="51" t="s">
        <v>5127</v>
      </c>
      <c r="C30" s="123">
        <v>721</v>
      </c>
      <c r="D30" s="123" t="s">
        <v>4556</v>
      </c>
      <c r="E30" s="123">
        <v>431</v>
      </c>
      <c r="F30" s="124">
        <v>44546</v>
      </c>
      <c r="G30" s="86" t="s">
        <v>2950</v>
      </c>
      <c r="H30" t="s">
        <v>5128</v>
      </c>
    </row>
    <row r="31" spans="1:8" x14ac:dyDescent="0.25">
      <c r="A31" s="158">
        <v>30</v>
      </c>
      <c r="B31" s="51" t="s">
        <v>4873</v>
      </c>
      <c r="C31" s="123">
        <v>131</v>
      </c>
      <c r="D31" s="123" t="s">
        <v>4556</v>
      </c>
      <c r="E31" s="123">
        <v>437</v>
      </c>
      <c r="F31" s="124">
        <v>44551</v>
      </c>
      <c r="G31" s="86" t="s">
        <v>2950</v>
      </c>
    </row>
    <row r="32" spans="1:8" x14ac:dyDescent="0.25">
      <c r="A32" s="158">
        <v>31</v>
      </c>
      <c r="B32" s="51" t="s">
        <v>4875</v>
      </c>
      <c r="C32" s="123" t="s">
        <v>3719</v>
      </c>
      <c r="D32" s="123" t="s">
        <v>4556</v>
      </c>
      <c r="E32" s="123">
        <v>439</v>
      </c>
      <c r="F32" s="124">
        <v>44553</v>
      </c>
      <c r="G32" s="86" t="s">
        <v>2950</v>
      </c>
    </row>
    <row r="33" spans="1:7" x14ac:dyDescent="0.25">
      <c r="A33" s="158">
        <v>32</v>
      </c>
      <c r="B33" s="51" t="s">
        <v>4879</v>
      </c>
      <c r="C33" s="123" t="s">
        <v>4798</v>
      </c>
      <c r="D33" s="124" t="s">
        <v>4556</v>
      </c>
      <c r="E33" s="123">
        <v>442</v>
      </c>
      <c r="F33" s="124">
        <v>44554</v>
      </c>
      <c r="G33" s="86" t="s">
        <v>2950</v>
      </c>
    </row>
    <row r="34" spans="1:7" x14ac:dyDescent="0.25">
      <c r="A34" s="158">
        <v>33</v>
      </c>
      <c r="B34" s="51" t="s">
        <v>4880</v>
      </c>
      <c r="C34" s="123">
        <v>421</v>
      </c>
      <c r="D34" s="124" t="s">
        <v>4556</v>
      </c>
      <c r="E34" s="123">
        <v>443</v>
      </c>
      <c r="F34" s="124">
        <v>44554</v>
      </c>
      <c r="G34" s="140" t="s">
        <v>2843</v>
      </c>
    </row>
    <row r="35" spans="1:7" x14ac:dyDescent="0.25">
      <c r="A35" s="158">
        <v>34</v>
      </c>
      <c r="B35" s="51" t="s">
        <v>4882</v>
      </c>
      <c r="C35" s="123">
        <v>231</v>
      </c>
      <c r="D35" s="124" t="s">
        <v>4883</v>
      </c>
      <c r="E35" s="123">
        <v>446</v>
      </c>
      <c r="F35" s="124">
        <v>44557</v>
      </c>
      <c r="G35" s="140" t="s">
        <v>2843</v>
      </c>
    </row>
    <row r="36" spans="1:7" x14ac:dyDescent="0.25">
      <c r="A36" s="158">
        <v>35</v>
      </c>
      <c r="B36" s="51" t="s">
        <v>4903</v>
      </c>
      <c r="C36" s="123" t="s">
        <v>4490</v>
      </c>
      <c r="D36" s="124" t="s">
        <v>4556</v>
      </c>
      <c r="E36" s="123">
        <v>13</v>
      </c>
      <c r="F36" s="124">
        <v>44575</v>
      </c>
      <c r="G36" s="140" t="s">
        <v>2843</v>
      </c>
    </row>
    <row r="37" spans="1:7" x14ac:dyDescent="0.25">
      <c r="A37" s="158">
        <v>36</v>
      </c>
      <c r="B37" s="51" t="s">
        <v>4910</v>
      </c>
      <c r="C37" s="123" t="s">
        <v>4798</v>
      </c>
      <c r="D37" s="124" t="s">
        <v>4556</v>
      </c>
      <c r="E37" s="123">
        <v>22</v>
      </c>
      <c r="F37" s="124">
        <v>44579</v>
      </c>
      <c r="G37" s="302" t="s">
        <v>2950</v>
      </c>
    </row>
    <row r="38" spans="1:7" x14ac:dyDescent="0.25">
      <c r="A38" s="158">
        <v>37</v>
      </c>
      <c r="B38" s="65" t="s">
        <v>4921</v>
      </c>
      <c r="C38" s="287" t="s">
        <v>4922</v>
      </c>
      <c r="D38" s="288" t="s">
        <v>4923</v>
      </c>
      <c r="E38" s="287">
        <v>26</v>
      </c>
      <c r="F38" s="288">
        <v>44580</v>
      </c>
      <c r="G38" s="244" t="s">
        <v>2843</v>
      </c>
    </row>
    <row r="39" spans="1:7" x14ac:dyDescent="0.25">
      <c r="A39" s="158">
        <v>38</v>
      </c>
      <c r="B39" s="51" t="s">
        <v>4937</v>
      </c>
      <c r="C39" s="123" t="s">
        <v>4938</v>
      </c>
      <c r="D39" s="124" t="s">
        <v>4939</v>
      </c>
      <c r="E39" s="123">
        <v>51</v>
      </c>
      <c r="F39" s="124">
        <v>44594</v>
      </c>
      <c r="G39" s="140" t="s">
        <v>2843</v>
      </c>
    </row>
    <row r="40" spans="1:7" x14ac:dyDescent="0.25">
      <c r="A40" s="158">
        <v>39</v>
      </c>
      <c r="B40" s="51" t="s">
        <v>4987</v>
      </c>
      <c r="C40" s="123">
        <v>841</v>
      </c>
      <c r="D40" s="124" t="s">
        <v>4988</v>
      </c>
      <c r="E40" s="123">
        <v>98</v>
      </c>
      <c r="F40" s="124">
        <v>44642</v>
      </c>
      <c r="G40" s="86" t="s">
        <v>2950</v>
      </c>
    </row>
    <row r="41" spans="1:7" x14ac:dyDescent="0.25">
      <c r="A41" s="158">
        <v>40</v>
      </c>
      <c r="B41" s="51" t="s">
        <v>4998</v>
      </c>
      <c r="C41" s="123">
        <v>841</v>
      </c>
      <c r="D41" s="124" t="s">
        <v>4999</v>
      </c>
      <c r="E41" s="123">
        <v>109</v>
      </c>
      <c r="F41" s="124">
        <v>44652</v>
      </c>
      <c r="G41" s="86" t="s">
        <v>2950</v>
      </c>
    </row>
    <row r="42" spans="1:7" x14ac:dyDescent="0.25">
      <c r="A42" s="158">
        <v>41</v>
      </c>
      <c r="B42" s="51" t="s">
        <v>5016</v>
      </c>
      <c r="C42" s="123" t="s">
        <v>3719</v>
      </c>
      <c r="D42" s="124" t="s">
        <v>5052</v>
      </c>
      <c r="E42" s="123">
        <v>127</v>
      </c>
      <c r="F42" s="124">
        <v>44669</v>
      </c>
      <c r="G42" s="86" t="s">
        <v>2950</v>
      </c>
    </row>
    <row r="43" spans="1:7" x14ac:dyDescent="0.25">
      <c r="A43" s="158">
        <v>42</v>
      </c>
      <c r="B43" s="51" t="s">
        <v>5049</v>
      </c>
      <c r="C43" s="123" t="s">
        <v>5050</v>
      </c>
      <c r="D43" s="124" t="s">
        <v>5051</v>
      </c>
      <c r="E43" s="123">
        <v>163</v>
      </c>
      <c r="F43" s="124">
        <v>44712</v>
      </c>
      <c r="G43" s="140" t="s">
        <v>2843</v>
      </c>
    </row>
    <row r="44" spans="1:7" x14ac:dyDescent="0.25">
      <c r="A44" s="158">
        <v>43</v>
      </c>
      <c r="B44" s="51" t="s">
        <v>5058</v>
      </c>
      <c r="C44" s="123" t="s">
        <v>5059</v>
      </c>
      <c r="D44" s="124" t="s">
        <v>5060</v>
      </c>
      <c r="E44" s="123">
        <v>167</v>
      </c>
      <c r="F44" s="124">
        <v>44718</v>
      </c>
      <c r="G44" s="140" t="s">
        <v>2843</v>
      </c>
    </row>
    <row r="45" spans="1:7" x14ac:dyDescent="0.25">
      <c r="A45" s="158">
        <v>44</v>
      </c>
      <c r="B45" s="51" t="s">
        <v>4294</v>
      </c>
      <c r="C45" s="123">
        <v>921</v>
      </c>
      <c r="D45" s="124" t="s">
        <v>5060</v>
      </c>
      <c r="E45" s="123">
        <v>171</v>
      </c>
      <c r="F45" s="124">
        <v>44718</v>
      </c>
      <c r="G45" s="140" t="s">
        <v>2843</v>
      </c>
    </row>
    <row r="46" spans="1:7" x14ac:dyDescent="0.25">
      <c r="A46" s="158">
        <v>45</v>
      </c>
      <c r="B46" s="51" t="s">
        <v>5166</v>
      </c>
      <c r="C46" s="123" t="s">
        <v>4412</v>
      </c>
      <c r="D46" s="124" t="s">
        <v>5167</v>
      </c>
      <c r="E46" s="123">
        <v>56</v>
      </c>
      <c r="F46" s="124">
        <v>44601</v>
      </c>
      <c r="G46" s="140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Y387"/>
  <sheetViews>
    <sheetView zoomScaleNormal="100" workbookViewId="0">
      <pane ySplit="2" topLeftCell="A201" activePane="bottomLeft" state="frozen"/>
      <selection pane="bottomLeft" activeCell="O177" sqref="O177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5179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397</v>
      </c>
      <c r="G4" s="24">
        <f>C6+C13+C24+C32+C37+C43+C50+C109+C122+C123+C132+C133+C141+C152+C55+C64+C85+C94+C14+C15+C25+C26+C65+C110+C124+C142+C153+C103</f>
        <v>392</v>
      </c>
      <c r="H4" s="24">
        <f>C7+C16+C27+C33+C38+C45+C51+C56+C111+C125+C126+C134+C143+C154+C135+C86+C96+C68+C69+C112</f>
        <v>349</v>
      </c>
      <c r="I4" s="24">
        <f>C8+C34+C39+C47+C52+C57+C113+C127+C136+C145+C156+C157+C128+C87+C98+C72+C74+C137+C158+C114</f>
        <v>263</v>
      </c>
      <c r="J4" s="24"/>
      <c r="K4" s="170">
        <f>F4+G4+H4+I4</f>
        <v>1401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1</v>
      </c>
      <c r="C6" s="24">
        <v>25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3</v>
      </c>
      <c r="C7" s="24">
        <v>23</v>
      </c>
      <c r="D7" s="5">
        <v>1</v>
      </c>
      <c r="E7" s="338"/>
      <c r="F7" s="94">
        <f>SUM(B4+B10+B11+B12+B21+B22+B23+B31+B36+B41+B49+B54+B60+B61+B84+B91+B107+B108+B119+B120+B121+B130+B131+B139+B140+B149+B150+B151+B92+B62+B42+B63+B79+B80+B102+B93)</f>
        <v>283</v>
      </c>
      <c r="G7" s="5">
        <f>B6+B13+B14+B15+B24+B25+B26+B32+B37+B43+B50+B55+B109+B122+B123+B132+B141+B152+B153+B133+B64+B85+B94+B65+B110+B142+B66+B67+B95+B44+B81+B82+B103</f>
        <v>271</v>
      </c>
      <c r="H7" s="5">
        <f>B7+B16+B17+B18+B27+B28+B29+B33+B38+B45+B51+B56+B111+B125+B126+B134+B135+B143+B154+B155+B86+B96+B68+B69+B112+B144+B72+B46+B70+B71+B97</f>
        <v>273</v>
      </c>
      <c r="I7" s="5">
        <f>B8+B34+B39+B47+B52+B57+B113+B127+B136+B137+B145+B156+B157+B158+B87+B98+B74+B128+B75+B73+B114+B146</f>
        <v>172</v>
      </c>
      <c r="J7" s="5"/>
      <c r="K7" s="94">
        <f>SUM(F7+G7+H7+I7)</f>
        <v>999</v>
      </c>
    </row>
    <row r="8" spans="1:19" x14ac:dyDescent="0.25">
      <c r="A8" s="62">
        <v>141</v>
      </c>
      <c r="B8" s="5">
        <v>2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D4+D10+D11+D12+D21+D22+D23+D31+D36+D41+D49+D54+D107+D119+D120+D121+D130+D131+D139+D140+D149+D150+D60+D84+D91+D61+D108+D151+D42</f>
        <v>3</v>
      </c>
      <c r="G10" s="5">
        <f>D6+D13+D14+D15+D24+D25+D32+D37+D43+D50+D55+D109+D122+D123+D132+D133+D141+D152+D153+D64+D85+D94+D26+D65+D110+D142+D66+D95</f>
        <v>6</v>
      </c>
      <c r="H10" s="5">
        <f>D7+D16+D17+D18+D27+D28+D29+D33+D38+D45+D51+D56+D111+D125+D126+D134+D143+D154+D155+D65+D86+D96+D68+D69+D144+D112</f>
        <v>16</v>
      </c>
      <c r="I10" s="5">
        <f>D8+D34+D39+D47+D52+D57+D113+D127+D136+D137+D145+D156+D157+D158+D87+D98+D72+D74+D128</f>
        <v>5</v>
      </c>
      <c r="J10" s="5"/>
      <c r="K10" s="94">
        <f>SUM(F10+G10+H10+I10)</f>
        <v>30</v>
      </c>
      <c r="O10" t="s">
        <v>5075</v>
      </c>
    </row>
    <row r="11" spans="1:19" x14ac:dyDescent="0.25">
      <c r="A11" s="62" t="s">
        <v>2874</v>
      </c>
      <c r="B11" s="5">
        <v>14</v>
      </c>
      <c r="C11" s="5"/>
      <c r="D11" s="5"/>
      <c r="E11" s="5"/>
      <c r="F11" s="5"/>
      <c r="G11" s="5"/>
      <c r="H11" s="5"/>
      <c r="I11" s="5"/>
      <c r="J11" s="5"/>
      <c r="K11" s="94">
        <f>K4+K7+K10</f>
        <v>2430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62" t="s">
        <v>2875</v>
      </c>
      <c r="B14" s="5">
        <v>16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683</v>
      </c>
      <c r="G16" s="5">
        <f>SUM(G4+G7+G10)</f>
        <v>669</v>
      </c>
      <c r="H16" s="5">
        <f>SUM(H4+H7+H10)</f>
        <v>638</v>
      </c>
      <c r="I16" s="5">
        <f>SUM(I4+I7+I10)</f>
        <v>440</v>
      </c>
      <c r="J16" s="5"/>
      <c r="K16" s="94">
        <f>SUM(F16+G16+H16+I16)</f>
        <v>2430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23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24</v>
      </c>
      <c r="D24" s="5">
        <v>1</v>
      </c>
      <c r="E24" s="338" t="s">
        <v>2843</v>
      </c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21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26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27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25</v>
      </c>
      <c r="D31" s="5"/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4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22</v>
      </c>
      <c r="D33" s="108">
        <v>3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1</v>
      </c>
      <c r="C36" s="24">
        <v>24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24</v>
      </c>
      <c r="D37" s="5">
        <v>0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19</v>
      </c>
      <c r="D38" s="5">
        <v>0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18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24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22</v>
      </c>
      <c r="D47" s="108">
        <v>3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3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23</v>
      </c>
      <c r="D50" s="5">
        <v>1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22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20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2</v>
      </c>
      <c r="C54" s="5">
        <v>25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2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5" t="s">
        <v>2996</v>
      </c>
      <c r="B56" s="5">
        <v>2</v>
      </c>
      <c r="C56" s="5">
        <v>21</v>
      </c>
      <c r="D56" s="5">
        <v>1</v>
      </c>
      <c r="E56" s="135" t="s">
        <v>2843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27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29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28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25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27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24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23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27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2</v>
      </c>
      <c r="C84" s="86">
        <v>25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6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4</v>
      </c>
      <c r="C86" s="86">
        <v>25</v>
      </c>
      <c r="D86" s="5">
        <v>1</v>
      </c>
      <c r="E86" s="264" t="s">
        <v>2843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24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28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1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13</v>
      </c>
      <c r="C95" s="5"/>
      <c r="D95" s="5">
        <v>0</v>
      </c>
      <c r="E95" s="264"/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16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1</v>
      </c>
      <c r="C103" s="5">
        <v>23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16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0</v>
      </c>
      <c r="C111" s="24">
        <v>23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16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1</v>
      </c>
      <c r="C122" s="5">
        <v>24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2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24</v>
      </c>
      <c r="D127" s="5">
        <v>0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4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2</v>
      </c>
      <c r="C132" s="5">
        <v>24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20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2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25</v>
      </c>
      <c r="D141" s="96">
        <v>1</v>
      </c>
      <c r="E141" s="255" t="s">
        <v>2843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16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24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30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14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0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27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21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999</v>
      </c>
      <c r="C160" s="176">
        <f>SUM(C4:C159)</f>
        <v>1401</v>
      </c>
      <c r="D160" s="176">
        <f>SUM(D4:D159)</f>
        <v>30</v>
      </c>
      <c r="E160" s="165"/>
      <c r="F160" s="176"/>
      <c r="G160" s="165"/>
      <c r="H160" s="165"/>
      <c r="I160" s="165"/>
      <c r="J160" s="165"/>
      <c r="K160" s="176">
        <f>B160+C160+D160</f>
        <v>2430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14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6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1</v>
      </c>
      <c r="E175" s="347" t="s">
        <v>2843</v>
      </c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18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9</v>
      </c>
      <c r="C178" s="96">
        <v>15</v>
      </c>
      <c r="D178" s="96">
        <v>0</v>
      </c>
      <c r="E178" s="254"/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20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11</v>
      </c>
      <c r="C181" s="96">
        <v>15</v>
      </c>
      <c r="D181" s="96">
        <v>0</v>
      </c>
      <c r="E181" s="135"/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33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19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80</v>
      </c>
      <c r="G186" s="24">
        <f>SUM(C175+C176+C177+C196+C203+C209+C210)</f>
        <v>61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231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22</v>
      </c>
      <c r="G188" s="165">
        <f>SUM(B175+B176+B177+B196+B203+B209+B210)</f>
        <v>39</v>
      </c>
      <c r="H188" s="165">
        <f>SUM(B178+B179+B180+B197+B204+B211+B212)</f>
        <v>57</v>
      </c>
      <c r="I188" s="165">
        <f>SUM(B181+B182+B183+B184+B213+B214)</f>
        <v>82</v>
      </c>
      <c r="J188" s="165">
        <f>SUM(B215)</f>
        <v>28</v>
      </c>
      <c r="K188" s="176">
        <f>SUM(F188:J188)</f>
        <v>228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/>
      <c r="G190" s="165">
        <f>SUM(D175+D176+D177+D196+D203+D209+D210)</f>
        <v>1</v>
      </c>
      <c r="H190" s="165">
        <f>SUM(D178+D179+D180+D204+D211+D212)</f>
        <v>0</v>
      </c>
      <c r="I190" s="165">
        <f>SUM(D185+D186+D187+D215)</f>
        <v>0</v>
      </c>
      <c r="J190" s="165"/>
      <c r="K190" s="176">
        <f>SUM(F190:J190)</f>
        <v>1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102</v>
      </c>
      <c r="G192" s="96">
        <f>G186+G188+G190</f>
        <v>101</v>
      </c>
      <c r="H192" s="96">
        <f>H186+H188+H190</f>
        <v>117</v>
      </c>
      <c r="I192" s="96">
        <f>I186+I188+I190</f>
        <v>112</v>
      </c>
      <c r="J192" s="96">
        <f>SUM(J186+J188+J190)</f>
        <v>28</v>
      </c>
      <c r="K192" s="167">
        <f>SUM(K186:K191)</f>
        <v>460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460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3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1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/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16</v>
      </c>
      <c r="D203" s="96">
        <v>0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11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5</v>
      </c>
      <c r="C208" s="163"/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17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20</v>
      </c>
      <c r="C212" s="271"/>
      <c r="D212" s="5">
        <v>0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16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28</v>
      </c>
      <c r="C215" s="271"/>
      <c r="D215" s="5">
        <v>0</v>
      </c>
      <c r="E215" s="135"/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228</v>
      </c>
      <c r="C220" s="179">
        <f>SUM(C171:C219)</f>
        <v>231</v>
      </c>
      <c r="D220" s="179">
        <f>SUM(D171:D219)</f>
        <v>1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460</v>
      </c>
    </row>
    <row r="221" spans="1:18" ht="15.75" thickTop="1" x14ac:dyDescent="0.25">
      <c r="A221" s="24" t="s">
        <v>1802</v>
      </c>
      <c r="B221" s="24">
        <f>B220+B160</f>
        <v>1227</v>
      </c>
      <c r="C221" s="24">
        <f>C160+C220</f>
        <v>1632</v>
      </c>
      <c r="D221" s="24">
        <f>D160+D220</f>
        <v>31</v>
      </c>
      <c r="E221" s="24"/>
      <c r="F221" s="24"/>
      <c r="G221" s="24"/>
      <c r="H221" s="24"/>
      <c r="I221" s="24"/>
      <c r="J221" s="24"/>
      <c r="K221" s="24">
        <f>K220+K160</f>
        <v>2890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5174</v>
      </c>
      <c r="E227" s="253" t="s">
        <v>5200</v>
      </c>
      <c r="P227" t="s">
        <v>3661</v>
      </c>
      <c r="Q227" s="253"/>
      <c r="R227" s="253"/>
    </row>
    <row r="228" spans="1:18" x14ac:dyDescent="0.25">
      <c r="A228" s="253" t="s">
        <v>5176</v>
      </c>
      <c r="B228" s="253"/>
      <c r="C228" s="253"/>
      <c r="D228" s="253"/>
      <c r="E228" s="253" t="s">
        <v>4808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5207</v>
      </c>
      <c r="Q228" s="253"/>
      <c r="R228" s="253"/>
    </row>
    <row r="229" spans="1:18" x14ac:dyDescent="0.25">
      <c r="A229" s="253" t="s">
        <v>5177</v>
      </c>
      <c r="B229" s="253"/>
      <c r="C229" s="253"/>
      <c r="D229" s="253"/>
      <c r="E229" s="253" t="s">
        <v>5205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 t="s">
        <v>5208</v>
      </c>
      <c r="Q229" s="253"/>
      <c r="R229" s="253"/>
    </row>
    <row r="230" spans="1:18" x14ac:dyDescent="0.25">
      <c r="A230" s="253" t="s">
        <v>5181</v>
      </c>
      <c r="B230" s="253"/>
      <c r="C230" s="253"/>
      <c r="D230" s="253"/>
      <c r="E230" s="253" t="s">
        <v>5210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 t="s">
        <v>5277</v>
      </c>
      <c r="Q230" s="253"/>
      <c r="R230" s="253"/>
    </row>
    <row r="231" spans="1:18" x14ac:dyDescent="0.25">
      <c r="A231" s="253" t="s">
        <v>5182</v>
      </c>
      <c r="B231" s="253"/>
      <c r="C231" s="253"/>
      <c r="D231" s="253"/>
      <c r="E231" s="253" t="s">
        <v>5212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 t="s">
        <v>5278</v>
      </c>
      <c r="Q231" s="253"/>
      <c r="R231" s="253"/>
    </row>
    <row r="232" spans="1:18" x14ac:dyDescent="0.25">
      <c r="A232" s="253" t="s">
        <v>5184</v>
      </c>
      <c r="B232" s="253"/>
      <c r="C232" s="253"/>
      <c r="D232" s="253"/>
      <c r="E232" s="253" t="s">
        <v>5227</v>
      </c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 t="s">
        <v>5301</v>
      </c>
      <c r="Q232" s="253"/>
      <c r="R232" s="253"/>
    </row>
    <row r="233" spans="1:18" x14ac:dyDescent="0.25">
      <c r="A233" s="253" t="s">
        <v>5185</v>
      </c>
      <c r="B233" s="253"/>
      <c r="C233" s="253"/>
      <c r="D233" s="253"/>
      <c r="E233" s="253" t="s">
        <v>5150</v>
      </c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 t="s">
        <v>5343</v>
      </c>
      <c r="Q233" s="253"/>
      <c r="R233" s="253"/>
    </row>
    <row r="234" spans="1:18" x14ac:dyDescent="0.25">
      <c r="A234" s="253" t="s">
        <v>5192</v>
      </c>
      <c r="E234" s="253" t="s">
        <v>5229</v>
      </c>
      <c r="Q234" s="252"/>
      <c r="R234" s="252"/>
    </row>
    <row r="235" spans="1:18" x14ac:dyDescent="0.25">
      <c r="A235" s="253" t="s">
        <v>5193</v>
      </c>
      <c r="E235" s="253" t="s">
        <v>5266</v>
      </c>
      <c r="P235" s="253"/>
    </row>
    <row r="236" spans="1:18" x14ac:dyDescent="0.25">
      <c r="A236" s="253" t="s">
        <v>4840</v>
      </c>
      <c r="C236" s="252"/>
      <c r="E236" s="253" t="s">
        <v>5267</v>
      </c>
      <c r="P236" s="253"/>
    </row>
    <row r="237" spans="1:18" x14ac:dyDescent="0.25">
      <c r="A237" s="253" t="s">
        <v>5195</v>
      </c>
      <c r="E237" s="253" t="s">
        <v>5283</v>
      </c>
      <c r="P237" s="253"/>
    </row>
    <row r="238" spans="1:18" ht="16.149999999999999" customHeight="1" x14ac:dyDescent="0.25">
      <c r="A238" s="253" t="s">
        <v>5196</v>
      </c>
      <c r="E238" s="253" t="s">
        <v>5302</v>
      </c>
      <c r="P238" s="253"/>
    </row>
    <row r="239" spans="1:18" ht="16.149999999999999" customHeight="1" x14ac:dyDescent="0.25">
      <c r="A239" s="253" t="s">
        <v>4232</v>
      </c>
      <c r="E239" s="253" t="s">
        <v>5305</v>
      </c>
      <c r="P239" s="253"/>
    </row>
    <row r="240" spans="1:18" ht="16.149999999999999" customHeight="1" x14ac:dyDescent="0.25">
      <c r="A240" s="253" t="s">
        <v>5198</v>
      </c>
      <c r="E240" s="253"/>
      <c r="P240" s="253"/>
    </row>
    <row r="241" spans="1:16" x14ac:dyDescent="0.25">
      <c r="A241" s="253" t="s">
        <v>5204</v>
      </c>
      <c r="E241" s="253"/>
      <c r="P241" s="253"/>
    </row>
    <row r="242" spans="1:16" x14ac:dyDescent="0.25">
      <c r="A242" s="253" t="s">
        <v>5206</v>
      </c>
      <c r="E242" s="253"/>
      <c r="P242" s="253"/>
    </row>
    <row r="243" spans="1:16" x14ac:dyDescent="0.25">
      <c r="A243" s="253" t="s">
        <v>5209</v>
      </c>
      <c r="E243" s="253"/>
      <c r="P243" s="253"/>
    </row>
    <row r="244" spans="1:16" x14ac:dyDescent="0.25">
      <c r="A244" s="253" t="s">
        <v>5211</v>
      </c>
      <c r="E244" s="253"/>
    </row>
    <row r="245" spans="1:16" x14ac:dyDescent="0.25">
      <c r="A245" t="s">
        <v>5223</v>
      </c>
      <c r="E245" s="253"/>
    </row>
    <row r="246" spans="1:16" x14ac:dyDescent="0.25">
      <c r="A246" t="s">
        <v>5224</v>
      </c>
    </row>
    <row r="247" spans="1:16" x14ac:dyDescent="0.25">
      <c r="A247" s="253" t="s">
        <v>5225</v>
      </c>
      <c r="E247" s="253"/>
    </row>
    <row r="248" spans="1:16" x14ac:dyDescent="0.25">
      <c r="A248" s="253" t="s">
        <v>5226</v>
      </c>
      <c r="E248" s="253"/>
    </row>
    <row r="249" spans="1:16" x14ac:dyDescent="0.25">
      <c r="A249" s="253" t="s">
        <v>5228</v>
      </c>
      <c r="E249" s="253"/>
    </row>
    <row r="250" spans="1:16" x14ac:dyDescent="0.25">
      <c r="A250" s="253" t="s">
        <v>5276</v>
      </c>
      <c r="E250" s="253"/>
    </row>
    <row r="251" spans="1:16" x14ac:dyDescent="0.25">
      <c r="A251" s="253" t="s">
        <v>4862</v>
      </c>
      <c r="E251" s="253"/>
    </row>
    <row r="252" spans="1:16" x14ac:dyDescent="0.25">
      <c r="A252" s="253" t="s">
        <v>5294</v>
      </c>
      <c r="E252" s="253"/>
    </row>
    <row r="253" spans="1:16" x14ac:dyDescent="0.25">
      <c r="A253" s="253" t="s">
        <v>5295</v>
      </c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5244</v>
      </c>
      <c r="B258" s="253"/>
      <c r="C258" s="253"/>
      <c r="D258" s="253"/>
      <c r="E258" s="253" t="s">
        <v>5173</v>
      </c>
      <c r="L258" t="s">
        <v>5252</v>
      </c>
      <c r="P258" s="253" t="s">
        <v>5184</v>
      </c>
    </row>
    <row r="259" spans="1:16" x14ac:dyDescent="0.25">
      <c r="A259" t="s">
        <v>5251</v>
      </c>
      <c r="B259" s="253"/>
      <c r="C259" s="253"/>
      <c r="E259" s="253" t="s">
        <v>5183</v>
      </c>
      <c r="L259" t="s">
        <v>5253</v>
      </c>
      <c r="P259" s="253" t="s">
        <v>5193</v>
      </c>
    </row>
    <row r="260" spans="1:16" x14ac:dyDescent="0.25">
      <c r="A260" s="253" t="s">
        <v>5297</v>
      </c>
      <c r="B260" s="253"/>
      <c r="C260" s="253"/>
      <c r="E260" s="253" t="s">
        <v>5197</v>
      </c>
      <c r="L260" t="s">
        <v>5254</v>
      </c>
      <c r="P260" s="253" t="s">
        <v>5194</v>
      </c>
    </row>
    <row r="261" spans="1:16" x14ac:dyDescent="0.25">
      <c r="A261" s="253"/>
      <c r="B261" s="253"/>
      <c r="C261" s="253"/>
      <c r="E261" s="253" t="s">
        <v>5213</v>
      </c>
      <c r="L261" t="s">
        <v>5255</v>
      </c>
      <c r="P261" s="253" t="s">
        <v>5204</v>
      </c>
    </row>
    <row r="262" spans="1:16" x14ac:dyDescent="0.25">
      <c r="A262" s="253"/>
      <c r="B262" s="253"/>
      <c r="C262" s="253"/>
      <c r="E262" s="253" t="s">
        <v>5230</v>
      </c>
      <c r="L262" t="s">
        <v>5257</v>
      </c>
      <c r="P262" s="253" t="s">
        <v>5205</v>
      </c>
    </row>
    <row r="263" spans="1:16" x14ac:dyDescent="0.25">
      <c r="A263" s="277"/>
      <c r="B263" s="253"/>
      <c r="C263" s="253"/>
      <c r="E263" s="253" t="s">
        <v>5231</v>
      </c>
      <c r="L263" t="s">
        <v>5258</v>
      </c>
      <c r="P263" t="s">
        <v>5224</v>
      </c>
    </row>
    <row r="264" spans="1:16" x14ac:dyDescent="0.25">
      <c r="A264" s="277"/>
      <c r="B264" s="253"/>
      <c r="C264" s="253"/>
      <c r="E264" s="253" t="s">
        <v>5232</v>
      </c>
      <c r="L264" t="s">
        <v>5259</v>
      </c>
      <c r="P264" s="253" t="s">
        <v>5227</v>
      </c>
    </row>
    <row r="265" spans="1:16" x14ac:dyDescent="0.25">
      <c r="A265" s="253"/>
      <c r="B265" s="253"/>
      <c r="C265" s="253"/>
      <c r="E265" s="253" t="s">
        <v>5233</v>
      </c>
      <c r="L265" t="s">
        <v>5260</v>
      </c>
      <c r="P265" t="s">
        <v>5256</v>
      </c>
    </row>
    <row r="266" spans="1:16" x14ac:dyDescent="0.25">
      <c r="A266" s="253"/>
      <c r="B266" s="253"/>
      <c r="C266" s="253"/>
      <c r="E266" s="253" t="s">
        <v>5234</v>
      </c>
      <c r="L266" t="s">
        <v>5261</v>
      </c>
      <c r="P266" s="253" t="s">
        <v>5262</v>
      </c>
    </row>
    <row r="267" spans="1:16" x14ac:dyDescent="0.25">
      <c r="A267" s="253"/>
      <c r="B267" s="253"/>
      <c r="C267" s="253"/>
      <c r="D267" s="253"/>
      <c r="E267" s="253" t="s">
        <v>5235</v>
      </c>
      <c r="L267" t="s">
        <v>5285</v>
      </c>
      <c r="P267" s="253" t="s">
        <v>5263</v>
      </c>
    </row>
    <row r="268" spans="1:16" x14ac:dyDescent="0.25">
      <c r="A268" s="253"/>
      <c r="B268" s="253"/>
      <c r="C268" s="253"/>
      <c r="D268" s="253"/>
      <c r="E268" s="253" t="s">
        <v>5236</v>
      </c>
      <c r="L268" t="s">
        <v>5286</v>
      </c>
      <c r="P268" s="253" t="s">
        <v>5264</v>
      </c>
    </row>
    <row r="269" spans="1:16" x14ac:dyDescent="0.25">
      <c r="A269" s="253"/>
      <c r="B269" s="253"/>
      <c r="C269" s="253"/>
      <c r="D269" s="253"/>
      <c r="E269" s="253" t="s">
        <v>5237</v>
      </c>
      <c r="L269" s="253" t="s">
        <v>5287</v>
      </c>
      <c r="P269" s="253" t="s">
        <v>5302</v>
      </c>
    </row>
    <row r="270" spans="1:16" x14ac:dyDescent="0.25">
      <c r="A270" s="253"/>
      <c r="B270" s="253"/>
      <c r="C270" s="253"/>
      <c r="D270" s="253"/>
      <c r="E270" s="253" t="s">
        <v>5238</v>
      </c>
      <c r="F270" s="252"/>
      <c r="L270" s="253" t="s">
        <v>5288</v>
      </c>
      <c r="P270" s="253" t="s">
        <v>5340</v>
      </c>
    </row>
    <row r="271" spans="1:16" x14ac:dyDescent="0.25">
      <c r="A271" s="253"/>
      <c r="B271" s="253"/>
      <c r="C271" s="253"/>
      <c r="D271" s="253"/>
      <c r="E271" s="253" t="s">
        <v>5239</v>
      </c>
      <c r="P271" s="253" t="s">
        <v>5341</v>
      </c>
    </row>
    <row r="272" spans="1:16" x14ac:dyDescent="0.25">
      <c r="A272" s="253"/>
      <c r="B272" s="253"/>
      <c r="C272" s="253"/>
      <c r="D272" s="253"/>
      <c r="E272" s="253" t="s">
        <v>5240</v>
      </c>
      <c r="P272" s="253" t="s">
        <v>5342</v>
      </c>
    </row>
    <row r="273" spans="1:18" x14ac:dyDescent="0.25">
      <c r="A273" s="253"/>
      <c r="B273" s="253"/>
      <c r="C273" s="253"/>
      <c r="D273" s="253"/>
      <c r="E273" s="253" t="s">
        <v>5241</v>
      </c>
    </row>
    <row r="274" spans="1:18" x14ac:dyDescent="0.25">
      <c r="A274" s="253"/>
      <c r="B274" s="253"/>
      <c r="C274" s="253"/>
      <c r="D274" s="253"/>
      <c r="E274" t="s">
        <v>5242</v>
      </c>
    </row>
    <row r="275" spans="1:18" x14ac:dyDescent="0.25">
      <c r="A275" s="253"/>
      <c r="B275" s="253"/>
      <c r="C275" s="253"/>
      <c r="D275" s="253"/>
      <c r="E275" t="s">
        <v>5243</v>
      </c>
    </row>
    <row r="276" spans="1:18" x14ac:dyDescent="0.25">
      <c r="A276" s="253"/>
      <c r="B276" s="253"/>
      <c r="C276" s="253"/>
      <c r="D276" s="253"/>
      <c r="E276" t="s">
        <v>5245</v>
      </c>
    </row>
    <row r="277" spans="1:18" x14ac:dyDescent="0.25">
      <c r="A277" s="253"/>
      <c r="B277" s="253"/>
      <c r="C277" s="253"/>
      <c r="D277" s="253"/>
      <c r="E277" s="253" t="s">
        <v>5246</v>
      </c>
    </row>
    <row r="278" spans="1:18" x14ac:dyDescent="0.25">
      <c r="A278" s="253"/>
      <c r="B278" s="253"/>
      <c r="C278" s="253"/>
      <c r="D278" s="253"/>
      <c r="E278" s="253" t="s">
        <v>5247</v>
      </c>
      <c r="P278" s="253"/>
      <c r="Q278" s="253"/>
    </row>
    <row r="279" spans="1:18" x14ac:dyDescent="0.25">
      <c r="A279" s="253"/>
      <c r="B279" s="253"/>
      <c r="C279" s="253"/>
      <c r="D279" s="253"/>
      <c r="E279" s="253" t="s">
        <v>5249</v>
      </c>
      <c r="P279" s="253"/>
      <c r="Q279" s="253"/>
    </row>
    <row r="280" spans="1:18" x14ac:dyDescent="0.25">
      <c r="A280" s="253"/>
      <c r="B280" s="253"/>
      <c r="C280" s="253"/>
      <c r="D280" s="253"/>
      <c r="E280" s="253" t="s">
        <v>5248</v>
      </c>
    </row>
    <row r="281" spans="1:18" x14ac:dyDescent="0.25">
      <c r="A281" s="253"/>
      <c r="B281" s="253"/>
      <c r="C281" s="253"/>
      <c r="D281" s="253"/>
      <c r="E281" s="253" t="s">
        <v>5272</v>
      </c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 t="s">
        <v>5250</v>
      </c>
      <c r="P282" s="252"/>
      <c r="Q282" s="252"/>
    </row>
    <row r="283" spans="1:18" x14ac:dyDescent="0.25">
      <c r="A283" s="253"/>
      <c r="B283" s="253"/>
      <c r="C283" s="253"/>
      <c r="D283" s="253"/>
      <c r="E283" s="253" t="s">
        <v>5277</v>
      </c>
    </row>
    <row r="284" spans="1:18" x14ac:dyDescent="0.25">
      <c r="A284" s="253"/>
      <c r="B284" s="253"/>
      <c r="C284" s="253"/>
      <c r="D284" s="253"/>
      <c r="E284" s="253" t="s">
        <v>5289</v>
      </c>
    </row>
    <row r="285" spans="1:18" x14ac:dyDescent="0.25">
      <c r="A285" s="253"/>
      <c r="B285" s="253"/>
      <c r="C285" s="253"/>
      <c r="D285" s="253"/>
      <c r="E285" s="253" t="s">
        <v>5290</v>
      </c>
    </row>
    <row r="286" spans="1:18" x14ac:dyDescent="0.25">
      <c r="A286" s="253"/>
      <c r="B286" s="253"/>
      <c r="C286" s="253"/>
      <c r="D286" s="253"/>
      <c r="E286" s="253" t="s">
        <v>5296</v>
      </c>
    </row>
    <row r="287" spans="1:18" x14ac:dyDescent="0.25">
      <c r="A287" s="253"/>
      <c r="B287" s="253"/>
      <c r="C287" s="253"/>
      <c r="D287" s="253"/>
      <c r="E287" s="253" t="s">
        <v>5291</v>
      </c>
    </row>
    <row r="288" spans="1:18" x14ac:dyDescent="0.25">
      <c r="A288" s="253"/>
      <c r="B288" s="253"/>
      <c r="C288" s="253"/>
      <c r="D288" s="253"/>
      <c r="E288" s="253" t="s">
        <v>5292</v>
      </c>
    </row>
    <row r="289" spans="1:5" x14ac:dyDescent="0.25">
      <c r="A289" s="253"/>
      <c r="B289" s="253"/>
      <c r="C289" s="253"/>
      <c r="D289" s="253"/>
      <c r="E289" s="253" t="s">
        <v>5293</v>
      </c>
    </row>
    <row r="290" spans="1:5" x14ac:dyDescent="0.25">
      <c r="A290" s="253"/>
      <c r="B290" s="253"/>
      <c r="C290" s="253"/>
      <c r="D290" s="253"/>
      <c r="E290" s="392" t="s">
        <v>5318</v>
      </c>
    </row>
    <row r="291" spans="1:5" x14ac:dyDescent="0.25">
      <c r="A291" s="253"/>
      <c r="B291" s="253"/>
      <c r="C291" s="253"/>
      <c r="D291" s="253"/>
      <c r="E291" s="392" t="s">
        <v>5319</v>
      </c>
    </row>
    <row r="292" spans="1:5" x14ac:dyDescent="0.25">
      <c r="A292" s="253"/>
      <c r="B292" s="253"/>
      <c r="C292" s="253"/>
      <c r="D292" s="253"/>
      <c r="E292" s="392" t="s">
        <v>5320</v>
      </c>
    </row>
    <row r="293" spans="1:5" x14ac:dyDescent="0.25">
      <c r="A293" s="253"/>
      <c r="B293" s="253"/>
      <c r="C293" s="253"/>
      <c r="D293" s="253"/>
      <c r="E293" s="392" t="s">
        <v>5321</v>
      </c>
    </row>
    <row r="294" spans="1:5" x14ac:dyDescent="0.25">
      <c r="A294" s="253"/>
      <c r="B294" s="253"/>
      <c r="C294" s="253"/>
      <c r="D294" s="253"/>
      <c r="E294" s="392" t="s">
        <v>5322</v>
      </c>
    </row>
    <row r="295" spans="1:5" x14ac:dyDescent="0.25">
      <c r="A295" s="253"/>
      <c r="B295" s="253"/>
      <c r="C295" s="253"/>
      <c r="D295" s="253"/>
      <c r="E295" s="392" t="s">
        <v>5323</v>
      </c>
    </row>
    <row r="296" spans="1:5" x14ac:dyDescent="0.25">
      <c r="A296" s="253"/>
      <c r="B296" s="253"/>
      <c r="C296" s="253"/>
      <c r="D296" s="253"/>
      <c r="E296" s="392" t="s">
        <v>5324</v>
      </c>
    </row>
    <row r="297" spans="1:5" x14ac:dyDescent="0.25">
      <c r="A297" s="253"/>
      <c r="B297" s="253"/>
      <c r="C297" s="253"/>
      <c r="D297" s="253"/>
      <c r="E297" s="392" t="s">
        <v>5325</v>
      </c>
    </row>
    <row r="298" spans="1:5" x14ac:dyDescent="0.25">
      <c r="A298" s="253"/>
      <c r="B298" s="253"/>
      <c r="C298" s="253"/>
      <c r="D298" s="253"/>
      <c r="E298" s="392" t="s">
        <v>5326</v>
      </c>
    </row>
    <row r="299" spans="1:5" x14ac:dyDescent="0.25">
      <c r="A299" s="253"/>
      <c r="B299" s="253"/>
      <c r="C299" s="253"/>
      <c r="D299" s="253"/>
      <c r="E299" s="394" t="s">
        <v>5327</v>
      </c>
    </row>
    <row r="300" spans="1:5" x14ac:dyDescent="0.25">
      <c r="A300" s="253"/>
      <c r="B300" s="253"/>
      <c r="C300" s="253"/>
      <c r="D300" s="253"/>
      <c r="E300" s="394" t="s">
        <v>5328</v>
      </c>
    </row>
    <row r="301" spans="1:5" x14ac:dyDescent="0.25">
      <c r="A301" s="253"/>
      <c r="B301" s="253"/>
      <c r="C301" s="253"/>
      <c r="D301" s="253"/>
      <c r="E301" s="392" t="s">
        <v>5329</v>
      </c>
    </row>
    <row r="302" spans="1:5" x14ac:dyDescent="0.25">
      <c r="A302" s="253"/>
      <c r="B302" s="253"/>
      <c r="C302" s="253"/>
      <c r="D302" s="253"/>
      <c r="E302" s="392" t="s">
        <v>5330</v>
      </c>
    </row>
    <row r="303" spans="1:5" x14ac:dyDescent="0.25">
      <c r="A303" s="253"/>
      <c r="B303" s="253"/>
      <c r="C303" s="253"/>
      <c r="D303" s="253"/>
      <c r="E303" s="392" t="s">
        <v>5331</v>
      </c>
    </row>
    <row r="304" spans="1:5" x14ac:dyDescent="0.25">
      <c r="A304" s="253"/>
      <c r="B304" s="253"/>
      <c r="C304" s="253"/>
      <c r="D304" s="253"/>
      <c r="E304" s="392" t="s">
        <v>5332</v>
      </c>
    </row>
    <row r="305" spans="1:5" x14ac:dyDescent="0.25">
      <c r="A305" s="253"/>
      <c r="B305" s="253"/>
      <c r="C305" s="253"/>
      <c r="D305" s="253"/>
      <c r="E305" s="394" t="s">
        <v>5333</v>
      </c>
    </row>
    <row r="306" spans="1:5" x14ac:dyDescent="0.25">
      <c r="A306" s="253"/>
      <c r="B306" s="253"/>
      <c r="C306" s="253"/>
      <c r="D306" s="253"/>
      <c r="E306" s="394" t="s">
        <v>5334</v>
      </c>
    </row>
    <row r="307" spans="1:5" x14ac:dyDescent="0.25">
      <c r="A307" s="253"/>
      <c r="B307" s="253"/>
      <c r="C307" s="253"/>
      <c r="D307" s="253"/>
      <c r="E307" s="394" t="s">
        <v>5335</v>
      </c>
    </row>
    <row r="308" spans="1:5" x14ac:dyDescent="0.25">
      <c r="A308" s="253"/>
      <c r="B308" s="253"/>
      <c r="C308" s="253"/>
      <c r="D308" s="253"/>
      <c r="E308" s="394" t="s">
        <v>5336</v>
      </c>
    </row>
    <row r="309" spans="1:5" x14ac:dyDescent="0.25">
      <c r="A309" s="253"/>
      <c r="B309" s="253"/>
      <c r="C309" s="253"/>
      <c r="D309" s="253"/>
      <c r="E309" s="394" t="s">
        <v>5337</v>
      </c>
    </row>
    <row r="310" spans="1:5" x14ac:dyDescent="0.25">
      <c r="A310" s="253"/>
      <c r="B310" s="253"/>
      <c r="C310" s="253"/>
      <c r="D310" s="253"/>
      <c r="E310" s="394" t="s">
        <v>5338</v>
      </c>
    </row>
    <row r="311" spans="1:5" x14ac:dyDescent="0.25">
      <c r="A311" s="253"/>
      <c r="B311" s="253"/>
      <c r="C311" s="253"/>
      <c r="D311" s="253"/>
      <c r="E311" s="394" t="s">
        <v>5339</v>
      </c>
    </row>
    <row r="312" spans="1:5" x14ac:dyDescent="0.25">
      <c r="A312" s="253"/>
      <c r="B312" s="253"/>
      <c r="C312" s="253"/>
      <c r="D312" s="253"/>
      <c r="E312" s="394" t="s">
        <v>5339</v>
      </c>
    </row>
    <row r="313" spans="1:5" x14ac:dyDescent="0.25">
      <c r="A313" s="253"/>
      <c r="B313" s="253"/>
      <c r="C313" s="253"/>
      <c r="D313" s="253"/>
      <c r="E313" t="s">
        <v>5344</v>
      </c>
    </row>
    <row r="314" spans="1:5" x14ac:dyDescent="0.25">
      <c r="A314" s="253"/>
      <c r="B314" s="253"/>
      <c r="C314" s="253"/>
      <c r="D314" s="253"/>
      <c r="E314" t="s">
        <v>5345</v>
      </c>
    </row>
    <row r="315" spans="1:5" x14ac:dyDescent="0.25">
      <c r="A315" s="253"/>
      <c r="B315" s="253"/>
      <c r="C315" s="253"/>
      <c r="D315" s="253"/>
      <c r="E315" t="s">
        <v>5346</v>
      </c>
    </row>
    <row r="316" spans="1:5" x14ac:dyDescent="0.25">
      <c r="A316" s="253"/>
      <c r="B316" s="253"/>
      <c r="C316" s="253"/>
      <c r="D316" s="253"/>
      <c r="E316" t="s">
        <v>5347</v>
      </c>
    </row>
    <row r="317" spans="1:5" x14ac:dyDescent="0.25">
      <c r="A317" s="253"/>
      <c r="B317" s="253"/>
      <c r="C317" s="253"/>
      <c r="D317" s="253"/>
      <c r="E317" t="s">
        <v>5348</v>
      </c>
    </row>
    <row r="318" spans="1:5" x14ac:dyDescent="0.25">
      <c r="A318" s="253"/>
      <c r="B318" s="253"/>
      <c r="C318" s="253"/>
      <c r="D318" s="253"/>
      <c r="E318" t="s">
        <v>5349</v>
      </c>
    </row>
    <row r="319" spans="1:5" x14ac:dyDescent="0.25">
      <c r="A319" s="253"/>
      <c r="B319" s="253"/>
      <c r="C319" s="253"/>
      <c r="D319" s="253"/>
      <c r="E319" t="s">
        <v>5350</v>
      </c>
    </row>
    <row r="320" spans="1:5" x14ac:dyDescent="0.25">
      <c r="A320" s="253"/>
      <c r="B320" s="253"/>
      <c r="C320" s="253"/>
      <c r="D320" s="253"/>
      <c r="E320" t="s">
        <v>5351</v>
      </c>
    </row>
    <row r="321" spans="1:18" x14ac:dyDescent="0.25">
      <c r="A321" s="253"/>
      <c r="B321" s="253"/>
      <c r="C321" s="253"/>
      <c r="D321" s="253"/>
      <c r="E321" t="s">
        <v>5352</v>
      </c>
    </row>
    <row r="322" spans="1:18" x14ac:dyDescent="0.25">
      <c r="A322" s="253"/>
      <c r="B322" s="253"/>
      <c r="C322" s="253"/>
      <c r="D322" s="253"/>
      <c r="E322" t="s">
        <v>5353</v>
      </c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5170</v>
      </c>
      <c r="B328" s="166"/>
      <c r="E328" s="253" t="s">
        <v>5280</v>
      </c>
    </row>
    <row r="329" spans="1:18" x14ac:dyDescent="0.25">
      <c r="A329" t="s">
        <v>5199</v>
      </c>
      <c r="P329" s="253"/>
      <c r="Q329" s="253"/>
      <c r="R329" s="253"/>
    </row>
    <row r="330" spans="1:18" x14ac:dyDescent="0.25">
      <c r="A330" t="s">
        <v>5268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5175</v>
      </c>
      <c r="B344" s="253"/>
      <c r="C344" s="253"/>
      <c r="D344" s="253"/>
      <c r="E344" s="253" t="s">
        <v>5175</v>
      </c>
      <c r="F344" s="253"/>
      <c r="G344" s="253"/>
    </row>
    <row r="345" spans="1:16" x14ac:dyDescent="0.25">
      <c r="A345" s="253" t="s">
        <v>5215</v>
      </c>
      <c r="C345" s="253"/>
      <c r="D345" s="253"/>
      <c r="E345" s="253" t="s">
        <v>5188</v>
      </c>
      <c r="F345" s="253"/>
      <c r="G345" s="253"/>
    </row>
    <row r="346" spans="1:16" x14ac:dyDescent="0.25">
      <c r="A346" s="253" t="s">
        <v>5216</v>
      </c>
      <c r="C346" s="253"/>
      <c r="D346" s="253"/>
      <c r="E346" s="253" t="s">
        <v>5189</v>
      </c>
      <c r="F346" s="253"/>
      <c r="G346" s="253"/>
    </row>
    <row r="347" spans="1:16" x14ac:dyDescent="0.25">
      <c r="A347" s="253" t="s">
        <v>5217</v>
      </c>
      <c r="C347" s="253"/>
      <c r="D347" s="253"/>
      <c r="E347" s="253" t="s">
        <v>5190</v>
      </c>
      <c r="F347" s="253"/>
      <c r="G347" s="253"/>
    </row>
    <row r="348" spans="1:16" x14ac:dyDescent="0.25">
      <c r="A348" s="253" t="s">
        <v>5218</v>
      </c>
      <c r="C348" s="253"/>
      <c r="D348" s="253"/>
      <c r="E348" s="253" t="s">
        <v>5214</v>
      </c>
    </row>
    <row r="349" spans="1:16" x14ac:dyDescent="0.25">
      <c r="A349" s="253" t="s">
        <v>5219</v>
      </c>
      <c r="C349" s="253"/>
      <c r="D349" s="253"/>
      <c r="E349" s="253" t="s">
        <v>5215</v>
      </c>
    </row>
    <row r="350" spans="1:16" x14ac:dyDescent="0.25">
      <c r="A350" s="253" t="s">
        <v>5269</v>
      </c>
      <c r="C350" s="253"/>
      <c r="D350" s="253"/>
      <c r="E350" s="253" t="s">
        <v>5216</v>
      </c>
    </row>
    <row r="351" spans="1:16" x14ac:dyDescent="0.25">
      <c r="A351" s="253" t="s">
        <v>5273</v>
      </c>
      <c r="C351" s="253"/>
      <c r="D351" s="253"/>
      <c r="E351" s="253" t="s">
        <v>5217</v>
      </c>
    </row>
    <row r="352" spans="1:16" x14ac:dyDescent="0.25">
      <c r="A352" s="253" t="s">
        <v>5275</v>
      </c>
      <c r="C352" s="253"/>
      <c r="D352" s="253"/>
      <c r="E352" s="253" t="s">
        <v>5218</v>
      </c>
    </row>
    <row r="353" spans="1:5" x14ac:dyDescent="0.25">
      <c r="A353" s="253" t="s">
        <v>5279</v>
      </c>
      <c r="C353" s="253"/>
      <c r="D353" s="253"/>
      <c r="E353" s="253" t="s">
        <v>5219</v>
      </c>
    </row>
    <row r="354" spans="1:5" x14ac:dyDescent="0.25">
      <c r="A354" s="253" t="s">
        <v>5298</v>
      </c>
      <c r="E354" s="253" t="s">
        <v>5265</v>
      </c>
    </row>
    <row r="355" spans="1:5" x14ac:dyDescent="0.25">
      <c r="A355" s="253" t="s">
        <v>5304</v>
      </c>
      <c r="E355" s="253" t="s">
        <v>5298</v>
      </c>
    </row>
    <row r="356" spans="1:5" x14ac:dyDescent="0.25">
      <c r="A356" s="252" t="s">
        <v>5306</v>
      </c>
      <c r="E356" s="253" t="s">
        <v>5315</v>
      </c>
    </row>
    <row r="357" spans="1:5" x14ac:dyDescent="0.25">
      <c r="A357" s="253" t="s">
        <v>5355</v>
      </c>
      <c r="E357" s="253" t="s">
        <v>5299</v>
      </c>
    </row>
    <row r="358" spans="1:5" x14ac:dyDescent="0.25">
      <c r="A358" s="253" t="s">
        <v>5308</v>
      </c>
      <c r="E358" s="253" t="s">
        <v>5300</v>
      </c>
    </row>
    <row r="359" spans="1:5" x14ac:dyDescent="0.25">
      <c r="A359" s="253" t="s">
        <v>5309</v>
      </c>
      <c r="E359" s="253" t="s">
        <v>5304</v>
      </c>
    </row>
    <row r="360" spans="1:5" x14ac:dyDescent="0.25">
      <c r="A360" s="253" t="s">
        <v>5310</v>
      </c>
      <c r="E360" s="252" t="s">
        <v>5306</v>
      </c>
    </row>
    <row r="361" spans="1:5" x14ac:dyDescent="0.25">
      <c r="A361" s="253" t="s">
        <v>5311</v>
      </c>
      <c r="E361" s="253" t="s">
        <v>5307</v>
      </c>
    </row>
    <row r="362" spans="1:5" x14ac:dyDescent="0.25">
      <c r="A362" s="253" t="s">
        <v>5312</v>
      </c>
      <c r="E362" s="253" t="s">
        <v>5308</v>
      </c>
    </row>
    <row r="363" spans="1:5" x14ac:dyDescent="0.25">
      <c r="A363" s="253" t="s">
        <v>5313</v>
      </c>
      <c r="E363" s="253" t="s">
        <v>5309</v>
      </c>
    </row>
    <row r="364" spans="1:5" x14ac:dyDescent="0.25">
      <c r="A364" s="253" t="s">
        <v>5314</v>
      </c>
      <c r="E364" s="253" t="s">
        <v>5310</v>
      </c>
    </row>
    <row r="365" spans="1:5" x14ac:dyDescent="0.25">
      <c r="A365" s="253" t="s">
        <v>5316</v>
      </c>
      <c r="E365" s="253" t="s">
        <v>5311</v>
      </c>
    </row>
    <row r="366" spans="1:5" x14ac:dyDescent="0.25">
      <c r="A366" s="253"/>
      <c r="E366" s="253" t="s">
        <v>5312</v>
      </c>
    </row>
    <row r="367" spans="1:5" x14ac:dyDescent="0.25">
      <c r="A367" s="253"/>
      <c r="E367" s="253" t="s">
        <v>5313</v>
      </c>
    </row>
    <row r="368" spans="1:5" x14ac:dyDescent="0.25">
      <c r="A368" s="253"/>
      <c r="E368" s="253" t="s">
        <v>5314</v>
      </c>
    </row>
    <row r="369" spans="1:16" x14ac:dyDescent="0.25">
      <c r="A369" s="253"/>
      <c r="E369" s="253" t="s">
        <v>5316</v>
      </c>
    </row>
    <row r="370" spans="1:16" x14ac:dyDescent="0.25">
      <c r="A370" s="253"/>
      <c r="E370" s="253" t="s">
        <v>5269</v>
      </c>
    </row>
    <row r="371" spans="1:16" x14ac:dyDescent="0.25">
      <c r="A371" s="253"/>
      <c r="E371" s="253"/>
    </row>
    <row r="372" spans="1:16" x14ac:dyDescent="0.25">
      <c r="A372" s="253"/>
      <c r="E372" s="253"/>
    </row>
    <row r="373" spans="1:16" x14ac:dyDescent="0.25">
      <c r="E373" s="253"/>
    </row>
    <row r="374" spans="1:16" x14ac:dyDescent="0.25">
      <c r="A374" s="252" t="s">
        <v>2587</v>
      </c>
      <c r="E374" s="252" t="s">
        <v>2587</v>
      </c>
      <c r="L374" s="252" t="s">
        <v>2587</v>
      </c>
      <c r="P374" s="252" t="s">
        <v>2587</v>
      </c>
    </row>
    <row r="375" spans="1:16" x14ac:dyDescent="0.25">
      <c r="A375" t="s">
        <v>5168</v>
      </c>
      <c r="C375" s="253"/>
      <c r="D375" s="253"/>
      <c r="E375" s="253" t="s">
        <v>4554</v>
      </c>
    </row>
    <row r="376" spans="1:16" x14ac:dyDescent="0.25">
      <c r="A376" s="253" t="s">
        <v>4837</v>
      </c>
      <c r="B376" s="253"/>
      <c r="C376" s="253"/>
      <c r="D376" s="253"/>
      <c r="E376" t="s">
        <v>5178</v>
      </c>
    </row>
    <row r="377" spans="1:16" x14ac:dyDescent="0.25">
      <c r="A377" t="s">
        <v>4232</v>
      </c>
      <c r="B377" s="253"/>
      <c r="C377" s="253"/>
      <c r="D377" s="253"/>
      <c r="E377" s="253" t="s">
        <v>4590</v>
      </c>
    </row>
    <row r="378" spans="1:16" x14ac:dyDescent="0.25">
      <c r="A378" t="s">
        <v>5191</v>
      </c>
      <c r="B378" s="253"/>
      <c r="C378" s="253"/>
      <c r="D378" s="253"/>
      <c r="E378" s="253" t="s">
        <v>5201</v>
      </c>
    </row>
    <row r="379" spans="1:16" x14ac:dyDescent="0.25">
      <c r="A379" t="s">
        <v>4840</v>
      </c>
      <c r="B379" s="253"/>
      <c r="C379" s="253"/>
      <c r="D379" s="253"/>
      <c r="E379" s="253" t="s">
        <v>5222</v>
      </c>
    </row>
    <row r="380" spans="1:16" x14ac:dyDescent="0.25">
      <c r="A380" s="253" t="s">
        <v>4909</v>
      </c>
      <c r="B380" s="253"/>
      <c r="C380" s="253"/>
      <c r="D380" s="253"/>
      <c r="E380" s="253"/>
    </row>
    <row r="381" spans="1:16" x14ac:dyDescent="0.25">
      <c r="A381" s="253" t="s">
        <v>4818</v>
      </c>
      <c r="B381" s="253"/>
      <c r="C381" s="253"/>
      <c r="D381" s="253"/>
      <c r="E381" s="253"/>
    </row>
    <row r="382" spans="1:16" x14ac:dyDescent="0.25">
      <c r="A382" s="253" t="s">
        <v>5225</v>
      </c>
      <c r="B382" s="253"/>
      <c r="C382" s="253"/>
      <c r="D382" s="253"/>
      <c r="E382" s="253"/>
    </row>
    <row r="383" spans="1:16" x14ac:dyDescent="0.25">
      <c r="A383" s="253" t="s">
        <v>5226</v>
      </c>
      <c r="B383" s="253"/>
    </row>
    <row r="384" spans="1:16" x14ac:dyDescent="0.25">
      <c r="A384" s="253" t="s">
        <v>4627</v>
      </c>
    </row>
    <row r="385" spans="1:1" x14ac:dyDescent="0.25">
      <c r="A385" s="253" t="s">
        <v>4862</v>
      </c>
    </row>
    <row r="386" spans="1:1" x14ac:dyDescent="0.25">
      <c r="A386" s="253" t="s">
        <v>5303</v>
      </c>
    </row>
    <row r="387" spans="1:1" x14ac:dyDescent="0.25">
      <c r="A387" t="s">
        <v>4366</v>
      </c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H32"/>
  <sheetViews>
    <sheetView topLeftCell="A13" workbookViewId="0">
      <selection activeCell="G32" sqref="G32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8" x14ac:dyDescent="0.25">
      <c r="A3" s="158">
        <v>2</v>
      </c>
      <c r="B3" s="51" t="s">
        <v>4451</v>
      </c>
      <c r="C3" s="123" t="s">
        <v>3502</v>
      </c>
      <c r="D3" s="123" t="s">
        <v>4433</v>
      </c>
      <c r="E3" s="123">
        <v>126</v>
      </c>
      <c r="F3" s="124">
        <v>44348</v>
      </c>
      <c r="G3" s="86" t="s">
        <v>2950</v>
      </c>
    </row>
    <row r="4" spans="1:8" x14ac:dyDescent="0.25">
      <c r="A4" s="158">
        <v>3</v>
      </c>
      <c r="B4" s="51" t="s">
        <v>4472</v>
      </c>
      <c r="C4" s="334" t="s">
        <v>2489</v>
      </c>
      <c r="D4" s="123" t="s">
        <v>4433</v>
      </c>
      <c r="E4" s="123">
        <v>142</v>
      </c>
      <c r="F4" s="124">
        <v>44370</v>
      </c>
      <c r="G4" s="86" t="s">
        <v>2950</v>
      </c>
      <c r="H4" t="s">
        <v>4995</v>
      </c>
    </row>
    <row r="5" spans="1:8" x14ac:dyDescent="0.25">
      <c r="A5" s="158">
        <v>4</v>
      </c>
      <c r="B5" s="51" t="s">
        <v>5220</v>
      </c>
      <c r="C5" s="123">
        <v>731</v>
      </c>
      <c r="D5" s="123" t="s">
        <v>4635</v>
      </c>
      <c r="E5" s="123">
        <v>235</v>
      </c>
      <c r="F5" s="124">
        <v>44453</v>
      </c>
      <c r="G5" s="86" t="s">
        <v>2950</v>
      </c>
      <c r="H5" t="s">
        <v>5221</v>
      </c>
    </row>
    <row r="6" spans="1:8" x14ac:dyDescent="0.25">
      <c r="A6" s="158">
        <v>5</v>
      </c>
      <c r="B6" s="51" t="s">
        <v>4706</v>
      </c>
      <c r="C6" s="123">
        <v>731</v>
      </c>
      <c r="D6" s="123" t="s">
        <v>4556</v>
      </c>
      <c r="E6" s="123">
        <v>287</v>
      </c>
      <c r="F6" s="124">
        <v>44469</v>
      </c>
      <c r="G6" s="86" t="s">
        <v>2950</v>
      </c>
    </row>
    <row r="7" spans="1:8" x14ac:dyDescent="0.25">
      <c r="A7" s="158">
        <v>6</v>
      </c>
      <c r="B7" s="51" t="s">
        <v>4789</v>
      </c>
      <c r="C7" s="123" t="s">
        <v>4798</v>
      </c>
      <c r="D7" s="123" t="s">
        <v>4556</v>
      </c>
      <c r="E7" s="123">
        <v>362</v>
      </c>
      <c r="F7" s="124">
        <v>44515</v>
      </c>
      <c r="G7" s="86" t="s">
        <v>2950</v>
      </c>
    </row>
    <row r="8" spans="1:8" x14ac:dyDescent="0.25">
      <c r="A8" s="158">
        <v>7</v>
      </c>
      <c r="B8" s="51" t="s">
        <v>4799</v>
      </c>
      <c r="C8" s="123">
        <v>931</v>
      </c>
      <c r="D8" s="123" t="s">
        <v>4556</v>
      </c>
      <c r="E8" s="123">
        <v>374</v>
      </c>
      <c r="F8" s="124">
        <v>44519</v>
      </c>
      <c r="G8" s="140" t="s">
        <v>2843</v>
      </c>
      <c r="H8" t="s">
        <v>5169</v>
      </c>
    </row>
    <row r="9" spans="1:8" x14ac:dyDescent="0.25">
      <c r="A9" s="158">
        <v>8</v>
      </c>
      <c r="B9" s="51" t="s">
        <v>4812</v>
      </c>
      <c r="C9" s="123" t="s">
        <v>4798</v>
      </c>
      <c r="D9" s="123" t="s">
        <v>4556</v>
      </c>
      <c r="E9" s="123">
        <v>386</v>
      </c>
      <c r="F9" s="124">
        <v>44523</v>
      </c>
      <c r="G9" s="86" t="s">
        <v>2950</v>
      </c>
    </row>
    <row r="10" spans="1:8" x14ac:dyDescent="0.25">
      <c r="A10" s="158">
        <v>9</v>
      </c>
      <c r="B10" s="51" t="s">
        <v>4825</v>
      </c>
      <c r="C10" s="123">
        <v>631</v>
      </c>
      <c r="D10" s="123" t="s">
        <v>4556</v>
      </c>
      <c r="E10" s="123">
        <v>395</v>
      </c>
      <c r="F10" s="124">
        <v>44531</v>
      </c>
      <c r="G10" s="86" t="s">
        <v>2950</v>
      </c>
    </row>
    <row r="11" spans="1:8" x14ac:dyDescent="0.25">
      <c r="A11" s="158">
        <v>10</v>
      </c>
      <c r="B11" s="51" t="s">
        <v>4845</v>
      </c>
      <c r="C11" s="123">
        <v>631</v>
      </c>
      <c r="D11" s="123" t="s">
        <v>4556</v>
      </c>
      <c r="E11" s="123">
        <v>406</v>
      </c>
      <c r="F11" s="124">
        <v>44531</v>
      </c>
      <c r="G11" s="86" t="s">
        <v>2950</v>
      </c>
    </row>
    <row r="12" spans="1:8" x14ac:dyDescent="0.25">
      <c r="A12" s="158">
        <v>11</v>
      </c>
      <c r="B12" s="51" t="s">
        <v>5186</v>
      </c>
      <c r="C12" s="123">
        <v>721</v>
      </c>
      <c r="D12" s="123" t="s">
        <v>4556</v>
      </c>
      <c r="E12" s="123">
        <v>422</v>
      </c>
      <c r="F12" s="124">
        <v>44539</v>
      </c>
      <c r="G12" s="86" t="s">
        <v>2950</v>
      </c>
      <c r="H12" t="s">
        <v>5187</v>
      </c>
    </row>
    <row r="13" spans="1:8" x14ac:dyDescent="0.25">
      <c r="A13" s="158">
        <v>12</v>
      </c>
      <c r="B13" s="51" t="s">
        <v>4863</v>
      </c>
      <c r="C13" s="123" t="s">
        <v>3719</v>
      </c>
      <c r="D13" s="123" t="s">
        <v>4556</v>
      </c>
      <c r="E13" s="123">
        <v>429</v>
      </c>
      <c r="F13" s="124">
        <v>44545</v>
      </c>
      <c r="G13" s="86" t="s">
        <v>2950</v>
      </c>
    </row>
    <row r="14" spans="1:8" x14ac:dyDescent="0.25">
      <c r="A14" s="158">
        <v>13</v>
      </c>
      <c r="B14" s="51" t="s">
        <v>5127</v>
      </c>
      <c r="C14" s="123">
        <v>721</v>
      </c>
      <c r="D14" s="123" t="s">
        <v>4556</v>
      </c>
      <c r="E14" s="123">
        <v>431</v>
      </c>
      <c r="F14" s="124">
        <v>44546</v>
      </c>
      <c r="G14" s="86" t="s">
        <v>2950</v>
      </c>
      <c r="H14" t="s">
        <v>5128</v>
      </c>
    </row>
    <row r="15" spans="1:8" x14ac:dyDescent="0.25">
      <c r="A15" s="158">
        <v>14</v>
      </c>
      <c r="B15" s="51" t="s">
        <v>4873</v>
      </c>
      <c r="C15" s="123">
        <v>131</v>
      </c>
      <c r="D15" s="123" t="s">
        <v>4556</v>
      </c>
      <c r="E15" s="123">
        <v>437</v>
      </c>
      <c r="F15" s="124">
        <v>44551</v>
      </c>
      <c r="G15" s="86" t="s">
        <v>2950</v>
      </c>
    </row>
    <row r="16" spans="1:8" x14ac:dyDescent="0.25">
      <c r="A16" s="158">
        <v>15</v>
      </c>
      <c r="B16" s="51" t="s">
        <v>4875</v>
      </c>
      <c r="C16" s="123" t="s">
        <v>3719</v>
      </c>
      <c r="D16" s="123" t="s">
        <v>4556</v>
      </c>
      <c r="E16" s="123">
        <v>439</v>
      </c>
      <c r="F16" s="124">
        <v>44553</v>
      </c>
      <c r="G16" s="86" t="s">
        <v>2950</v>
      </c>
    </row>
    <row r="17" spans="1:7" x14ac:dyDescent="0.25">
      <c r="A17" s="158">
        <v>16</v>
      </c>
      <c r="B17" s="51" t="s">
        <v>4879</v>
      </c>
      <c r="C17" s="123" t="s">
        <v>4798</v>
      </c>
      <c r="D17" s="124" t="s">
        <v>4556</v>
      </c>
      <c r="E17" s="123">
        <v>442</v>
      </c>
      <c r="F17" s="124">
        <v>44554</v>
      </c>
      <c r="G17" s="86" t="s">
        <v>2950</v>
      </c>
    </row>
    <row r="18" spans="1:7" x14ac:dyDescent="0.25">
      <c r="A18" s="158">
        <v>17</v>
      </c>
      <c r="B18" s="51" t="s">
        <v>4880</v>
      </c>
      <c r="C18" s="123">
        <v>421</v>
      </c>
      <c r="D18" s="124" t="s">
        <v>4556</v>
      </c>
      <c r="E18" s="123">
        <v>443</v>
      </c>
      <c r="F18" s="124">
        <v>44554</v>
      </c>
      <c r="G18" s="140" t="s">
        <v>2843</v>
      </c>
    </row>
    <row r="19" spans="1:7" x14ac:dyDescent="0.25">
      <c r="A19" s="158">
        <v>18</v>
      </c>
      <c r="B19" s="51" t="s">
        <v>4882</v>
      </c>
      <c r="C19" s="123">
        <v>231</v>
      </c>
      <c r="D19" s="124" t="s">
        <v>4883</v>
      </c>
      <c r="E19" s="123">
        <v>446</v>
      </c>
      <c r="F19" s="124">
        <v>44557</v>
      </c>
      <c r="G19" s="140" t="s">
        <v>2843</v>
      </c>
    </row>
    <row r="20" spans="1:7" x14ac:dyDescent="0.25">
      <c r="A20" s="158">
        <v>19</v>
      </c>
      <c r="B20" s="65" t="s">
        <v>4921</v>
      </c>
      <c r="C20" s="287" t="s">
        <v>4922</v>
      </c>
      <c r="D20" s="288" t="s">
        <v>4923</v>
      </c>
      <c r="E20" s="287">
        <v>26</v>
      </c>
      <c r="F20" s="288">
        <v>44580</v>
      </c>
      <c r="G20" s="244" t="s">
        <v>2843</v>
      </c>
    </row>
    <row r="21" spans="1:7" x14ac:dyDescent="0.25">
      <c r="A21" s="158">
        <v>20</v>
      </c>
      <c r="B21" s="51" t="s">
        <v>4937</v>
      </c>
      <c r="C21" s="123" t="s">
        <v>4938</v>
      </c>
      <c r="D21" s="124" t="s">
        <v>4939</v>
      </c>
      <c r="E21" s="123">
        <v>51</v>
      </c>
      <c r="F21" s="124">
        <v>44594</v>
      </c>
      <c r="G21" s="140" t="s">
        <v>2843</v>
      </c>
    </row>
    <row r="22" spans="1:7" x14ac:dyDescent="0.25">
      <c r="A22" s="158">
        <v>21</v>
      </c>
      <c r="B22" s="51" t="s">
        <v>4987</v>
      </c>
      <c r="C22" s="123">
        <v>841</v>
      </c>
      <c r="D22" s="124" t="s">
        <v>4988</v>
      </c>
      <c r="E22" s="123">
        <v>98</v>
      </c>
      <c r="F22" s="124">
        <v>44642</v>
      </c>
      <c r="G22" s="86" t="s">
        <v>2950</v>
      </c>
    </row>
    <row r="23" spans="1:7" x14ac:dyDescent="0.25">
      <c r="A23" s="158">
        <v>22</v>
      </c>
      <c r="B23" s="51" t="s">
        <v>4998</v>
      </c>
      <c r="C23" s="123">
        <v>841</v>
      </c>
      <c r="D23" s="124" t="s">
        <v>4999</v>
      </c>
      <c r="E23" s="123">
        <v>109</v>
      </c>
      <c r="F23" s="124">
        <v>44652</v>
      </c>
      <c r="G23" s="86" t="s">
        <v>2950</v>
      </c>
    </row>
    <row r="24" spans="1:7" x14ac:dyDescent="0.25">
      <c r="A24" s="158">
        <v>23</v>
      </c>
      <c r="B24" s="51" t="s">
        <v>5016</v>
      </c>
      <c r="C24" s="123" t="s">
        <v>3719</v>
      </c>
      <c r="D24" s="124" t="s">
        <v>5052</v>
      </c>
      <c r="E24" s="123">
        <v>127</v>
      </c>
      <c r="F24" s="124">
        <v>44669</v>
      </c>
      <c r="G24" s="86" t="s">
        <v>2950</v>
      </c>
    </row>
    <row r="25" spans="1:7" x14ac:dyDescent="0.25">
      <c r="A25" s="158">
        <v>24</v>
      </c>
      <c r="B25" s="51" t="s">
        <v>5049</v>
      </c>
      <c r="C25" s="123" t="s">
        <v>5050</v>
      </c>
      <c r="D25" s="124" t="s">
        <v>5051</v>
      </c>
      <c r="E25" s="123">
        <v>163</v>
      </c>
      <c r="F25" s="124">
        <v>44712</v>
      </c>
      <c r="G25" s="140" t="s">
        <v>2843</v>
      </c>
    </row>
    <row r="26" spans="1:7" x14ac:dyDescent="0.25">
      <c r="A26" s="158">
        <v>25</v>
      </c>
      <c r="B26" s="51" t="s">
        <v>5058</v>
      </c>
      <c r="C26" s="123" t="s">
        <v>5059</v>
      </c>
      <c r="D26" s="124" t="s">
        <v>5060</v>
      </c>
      <c r="E26" s="123">
        <v>167</v>
      </c>
      <c r="F26" s="124">
        <v>44718</v>
      </c>
      <c r="G26" s="140" t="s">
        <v>2843</v>
      </c>
    </row>
    <row r="27" spans="1:7" x14ac:dyDescent="0.25">
      <c r="A27" s="158">
        <v>26</v>
      </c>
      <c r="B27" s="51" t="s">
        <v>4294</v>
      </c>
      <c r="C27" s="123">
        <v>921</v>
      </c>
      <c r="D27" s="124" t="s">
        <v>5060</v>
      </c>
      <c r="E27" s="123">
        <v>171</v>
      </c>
      <c r="F27" s="124">
        <v>44718</v>
      </c>
      <c r="G27" s="140" t="s">
        <v>2843</v>
      </c>
    </row>
    <row r="28" spans="1:7" x14ac:dyDescent="0.25">
      <c r="A28" s="158">
        <v>27</v>
      </c>
      <c r="B28" s="51" t="s">
        <v>5166</v>
      </c>
      <c r="C28" s="123" t="s">
        <v>4412</v>
      </c>
      <c r="D28" s="124" t="s">
        <v>5167</v>
      </c>
      <c r="E28" s="123">
        <v>56</v>
      </c>
      <c r="F28" s="124">
        <v>44601</v>
      </c>
      <c r="G28" s="140" t="s">
        <v>2843</v>
      </c>
    </row>
    <row r="29" spans="1:7" x14ac:dyDescent="0.25">
      <c r="A29" s="158">
        <v>28</v>
      </c>
      <c r="B29" s="51" t="s">
        <v>5171</v>
      </c>
      <c r="C29" s="123">
        <v>631</v>
      </c>
      <c r="D29" s="124" t="s">
        <v>5172</v>
      </c>
      <c r="E29" s="123">
        <v>254</v>
      </c>
      <c r="F29" s="124">
        <v>44805</v>
      </c>
      <c r="G29" s="86" t="s">
        <v>2950</v>
      </c>
    </row>
    <row r="30" spans="1:7" x14ac:dyDescent="0.25">
      <c r="A30" s="158">
        <v>29</v>
      </c>
      <c r="B30" s="51" t="s">
        <v>5202</v>
      </c>
      <c r="C30" s="123" t="s">
        <v>5203</v>
      </c>
      <c r="D30" s="124" t="s">
        <v>5172</v>
      </c>
      <c r="E30" s="123">
        <v>299</v>
      </c>
      <c r="F30" s="124">
        <v>44811</v>
      </c>
      <c r="G30" s="86" t="s">
        <v>2950</v>
      </c>
    </row>
    <row r="31" spans="1:7" x14ac:dyDescent="0.25">
      <c r="A31" s="158">
        <v>30</v>
      </c>
      <c r="B31" s="51" t="s">
        <v>5270</v>
      </c>
      <c r="C31" s="123" t="s">
        <v>3502</v>
      </c>
      <c r="D31" s="124" t="s">
        <v>5271</v>
      </c>
      <c r="E31" s="123">
        <v>344</v>
      </c>
      <c r="F31" s="124">
        <v>44820</v>
      </c>
      <c r="G31" s="86" t="s">
        <v>2950</v>
      </c>
    </row>
    <row r="32" spans="1:7" x14ac:dyDescent="0.25">
      <c r="A32" s="158">
        <v>31</v>
      </c>
      <c r="B32" s="51" t="s">
        <v>5281</v>
      </c>
      <c r="C32" s="123">
        <v>232</v>
      </c>
      <c r="D32" s="124" t="s">
        <v>5282</v>
      </c>
      <c r="E32" s="123">
        <v>356</v>
      </c>
      <c r="F32" s="124">
        <v>44825</v>
      </c>
      <c r="G32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Y384"/>
  <sheetViews>
    <sheetView zoomScaleNormal="100" workbookViewId="0">
      <pane ySplit="2" topLeftCell="A246" activePane="bottomLeft" state="frozen"/>
      <selection pane="bottomLeft" activeCell="Q151" sqref="Q151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5354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395</v>
      </c>
      <c r="G4" s="24">
        <f>C6+C13+C24+C32+C37+C43+C50+C109+C122+C123+C132+C133+C141+C152+C55+C64+C85+C94+C14+C15+C25+C26+C65+C110+C124+C142+C153+C103</f>
        <v>396</v>
      </c>
      <c r="H4" s="24">
        <f>C7+C16+C27+C33+C38+C45+C51+C56+C111+C125+C126+C134+C143+C154+C135+C86+C96+C68+C69+C112</f>
        <v>351</v>
      </c>
      <c r="I4" s="24">
        <f>C8+C34+C39+C47+C52+C57+C113+C127+C136+C145+C156+C157+C128+C87+C98+C72+C74+C137+C158+C114</f>
        <v>261</v>
      </c>
      <c r="J4" s="24"/>
      <c r="K4" s="170">
        <f>F4+G4+H4+I4</f>
        <v>1403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25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292</v>
      </c>
      <c r="G7" s="5">
        <f>B6+B13+B14+B15+B24+B25+B26+B32+B37+B43+B50+B55+B109+B122+B123+B132+B141+B152+B153+B133+B64+B85+B94+B65+B110+B142+B66+B67+B95+B44+B81+B82+B103</f>
        <v>273</v>
      </c>
      <c r="H7" s="5">
        <f>B7+B16+B17+B18+B27+B28+B29+B33+B38+B45+B51+B56+B111+B125+B126+B134+B135+B143+B154+B155+B86+B96+B68+B69+B112+B144+B72+B46+B70+B71+B97</f>
        <v>265</v>
      </c>
      <c r="I7" s="5">
        <f>B8+B34+B39+B47+B52+B57+B113+B127+B136+B137+B145+B156+B157+B158+B87+B98+B74+B128+B75+B73+B114+B146</f>
        <v>170</v>
      </c>
      <c r="J7" s="5"/>
      <c r="K7" s="94">
        <f>SUM(F7+G7+H7+I7)</f>
        <v>1000</v>
      </c>
    </row>
    <row r="8" spans="1:19" x14ac:dyDescent="0.25">
      <c r="A8" s="62">
        <v>141</v>
      </c>
      <c r="B8" s="5">
        <v>1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D4+D10+D11+D12+D21+D22+D23+D31+D36+D41+D49+D54+D107+D119+D120+D121+D130+D131+D139+D140+D149+D150+D60+D84+D91+D61+D108+D151+D42</f>
        <v>4</v>
      </c>
      <c r="G10" s="5">
        <f>D6+D13+D14+D15+D24+D25+D32+D37+D43+D50+D55+D109+D122+D123+D132+D133+D141+D152+D153+D64+D85+D94+D26+D65+D110+D142+D66+D95</f>
        <v>6</v>
      </c>
      <c r="H10" s="5">
        <f>D7+D16+D17+D18+D27+D28+D29+D33+D38+D45+D51+D56+D111+D125+D126+D134+D143+D154+D155+D65+D86+D96+D68+D69+D144+D112</f>
        <v>14</v>
      </c>
      <c r="I10" s="5">
        <f>D8+D34+D39+D47+D52+D57+D113+D127+D136+D137+D145+D156+D157+D158+D87+D98+D72+D74+D128</f>
        <v>3</v>
      </c>
      <c r="J10" s="5"/>
      <c r="K10" s="94">
        <f>SUM(F10+G10+H10+I10)</f>
        <v>27</v>
      </c>
      <c r="O10" t="s">
        <v>5075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2430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691</v>
      </c>
      <c r="G16" s="5">
        <f>SUM(G4+G7+G10)</f>
        <v>675</v>
      </c>
      <c r="H16" s="5">
        <f>SUM(H4+H7+H10)</f>
        <v>630</v>
      </c>
      <c r="I16" s="5">
        <f>SUM(I4+I7+I10)</f>
        <v>434</v>
      </c>
      <c r="J16" s="5"/>
      <c r="K16" s="94">
        <f>SUM(F16+G16+H16+I16)</f>
        <v>2430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23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20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26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27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4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22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24</v>
      </c>
      <c r="D37" s="5">
        <v>0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19</v>
      </c>
      <c r="D38" s="5">
        <v>0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  <c r="M39">
        <v>0</v>
      </c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19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24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22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3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24</v>
      </c>
      <c r="D50" s="5">
        <v>1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23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2</v>
      </c>
      <c r="C54" s="5">
        <v>25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2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5" t="s">
        <v>2996</v>
      </c>
      <c r="B56" s="5">
        <v>2</v>
      </c>
      <c r="C56" s="5">
        <v>20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28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27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29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28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24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27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24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23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27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2</v>
      </c>
      <c r="C84" s="86">
        <v>25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6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4</v>
      </c>
      <c r="C86" s="86">
        <v>24</v>
      </c>
      <c r="D86" s="5">
        <v>2</v>
      </c>
      <c r="E86" s="264" t="s">
        <v>3636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31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13</v>
      </c>
      <c r="C95" s="5"/>
      <c r="D95" s="5">
        <v>0</v>
      </c>
      <c r="E95" s="264"/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15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18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0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12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19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1</v>
      </c>
      <c r="C122" s="5">
        <v>25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23</v>
      </c>
      <c r="D127" s="5">
        <v>1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4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2</v>
      </c>
      <c r="C132" s="5">
        <v>25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19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2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24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15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22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28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17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0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26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21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1000</v>
      </c>
      <c r="C160" s="176">
        <f>SUM(C4:C159)</f>
        <v>1403</v>
      </c>
      <c r="D160" s="176">
        <f>SUM(D4:D159)</f>
        <v>27</v>
      </c>
      <c r="E160" s="165"/>
      <c r="F160" s="176"/>
      <c r="G160" s="165"/>
      <c r="H160" s="165"/>
      <c r="I160" s="165"/>
      <c r="J160" s="165"/>
      <c r="K160" s="176">
        <f>B160+C160+D160</f>
        <v>2430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1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7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1</v>
      </c>
      <c r="E175" s="347" t="s">
        <v>2843</v>
      </c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17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8</v>
      </c>
      <c r="C178" s="96">
        <v>15</v>
      </c>
      <c r="D178" s="96">
        <v>0</v>
      </c>
      <c r="E178" s="254"/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20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10</v>
      </c>
      <c r="C181" s="96">
        <v>15</v>
      </c>
      <c r="D181" s="96">
        <v>0</v>
      </c>
      <c r="E181" s="135"/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82</v>
      </c>
      <c r="G186" s="24">
        <f>SUM(C175+C176+C177+C196+C203+C209+C210)</f>
        <v>61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233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30</v>
      </c>
      <c r="G188" s="165">
        <f>SUM(B175+B176+B177+B196+B203+B209+B210)</f>
        <v>38</v>
      </c>
      <c r="H188" s="165">
        <f>SUM(B178+B179+B180+B197+B204+B211+B212)</f>
        <v>58</v>
      </c>
      <c r="I188" s="165">
        <f>SUM(B181+B182+B183+B184+B213+B214)</f>
        <v>81</v>
      </c>
      <c r="J188" s="165">
        <f>SUM(B215)</f>
        <v>28</v>
      </c>
      <c r="K188" s="176">
        <f>SUM(F188:J188)</f>
        <v>235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/>
      <c r="G190" s="165">
        <f>SUM(D175+D176+D177+D196+D203+D209+D210)</f>
        <v>1</v>
      </c>
      <c r="H190" s="165">
        <f>SUM(D178+D179+D180+D204+D211+D212)</f>
        <v>0</v>
      </c>
      <c r="I190" s="165">
        <f>SUM(D185+D186+D187+D215)</f>
        <v>0</v>
      </c>
      <c r="J190" s="165"/>
      <c r="K190" s="176">
        <f>SUM(F190:J190)</f>
        <v>1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112</v>
      </c>
      <c r="G192" s="96">
        <f>G186+G188+G190</f>
        <v>100</v>
      </c>
      <c r="H192" s="96">
        <f>H186+H188+H190</f>
        <v>118</v>
      </c>
      <c r="I192" s="96">
        <f>I186+I188+I190</f>
        <v>111</v>
      </c>
      <c r="J192" s="96">
        <f>SUM(J186+J188+J190)</f>
        <v>28</v>
      </c>
      <c r="K192" s="167">
        <f>SUM(K186:K191)</f>
        <v>469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469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4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1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10</v>
      </c>
      <c r="C202" s="163"/>
      <c r="D202" s="96"/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16</v>
      </c>
      <c r="D203" s="96">
        <v>0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12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9</v>
      </c>
      <c r="C208" s="163"/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17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0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16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28</v>
      </c>
      <c r="C215" s="271"/>
      <c r="D215" s="5">
        <v>0</v>
      </c>
      <c r="E215" s="135"/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235</v>
      </c>
      <c r="C220" s="179">
        <f>SUM(C171:C219)</f>
        <v>233</v>
      </c>
      <c r="D220" s="179">
        <f>SUM(D171:D219)</f>
        <v>1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469</v>
      </c>
    </row>
    <row r="221" spans="1:18" ht="15.75" thickTop="1" x14ac:dyDescent="0.25">
      <c r="A221" s="24" t="s">
        <v>1802</v>
      </c>
      <c r="B221" s="24">
        <f>B220+B160</f>
        <v>1235</v>
      </c>
      <c r="C221" s="24">
        <f>C160+C220</f>
        <v>1636</v>
      </c>
      <c r="D221" s="24">
        <f>D160+D220</f>
        <v>28</v>
      </c>
      <c r="E221" s="24"/>
      <c r="F221" s="24"/>
      <c r="G221" s="24"/>
      <c r="H221" s="24"/>
      <c r="I221" s="24"/>
      <c r="J221" s="24"/>
      <c r="K221" s="24">
        <f>K220+K160</f>
        <v>2899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5376</v>
      </c>
      <c r="E227" s="253" t="s">
        <v>5360</v>
      </c>
      <c r="P227" t="s">
        <v>5364</v>
      </c>
      <c r="Q227" s="253"/>
      <c r="R227" s="253"/>
    </row>
    <row r="228" spans="1:18" x14ac:dyDescent="0.25">
      <c r="A228" s="253" t="s">
        <v>5381</v>
      </c>
      <c r="B228" s="253"/>
      <c r="C228" s="253"/>
      <c r="D228" s="253"/>
      <c r="E228" s="253" t="s">
        <v>5346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5393</v>
      </c>
      <c r="Q228" s="253"/>
      <c r="R228" s="253"/>
    </row>
    <row r="229" spans="1:18" x14ac:dyDescent="0.25">
      <c r="A229" s="253" t="s">
        <v>4450</v>
      </c>
      <c r="B229" s="253"/>
      <c r="C229" s="253"/>
      <c r="D229" s="253"/>
      <c r="E229" s="253" t="s">
        <v>5361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 t="s">
        <v>5400</v>
      </c>
      <c r="Q229" s="253"/>
      <c r="R229" s="253"/>
    </row>
    <row r="230" spans="1:18" x14ac:dyDescent="0.25">
      <c r="A230" s="253" t="s">
        <v>4787</v>
      </c>
      <c r="B230" s="253"/>
      <c r="C230" s="253"/>
      <c r="D230" s="253"/>
      <c r="E230" s="253" t="s">
        <v>5362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 t="s">
        <v>5416</v>
      </c>
      <c r="Q230" s="253"/>
      <c r="R230" s="253"/>
    </row>
    <row r="231" spans="1:18" x14ac:dyDescent="0.25">
      <c r="A231" s="253" t="s">
        <v>4811</v>
      </c>
      <c r="B231" s="253"/>
      <c r="C231" s="253"/>
      <c r="D231" s="253"/>
      <c r="E231" s="253" t="s">
        <v>4876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 t="s">
        <v>4788</v>
      </c>
      <c r="Q231" s="253"/>
      <c r="R231" s="253"/>
    </row>
    <row r="232" spans="1:18" x14ac:dyDescent="0.25">
      <c r="A232" s="253" t="s">
        <v>4877</v>
      </c>
      <c r="B232" s="253"/>
      <c r="C232" s="253"/>
      <c r="D232" s="253"/>
      <c r="E232" s="253" t="s">
        <v>5417</v>
      </c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 t="s">
        <v>5444</v>
      </c>
      <c r="Q232" s="253"/>
      <c r="R232" s="253"/>
    </row>
    <row r="233" spans="1:18" x14ac:dyDescent="0.25">
      <c r="A233" s="253" t="s">
        <v>4842</v>
      </c>
      <c r="B233" s="253"/>
      <c r="C233" s="253"/>
      <c r="D233" s="253"/>
      <c r="E233" s="253" t="s">
        <v>5427</v>
      </c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 t="s">
        <v>4872</v>
      </c>
      <c r="E234" s="253" t="s">
        <v>5440</v>
      </c>
      <c r="Q234" s="252"/>
      <c r="R234" s="252"/>
    </row>
    <row r="235" spans="1:18" x14ac:dyDescent="0.25">
      <c r="A235" s="253" t="s">
        <v>5413</v>
      </c>
      <c r="E235" s="253"/>
      <c r="P235" s="253"/>
    </row>
    <row r="236" spans="1:18" x14ac:dyDescent="0.25">
      <c r="A236" s="253" t="s">
        <v>5418</v>
      </c>
      <c r="C236" s="252"/>
      <c r="E236" s="253"/>
      <c r="P236" s="253"/>
    </row>
    <row r="237" spans="1:18" x14ac:dyDescent="0.25">
      <c r="A237" s="253" t="s">
        <v>5432</v>
      </c>
      <c r="E237" s="253"/>
      <c r="P237" s="253"/>
    </row>
    <row r="238" spans="1:18" ht="16.149999999999999" customHeight="1" x14ac:dyDescent="0.25">
      <c r="A238" s="253" t="s">
        <v>5435</v>
      </c>
      <c r="E238" s="253"/>
      <c r="P238" s="253"/>
    </row>
    <row r="239" spans="1:18" ht="16.149999999999999" customHeight="1" x14ac:dyDescent="0.25">
      <c r="A239" s="253" t="s">
        <v>5446</v>
      </c>
      <c r="E239" s="253"/>
      <c r="P239" s="253"/>
    </row>
    <row r="240" spans="1:18" ht="16.149999999999999" customHeight="1" x14ac:dyDescent="0.25">
      <c r="A240" s="253" t="s">
        <v>5448</v>
      </c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5370</v>
      </c>
      <c r="B258" s="253"/>
      <c r="C258" s="253"/>
      <c r="D258" s="253"/>
      <c r="E258" s="253" t="s">
        <v>5365</v>
      </c>
      <c r="L258" s="395" t="s">
        <v>5433</v>
      </c>
      <c r="P258" s="253" t="s">
        <v>5360</v>
      </c>
    </row>
    <row r="259" spans="1:16" x14ac:dyDescent="0.25">
      <c r="A259" t="s">
        <v>5377</v>
      </c>
      <c r="B259" s="253"/>
      <c r="C259" s="253"/>
      <c r="E259" s="253" t="s">
        <v>5366</v>
      </c>
      <c r="P259" s="253" t="s">
        <v>5361</v>
      </c>
    </row>
    <row r="260" spans="1:16" x14ac:dyDescent="0.25">
      <c r="A260" s="253" t="s">
        <v>5429</v>
      </c>
      <c r="B260" s="253"/>
      <c r="C260" s="253"/>
      <c r="E260" s="253" t="s">
        <v>5367</v>
      </c>
      <c r="P260" s="253" t="s">
        <v>5362</v>
      </c>
    </row>
    <row r="261" spans="1:16" x14ac:dyDescent="0.25">
      <c r="A261" s="253"/>
      <c r="B261" s="253"/>
      <c r="C261" s="253"/>
      <c r="E261" s="253" t="s">
        <v>5368</v>
      </c>
      <c r="P261" s="253" t="s">
        <v>5379</v>
      </c>
    </row>
    <row r="262" spans="1:16" x14ac:dyDescent="0.25">
      <c r="A262" s="253"/>
      <c r="B262" s="253"/>
      <c r="C262" s="253"/>
      <c r="E262" s="253" t="s">
        <v>5369</v>
      </c>
      <c r="P262" s="253" t="s">
        <v>5380</v>
      </c>
    </row>
    <row r="263" spans="1:16" x14ac:dyDescent="0.25">
      <c r="A263" s="277"/>
      <c r="B263" s="253"/>
      <c r="C263" s="253"/>
      <c r="E263" s="253" t="s">
        <v>5371</v>
      </c>
      <c r="P263" s="253" t="s">
        <v>5383</v>
      </c>
    </row>
    <row r="264" spans="1:16" x14ac:dyDescent="0.25">
      <c r="A264" s="277"/>
      <c r="B264" s="253"/>
      <c r="C264" s="253"/>
      <c r="E264" s="253" t="s">
        <v>5372</v>
      </c>
      <c r="P264" s="253" t="s">
        <v>5387</v>
      </c>
    </row>
    <row r="265" spans="1:16" x14ac:dyDescent="0.25">
      <c r="A265" s="253"/>
      <c r="B265" s="253"/>
      <c r="C265" s="253"/>
      <c r="E265" s="253" t="s">
        <v>5374</v>
      </c>
      <c r="P265" s="253" t="s">
        <v>5391</v>
      </c>
    </row>
    <row r="266" spans="1:16" x14ac:dyDescent="0.25">
      <c r="A266" s="253"/>
      <c r="B266" s="253"/>
      <c r="C266" s="253"/>
      <c r="E266" s="253" t="s">
        <v>5392</v>
      </c>
      <c r="P266" s="253" t="s">
        <v>5395</v>
      </c>
    </row>
    <row r="267" spans="1:16" x14ac:dyDescent="0.25">
      <c r="A267" s="253"/>
      <c r="B267" s="253"/>
      <c r="C267" s="253"/>
      <c r="D267" s="253"/>
      <c r="E267" s="253" t="s">
        <v>5398</v>
      </c>
      <c r="P267" s="253" t="s">
        <v>5396</v>
      </c>
    </row>
    <row r="268" spans="1:16" x14ac:dyDescent="0.25">
      <c r="A268" s="253"/>
      <c r="B268" s="253"/>
      <c r="C268" s="253"/>
      <c r="D268" s="253"/>
      <c r="E268" s="253" t="s">
        <v>5399</v>
      </c>
      <c r="P268" s="253" t="s">
        <v>5397</v>
      </c>
    </row>
    <row r="269" spans="1:16" x14ac:dyDescent="0.25">
      <c r="A269" s="253"/>
      <c r="B269" s="253"/>
      <c r="C269" s="253"/>
      <c r="D269" s="253"/>
      <c r="E269" s="253" t="s">
        <v>5414</v>
      </c>
      <c r="P269" s="253" t="s">
        <v>5435</v>
      </c>
    </row>
    <row r="270" spans="1:16" x14ac:dyDescent="0.25">
      <c r="A270" s="253"/>
      <c r="B270" s="253"/>
      <c r="C270" s="253"/>
      <c r="D270" s="253"/>
      <c r="E270" s="253" t="s">
        <v>5415</v>
      </c>
      <c r="F270" s="252"/>
      <c r="P270" s="253" t="s">
        <v>5439</v>
      </c>
    </row>
    <row r="271" spans="1:16" x14ac:dyDescent="0.25">
      <c r="A271" s="253"/>
      <c r="B271" s="253"/>
      <c r="C271" s="253"/>
      <c r="D271" s="253"/>
      <c r="E271" s="253" t="s">
        <v>5420</v>
      </c>
      <c r="P271" s="253" t="s">
        <v>5440</v>
      </c>
    </row>
    <row r="272" spans="1:16" x14ac:dyDescent="0.25">
      <c r="A272" s="253"/>
      <c r="B272" s="253"/>
      <c r="C272" s="253"/>
      <c r="D272" s="253"/>
      <c r="E272" s="253" t="s">
        <v>5421</v>
      </c>
      <c r="P272" s="253"/>
    </row>
    <row r="273" spans="1:18" x14ac:dyDescent="0.25">
      <c r="A273" s="253"/>
      <c r="B273" s="253"/>
      <c r="C273" s="253"/>
      <c r="D273" s="253"/>
      <c r="E273" s="253" t="s">
        <v>5434</v>
      </c>
      <c r="P273" s="253"/>
    </row>
    <row r="274" spans="1:18" x14ac:dyDescent="0.25">
      <c r="A274" s="253"/>
      <c r="B274" s="253"/>
      <c r="C274" s="253"/>
      <c r="D274" s="253"/>
      <c r="E274" s="253" t="s">
        <v>5445</v>
      </c>
      <c r="P274" s="253"/>
    </row>
    <row r="275" spans="1:18" x14ac:dyDescent="0.25">
      <c r="A275" s="253"/>
      <c r="B275" s="253"/>
      <c r="C275" s="253"/>
      <c r="D275" s="253"/>
      <c r="E275" s="253" t="s">
        <v>5447</v>
      </c>
    </row>
    <row r="276" spans="1:18" x14ac:dyDescent="0.25">
      <c r="A276" s="253"/>
      <c r="B276" s="253"/>
      <c r="C276" s="253"/>
      <c r="D276" s="253"/>
      <c r="E276" s="253" t="s">
        <v>5449</v>
      </c>
    </row>
    <row r="277" spans="1:18" x14ac:dyDescent="0.25">
      <c r="A277" s="253"/>
      <c r="B277" s="253"/>
      <c r="C277" s="253"/>
      <c r="D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5357</v>
      </c>
      <c r="B328" s="166"/>
      <c r="E328" s="253"/>
    </row>
    <row r="329" spans="1:18" x14ac:dyDescent="0.25">
      <c r="A329" t="s">
        <v>5389</v>
      </c>
      <c r="P329" s="253"/>
      <c r="Q329" s="253"/>
      <c r="R329" s="253"/>
    </row>
    <row r="330" spans="1:18" x14ac:dyDescent="0.25">
      <c r="A330" t="s">
        <v>5428</v>
      </c>
    </row>
    <row r="331" spans="1:18" x14ac:dyDescent="0.25">
      <c r="A331" t="s">
        <v>5436</v>
      </c>
    </row>
    <row r="332" spans="1:18" x14ac:dyDescent="0.25">
      <c r="A332" t="s">
        <v>5441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5356</v>
      </c>
      <c r="B344" s="253"/>
      <c r="C344" s="253"/>
      <c r="D344" s="253"/>
      <c r="E344" s="253" t="s">
        <v>5356</v>
      </c>
      <c r="F344" s="253"/>
      <c r="G344" s="253"/>
      <c r="P344" t="s">
        <v>5363</v>
      </c>
    </row>
    <row r="345" spans="1:16" x14ac:dyDescent="0.25">
      <c r="A345" s="253" t="s">
        <v>5375</v>
      </c>
      <c r="C345" s="253"/>
      <c r="D345" s="253"/>
      <c r="E345" s="253" t="s">
        <v>5373</v>
      </c>
      <c r="F345" s="253"/>
      <c r="G345" s="253"/>
    </row>
    <row r="346" spans="1:16" x14ac:dyDescent="0.25">
      <c r="A346" s="253" t="s">
        <v>5378</v>
      </c>
      <c r="C346" s="253"/>
      <c r="D346" s="253"/>
      <c r="E346" s="253" t="s">
        <v>5375</v>
      </c>
      <c r="F346" s="253"/>
      <c r="G346" s="253"/>
    </row>
    <row r="347" spans="1:16" x14ac:dyDescent="0.25">
      <c r="A347" s="253" t="s">
        <v>5401</v>
      </c>
      <c r="C347" s="253"/>
      <c r="D347" s="253"/>
      <c r="E347" s="253" t="s">
        <v>5382</v>
      </c>
      <c r="F347" s="253"/>
      <c r="G347" s="253"/>
    </row>
    <row r="348" spans="1:16" x14ac:dyDescent="0.25">
      <c r="A348" s="253" t="s">
        <v>5402</v>
      </c>
      <c r="C348" s="253"/>
      <c r="D348" s="253"/>
      <c r="E348" s="253" t="s">
        <v>5388</v>
      </c>
    </row>
    <row r="349" spans="1:16" x14ac:dyDescent="0.25">
      <c r="A349" s="253" t="s">
        <v>5403</v>
      </c>
      <c r="C349" s="253"/>
      <c r="D349" s="253"/>
      <c r="E349" s="253" t="s">
        <v>5394</v>
      </c>
    </row>
    <row r="350" spans="1:16" x14ac:dyDescent="0.25">
      <c r="A350" s="253" t="s">
        <v>5404</v>
      </c>
      <c r="C350" s="253"/>
      <c r="D350" s="253"/>
      <c r="E350" s="253" t="s">
        <v>5401</v>
      </c>
    </row>
    <row r="351" spans="1:16" x14ac:dyDescent="0.25">
      <c r="A351" s="253" t="s">
        <v>5405</v>
      </c>
      <c r="C351" s="253"/>
      <c r="D351" s="253"/>
      <c r="E351" s="253" t="s">
        <v>5402</v>
      </c>
    </row>
    <row r="352" spans="1:16" x14ac:dyDescent="0.25">
      <c r="A352" s="253" t="s">
        <v>5406</v>
      </c>
      <c r="C352" s="253"/>
      <c r="D352" s="253"/>
      <c r="E352" s="253" t="s">
        <v>5403</v>
      </c>
    </row>
    <row r="353" spans="1:5" x14ac:dyDescent="0.25">
      <c r="A353" s="253" t="s">
        <v>5407</v>
      </c>
      <c r="C353" s="253"/>
      <c r="D353" s="253"/>
      <c r="E353" s="253" t="s">
        <v>5404</v>
      </c>
    </row>
    <row r="354" spans="1:5" x14ac:dyDescent="0.25">
      <c r="A354" s="253" t="s">
        <v>5408</v>
      </c>
      <c r="E354" s="253" t="s">
        <v>5405</v>
      </c>
    </row>
    <row r="355" spans="1:5" x14ac:dyDescent="0.25">
      <c r="A355" s="253" t="s">
        <v>5409</v>
      </c>
      <c r="E355" s="253" t="s">
        <v>5406</v>
      </c>
    </row>
    <row r="356" spans="1:5" x14ac:dyDescent="0.25">
      <c r="A356" s="253" t="s">
        <v>5410</v>
      </c>
      <c r="E356" s="253" t="s">
        <v>5407</v>
      </c>
    </row>
    <row r="357" spans="1:5" x14ac:dyDescent="0.25">
      <c r="A357" s="253" t="s">
        <v>5411</v>
      </c>
      <c r="E357" s="253" t="s">
        <v>5408</v>
      </c>
    </row>
    <row r="358" spans="1:5" x14ac:dyDescent="0.25">
      <c r="A358" s="253" t="s">
        <v>5412</v>
      </c>
      <c r="E358" s="253" t="s">
        <v>5409</v>
      </c>
    </row>
    <row r="359" spans="1:5" x14ac:dyDescent="0.25">
      <c r="A359" s="253" t="s">
        <v>5419</v>
      </c>
      <c r="E359" s="253" t="s">
        <v>5410</v>
      </c>
    </row>
    <row r="360" spans="1:5" x14ac:dyDescent="0.25">
      <c r="A360" s="253" t="s">
        <v>5424</v>
      </c>
      <c r="E360" s="253" t="s">
        <v>5411</v>
      </c>
    </row>
    <row r="361" spans="1:5" x14ac:dyDescent="0.25">
      <c r="A361" s="253"/>
      <c r="E361" s="253" t="s">
        <v>5412</v>
      </c>
    </row>
    <row r="362" spans="1:5" x14ac:dyDescent="0.25">
      <c r="A362" s="253"/>
      <c r="E362" s="253" t="s">
        <v>5422</v>
      </c>
    </row>
    <row r="363" spans="1:5" x14ac:dyDescent="0.25">
      <c r="A363" s="253"/>
      <c r="E363" s="253" t="s">
        <v>5423</v>
      </c>
    </row>
    <row r="364" spans="1:5" x14ac:dyDescent="0.25">
      <c r="A364" s="253"/>
      <c r="E364" s="253" t="s">
        <v>5424</v>
      </c>
    </row>
    <row r="365" spans="1:5" x14ac:dyDescent="0.25">
      <c r="A365" s="253"/>
      <c r="E365" s="253" t="s">
        <v>5425</v>
      </c>
    </row>
    <row r="366" spans="1:5" x14ac:dyDescent="0.25">
      <c r="A366" s="253"/>
      <c r="E366" s="253" t="s">
        <v>5426</v>
      </c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A373" t="s">
        <v>4872</v>
      </c>
      <c r="C373" s="253"/>
      <c r="D373" s="253"/>
      <c r="E373" s="253" t="s">
        <v>4876</v>
      </c>
    </row>
    <row r="374" spans="1:16" x14ac:dyDescent="0.25">
      <c r="A374" s="253" t="s">
        <v>5413</v>
      </c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I29"/>
  <sheetViews>
    <sheetView workbookViewId="0">
      <selection activeCell="G29" sqref="G29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2489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4995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</row>
    <row r="12" spans="1:9" x14ac:dyDescent="0.25">
      <c r="A12" s="158">
        <v>11</v>
      </c>
      <c r="B12" s="65" t="s">
        <v>4921</v>
      </c>
      <c r="C12" s="287" t="s">
        <v>4922</v>
      </c>
      <c r="D12" s="288" t="s">
        <v>4923</v>
      </c>
      <c r="E12" s="287">
        <v>26</v>
      </c>
      <c r="F12" s="288">
        <v>44580</v>
      </c>
      <c r="G12" s="244" t="s">
        <v>2843</v>
      </c>
    </row>
    <row r="13" spans="1:9" x14ac:dyDescent="0.25">
      <c r="A13" s="158">
        <v>12</v>
      </c>
      <c r="B13" s="51" t="s">
        <v>4937</v>
      </c>
      <c r="C13" s="123" t="s">
        <v>4938</v>
      </c>
      <c r="D13" s="124" t="s">
        <v>4939</v>
      </c>
      <c r="E13" s="123">
        <v>51</v>
      </c>
      <c r="F13" s="124">
        <v>44594</v>
      </c>
      <c r="G13" s="140" t="s">
        <v>2843</v>
      </c>
    </row>
    <row r="14" spans="1:9" x14ac:dyDescent="0.25">
      <c r="A14" s="158">
        <v>13</v>
      </c>
      <c r="B14" s="51" t="s">
        <v>4987</v>
      </c>
      <c r="C14" s="123">
        <v>841</v>
      </c>
      <c r="D14" s="124" t="s">
        <v>4988</v>
      </c>
      <c r="E14" s="123">
        <v>98</v>
      </c>
      <c r="F14" s="124">
        <v>44642</v>
      </c>
      <c r="G14" s="86" t="s">
        <v>2950</v>
      </c>
    </row>
    <row r="15" spans="1:9" x14ac:dyDescent="0.25">
      <c r="A15" s="158">
        <v>14</v>
      </c>
      <c r="B15" s="51" t="s">
        <v>4998</v>
      </c>
      <c r="C15" s="123">
        <v>841</v>
      </c>
      <c r="D15" s="124" t="s">
        <v>4999</v>
      </c>
      <c r="E15" s="123">
        <v>109</v>
      </c>
      <c r="F15" s="124">
        <v>44652</v>
      </c>
      <c r="G15" s="86" t="s">
        <v>2950</v>
      </c>
    </row>
    <row r="16" spans="1:9" x14ac:dyDescent="0.25">
      <c r="A16" s="158">
        <v>15</v>
      </c>
      <c r="B16" s="51" t="s">
        <v>5016</v>
      </c>
      <c r="C16" s="123" t="s">
        <v>3719</v>
      </c>
      <c r="D16" s="124" t="s">
        <v>5052</v>
      </c>
      <c r="E16" s="123">
        <v>127</v>
      </c>
      <c r="F16" s="124">
        <v>44669</v>
      </c>
      <c r="G16" s="86" t="s">
        <v>2950</v>
      </c>
    </row>
    <row r="17" spans="1:7" x14ac:dyDescent="0.25">
      <c r="A17" s="158">
        <v>16</v>
      </c>
      <c r="B17" s="51" t="s">
        <v>5049</v>
      </c>
      <c r="C17" s="123" t="s">
        <v>5050</v>
      </c>
      <c r="D17" s="124" t="s">
        <v>5051</v>
      </c>
      <c r="E17" s="123">
        <v>163</v>
      </c>
      <c r="F17" s="124">
        <v>44712</v>
      </c>
      <c r="G17" s="140" t="s">
        <v>2843</v>
      </c>
    </row>
    <row r="18" spans="1:7" x14ac:dyDescent="0.25">
      <c r="A18" s="158">
        <v>17</v>
      </c>
      <c r="B18" s="51" t="s">
        <v>5058</v>
      </c>
      <c r="C18" s="123" t="s">
        <v>5059</v>
      </c>
      <c r="D18" s="124" t="s">
        <v>5060</v>
      </c>
      <c r="E18" s="123">
        <v>167</v>
      </c>
      <c r="F18" s="124">
        <v>44718</v>
      </c>
      <c r="G18" s="140" t="s">
        <v>2843</v>
      </c>
    </row>
    <row r="19" spans="1:7" x14ac:dyDescent="0.25">
      <c r="A19" s="158">
        <v>18</v>
      </c>
      <c r="B19" s="51" t="s">
        <v>4294</v>
      </c>
      <c r="C19" s="123">
        <v>921</v>
      </c>
      <c r="D19" s="124" t="s">
        <v>5060</v>
      </c>
      <c r="E19" s="123">
        <v>171</v>
      </c>
      <c r="F19" s="124">
        <v>44718</v>
      </c>
      <c r="G19" s="140" t="s">
        <v>2843</v>
      </c>
    </row>
    <row r="20" spans="1:7" x14ac:dyDescent="0.25">
      <c r="A20" s="158">
        <v>19</v>
      </c>
      <c r="B20" s="51" t="s">
        <v>5166</v>
      </c>
      <c r="C20" s="123" t="s">
        <v>4412</v>
      </c>
      <c r="D20" s="124" t="s">
        <v>5167</v>
      </c>
      <c r="E20" s="123">
        <v>56</v>
      </c>
      <c r="F20" s="124">
        <v>44601</v>
      </c>
      <c r="G20" s="140" t="s">
        <v>2843</v>
      </c>
    </row>
    <row r="21" spans="1:7" x14ac:dyDescent="0.25">
      <c r="A21" s="158">
        <v>20</v>
      </c>
      <c r="B21" s="51" t="s">
        <v>5171</v>
      </c>
      <c r="C21" s="123">
        <v>631</v>
      </c>
      <c r="D21" s="124" t="s">
        <v>5172</v>
      </c>
      <c r="E21" s="123">
        <v>254</v>
      </c>
      <c r="F21" s="124">
        <v>44805</v>
      </c>
      <c r="G21" s="86" t="s">
        <v>2950</v>
      </c>
    </row>
    <row r="22" spans="1:7" x14ac:dyDescent="0.25">
      <c r="A22" s="158">
        <v>21</v>
      </c>
      <c r="B22" s="51" t="s">
        <v>5202</v>
      </c>
      <c r="C22" s="123" t="s">
        <v>5203</v>
      </c>
      <c r="D22" s="124" t="s">
        <v>5172</v>
      </c>
      <c r="E22" s="123">
        <v>299</v>
      </c>
      <c r="F22" s="124">
        <v>44811</v>
      </c>
      <c r="G22" s="86" t="s">
        <v>2950</v>
      </c>
    </row>
    <row r="23" spans="1:7" x14ac:dyDescent="0.25">
      <c r="A23" s="158">
        <v>22</v>
      </c>
      <c r="B23" s="51" t="s">
        <v>5270</v>
      </c>
      <c r="C23" s="123" t="s">
        <v>3502</v>
      </c>
      <c r="D23" s="124" t="s">
        <v>5271</v>
      </c>
      <c r="E23" s="123">
        <v>344</v>
      </c>
      <c r="F23" s="124">
        <v>44820</v>
      </c>
      <c r="G23" s="86" t="s">
        <v>2950</v>
      </c>
    </row>
    <row r="24" spans="1:7" x14ac:dyDescent="0.25">
      <c r="A24" s="158">
        <v>23</v>
      </c>
      <c r="B24" s="51" t="s">
        <v>5281</v>
      </c>
      <c r="C24" s="123">
        <v>232</v>
      </c>
      <c r="D24" s="124" t="s">
        <v>5282</v>
      </c>
      <c r="E24" s="123">
        <v>356</v>
      </c>
      <c r="F24" s="124">
        <v>44825</v>
      </c>
      <c r="G24" s="140" t="s">
        <v>2843</v>
      </c>
    </row>
    <row r="25" spans="1:7" x14ac:dyDescent="0.25">
      <c r="A25" s="158">
        <v>24</v>
      </c>
      <c r="B25" s="51" t="s">
        <v>5358</v>
      </c>
      <c r="C25" s="123">
        <v>921</v>
      </c>
      <c r="D25" s="124" t="s">
        <v>5359</v>
      </c>
      <c r="E25" s="123">
        <v>392</v>
      </c>
      <c r="F25" s="124">
        <v>44838</v>
      </c>
      <c r="G25" s="86" t="s">
        <v>2950</v>
      </c>
    </row>
    <row r="26" spans="1:7" x14ac:dyDescent="0.25">
      <c r="A26" s="158">
        <v>25</v>
      </c>
      <c r="B26" s="51" t="s">
        <v>5390</v>
      </c>
      <c r="C26" s="123">
        <v>611</v>
      </c>
      <c r="D26" s="124" t="s">
        <v>5172</v>
      </c>
      <c r="E26" s="123">
        <v>419</v>
      </c>
      <c r="F26" s="124">
        <v>44846</v>
      </c>
      <c r="G26" s="86" t="s">
        <v>2950</v>
      </c>
    </row>
    <row r="27" spans="1:7" x14ac:dyDescent="0.25">
      <c r="A27" s="158">
        <v>26</v>
      </c>
      <c r="B27" s="51" t="s">
        <v>5430</v>
      </c>
      <c r="C27" s="123" t="s">
        <v>5050</v>
      </c>
      <c r="D27" s="124" t="s">
        <v>5431</v>
      </c>
      <c r="E27" s="123">
        <v>449</v>
      </c>
      <c r="F27" s="124">
        <v>44858</v>
      </c>
      <c r="G27" s="86" t="s">
        <v>2950</v>
      </c>
    </row>
    <row r="28" spans="1:7" x14ac:dyDescent="0.25">
      <c r="A28" s="158">
        <v>27</v>
      </c>
      <c r="B28" s="51" t="s">
        <v>5437</v>
      </c>
      <c r="C28" s="123">
        <v>741</v>
      </c>
      <c r="D28" s="124" t="s">
        <v>5438</v>
      </c>
      <c r="E28" s="123">
        <v>457</v>
      </c>
      <c r="F28" s="124">
        <v>44861</v>
      </c>
      <c r="G28" s="86" t="s">
        <v>2950</v>
      </c>
    </row>
    <row r="29" spans="1:7" x14ac:dyDescent="0.25">
      <c r="A29" s="158">
        <v>28</v>
      </c>
      <c r="B29" s="51" t="s">
        <v>5442</v>
      </c>
      <c r="C29" s="123" t="s">
        <v>5059</v>
      </c>
      <c r="D29" s="124" t="s">
        <v>5443</v>
      </c>
      <c r="E29" s="123">
        <v>464</v>
      </c>
      <c r="F29" s="124">
        <v>44862</v>
      </c>
      <c r="G29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Y384"/>
  <sheetViews>
    <sheetView zoomScaleNormal="100" workbookViewId="0">
      <pane ySplit="2" topLeftCell="A207" activePane="bottomLeft" state="frozen"/>
      <selection pane="bottomLeft" activeCell="P203" sqref="P203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5450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395</v>
      </c>
      <c r="G4" s="24">
        <f>C6+C13+C24+C32+C37+C43+C50+C109+C122+C123+C132+C133+C141+C152+C55+C64+C85+C94+C14+C15+C25+C26+C65+C110+C124+C142+C153+C103</f>
        <v>393</v>
      </c>
      <c r="H4" s="24">
        <f>C7+C16+C27+C33+C38+C45+C51+C56+C111+C125+C126+C134+C143+C154+C135+C86+C96+C68+C69+C112</f>
        <v>344</v>
      </c>
      <c r="I4" s="24">
        <f>C8+C34+C39+C47+C52+C57+C113+C127+C136+C145+C156+C157+C128+C87+C98+C72+C74+C137+C158+C114</f>
        <v>260</v>
      </c>
      <c r="J4" s="24"/>
      <c r="K4" s="170">
        <f>F4+G4+H4+I4</f>
        <v>1392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25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283</v>
      </c>
      <c r="G7" s="5">
        <f>B6+B13+B14+B15+B24+B25+B26+B32+B37+B43+B50+B55+B109+B122+B123+B132+B141+B152+B153+B133+B64+B85+B94+B65+B110+B142+B66+B67+B95+B44+B81+B82+B103</f>
        <v>275</v>
      </c>
      <c r="H7" s="5">
        <f>B7+B16+B17+B18+B27+B28+B29+B33+B38+B45+B51+B56+B111+B125+B126+B134+B135+B143+B154+B155+B86+B96+B68+B69+B112+B144+B72+B46+B70+B71+B97</f>
        <v>263</v>
      </c>
      <c r="I7" s="5">
        <f>B8+B34+B39+B47+B52+B57+B113+B127+B136+B137+B145+B156+B157+B158+B87+B98+B74+B128+B75+B73+B114+B146</f>
        <v>163</v>
      </c>
      <c r="J7" s="5"/>
      <c r="K7" s="94">
        <f>SUM(F7+G7+H7+I7)</f>
        <v>984</v>
      </c>
    </row>
    <row r="8" spans="1:19" x14ac:dyDescent="0.25">
      <c r="A8" s="62">
        <v>141</v>
      </c>
      <c r="B8" s="5">
        <v>1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D4+D10+D11+D12+D21+D22+D23+D31+D36+D41+D49+D54+D107+D119+D120+D121+D130+D131+D139+D140+D149+D150+D60+D84+D91+D61+D108+D151+D42</f>
        <v>4</v>
      </c>
      <c r="G10" s="5">
        <f>D6+D13+D14+D15+D24+D25+D32+D37+D43+D50+D55+D109+D122+D123+D132+D133+D141+D152+D153+D64+D85+D94+D26+D65+D110+D142+D66+D95</f>
        <v>7</v>
      </c>
      <c r="H10" s="5">
        <f>D7+D16+D17+D18+D27+D28+D29+D33+D38+D45+D51+D56+D111+D125+D126+D134+D143+D154+D155+D65+D86+D96+D68+D69+D144+D112</f>
        <v>14</v>
      </c>
      <c r="I10" s="5">
        <f>D8+D34+D39+D47+D52+D57+D113+D127+D136+D137+D145+D156+D157+D158+D87+D98+D72+D74+D128</f>
        <v>4</v>
      </c>
      <c r="J10" s="5"/>
      <c r="K10" s="94">
        <f>SUM(F10+G10+H10+I10)</f>
        <v>29</v>
      </c>
      <c r="O10" t="s">
        <v>5075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2405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682</v>
      </c>
      <c r="G16" s="5">
        <f>SUM(G4+G7+G10)</f>
        <v>675</v>
      </c>
      <c r="H16" s="5">
        <f>SUM(H4+H7+H10)</f>
        <v>621</v>
      </c>
      <c r="I16" s="5">
        <f>SUM(I4+I7+I10)</f>
        <v>427</v>
      </c>
      <c r="J16" s="5"/>
      <c r="K16" s="94">
        <f>SUM(F16+G16+H16+I16)</f>
        <v>2405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23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20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26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27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4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22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24</v>
      </c>
      <c r="D37" s="5">
        <v>0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18</v>
      </c>
      <c r="D38" s="5">
        <v>0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19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23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22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3</v>
      </c>
      <c r="C49" s="108">
        <v>24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23</v>
      </c>
      <c r="D50" s="5">
        <v>1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22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2</v>
      </c>
      <c r="C54" s="5">
        <v>25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2</v>
      </c>
      <c r="C55" s="5">
        <v>24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5" t="s">
        <v>2996</v>
      </c>
      <c r="B56" s="5">
        <v>2</v>
      </c>
      <c r="C56" s="5">
        <v>20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28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27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29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28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22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26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22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23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28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2</v>
      </c>
      <c r="C84" s="86">
        <v>24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24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4</v>
      </c>
      <c r="C86" s="86">
        <v>23</v>
      </c>
      <c r="D86" s="5">
        <v>2</v>
      </c>
      <c r="E86" s="264" t="s">
        <v>3636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29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14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14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18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0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12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17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25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4</v>
      </c>
      <c r="C130" s="5">
        <v>24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2</v>
      </c>
      <c r="C132" s="5">
        <v>25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16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2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24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15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19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0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25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19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984</v>
      </c>
      <c r="C160" s="176">
        <f>SUM(C4:C159)</f>
        <v>1392</v>
      </c>
      <c r="D160" s="176">
        <f>SUM(D4:D159)</f>
        <v>29</v>
      </c>
      <c r="E160" s="165"/>
      <c r="F160" s="176"/>
      <c r="G160" s="165"/>
      <c r="H160" s="165"/>
      <c r="I160" s="165"/>
      <c r="J160" s="165"/>
      <c r="K160" s="176">
        <f>B160+C160+D160</f>
        <v>2405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1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9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1</v>
      </c>
      <c r="E175" s="347" t="s">
        <v>2843</v>
      </c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17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61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236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32</v>
      </c>
      <c r="G188" s="165">
        <f>SUM(B175+B176+B177+B196+B203+B209+B210)</f>
        <v>38</v>
      </c>
      <c r="H188" s="165">
        <f>SUM(B178+B179+B180+B197+B204+B211+B212)</f>
        <v>59</v>
      </c>
      <c r="I188" s="165">
        <f>SUM(B181+B182+B183+B184+B213+B214)</f>
        <v>79</v>
      </c>
      <c r="J188" s="165">
        <f>SUM(B215)</f>
        <v>27</v>
      </c>
      <c r="K188" s="176">
        <f>SUM(F188:J188)</f>
        <v>235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SUM(D207+D208)</f>
        <v>1</v>
      </c>
      <c r="G190" s="165">
        <f>SUM(D175+D176+D177+D196+D203+D209+D210)</f>
        <v>1</v>
      </c>
      <c r="H190" s="165">
        <f>SUM(D178+D179+D180+D204+D211+D212)</f>
        <v>2</v>
      </c>
      <c r="I190" s="165">
        <f>SUM(D185+D186+D187+D181)</f>
        <v>1</v>
      </c>
      <c r="J190" s="165">
        <f>SUM(D215)</f>
        <v>1</v>
      </c>
      <c r="K190" s="176">
        <f>SUM(F190:J190)</f>
        <v>6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118</v>
      </c>
      <c r="G192" s="96">
        <f>G186+G188+G190</f>
        <v>100</v>
      </c>
      <c r="H192" s="96">
        <f>H186+H188+H190</f>
        <v>121</v>
      </c>
      <c r="I192" s="96">
        <f>I186+I188+I190</f>
        <v>110</v>
      </c>
      <c r="J192" s="96">
        <f>SUM(J186+J188+J190)</f>
        <v>28</v>
      </c>
      <c r="K192" s="167">
        <f>SUM(K186:K191)</f>
        <v>477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477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10</v>
      </c>
      <c r="C202" s="163"/>
      <c r="D202" s="96"/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16</v>
      </c>
      <c r="D203" s="96">
        <v>0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17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27</v>
      </c>
      <c r="C215" s="271"/>
      <c r="D215" s="5">
        <v>1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235</v>
      </c>
      <c r="C220" s="179">
        <f>SUM(C171:C219)</f>
        <v>236</v>
      </c>
      <c r="D220" s="179">
        <f>SUM(D171:D219)</f>
        <v>6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477</v>
      </c>
    </row>
    <row r="221" spans="1:18" ht="15.75" thickTop="1" x14ac:dyDescent="0.25">
      <c r="A221" s="24" t="s">
        <v>1802</v>
      </c>
      <c r="B221" s="24">
        <f>B220+B160</f>
        <v>1219</v>
      </c>
      <c r="C221" s="24">
        <f>C160+C220</f>
        <v>1628</v>
      </c>
      <c r="D221" s="24">
        <f>D160+D220</f>
        <v>35</v>
      </c>
      <c r="E221" s="24"/>
      <c r="F221" s="24"/>
      <c r="G221" s="24"/>
      <c r="H221" s="24"/>
      <c r="I221" s="24"/>
      <c r="J221" s="24"/>
      <c r="K221" s="24">
        <f>K220+K160</f>
        <v>2882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5451</v>
      </c>
      <c r="E227" s="253" t="s">
        <v>5453</v>
      </c>
      <c r="L227" t="s">
        <v>5480</v>
      </c>
      <c r="P227" t="s">
        <v>5466</v>
      </c>
      <c r="Q227" s="253"/>
      <c r="R227" s="253"/>
    </row>
    <row r="228" spans="1:18" x14ac:dyDescent="0.25">
      <c r="A228" s="253" t="s">
        <v>5452</v>
      </c>
      <c r="B228" s="253"/>
      <c r="C228" s="253"/>
      <c r="D228" s="253"/>
      <c r="E228" s="253" t="s">
        <v>5459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5481</v>
      </c>
      <c r="Q228" s="253"/>
      <c r="R228" s="253"/>
    </row>
    <row r="229" spans="1:18" x14ac:dyDescent="0.25">
      <c r="A229" s="253" t="s">
        <v>5454</v>
      </c>
      <c r="B229" s="253"/>
      <c r="C229" s="253"/>
      <c r="D229" s="253"/>
      <c r="E229" s="253" t="s">
        <v>5479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5455</v>
      </c>
      <c r="B230" s="253"/>
      <c r="C230" s="253"/>
      <c r="D230" s="253"/>
      <c r="E230" s="253" t="s">
        <v>5460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 t="s">
        <v>5456</v>
      </c>
      <c r="B231" s="253"/>
      <c r="C231" s="253"/>
      <c r="D231" s="253"/>
      <c r="E231" s="253" t="s">
        <v>5461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 t="s">
        <v>5457</v>
      </c>
      <c r="B232" s="253"/>
      <c r="C232" s="253"/>
      <c r="D232" s="253"/>
      <c r="E232" s="253" t="s">
        <v>5464</v>
      </c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 t="s">
        <v>5458</v>
      </c>
      <c r="B233" s="253"/>
      <c r="C233" s="253"/>
      <c r="D233" s="253"/>
      <c r="E233" s="253" t="s">
        <v>5475</v>
      </c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 t="s">
        <v>5462</v>
      </c>
      <c r="E234" s="253" t="s">
        <v>5510</v>
      </c>
      <c r="Q234" s="252"/>
      <c r="R234" s="252"/>
    </row>
    <row r="235" spans="1:18" x14ac:dyDescent="0.25">
      <c r="A235" s="253" t="s">
        <v>5463</v>
      </c>
      <c r="E235" s="253" t="s">
        <v>5513</v>
      </c>
      <c r="P235" s="253"/>
    </row>
    <row r="236" spans="1:18" x14ac:dyDescent="0.25">
      <c r="A236" s="253" t="s">
        <v>5465</v>
      </c>
      <c r="C236" s="252"/>
      <c r="E236" s="253"/>
      <c r="P236" s="253"/>
    </row>
    <row r="237" spans="1:18" x14ac:dyDescent="0.25">
      <c r="A237" s="253" t="s">
        <v>5477</v>
      </c>
      <c r="E237" s="253"/>
      <c r="P237" s="253"/>
    </row>
    <row r="238" spans="1:18" ht="16.149999999999999" customHeight="1" x14ac:dyDescent="0.25">
      <c r="A238" s="253" t="s">
        <v>5482</v>
      </c>
      <c r="E238" s="253"/>
      <c r="P238" s="253"/>
    </row>
    <row r="239" spans="1:18" ht="16.149999999999999" customHeight="1" x14ac:dyDescent="0.25">
      <c r="A239" s="253" t="s">
        <v>5483</v>
      </c>
      <c r="E239" s="253"/>
      <c r="P239" s="253"/>
    </row>
    <row r="240" spans="1:18" ht="16.149999999999999" customHeight="1" x14ac:dyDescent="0.25">
      <c r="A240" s="253" t="s">
        <v>5494</v>
      </c>
      <c r="E240" s="253"/>
      <c r="P240" s="253"/>
    </row>
    <row r="241" spans="1:16" x14ac:dyDescent="0.25">
      <c r="A241" s="253" t="s">
        <v>5508</v>
      </c>
      <c r="E241" s="253"/>
      <c r="P241" s="253"/>
    </row>
    <row r="242" spans="1:16" x14ac:dyDescent="0.25">
      <c r="A242" s="253" t="s">
        <v>5511</v>
      </c>
      <c r="E242" s="253"/>
      <c r="P242" s="253"/>
    </row>
    <row r="243" spans="1:16" x14ac:dyDescent="0.25">
      <c r="A243" s="253" t="s">
        <v>5512</v>
      </c>
      <c r="E243" s="253"/>
      <c r="P243" s="253"/>
    </row>
    <row r="244" spans="1:16" x14ac:dyDescent="0.25">
      <c r="A244" s="253" t="s">
        <v>5514</v>
      </c>
      <c r="E244" s="253"/>
    </row>
    <row r="245" spans="1:16" x14ac:dyDescent="0.25">
      <c r="A245" s="253" t="s">
        <v>5515</v>
      </c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 t="s">
        <v>5478</v>
      </c>
      <c r="L258" s="395" t="s">
        <v>5492</v>
      </c>
      <c r="P258" s="253" t="s">
        <v>5494</v>
      </c>
    </row>
    <row r="259" spans="1:16" x14ac:dyDescent="0.25">
      <c r="B259" s="253"/>
      <c r="C259" s="253"/>
      <c r="E259" s="253" t="s">
        <v>5509</v>
      </c>
      <c r="L259" t="s">
        <v>5517</v>
      </c>
      <c r="P259" s="253" t="s">
        <v>5495</v>
      </c>
    </row>
    <row r="260" spans="1:16" x14ac:dyDescent="0.25">
      <c r="A260" s="253"/>
      <c r="B260" s="253"/>
      <c r="C260" s="253"/>
      <c r="E260" s="253" t="s">
        <v>5516</v>
      </c>
      <c r="L260" t="s">
        <v>5518</v>
      </c>
      <c r="P260" s="253" t="s">
        <v>5507</v>
      </c>
    </row>
    <row r="261" spans="1:16" x14ac:dyDescent="0.25">
      <c r="A261" s="253"/>
      <c r="B261" s="253"/>
      <c r="C261" s="253"/>
      <c r="E261" s="253"/>
      <c r="L261" t="s">
        <v>5523</v>
      </c>
      <c r="P261" s="253" t="s">
        <v>5510</v>
      </c>
    </row>
    <row r="262" spans="1:16" x14ac:dyDescent="0.25">
      <c r="A262" s="253"/>
      <c r="B262" s="253"/>
      <c r="C262" s="253"/>
      <c r="E262" s="253"/>
      <c r="P262" s="253" t="s">
        <v>5511</v>
      </c>
    </row>
    <row r="263" spans="1:16" x14ac:dyDescent="0.25">
      <c r="A263" s="277"/>
      <c r="B263" s="253"/>
      <c r="C263" s="253"/>
      <c r="E263" s="253"/>
      <c r="P263" s="253" t="s">
        <v>5513</v>
      </c>
    </row>
    <row r="264" spans="1:16" x14ac:dyDescent="0.25">
      <c r="A264" s="277"/>
      <c r="B264" s="253"/>
      <c r="C264" s="253"/>
      <c r="E264" s="253"/>
      <c r="P264" s="253" t="s">
        <v>5521</v>
      </c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5489</v>
      </c>
      <c r="B328" s="166"/>
      <c r="E328" s="253" t="s">
        <v>4902</v>
      </c>
      <c r="P328" t="s">
        <v>5467</v>
      </c>
    </row>
    <row r="329" spans="1:18" x14ac:dyDescent="0.25">
      <c r="P329" s="253" t="s">
        <v>5468</v>
      </c>
      <c r="Q329" s="253"/>
      <c r="R329" s="253"/>
    </row>
    <row r="330" spans="1:18" x14ac:dyDescent="0.25">
      <c r="P330" t="s">
        <v>5469</v>
      </c>
    </row>
    <row r="331" spans="1:18" x14ac:dyDescent="0.25">
      <c r="P331" t="s">
        <v>5484</v>
      </c>
    </row>
    <row r="332" spans="1:18" x14ac:dyDescent="0.25">
      <c r="P332" t="s">
        <v>4254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5476</v>
      </c>
      <c r="B344" s="253"/>
      <c r="C344" s="253"/>
      <c r="D344" s="253"/>
      <c r="E344" s="253" t="s">
        <v>5476</v>
      </c>
      <c r="F344" s="253"/>
      <c r="G344" s="253"/>
    </row>
    <row r="345" spans="1:16" x14ac:dyDescent="0.25">
      <c r="A345" s="253" t="s">
        <v>5496</v>
      </c>
      <c r="C345" s="253"/>
      <c r="D345" s="253"/>
      <c r="E345" s="253" t="s">
        <v>5485</v>
      </c>
      <c r="F345" s="253"/>
      <c r="G345" s="253"/>
    </row>
    <row r="346" spans="1:16" x14ac:dyDescent="0.25">
      <c r="A346" s="253" t="s">
        <v>5497</v>
      </c>
      <c r="C346" s="253"/>
      <c r="D346" s="253"/>
      <c r="E346" s="253" t="s">
        <v>5493</v>
      </c>
      <c r="F346" s="253"/>
      <c r="G346" s="253"/>
    </row>
    <row r="347" spans="1:16" x14ac:dyDescent="0.25">
      <c r="A347" s="253" t="s">
        <v>5498</v>
      </c>
      <c r="C347" s="253"/>
      <c r="D347" s="253"/>
      <c r="E347" s="253" t="s">
        <v>5496</v>
      </c>
      <c r="F347" s="253"/>
      <c r="G347" s="253"/>
    </row>
    <row r="348" spans="1:16" x14ac:dyDescent="0.25">
      <c r="A348" s="253" t="s">
        <v>5499</v>
      </c>
      <c r="C348" s="253"/>
      <c r="D348" s="253"/>
      <c r="E348" s="253" t="s">
        <v>5497</v>
      </c>
    </row>
    <row r="349" spans="1:16" x14ac:dyDescent="0.25">
      <c r="A349" s="253" t="s">
        <v>5500</v>
      </c>
      <c r="C349" s="253"/>
      <c r="D349" s="253"/>
      <c r="E349" s="253" t="s">
        <v>5498</v>
      </c>
    </row>
    <row r="350" spans="1:16" x14ac:dyDescent="0.25">
      <c r="A350" s="253" t="s">
        <v>5501</v>
      </c>
      <c r="C350" s="253"/>
      <c r="D350" s="253"/>
      <c r="E350" s="253" t="s">
        <v>5499</v>
      </c>
    </row>
    <row r="351" spans="1:16" x14ac:dyDescent="0.25">
      <c r="A351" s="253" t="s">
        <v>5502</v>
      </c>
      <c r="C351" s="253"/>
      <c r="D351" s="253"/>
      <c r="E351" s="253" t="s">
        <v>5500</v>
      </c>
    </row>
    <row r="352" spans="1:16" x14ac:dyDescent="0.25">
      <c r="A352" s="253" t="s">
        <v>5503</v>
      </c>
      <c r="C352" s="253"/>
      <c r="D352" s="253"/>
      <c r="E352" s="253" t="s">
        <v>5501</v>
      </c>
    </row>
    <row r="353" spans="1:5" x14ac:dyDescent="0.25">
      <c r="A353" s="253"/>
      <c r="C353" s="253"/>
      <c r="D353" s="253"/>
      <c r="E353" s="253" t="s">
        <v>5502</v>
      </c>
    </row>
    <row r="354" spans="1:5" x14ac:dyDescent="0.25">
      <c r="A354" s="253"/>
      <c r="E354" s="253" t="s">
        <v>5503</v>
      </c>
    </row>
    <row r="355" spans="1:5" x14ac:dyDescent="0.25">
      <c r="A355" s="253"/>
      <c r="E355" s="253" t="s">
        <v>5519</v>
      </c>
    </row>
    <row r="356" spans="1:5" x14ac:dyDescent="0.25">
      <c r="A356" s="253"/>
      <c r="E356" s="253" t="s">
        <v>5520</v>
      </c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N42"/>
  <sheetViews>
    <sheetView topLeftCell="A15" workbookViewId="0">
      <selection activeCell="A43" sqref="A43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9" x14ac:dyDescent="0.25">
      <c r="A2" s="6">
        <v>1</v>
      </c>
      <c r="B2" s="6" t="s">
        <v>1964</v>
      </c>
      <c r="C2" s="123">
        <v>221</v>
      </c>
      <c r="D2" s="123" t="s">
        <v>1963</v>
      </c>
      <c r="E2" s="123">
        <v>16</v>
      </c>
      <c r="F2" s="124">
        <v>42751</v>
      </c>
      <c r="G2" s="123" t="s">
        <v>1846</v>
      </c>
      <c r="H2" s="183"/>
    </row>
    <row r="3" spans="1:9" x14ac:dyDescent="0.25">
      <c r="A3" s="6">
        <v>2</v>
      </c>
      <c r="B3" s="6" t="s">
        <v>48</v>
      </c>
      <c r="C3" s="123">
        <v>741</v>
      </c>
      <c r="D3" s="123" t="s">
        <v>1843</v>
      </c>
      <c r="E3" s="123">
        <v>273</v>
      </c>
      <c r="F3" s="124">
        <v>42660</v>
      </c>
      <c r="G3" s="123" t="s">
        <v>1846</v>
      </c>
      <c r="H3" s="183"/>
    </row>
    <row r="4" spans="1:9" x14ac:dyDescent="0.25">
      <c r="A4" s="6">
        <v>3</v>
      </c>
      <c r="B4" s="6" t="s">
        <v>2087</v>
      </c>
      <c r="C4" s="123">
        <v>741</v>
      </c>
      <c r="D4" s="123" t="s">
        <v>2093</v>
      </c>
      <c r="E4" s="123">
        <v>92</v>
      </c>
      <c r="F4" s="124">
        <v>42874</v>
      </c>
      <c r="G4" s="123" t="s">
        <v>1846</v>
      </c>
      <c r="H4" s="183"/>
    </row>
    <row r="5" spans="1:9" x14ac:dyDescent="0.25">
      <c r="A5" s="6">
        <v>4</v>
      </c>
      <c r="B5" s="6" t="s">
        <v>15</v>
      </c>
      <c r="C5" s="123">
        <v>841</v>
      </c>
      <c r="D5" s="123" t="s">
        <v>62</v>
      </c>
      <c r="E5" s="123">
        <v>113</v>
      </c>
      <c r="F5" s="124">
        <v>42591</v>
      </c>
      <c r="G5" s="123" t="s">
        <v>1846</v>
      </c>
      <c r="H5" s="184"/>
    </row>
    <row r="6" spans="1:9" x14ac:dyDescent="0.25">
      <c r="A6" s="6">
        <v>5</v>
      </c>
      <c r="B6" s="6" t="s">
        <v>1022</v>
      </c>
      <c r="C6" s="123">
        <v>331</v>
      </c>
      <c r="D6" s="123" t="s">
        <v>2051</v>
      </c>
      <c r="E6" s="123">
        <v>310</v>
      </c>
      <c r="F6" s="124">
        <v>43071</v>
      </c>
      <c r="G6" s="123" t="s">
        <v>1846</v>
      </c>
      <c r="H6" s="183"/>
    </row>
    <row r="7" spans="1:9" x14ac:dyDescent="0.25">
      <c r="A7" s="6">
        <v>6</v>
      </c>
      <c r="B7" s="6" t="s">
        <v>2161</v>
      </c>
      <c r="C7" s="123">
        <v>531</v>
      </c>
      <c r="D7" s="123" t="s">
        <v>1725</v>
      </c>
      <c r="E7" s="123">
        <v>219</v>
      </c>
      <c r="F7" s="124">
        <v>42620</v>
      </c>
      <c r="G7" s="123" t="s">
        <v>1846</v>
      </c>
      <c r="H7" s="183"/>
    </row>
    <row r="8" spans="1:9" x14ac:dyDescent="0.25">
      <c r="A8" s="125">
        <v>7</v>
      </c>
      <c r="B8" s="6" t="s">
        <v>400</v>
      </c>
      <c r="C8" s="123">
        <v>221</v>
      </c>
      <c r="D8" s="123" t="s">
        <v>1725</v>
      </c>
      <c r="E8" s="123">
        <v>203</v>
      </c>
      <c r="F8" s="124">
        <v>42614</v>
      </c>
      <c r="G8" s="123" t="s">
        <v>1846</v>
      </c>
      <c r="H8" s="184"/>
    </row>
    <row r="9" spans="1:9" x14ac:dyDescent="0.25">
      <c r="A9" s="6">
        <v>8</v>
      </c>
      <c r="B9" s="6" t="s">
        <v>1856</v>
      </c>
      <c r="C9" s="123">
        <v>231</v>
      </c>
      <c r="D9" s="123" t="s">
        <v>1857</v>
      </c>
      <c r="E9" s="123">
        <v>287</v>
      </c>
      <c r="F9" s="124">
        <v>42675</v>
      </c>
      <c r="G9" s="123" t="s">
        <v>1846</v>
      </c>
      <c r="H9" s="183"/>
    </row>
    <row r="10" spans="1:9" x14ac:dyDescent="0.25">
      <c r="A10" s="6">
        <v>9</v>
      </c>
      <c r="B10" s="6" t="s">
        <v>2193</v>
      </c>
      <c r="C10" s="123">
        <v>221</v>
      </c>
      <c r="D10" s="123" t="s">
        <v>1727</v>
      </c>
      <c r="E10" s="123">
        <v>189</v>
      </c>
      <c r="F10" s="124">
        <v>42613</v>
      </c>
      <c r="G10" s="126" t="s">
        <v>2194</v>
      </c>
      <c r="H10" s="184"/>
    </row>
    <row r="11" spans="1:9" x14ac:dyDescent="0.25">
      <c r="A11" s="6">
        <v>10</v>
      </c>
      <c r="B11" s="6" t="s">
        <v>1942</v>
      </c>
      <c r="C11" s="123">
        <v>231</v>
      </c>
      <c r="D11" s="123" t="s">
        <v>2086</v>
      </c>
      <c r="E11" s="123">
        <v>89</v>
      </c>
      <c r="F11" s="124">
        <v>42873</v>
      </c>
      <c r="G11" s="123" t="s">
        <v>1846</v>
      </c>
      <c r="H11" s="183"/>
    </row>
    <row r="12" spans="1:9" x14ac:dyDescent="0.25">
      <c r="A12" s="6">
        <v>11</v>
      </c>
      <c r="B12" s="6" t="s">
        <v>107</v>
      </c>
      <c r="C12" s="123">
        <v>111</v>
      </c>
      <c r="D12" s="7" t="s">
        <v>1999</v>
      </c>
      <c r="E12" s="7"/>
      <c r="F12" s="124">
        <v>42298</v>
      </c>
      <c r="G12" s="123" t="s">
        <v>1846</v>
      </c>
      <c r="H12" s="184"/>
      <c r="I12" t="s">
        <v>1764</v>
      </c>
    </row>
    <row r="13" spans="1:9" x14ac:dyDescent="0.25">
      <c r="A13" s="6">
        <v>12</v>
      </c>
      <c r="B13" s="6" t="s">
        <v>1821</v>
      </c>
      <c r="C13" s="3" t="s">
        <v>1449</v>
      </c>
      <c r="D13" s="6"/>
      <c r="E13" s="6"/>
      <c r="F13" s="6"/>
      <c r="G13" s="126" t="s">
        <v>2194</v>
      </c>
      <c r="H13" s="184"/>
    </row>
    <row r="14" spans="1:9" x14ac:dyDescent="0.25">
      <c r="A14" s="6">
        <v>13</v>
      </c>
      <c r="B14" s="6" t="s">
        <v>1783</v>
      </c>
      <c r="C14" s="3" t="s">
        <v>1398</v>
      </c>
      <c r="D14" s="85" t="s">
        <v>1850</v>
      </c>
      <c r="E14" s="85">
        <v>284</v>
      </c>
      <c r="F14" s="127">
        <v>42671</v>
      </c>
      <c r="G14" s="126" t="s">
        <v>1845</v>
      </c>
      <c r="H14" s="184"/>
    </row>
    <row r="15" spans="1:9" x14ac:dyDescent="0.25">
      <c r="A15" s="125">
        <v>14</v>
      </c>
      <c r="B15" s="6" t="s">
        <v>669</v>
      </c>
      <c r="C15" s="86">
        <v>321</v>
      </c>
      <c r="D15" s="86" t="s">
        <v>1857</v>
      </c>
      <c r="E15" s="86">
        <v>285</v>
      </c>
      <c r="F15" s="87">
        <v>42675</v>
      </c>
      <c r="G15" s="123" t="s">
        <v>1846</v>
      </c>
      <c r="H15" s="185"/>
    </row>
    <row r="16" spans="1:9" ht="15.75" x14ac:dyDescent="0.25">
      <c r="A16" s="6">
        <v>15</v>
      </c>
      <c r="B16" s="139" t="s">
        <v>256</v>
      </c>
      <c r="C16" s="86">
        <v>11</v>
      </c>
      <c r="D16" s="86" t="s">
        <v>1975</v>
      </c>
      <c r="E16" s="86">
        <v>19</v>
      </c>
      <c r="F16" s="87">
        <v>42753</v>
      </c>
      <c r="G16" s="123" t="s">
        <v>1846</v>
      </c>
      <c r="H16" s="184"/>
      <c r="I16" t="s">
        <v>1764</v>
      </c>
    </row>
    <row r="17" spans="1:9" x14ac:dyDescent="0.25">
      <c r="A17" s="6">
        <v>16</v>
      </c>
      <c r="B17" s="6" t="s">
        <v>1874</v>
      </c>
      <c r="C17" s="86" t="s">
        <v>2196</v>
      </c>
      <c r="D17" s="86" t="s">
        <v>1875</v>
      </c>
      <c r="E17" s="86">
        <v>290</v>
      </c>
      <c r="F17" s="87">
        <v>42675</v>
      </c>
      <c r="G17" s="126" t="s">
        <v>2194</v>
      </c>
      <c r="H17" s="185"/>
    </row>
    <row r="18" spans="1:9" x14ac:dyDescent="0.25">
      <c r="A18" s="6">
        <v>17</v>
      </c>
      <c r="B18" s="6" t="s">
        <v>1878</v>
      </c>
      <c r="C18" s="86">
        <v>332</v>
      </c>
      <c r="D18" s="86" t="s">
        <v>1879</v>
      </c>
      <c r="E18" s="86">
        <v>292</v>
      </c>
      <c r="F18" s="87">
        <v>42681</v>
      </c>
      <c r="G18" s="128" t="s">
        <v>1846</v>
      </c>
      <c r="H18" s="185"/>
    </row>
    <row r="19" spans="1:9" x14ac:dyDescent="0.25">
      <c r="A19" s="6">
        <v>18</v>
      </c>
      <c r="B19" s="51" t="s">
        <v>712</v>
      </c>
      <c r="C19" s="86">
        <v>321</v>
      </c>
      <c r="D19" s="86" t="s">
        <v>1887</v>
      </c>
      <c r="E19" s="86">
        <v>297</v>
      </c>
      <c r="F19" s="127">
        <v>42685</v>
      </c>
      <c r="G19" s="85" t="s">
        <v>1846</v>
      </c>
      <c r="H19" s="185"/>
    </row>
    <row r="20" spans="1:9" x14ac:dyDescent="0.25">
      <c r="A20" s="6">
        <v>19</v>
      </c>
      <c r="B20" s="6" t="s">
        <v>1900</v>
      </c>
      <c r="C20" s="86">
        <v>231</v>
      </c>
      <c r="D20" s="86" t="s">
        <v>1901</v>
      </c>
      <c r="E20" s="86">
        <v>303</v>
      </c>
      <c r="F20" s="132">
        <v>42696</v>
      </c>
      <c r="G20" s="86" t="s">
        <v>1846</v>
      </c>
      <c r="H20" s="185"/>
    </row>
    <row r="21" spans="1:9" x14ac:dyDescent="0.25">
      <c r="A21" s="6">
        <v>20</v>
      </c>
      <c r="B21" s="6" t="s">
        <v>856</v>
      </c>
      <c r="C21" s="86">
        <v>531</v>
      </c>
      <c r="D21" s="86" t="s">
        <v>1904</v>
      </c>
      <c r="E21" s="86">
        <v>306</v>
      </c>
      <c r="F21" s="132">
        <v>42702</v>
      </c>
      <c r="G21" s="86" t="s">
        <v>1846</v>
      </c>
      <c r="H21" s="185"/>
    </row>
    <row r="22" spans="1:9" x14ac:dyDescent="0.25">
      <c r="A22" s="6">
        <v>21</v>
      </c>
      <c r="B22" s="6" t="s">
        <v>304</v>
      </c>
      <c r="C22" s="123">
        <v>711</v>
      </c>
      <c r="D22" s="123" t="s">
        <v>1909</v>
      </c>
      <c r="E22" s="123">
        <v>309</v>
      </c>
      <c r="F22" s="9">
        <v>42705</v>
      </c>
      <c r="G22" s="122" t="s">
        <v>1846</v>
      </c>
      <c r="H22" s="185"/>
      <c r="I22" t="s">
        <v>1764</v>
      </c>
    </row>
    <row r="23" spans="1:9" x14ac:dyDescent="0.25">
      <c r="A23" s="6">
        <v>22</v>
      </c>
      <c r="B23" s="134" t="s">
        <v>1207</v>
      </c>
      <c r="C23" s="123">
        <v>842</v>
      </c>
      <c r="D23" s="123" t="s">
        <v>1922</v>
      </c>
      <c r="E23" s="123">
        <v>316</v>
      </c>
      <c r="F23" s="9">
        <v>42712</v>
      </c>
      <c r="G23" s="122" t="s">
        <v>1846</v>
      </c>
      <c r="H23" s="186"/>
    </row>
    <row r="24" spans="1:9" x14ac:dyDescent="0.25">
      <c r="A24" s="6">
        <v>23</v>
      </c>
      <c r="B24" s="6" t="s">
        <v>703</v>
      </c>
      <c r="C24" s="86">
        <v>321</v>
      </c>
      <c r="D24" s="86" t="s">
        <v>1976</v>
      </c>
      <c r="E24" s="86">
        <v>8</v>
      </c>
      <c r="F24" s="132">
        <v>42747</v>
      </c>
      <c r="G24" s="85" t="s">
        <v>1846</v>
      </c>
      <c r="H24" s="186"/>
    </row>
    <row r="25" spans="1:9" x14ac:dyDescent="0.25">
      <c r="A25" s="6">
        <v>24</v>
      </c>
      <c r="B25" s="6" t="s">
        <v>983</v>
      </c>
      <c r="C25" s="86">
        <v>331</v>
      </c>
      <c r="D25" s="86" t="s">
        <v>1980</v>
      </c>
      <c r="E25" s="86">
        <v>25</v>
      </c>
      <c r="F25" s="132">
        <v>42765</v>
      </c>
      <c r="G25" s="85" t="s">
        <v>1846</v>
      </c>
      <c r="H25" s="186"/>
    </row>
    <row r="26" spans="1:9" x14ac:dyDescent="0.25">
      <c r="A26" s="6">
        <v>25</v>
      </c>
      <c r="B26" s="6" t="s">
        <v>1988</v>
      </c>
      <c r="C26" s="84" t="s">
        <v>1305</v>
      </c>
      <c r="D26" s="86" t="s">
        <v>1989</v>
      </c>
      <c r="E26" s="86">
        <v>31</v>
      </c>
      <c r="F26" s="132">
        <v>75645</v>
      </c>
      <c r="G26" s="140" t="s">
        <v>2194</v>
      </c>
      <c r="H26" s="186"/>
    </row>
    <row r="27" spans="1:9" x14ac:dyDescent="0.25">
      <c r="A27" s="6">
        <v>26</v>
      </c>
      <c r="B27" s="6" t="s">
        <v>1044</v>
      </c>
      <c r="C27" s="85">
        <v>141</v>
      </c>
      <c r="D27" s="86" t="s">
        <v>2008</v>
      </c>
      <c r="E27" s="86">
        <v>44</v>
      </c>
      <c r="F27" s="132">
        <v>42803</v>
      </c>
      <c r="G27" s="85" t="s">
        <v>1846</v>
      </c>
    </row>
    <row r="28" spans="1:9" x14ac:dyDescent="0.25">
      <c r="A28" s="6">
        <v>27</v>
      </c>
      <c r="B28" s="43" t="s">
        <v>275</v>
      </c>
      <c r="C28" s="85">
        <v>511</v>
      </c>
      <c r="D28" s="86" t="s">
        <v>2018</v>
      </c>
      <c r="E28" s="86">
        <v>50</v>
      </c>
      <c r="F28" s="132">
        <v>42815</v>
      </c>
      <c r="G28" s="85" t="s">
        <v>1846</v>
      </c>
      <c r="H28" s="186"/>
      <c r="I28" t="s">
        <v>1764</v>
      </c>
    </row>
    <row r="29" spans="1:9" x14ac:dyDescent="0.25">
      <c r="A29" s="6">
        <v>28</v>
      </c>
      <c r="B29" s="142" t="s">
        <v>631</v>
      </c>
      <c r="C29" s="85">
        <v>921</v>
      </c>
      <c r="D29" s="86" t="s">
        <v>2020</v>
      </c>
      <c r="E29" s="86">
        <v>51</v>
      </c>
      <c r="F29" s="132">
        <v>42816</v>
      </c>
      <c r="G29" s="141" t="s">
        <v>2194</v>
      </c>
    </row>
    <row r="30" spans="1:9" x14ac:dyDescent="0.25">
      <c r="A30" s="6">
        <v>29</v>
      </c>
      <c r="B30" s="6" t="s">
        <v>2195</v>
      </c>
      <c r="C30" s="85">
        <v>421</v>
      </c>
      <c r="D30" s="86" t="s">
        <v>2028</v>
      </c>
      <c r="E30" s="86">
        <v>55</v>
      </c>
      <c r="F30" s="132">
        <v>42821</v>
      </c>
      <c r="G30" s="141" t="s">
        <v>2194</v>
      </c>
    </row>
    <row r="31" spans="1:9" x14ac:dyDescent="0.25">
      <c r="A31" s="6">
        <v>30</v>
      </c>
      <c r="B31" s="6" t="s">
        <v>834</v>
      </c>
      <c r="C31" s="85">
        <v>31</v>
      </c>
      <c r="D31" s="86" t="s">
        <v>2028</v>
      </c>
      <c r="E31" s="86">
        <v>53</v>
      </c>
      <c r="F31" s="132">
        <v>42821</v>
      </c>
      <c r="G31" s="86" t="s">
        <v>1846</v>
      </c>
      <c r="H31" s="185"/>
    </row>
    <row r="32" spans="1:9" x14ac:dyDescent="0.25">
      <c r="A32" s="6">
        <v>31</v>
      </c>
      <c r="B32" s="50" t="s">
        <v>628</v>
      </c>
      <c r="C32" s="85">
        <v>921</v>
      </c>
      <c r="D32" s="86" t="s">
        <v>2038</v>
      </c>
      <c r="E32" s="86">
        <v>58</v>
      </c>
      <c r="F32" s="132">
        <v>42825</v>
      </c>
      <c r="G32" s="140" t="s">
        <v>2194</v>
      </c>
    </row>
    <row r="33" spans="1:14" x14ac:dyDescent="0.25">
      <c r="A33" s="6">
        <v>32</v>
      </c>
      <c r="B33" s="6" t="s">
        <v>630</v>
      </c>
      <c r="C33" s="85">
        <v>921</v>
      </c>
      <c r="D33" s="86" t="s">
        <v>2060</v>
      </c>
      <c r="E33" s="86">
        <v>71</v>
      </c>
      <c r="F33" s="132">
        <v>42845</v>
      </c>
      <c r="G33" s="140" t="s">
        <v>2194</v>
      </c>
    </row>
    <row r="34" spans="1:14" x14ac:dyDescent="0.25">
      <c r="A34" s="6">
        <v>33</v>
      </c>
      <c r="B34" s="6" t="s">
        <v>742</v>
      </c>
      <c r="C34" s="85">
        <v>131</v>
      </c>
      <c r="D34" s="86" t="s">
        <v>2067</v>
      </c>
      <c r="E34" s="86">
        <v>78</v>
      </c>
      <c r="F34" s="132">
        <v>42857</v>
      </c>
      <c r="G34" s="85" t="s">
        <v>1846</v>
      </c>
    </row>
    <row r="35" spans="1:14" x14ac:dyDescent="0.25">
      <c r="A35" s="6">
        <v>34</v>
      </c>
      <c r="B35" s="6" t="s">
        <v>1822</v>
      </c>
      <c r="C35" s="85">
        <v>141</v>
      </c>
      <c r="D35" s="86" t="s">
        <v>2074</v>
      </c>
      <c r="E35" s="86">
        <v>82</v>
      </c>
      <c r="F35" s="132">
        <v>42859</v>
      </c>
      <c r="G35" s="85" t="s">
        <v>1846</v>
      </c>
    </row>
    <row r="36" spans="1:14" x14ac:dyDescent="0.25">
      <c r="A36" s="6">
        <v>35</v>
      </c>
      <c r="B36" s="6" t="s">
        <v>906</v>
      </c>
      <c r="C36" s="85">
        <v>831</v>
      </c>
      <c r="D36" s="86" t="s">
        <v>2084</v>
      </c>
      <c r="E36" s="86">
        <v>88</v>
      </c>
      <c r="F36" s="86" t="s">
        <v>2083</v>
      </c>
      <c r="G36" s="85" t="s">
        <v>1846</v>
      </c>
    </row>
    <row r="37" spans="1:14" x14ac:dyDescent="0.25">
      <c r="A37" s="6">
        <v>36</v>
      </c>
      <c r="B37" s="6" t="s">
        <v>900</v>
      </c>
      <c r="C37" s="85">
        <v>831</v>
      </c>
      <c r="D37" s="86" t="s">
        <v>2097</v>
      </c>
      <c r="E37" s="86">
        <v>94</v>
      </c>
      <c r="F37" s="132">
        <v>42878</v>
      </c>
      <c r="G37" s="85" t="s">
        <v>1846</v>
      </c>
    </row>
    <row r="38" spans="1:14" x14ac:dyDescent="0.25">
      <c r="A38" s="6">
        <v>37</v>
      </c>
      <c r="B38" s="146" t="s">
        <v>2098</v>
      </c>
      <c r="C38" s="85">
        <v>921</v>
      </c>
      <c r="D38" s="86" t="s">
        <v>2099</v>
      </c>
      <c r="E38" s="86">
        <v>95</v>
      </c>
      <c r="F38" s="147">
        <v>42879</v>
      </c>
      <c r="G38" s="141" t="s">
        <v>2194</v>
      </c>
      <c r="N38" t="s">
        <v>6</v>
      </c>
    </row>
    <row r="39" spans="1:14" x14ac:dyDescent="0.25">
      <c r="A39" s="6">
        <v>38</v>
      </c>
      <c r="B39" s="6" t="s">
        <v>221</v>
      </c>
      <c r="C39" s="85">
        <v>611</v>
      </c>
      <c r="D39" s="86" t="s">
        <v>2107</v>
      </c>
      <c r="E39" s="86">
        <v>100</v>
      </c>
      <c r="F39" s="147">
        <v>42887</v>
      </c>
      <c r="G39" s="85" t="s">
        <v>1846</v>
      </c>
      <c r="I39" t="s">
        <v>1764</v>
      </c>
    </row>
    <row r="40" spans="1:14" x14ac:dyDescent="0.25">
      <c r="A40" s="6">
        <v>39</v>
      </c>
      <c r="B40" s="6" t="s">
        <v>697</v>
      </c>
      <c r="C40" s="94" t="s">
        <v>1305</v>
      </c>
      <c r="D40" s="86" t="s">
        <v>2118</v>
      </c>
      <c r="E40" s="86">
        <v>108</v>
      </c>
      <c r="F40" s="132">
        <v>42901</v>
      </c>
      <c r="G40" s="141" t="s">
        <v>2194</v>
      </c>
    </row>
    <row r="41" spans="1:14" x14ac:dyDescent="0.25">
      <c r="A41" s="6">
        <v>40</v>
      </c>
      <c r="B41" s="6" t="s">
        <v>622</v>
      </c>
      <c r="C41" s="85">
        <v>921</v>
      </c>
      <c r="D41" s="86" t="s">
        <v>1976</v>
      </c>
      <c r="E41" s="86">
        <v>113</v>
      </c>
      <c r="F41" s="132">
        <v>42912</v>
      </c>
      <c r="G41" s="85" t="s">
        <v>1846</v>
      </c>
    </row>
    <row r="42" spans="1:14" x14ac:dyDescent="0.25">
      <c r="A42" s="6">
        <v>41</v>
      </c>
      <c r="B42" s="6" t="s">
        <v>2231</v>
      </c>
      <c r="C42" s="85">
        <v>521</v>
      </c>
      <c r="D42" s="86" t="s">
        <v>2230</v>
      </c>
      <c r="E42" s="86">
        <v>146</v>
      </c>
      <c r="F42" s="132">
        <v>42957</v>
      </c>
      <c r="G42" s="85" t="s">
        <v>1846</v>
      </c>
    </row>
  </sheetData>
  <pageMargins left="0.7" right="0.7" top="0.75" bottom="0.75" header="0.3" footer="0.3"/>
  <pageSetup paperSize="9" scale="52" fitToHeight="0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I36"/>
  <sheetViews>
    <sheetView topLeftCell="A25" workbookViewId="0">
      <selection activeCell="E41" sqref="E4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2489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4995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</row>
    <row r="12" spans="1:9" x14ac:dyDescent="0.25">
      <c r="A12" s="158">
        <v>11</v>
      </c>
      <c r="B12" s="65" t="s">
        <v>4921</v>
      </c>
      <c r="C12" s="287" t="s">
        <v>4922</v>
      </c>
      <c r="D12" s="288" t="s">
        <v>4923</v>
      </c>
      <c r="E12" s="287">
        <v>26</v>
      </c>
      <c r="F12" s="288">
        <v>44580</v>
      </c>
      <c r="G12" s="244" t="s">
        <v>2843</v>
      </c>
    </row>
    <row r="13" spans="1:9" x14ac:dyDescent="0.25">
      <c r="A13" s="158">
        <v>12</v>
      </c>
      <c r="B13" s="51" t="s">
        <v>4937</v>
      </c>
      <c r="C13" s="123" t="s">
        <v>4938</v>
      </c>
      <c r="D13" s="124" t="s">
        <v>4939</v>
      </c>
      <c r="E13" s="123">
        <v>51</v>
      </c>
      <c r="F13" s="124">
        <v>44594</v>
      </c>
      <c r="G13" s="140" t="s">
        <v>2843</v>
      </c>
    </row>
    <row r="14" spans="1:9" x14ac:dyDescent="0.25">
      <c r="A14" s="158">
        <v>13</v>
      </c>
      <c r="B14" s="51" t="s">
        <v>4987</v>
      </c>
      <c r="C14" s="123">
        <v>841</v>
      </c>
      <c r="D14" s="124" t="s">
        <v>4988</v>
      </c>
      <c r="E14" s="123">
        <v>98</v>
      </c>
      <c r="F14" s="124">
        <v>44642</v>
      </c>
      <c r="G14" s="86" t="s">
        <v>2950</v>
      </c>
    </row>
    <row r="15" spans="1:9" x14ac:dyDescent="0.25">
      <c r="A15" s="158">
        <v>14</v>
      </c>
      <c r="B15" s="51" t="s">
        <v>4998</v>
      </c>
      <c r="C15" s="123">
        <v>841</v>
      </c>
      <c r="D15" s="124" t="s">
        <v>4999</v>
      </c>
      <c r="E15" s="123">
        <v>109</v>
      </c>
      <c r="F15" s="124">
        <v>44652</v>
      </c>
      <c r="G15" s="86" t="s">
        <v>2950</v>
      </c>
    </row>
    <row r="16" spans="1:9" x14ac:dyDescent="0.25">
      <c r="A16" s="158">
        <v>15</v>
      </c>
      <c r="B16" s="51" t="s">
        <v>5016</v>
      </c>
      <c r="C16" s="123" t="s">
        <v>3719</v>
      </c>
      <c r="D16" s="124" t="s">
        <v>5052</v>
      </c>
      <c r="E16" s="123">
        <v>127</v>
      </c>
      <c r="F16" s="124">
        <v>44669</v>
      </c>
      <c r="G16" s="86" t="s">
        <v>2950</v>
      </c>
    </row>
    <row r="17" spans="1:7" x14ac:dyDescent="0.25">
      <c r="A17" s="158">
        <v>16</v>
      </c>
      <c r="B17" s="51" t="s">
        <v>5049</v>
      </c>
      <c r="C17" s="123" t="s">
        <v>5050</v>
      </c>
      <c r="D17" s="124" t="s">
        <v>5051</v>
      </c>
      <c r="E17" s="123">
        <v>163</v>
      </c>
      <c r="F17" s="124">
        <v>44712</v>
      </c>
      <c r="G17" s="140" t="s">
        <v>2843</v>
      </c>
    </row>
    <row r="18" spans="1:7" x14ac:dyDescent="0.25">
      <c r="A18" s="158">
        <v>17</v>
      </c>
      <c r="B18" s="51" t="s">
        <v>5058</v>
      </c>
      <c r="C18" s="123" t="s">
        <v>5059</v>
      </c>
      <c r="D18" s="124" t="s">
        <v>5060</v>
      </c>
      <c r="E18" s="123">
        <v>167</v>
      </c>
      <c r="F18" s="124">
        <v>44718</v>
      </c>
      <c r="G18" s="140" t="s">
        <v>2843</v>
      </c>
    </row>
    <row r="19" spans="1:7" x14ac:dyDescent="0.25">
      <c r="A19" s="158">
        <v>18</v>
      </c>
      <c r="B19" s="51" t="s">
        <v>4294</v>
      </c>
      <c r="C19" s="123">
        <v>921</v>
      </c>
      <c r="D19" s="124" t="s">
        <v>5060</v>
      </c>
      <c r="E19" s="123">
        <v>171</v>
      </c>
      <c r="F19" s="124">
        <v>44718</v>
      </c>
      <c r="G19" s="140" t="s">
        <v>2843</v>
      </c>
    </row>
    <row r="20" spans="1:7" x14ac:dyDescent="0.25">
      <c r="A20" s="158">
        <v>19</v>
      </c>
      <c r="B20" s="51" t="s">
        <v>5166</v>
      </c>
      <c r="C20" s="123" t="s">
        <v>4412</v>
      </c>
      <c r="D20" s="124" t="s">
        <v>5167</v>
      </c>
      <c r="E20" s="123">
        <v>56</v>
      </c>
      <c r="F20" s="124">
        <v>44601</v>
      </c>
      <c r="G20" s="140" t="s">
        <v>2843</v>
      </c>
    </row>
    <row r="21" spans="1:7" x14ac:dyDescent="0.25">
      <c r="A21" s="158">
        <v>20</v>
      </c>
      <c r="B21" s="51" t="s">
        <v>5171</v>
      </c>
      <c r="C21" s="123">
        <v>631</v>
      </c>
      <c r="D21" s="124" t="s">
        <v>5172</v>
      </c>
      <c r="E21" s="123">
        <v>254</v>
      </c>
      <c r="F21" s="124">
        <v>44805</v>
      </c>
      <c r="G21" s="86" t="s">
        <v>2950</v>
      </c>
    </row>
    <row r="22" spans="1:7" x14ac:dyDescent="0.25">
      <c r="A22" s="158">
        <v>21</v>
      </c>
      <c r="B22" s="51" t="s">
        <v>5202</v>
      </c>
      <c r="C22" s="123" t="s">
        <v>5203</v>
      </c>
      <c r="D22" s="124" t="s">
        <v>5172</v>
      </c>
      <c r="E22" s="123">
        <v>299</v>
      </c>
      <c r="F22" s="124">
        <v>44811</v>
      </c>
      <c r="G22" s="86" t="s">
        <v>2950</v>
      </c>
    </row>
    <row r="23" spans="1:7" x14ac:dyDescent="0.25">
      <c r="A23" s="158">
        <v>22</v>
      </c>
      <c r="B23" s="51" t="s">
        <v>5270</v>
      </c>
      <c r="C23" s="123" t="s">
        <v>3502</v>
      </c>
      <c r="D23" s="124" t="s">
        <v>5271</v>
      </c>
      <c r="E23" s="123">
        <v>344</v>
      </c>
      <c r="F23" s="124">
        <v>44820</v>
      </c>
      <c r="G23" s="86" t="s">
        <v>2950</v>
      </c>
    </row>
    <row r="24" spans="1:7" x14ac:dyDescent="0.25">
      <c r="A24" s="158">
        <v>23</v>
      </c>
      <c r="B24" s="51" t="s">
        <v>5281</v>
      </c>
      <c r="C24" s="123">
        <v>232</v>
      </c>
      <c r="D24" s="124" t="s">
        <v>5282</v>
      </c>
      <c r="E24" s="123">
        <v>356</v>
      </c>
      <c r="F24" s="124">
        <v>44825</v>
      </c>
      <c r="G24" s="140" t="s">
        <v>2843</v>
      </c>
    </row>
    <row r="25" spans="1:7" x14ac:dyDescent="0.25">
      <c r="A25" s="158">
        <v>24</v>
      </c>
      <c r="B25" s="51" t="s">
        <v>5358</v>
      </c>
      <c r="C25" s="123">
        <v>921</v>
      </c>
      <c r="D25" s="124" t="s">
        <v>5359</v>
      </c>
      <c r="E25" s="123">
        <v>392</v>
      </c>
      <c r="F25" s="124">
        <v>44838</v>
      </c>
      <c r="G25" s="86" t="s">
        <v>2950</v>
      </c>
    </row>
    <row r="26" spans="1:7" x14ac:dyDescent="0.25">
      <c r="A26" s="158">
        <v>25</v>
      </c>
      <c r="B26" s="51" t="s">
        <v>5390</v>
      </c>
      <c r="C26" s="123">
        <v>611</v>
      </c>
      <c r="D26" s="124" t="s">
        <v>5172</v>
      </c>
      <c r="E26" s="123">
        <v>419</v>
      </c>
      <c r="F26" s="124">
        <v>44846</v>
      </c>
      <c r="G26" s="86" t="s">
        <v>2950</v>
      </c>
    </row>
    <row r="27" spans="1:7" x14ac:dyDescent="0.25">
      <c r="A27" s="158">
        <v>26</v>
      </c>
      <c r="B27" s="51" t="s">
        <v>5430</v>
      </c>
      <c r="C27" s="123" t="s">
        <v>5050</v>
      </c>
      <c r="D27" s="124" t="s">
        <v>5431</v>
      </c>
      <c r="E27" s="123">
        <v>449</v>
      </c>
      <c r="F27" s="124">
        <v>44858</v>
      </c>
      <c r="G27" s="86" t="s">
        <v>2950</v>
      </c>
    </row>
    <row r="28" spans="1:7" x14ac:dyDescent="0.25">
      <c r="A28" s="158">
        <v>27</v>
      </c>
      <c r="B28" s="51" t="s">
        <v>5437</v>
      </c>
      <c r="C28" s="123">
        <v>741</v>
      </c>
      <c r="D28" s="124" t="s">
        <v>5438</v>
      </c>
      <c r="E28" s="123">
        <v>457</v>
      </c>
      <c r="F28" s="124">
        <v>44861</v>
      </c>
      <c r="G28" s="86" t="s">
        <v>2950</v>
      </c>
    </row>
    <row r="29" spans="1:7" x14ac:dyDescent="0.25">
      <c r="A29" s="158">
        <v>28</v>
      </c>
      <c r="B29" s="51" t="s">
        <v>5442</v>
      </c>
      <c r="C29" s="123" t="s">
        <v>5059</v>
      </c>
      <c r="D29" s="124" t="s">
        <v>5443</v>
      </c>
      <c r="E29" s="123">
        <v>464</v>
      </c>
      <c r="F29" s="124">
        <v>44862</v>
      </c>
      <c r="G29" s="86" t="s">
        <v>2950</v>
      </c>
    </row>
    <row r="30" spans="1:7" x14ac:dyDescent="0.25">
      <c r="A30" s="104">
        <v>29</v>
      </c>
      <c r="B30" s="65" t="s">
        <v>5470</v>
      </c>
      <c r="C30" s="287" t="s">
        <v>5471</v>
      </c>
      <c r="D30" s="288" t="s">
        <v>5472</v>
      </c>
      <c r="E30" s="287">
        <v>480</v>
      </c>
      <c r="F30" s="288">
        <v>44872</v>
      </c>
      <c r="G30" s="244" t="s">
        <v>2843</v>
      </c>
    </row>
    <row r="31" spans="1:7" x14ac:dyDescent="0.25">
      <c r="A31" s="104">
        <v>30</v>
      </c>
      <c r="B31" s="65" t="s">
        <v>5473</v>
      </c>
      <c r="C31" s="287" t="s">
        <v>3829</v>
      </c>
      <c r="D31" s="288" t="s">
        <v>5472</v>
      </c>
      <c r="E31" s="287">
        <v>479</v>
      </c>
      <c r="F31" s="288">
        <v>44872</v>
      </c>
      <c r="G31" s="244" t="s">
        <v>2843</v>
      </c>
    </row>
    <row r="32" spans="1:7" x14ac:dyDescent="0.25">
      <c r="A32" s="104">
        <v>31</v>
      </c>
      <c r="B32" s="65" t="s">
        <v>5474</v>
      </c>
      <c r="C32" s="287" t="s">
        <v>4922</v>
      </c>
      <c r="D32" s="288" t="s">
        <v>5472</v>
      </c>
      <c r="E32" s="287">
        <v>481</v>
      </c>
      <c r="F32" s="288">
        <v>44872</v>
      </c>
      <c r="G32" s="244" t="s">
        <v>2843</v>
      </c>
    </row>
    <row r="33" spans="1:7" x14ac:dyDescent="0.25">
      <c r="A33" s="104">
        <v>32</v>
      </c>
      <c r="B33" s="65" t="s">
        <v>5486</v>
      </c>
      <c r="C33" s="287" t="s">
        <v>5487</v>
      </c>
      <c r="D33" s="288" t="s">
        <v>5488</v>
      </c>
      <c r="E33" s="287">
        <v>488</v>
      </c>
      <c r="F33" s="288">
        <v>44875</v>
      </c>
      <c r="G33" s="244" t="s">
        <v>2843</v>
      </c>
    </row>
    <row r="34" spans="1:7" x14ac:dyDescent="0.25">
      <c r="A34" s="158">
        <v>33</v>
      </c>
      <c r="B34" s="51" t="s">
        <v>5490</v>
      </c>
      <c r="C34" s="123">
        <v>741</v>
      </c>
      <c r="D34" s="124" t="s">
        <v>5491</v>
      </c>
      <c r="E34" s="123">
        <v>500</v>
      </c>
      <c r="F34" s="124">
        <v>44881</v>
      </c>
      <c r="G34" s="86" t="s">
        <v>2950</v>
      </c>
    </row>
    <row r="35" spans="1:7" x14ac:dyDescent="0.25">
      <c r="A35" s="158">
        <v>34</v>
      </c>
      <c r="B35" s="51" t="s">
        <v>5504</v>
      </c>
      <c r="C35" s="123" t="s">
        <v>4490</v>
      </c>
      <c r="D35" s="124" t="s">
        <v>5172</v>
      </c>
      <c r="E35" s="123">
        <v>503</v>
      </c>
      <c r="F35" s="124">
        <v>44882</v>
      </c>
      <c r="G35" s="140" t="s">
        <v>2843</v>
      </c>
    </row>
    <row r="36" spans="1:7" x14ac:dyDescent="0.25">
      <c r="A36" s="158">
        <v>35</v>
      </c>
      <c r="B36" s="51" t="s">
        <v>5505</v>
      </c>
      <c r="C36" s="123" t="s">
        <v>4043</v>
      </c>
      <c r="D36" s="124" t="s">
        <v>5506</v>
      </c>
      <c r="E36" s="123">
        <v>504</v>
      </c>
      <c r="F36" s="124">
        <v>44882</v>
      </c>
      <c r="G36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Y384"/>
  <sheetViews>
    <sheetView zoomScaleNormal="100" workbookViewId="0">
      <pane ySplit="2" topLeftCell="A157" activePane="bottomLeft" state="frozen"/>
      <selection pane="bottomLeft" activeCell="E143" sqref="E143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5522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398</v>
      </c>
      <c r="G4" s="24">
        <f>C6+C13+C24+C32+C37+C43+C50+C109+C122+C123+C132+C133+C141+C152+C55+C64+C85+C94+C14+C15+C25+C26+C65+C110+C124+C142+C153+C103</f>
        <v>395</v>
      </c>
      <c r="H4" s="24">
        <f>C7+C16+C27+C33+C38+C45+C51+C56+C111+C125+C126+C134+C143+C154+C135+C86+C96+C68+C69+C112</f>
        <v>343</v>
      </c>
      <c r="I4" s="24">
        <f>C8+C34+C39+C47+C52+C57+C113+C127+C136+C145+C156+C157+C128+C87+C98+C72+C74+C137+C158+C114</f>
        <v>260</v>
      </c>
      <c r="J4" s="24"/>
      <c r="K4" s="170">
        <f>F4+G4+H4+I4</f>
        <v>1396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25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276</v>
      </c>
      <c r="G7" s="5">
        <f>B6+B13+B14+B15+B24+B25+B26+B32+B37+B43+B50+B55+B109+B122+B123+B132+B141+B152+B153+B133+B64+B85+B94+B65+B110+B142+B66+B67+B95+B44+B81+B82+B103</f>
        <v>272</v>
      </c>
      <c r="H7" s="5">
        <f>B7+B16+B17+B18+B27+B28+B29+B33+B38+B45+B51+B56+B111+B125+B126+B134+B135+B143+B154+B155+B86+B96+B68+B69+B112+B144+B72+B46+B70+B71+B97</f>
        <v>260</v>
      </c>
      <c r="I7" s="5">
        <f>B8+B34+B39+B47+B52+B57+B113+B127+B136+B137+B145+B156+B157+B158+B87+B98+B74+B128+B75+B73+B114+B146</f>
        <v>163</v>
      </c>
      <c r="J7" s="5"/>
      <c r="K7" s="94">
        <f>SUM(F7+G7+H7+I7)</f>
        <v>971</v>
      </c>
    </row>
    <row r="8" spans="1:19" x14ac:dyDescent="0.25">
      <c r="A8" s="62">
        <v>141</v>
      </c>
      <c r="B8" s="5">
        <v>1</v>
      </c>
      <c r="C8" s="24">
        <v>19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D4+D10+D11+D12+D21+D22+D23+D31+D36+D41+D49+D54+D107+D119+D120+D121+D130+D131+D139+D140+D149+D150+D60+D84+D91+D61+D108+D151+D42</f>
        <v>4</v>
      </c>
      <c r="G10" s="5">
        <f>D6+D13+D14+D15+D24+D25+D32+D37+D43+D50+D55+D109+D122+D123+D132+D133+D141+D152+D153+D64+D85+D94+D26+D65+D110+D142+D66+D95</f>
        <v>8</v>
      </c>
      <c r="H10" s="5">
        <f>D7+D16+D17+D18+D27+D28+D29+D33+D38+D45+D51+D56+D111+D125+D126+D134+D143+D154+D155+D65+D86+D96+D68+D69+D144+D112</f>
        <v>17</v>
      </c>
      <c r="I10" s="5">
        <f>D8+D34+D39+D47+D52+D57+D113+D127+D136+D137+D145+D156+D157+D158+D87+D98+D72+D74+D128</f>
        <v>4</v>
      </c>
      <c r="J10" s="5"/>
      <c r="K10" s="94">
        <f>SUM(F10+G10+H10+I10)</f>
        <v>33</v>
      </c>
      <c r="O10" t="s">
        <v>5075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2400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678</v>
      </c>
      <c r="G16" s="5">
        <f>SUM(G4+G7+G10)</f>
        <v>675</v>
      </c>
      <c r="H16" s="5">
        <f>SUM(H4+H7+H10)</f>
        <v>620</v>
      </c>
      <c r="I16" s="5">
        <f>SUM(I4+I7+I10)</f>
        <v>427</v>
      </c>
      <c r="J16" s="5"/>
      <c r="K16" s="94">
        <f>SUM(F16+G16+H16+I16)</f>
        <v>2400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19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2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24</v>
      </c>
      <c r="D37" s="5">
        <v>0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17</v>
      </c>
      <c r="D38" s="5">
        <v>1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19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23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22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24</v>
      </c>
      <c r="D50" s="5">
        <v>1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22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2</v>
      </c>
      <c r="C54" s="5">
        <v>24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1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5" t="s">
        <v>2996</v>
      </c>
      <c r="B56" s="5">
        <v>2</v>
      </c>
      <c r="C56" s="5">
        <v>20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24</v>
      </c>
      <c r="D57" s="5"/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27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30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22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26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22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23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28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25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24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4</v>
      </c>
      <c r="C86" s="86">
        <v>23</v>
      </c>
      <c r="D86" s="5">
        <v>2</v>
      </c>
      <c r="E86" s="264" t="s">
        <v>3636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28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14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14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25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25</v>
      </c>
      <c r="D132" s="5">
        <v>1</v>
      </c>
      <c r="E132" s="135" t="s">
        <v>2843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16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2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15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19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0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25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19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971</v>
      </c>
      <c r="C160" s="176">
        <f>SUM(C4:C159)</f>
        <v>1396</v>
      </c>
      <c r="D160" s="176">
        <f>SUM(D4:D159)</f>
        <v>33</v>
      </c>
      <c r="E160" s="165"/>
      <c r="F160" s="176"/>
      <c r="G160" s="165"/>
      <c r="H160" s="165"/>
      <c r="I160" s="165"/>
      <c r="J160" s="165"/>
      <c r="K160" s="176">
        <f>B160+C160+D160</f>
        <v>2400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9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1</v>
      </c>
      <c r="E175" s="347" t="s">
        <v>2843</v>
      </c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17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29</v>
      </c>
      <c r="G188" s="165">
        <f>SUM(B175+B176+B177+B196+B203+B209+B210)</f>
        <v>38</v>
      </c>
      <c r="H188" s="165">
        <f>SUM(B178+B179+B180+B197+B204+B211+B212)</f>
        <v>59</v>
      </c>
      <c r="I188" s="165">
        <f>SUM(B181+B182+B183+B184+B213+B214)</f>
        <v>79</v>
      </c>
      <c r="J188" s="165">
        <f>SUM(B215)</f>
        <v>27</v>
      </c>
      <c r="K188" s="176">
        <f>SUM(F188:J188)</f>
        <v>232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3</v>
      </c>
      <c r="G190" s="165">
        <f>SUM(D175+D176+D177+D196+D203+D209+D210)</f>
        <v>2</v>
      </c>
      <c r="H190" s="165">
        <f>SUM(D178+D179+D180+D204+D211+D212)</f>
        <v>2</v>
      </c>
      <c r="I190" s="165">
        <f>SUM(D185+D186+D187+D181)</f>
        <v>1</v>
      </c>
      <c r="J190" s="165">
        <f>SUM(D215)</f>
        <v>1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117</v>
      </c>
      <c r="G192" s="96">
        <f>G186+G188+G190</f>
        <v>100</v>
      </c>
      <c r="H192" s="96">
        <f>H186+H188+H190</f>
        <v>121</v>
      </c>
      <c r="I192" s="96">
        <f>I186+I188+I190</f>
        <v>110</v>
      </c>
      <c r="J192" s="96">
        <f>SUM(J186+J188+J190)</f>
        <v>28</v>
      </c>
      <c r="K192" s="167">
        <f>SUM(K186:K191)</f>
        <v>476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476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2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17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27</v>
      </c>
      <c r="C215" s="271"/>
      <c r="D215" s="5">
        <v>1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232</v>
      </c>
      <c r="C220" s="179">
        <f>SUM(C171:C219)</f>
        <v>235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476</v>
      </c>
    </row>
    <row r="221" spans="1:18" ht="15.75" thickTop="1" x14ac:dyDescent="0.25">
      <c r="A221" s="24" t="s">
        <v>1802</v>
      </c>
      <c r="B221" s="24">
        <f>B220+B160</f>
        <v>1203</v>
      </c>
      <c r="C221" s="24">
        <f>C160+C220</f>
        <v>1631</v>
      </c>
      <c r="D221" s="24">
        <f>D160+D220</f>
        <v>42</v>
      </c>
      <c r="E221" s="24"/>
      <c r="F221" s="24"/>
      <c r="G221" s="24"/>
      <c r="H221" s="24"/>
      <c r="I221" s="24"/>
      <c r="J221" s="24"/>
      <c r="K221" s="24">
        <f>K220+K160</f>
        <v>2876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5524</v>
      </c>
      <c r="E227" s="253" t="s">
        <v>5447</v>
      </c>
      <c r="L227" t="s">
        <v>5544</v>
      </c>
      <c r="Q227" s="253"/>
      <c r="R227" s="253"/>
    </row>
    <row r="228" spans="1:18" x14ac:dyDescent="0.25">
      <c r="A228" s="253" t="s">
        <v>5537</v>
      </c>
      <c r="B228" s="253"/>
      <c r="C228" s="253"/>
      <c r="D228" s="253"/>
      <c r="E228" s="253" t="s">
        <v>5529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</row>
    <row r="229" spans="1:18" x14ac:dyDescent="0.25">
      <c r="A229" s="253" t="s">
        <v>5563</v>
      </c>
      <c r="B229" s="253"/>
      <c r="C229" s="253"/>
      <c r="D229" s="253"/>
      <c r="E229" s="253" t="s">
        <v>5243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/>
      <c r="B230" s="253"/>
      <c r="C230" s="253"/>
      <c r="D230" s="253"/>
      <c r="E230" s="253" t="s">
        <v>5557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5543</v>
      </c>
      <c r="B258" s="253"/>
      <c r="C258" s="253"/>
      <c r="D258" s="253"/>
      <c r="E258" s="253" t="s">
        <v>5556</v>
      </c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5535</v>
      </c>
      <c r="B328" s="166"/>
      <c r="E328" s="253" t="s">
        <v>5525</v>
      </c>
      <c r="L328" t="s">
        <v>5558</v>
      </c>
      <c r="P328" t="s">
        <v>5530</v>
      </c>
    </row>
    <row r="329" spans="1:18" x14ac:dyDescent="0.25">
      <c r="E329" t="s">
        <v>5541</v>
      </c>
      <c r="P329" t="s">
        <v>5538</v>
      </c>
      <c r="Q329" s="253"/>
      <c r="R329" s="253"/>
    </row>
    <row r="330" spans="1:18" x14ac:dyDescent="0.25">
      <c r="E330" t="s">
        <v>5554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5528</v>
      </c>
      <c r="B344" s="253"/>
      <c r="C344" s="253"/>
      <c r="D344" s="253"/>
      <c r="E344" s="253" t="s">
        <v>5527</v>
      </c>
      <c r="F344" s="253"/>
      <c r="G344" s="253"/>
      <c r="L344" t="s">
        <v>5562</v>
      </c>
      <c r="P344" t="s">
        <v>5562</v>
      </c>
    </row>
    <row r="345" spans="1:16" x14ac:dyDescent="0.25">
      <c r="A345" s="253" t="s">
        <v>5546</v>
      </c>
      <c r="C345" s="253"/>
      <c r="D345" s="253"/>
      <c r="E345" s="253" t="s">
        <v>5545</v>
      </c>
      <c r="F345" s="253"/>
      <c r="G345" s="253"/>
    </row>
    <row r="346" spans="1:16" x14ac:dyDescent="0.25">
      <c r="A346" s="253" t="s">
        <v>5534</v>
      </c>
      <c r="C346" s="253"/>
      <c r="D346" s="253"/>
      <c r="E346" s="252" t="s">
        <v>5547</v>
      </c>
      <c r="F346" s="253"/>
      <c r="G346" s="253"/>
    </row>
    <row r="347" spans="1:16" x14ac:dyDescent="0.25">
      <c r="A347" s="252" t="s">
        <v>5547</v>
      </c>
      <c r="B347" s="253"/>
      <c r="C347" s="253"/>
      <c r="D347" s="253"/>
      <c r="E347" s="253" t="s">
        <v>5548</v>
      </c>
      <c r="F347" s="253"/>
      <c r="G347" s="253"/>
    </row>
    <row r="348" spans="1:16" x14ac:dyDescent="0.25">
      <c r="A348" s="253" t="s">
        <v>5548</v>
      </c>
      <c r="B348" s="253"/>
      <c r="C348" s="253"/>
      <c r="D348" s="253"/>
      <c r="E348" s="253" t="s">
        <v>5549</v>
      </c>
    </row>
    <row r="349" spans="1:16" x14ac:dyDescent="0.25">
      <c r="A349" s="253" t="s">
        <v>5549</v>
      </c>
      <c r="C349" s="253"/>
      <c r="D349" s="253"/>
      <c r="E349" s="253" t="s">
        <v>5550</v>
      </c>
    </row>
    <row r="350" spans="1:16" x14ac:dyDescent="0.25">
      <c r="A350" s="253" t="s">
        <v>5550</v>
      </c>
      <c r="C350" s="253"/>
      <c r="D350" s="253"/>
      <c r="E350" s="253" t="s">
        <v>5551</v>
      </c>
    </row>
    <row r="351" spans="1:16" x14ac:dyDescent="0.25">
      <c r="A351" s="253" t="s">
        <v>5551</v>
      </c>
      <c r="C351" s="253"/>
      <c r="D351" s="253"/>
      <c r="E351" s="253" t="s">
        <v>5552</v>
      </c>
    </row>
    <row r="352" spans="1:16" x14ac:dyDescent="0.25">
      <c r="A352" s="253" t="s">
        <v>5552</v>
      </c>
      <c r="C352" s="253"/>
      <c r="D352" s="253"/>
      <c r="E352" s="253" t="s">
        <v>5553</v>
      </c>
    </row>
    <row r="353" spans="1:5" x14ac:dyDescent="0.25">
      <c r="A353" s="253" t="s">
        <v>5553</v>
      </c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I43"/>
  <sheetViews>
    <sheetView topLeftCell="A19" workbookViewId="0">
      <selection activeCell="G42" sqref="G42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2489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4995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</row>
    <row r="12" spans="1:9" x14ac:dyDescent="0.25">
      <c r="A12" s="158">
        <v>11</v>
      </c>
      <c r="B12" s="65" t="s">
        <v>4921</v>
      </c>
      <c r="C12" s="287" t="s">
        <v>4922</v>
      </c>
      <c r="D12" s="288" t="s">
        <v>4923</v>
      </c>
      <c r="E12" s="287">
        <v>26</v>
      </c>
      <c r="F12" s="288">
        <v>44580</v>
      </c>
      <c r="G12" s="244" t="s">
        <v>2843</v>
      </c>
    </row>
    <row r="13" spans="1:9" x14ac:dyDescent="0.25">
      <c r="A13" s="158">
        <v>12</v>
      </c>
      <c r="B13" s="51" t="s">
        <v>4937</v>
      </c>
      <c r="C13" s="123" t="s">
        <v>4938</v>
      </c>
      <c r="D13" s="124" t="s">
        <v>4939</v>
      </c>
      <c r="E13" s="123">
        <v>51</v>
      </c>
      <c r="F13" s="124">
        <v>44594</v>
      </c>
      <c r="G13" s="140" t="s">
        <v>2843</v>
      </c>
    </row>
    <row r="14" spans="1:9" x14ac:dyDescent="0.25">
      <c r="A14" s="158">
        <v>13</v>
      </c>
      <c r="B14" s="51" t="s">
        <v>4987</v>
      </c>
      <c r="C14" s="123">
        <v>841</v>
      </c>
      <c r="D14" s="124" t="s">
        <v>4988</v>
      </c>
      <c r="E14" s="123">
        <v>98</v>
      </c>
      <c r="F14" s="124">
        <v>44642</v>
      </c>
      <c r="G14" s="86" t="s">
        <v>2950</v>
      </c>
    </row>
    <row r="15" spans="1:9" x14ac:dyDescent="0.25">
      <c r="A15" s="158">
        <v>14</v>
      </c>
      <c r="B15" s="51" t="s">
        <v>4998</v>
      </c>
      <c r="C15" s="123">
        <v>841</v>
      </c>
      <c r="D15" s="124" t="s">
        <v>4999</v>
      </c>
      <c r="E15" s="123">
        <v>109</v>
      </c>
      <c r="F15" s="124">
        <v>44652</v>
      </c>
      <c r="G15" s="86" t="s">
        <v>2950</v>
      </c>
    </row>
    <row r="16" spans="1:9" x14ac:dyDescent="0.25">
      <c r="A16" s="158">
        <v>15</v>
      </c>
      <c r="B16" s="51" t="s">
        <v>5016</v>
      </c>
      <c r="C16" s="123" t="s">
        <v>3719</v>
      </c>
      <c r="D16" s="124" t="s">
        <v>5052</v>
      </c>
      <c r="E16" s="123">
        <v>127</v>
      </c>
      <c r="F16" s="124">
        <v>44669</v>
      </c>
      <c r="G16" s="86" t="s">
        <v>2950</v>
      </c>
    </row>
    <row r="17" spans="1:7" x14ac:dyDescent="0.25">
      <c r="A17" s="158">
        <v>16</v>
      </c>
      <c r="B17" s="51" t="s">
        <v>5049</v>
      </c>
      <c r="C17" s="123" t="s">
        <v>5050</v>
      </c>
      <c r="D17" s="124" t="s">
        <v>5051</v>
      </c>
      <c r="E17" s="123">
        <v>163</v>
      </c>
      <c r="F17" s="124">
        <v>44712</v>
      </c>
      <c r="G17" s="140" t="s">
        <v>2843</v>
      </c>
    </row>
    <row r="18" spans="1:7" x14ac:dyDescent="0.25">
      <c r="A18" s="158">
        <v>17</v>
      </c>
      <c r="B18" s="51" t="s">
        <v>5058</v>
      </c>
      <c r="C18" s="123" t="s">
        <v>5059</v>
      </c>
      <c r="D18" s="124" t="s">
        <v>5060</v>
      </c>
      <c r="E18" s="123">
        <v>167</v>
      </c>
      <c r="F18" s="124">
        <v>44718</v>
      </c>
      <c r="G18" s="140" t="s">
        <v>2843</v>
      </c>
    </row>
    <row r="19" spans="1:7" x14ac:dyDescent="0.25">
      <c r="A19" s="158">
        <v>18</v>
      </c>
      <c r="B19" s="51" t="s">
        <v>4294</v>
      </c>
      <c r="C19" s="123">
        <v>921</v>
      </c>
      <c r="D19" s="124" t="s">
        <v>5060</v>
      </c>
      <c r="E19" s="123">
        <v>171</v>
      </c>
      <c r="F19" s="124">
        <v>44718</v>
      </c>
      <c r="G19" s="140" t="s">
        <v>2843</v>
      </c>
    </row>
    <row r="20" spans="1:7" x14ac:dyDescent="0.25">
      <c r="A20" s="158">
        <v>19</v>
      </c>
      <c r="B20" s="51" t="s">
        <v>5166</v>
      </c>
      <c r="C20" s="123" t="s">
        <v>4412</v>
      </c>
      <c r="D20" s="124" t="s">
        <v>5167</v>
      </c>
      <c r="E20" s="123">
        <v>56</v>
      </c>
      <c r="F20" s="124">
        <v>44601</v>
      </c>
      <c r="G20" s="140" t="s">
        <v>2843</v>
      </c>
    </row>
    <row r="21" spans="1:7" x14ac:dyDescent="0.25">
      <c r="A21" s="158">
        <v>20</v>
      </c>
      <c r="B21" s="51" t="s">
        <v>5171</v>
      </c>
      <c r="C21" s="123">
        <v>631</v>
      </c>
      <c r="D21" s="124" t="s">
        <v>5172</v>
      </c>
      <c r="E21" s="123">
        <v>254</v>
      </c>
      <c r="F21" s="124">
        <v>44805</v>
      </c>
      <c r="G21" s="86" t="s">
        <v>2950</v>
      </c>
    </row>
    <row r="22" spans="1:7" x14ac:dyDescent="0.25">
      <c r="A22" s="158">
        <v>21</v>
      </c>
      <c r="B22" s="51" t="s">
        <v>5202</v>
      </c>
      <c r="C22" s="123" t="s">
        <v>5203</v>
      </c>
      <c r="D22" s="124" t="s">
        <v>5172</v>
      </c>
      <c r="E22" s="123">
        <v>299</v>
      </c>
      <c r="F22" s="124">
        <v>44811</v>
      </c>
      <c r="G22" s="86" t="s">
        <v>2950</v>
      </c>
    </row>
    <row r="23" spans="1:7" x14ac:dyDescent="0.25">
      <c r="A23" s="158">
        <v>22</v>
      </c>
      <c r="B23" s="51" t="s">
        <v>5270</v>
      </c>
      <c r="C23" s="123" t="s">
        <v>3502</v>
      </c>
      <c r="D23" s="124" t="s">
        <v>5271</v>
      </c>
      <c r="E23" s="123">
        <v>344</v>
      </c>
      <c r="F23" s="124">
        <v>44820</v>
      </c>
      <c r="G23" s="86" t="s">
        <v>2950</v>
      </c>
    </row>
    <row r="24" spans="1:7" x14ac:dyDescent="0.25">
      <c r="A24" s="158">
        <v>23</v>
      </c>
      <c r="B24" s="51" t="s">
        <v>5281</v>
      </c>
      <c r="C24" s="123">
        <v>232</v>
      </c>
      <c r="D24" s="124" t="s">
        <v>5282</v>
      </c>
      <c r="E24" s="123">
        <v>356</v>
      </c>
      <c r="F24" s="124">
        <v>44825</v>
      </c>
      <c r="G24" s="140" t="s">
        <v>2843</v>
      </c>
    </row>
    <row r="25" spans="1:7" x14ac:dyDescent="0.25">
      <c r="A25" s="158">
        <v>24</v>
      </c>
      <c r="B25" s="51" t="s">
        <v>5358</v>
      </c>
      <c r="C25" s="123">
        <v>921</v>
      </c>
      <c r="D25" s="124" t="s">
        <v>5359</v>
      </c>
      <c r="E25" s="123">
        <v>392</v>
      </c>
      <c r="F25" s="124">
        <v>44838</v>
      </c>
      <c r="G25" s="86" t="s">
        <v>2950</v>
      </c>
    </row>
    <row r="26" spans="1:7" x14ac:dyDescent="0.25">
      <c r="A26" s="158">
        <v>25</v>
      </c>
      <c r="B26" s="51" t="s">
        <v>5390</v>
      </c>
      <c r="C26" s="123">
        <v>611</v>
      </c>
      <c r="D26" s="124" t="s">
        <v>5172</v>
      </c>
      <c r="E26" s="123">
        <v>419</v>
      </c>
      <c r="F26" s="124">
        <v>44846</v>
      </c>
      <c r="G26" s="86" t="s">
        <v>2950</v>
      </c>
    </row>
    <row r="27" spans="1:7" x14ac:dyDescent="0.25">
      <c r="A27" s="158">
        <v>26</v>
      </c>
      <c r="B27" s="51" t="s">
        <v>5430</v>
      </c>
      <c r="C27" s="123" t="s">
        <v>5050</v>
      </c>
      <c r="D27" s="124" t="s">
        <v>5431</v>
      </c>
      <c r="E27" s="123">
        <v>449</v>
      </c>
      <c r="F27" s="124">
        <v>44858</v>
      </c>
      <c r="G27" s="86" t="s">
        <v>2950</v>
      </c>
    </row>
    <row r="28" spans="1:7" x14ac:dyDescent="0.25">
      <c r="A28" s="158">
        <v>27</v>
      </c>
      <c r="B28" s="51" t="s">
        <v>5437</v>
      </c>
      <c r="C28" s="123">
        <v>741</v>
      </c>
      <c r="D28" s="124" t="s">
        <v>5438</v>
      </c>
      <c r="E28" s="123">
        <v>457</v>
      </c>
      <c r="F28" s="124">
        <v>44861</v>
      </c>
      <c r="G28" s="86" t="s">
        <v>2950</v>
      </c>
    </row>
    <row r="29" spans="1:7" x14ac:dyDescent="0.25">
      <c r="A29" s="158">
        <v>28</v>
      </c>
      <c r="B29" s="51" t="s">
        <v>5442</v>
      </c>
      <c r="C29" s="123" t="s">
        <v>5059</v>
      </c>
      <c r="D29" s="124" t="s">
        <v>5443</v>
      </c>
      <c r="E29" s="123">
        <v>464</v>
      </c>
      <c r="F29" s="124">
        <v>44862</v>
      </c>
      <c r="G29" s="86" t="s">
        <v>2950</v>
      </c>
    </row>
    <row r="30" spans="1:7" x14ac:dyDescent="0.25">
      <c r="A30" s="104">
        <v>29</v>
      </c>
      <c r="B30" s="65" t="s">
        <v>5470</v>
      </c>
      <c r="C30" s="287" t="s">
        <v>5471</v>
      </c>
      <c r="D30" s="288" t="s">
        <v>5472</v>
      </c>
      <c r="E30" s="287">
        <v>480</v>
      </c>
      <c r="F30" s="288">
        <v>44872</v>
      </c>
      <c r="G30" s="244" t="s">
        <v>2843</v>
      </c>
    </row>
    <row r="31" spans="1:7" x14ac:dyDescent="0.25">
      <c r="A31" s="104">
        <v>30</v>
      </c>
      <c r="B31" s="65" t="s">
        <v>5473</v>
      </c>
      <c r="C31" s="287" t="s">
        <v>3829</v>
      </c>
      <c r="D31" s="288" t="s">
        <v>5472</v>
      </c>
      <c r="E31" s="287">
        <v>479</v>
      </c>
      <c r="F31" s="288">
        <v>44872</v>
      </c>
      <c r="G31" s="244" t="s">
        <v>2843</v>
      </c>
    </row>
    <row r="32" spans="1:7" x14ac:dyDescent="0.25">
      <c r="A32" s="104">
        <v>31</v>
      </c>
      <c r="B32" s="65" t="s">
        <v>5474</v>
      </c>
      <c r="C32" s="287" t="s">
        <v>4922</v>
      </c>
      <c r="D32" s="288" t="s">
        <v>5472</v>
      </c>
      <c r="E32" s="287">
        <v>481</v>
      </c>
      <c r="F32" s="288">
        <v>44872</v>
      </c>
      <c r="G32" s="244" t="s">
        <v>2843</v>
      </c>
    </row>
    <row r="33" spans="1:7" x14ac:dyDescent="0.25">
      <c r="A33" s="104">
        <v>32</v>
      </c>
      <c r="B33" s="65" t="s">
        <v>5486</v>
      </c>
      <c r="C33" s="287" t="s">
        <v>5487</v>
      </c>
      <c r="D33" s="288" t="s">
        <v>5488</v>
      </c>
      <c r="E33" s="287">
        <v>488</v>
      </c>
      <c r="F33" s="288">
        <v>44875</v>
      </c>
      <c r="G33" s="244" t="s">
        <v>2843</v>
      </c>
    </row>
    <row r="34" spans="1:7" x14ac:dyDescent="0.25">
      <c r="A34" s="158">
        <v>33</v>
      </c>
      <c r="B34" s="51" t="s">
        <v>5490</v>
      </c>
      <c r="C34" s="123">
        <v>741</v>
      </c>
      <c r="D34" s="124" t="s">
        <v>5491</v>
      </c>
      <c r="E34" s="123">
        <v>500</v>
      </c>
      <c r="F34" s="124">
        <v>44881</v>
      </c>
      <c r="G34" s="86" t="s">
        <v>2950</v>
      </c>
    </row>
    <row r="35" spans="1:7" x14ac:dyDescent="0.25">
      <c r="A35" s="158">
        <v>34</v>
      </c>
      <c r="B35" s="51" t="s">
        <v>5504</v>
      </c>
      <c r="C35" s="123" t="s">
        <v>4490</v>
      </c>
      <c r="D35" s="124" t="s">
        <v>5172</v>
      </c>
      <c r="E35" s="123">
        <v>503</v>
      </c>
      <c r="F35" s="124">
        <v>44882</v>
      </c>
      <c r="G35" s="140" t="s">
        <v>2843</v>
      </c>
    </row>
    <row r="36" spans="1:7" x14ac:dyDescent="0.25">
      <c r="A36" s="104">
        <v>35</v>
      </c>
      <c r="B36" s="65" t="s">
        <v>5505</v>
      </c>
      <c r="C36" s="287" t="s">
        <v>4043</v>
      </c>
      <c r="D36" s="288" t="s">
        <v>5506</v>
      </c>
      <c r="E36" s="287">
        <v>504</v>
      </c>
      <c r="F36" s="288">
        <v>44882</v>
      </c>
      <c r="G36" s="244" t="s">
        <v>2843</v>
      </c>
    </row>
    <row r="37" spans="1:7" x14ac:dyDescent="0.25">
      <c r="A37" s="158">
        <v>36</v>
      </c>
      <c r="B37" s="51" t="s">
        <v>5526</v>
      </c>
      <c r="C37" s="123">
        <v>821</v>
      </c>
      <c r="D37" s="124" t="s">
        <v>5172</v>
      </c>
      <c r="E37" s="123">
        <v>526</v>
      </c>
      <c r="F37" s="124">
        <v>44897</v>
      </c>
      <c r="G37" s="140" t="s">
        <v>2843</v>
      </c>
    </row>
    <row r="38" spans="1:7" x14ac:dyDescent="0.25">
      <c r="A38" s="104">
        <v>37</v>
      </c>
      <c r="B38" s="65" t="s">
        <v>5531</v>
      </c>
      <c r="C38" s="287" t="s">
        <v>5532</v>
      </c>
      <c r="D38" s="288" t="s">
        <v>5533</v>
      </c>
      <c r="E38" s="287">
        <v>543</v>
      </c>
      <c r="F38" s="288">
        <v>44910</v>
      </c>
      <c r="G38" s="244" t="s">
        <v>2843</v>
      </c>
    </row>
    <row r="39" spans="1:7" x14ac:dyDescent="0.25">
      <c r="A39" s="158">
        <v>38</v>
      </c>
      <c r="B39" s="83" t="s">
        <v>5536</v>
      </c>
      <c r="C39" s="221">
        <v>531</v>
      </c>
      <c r="D39" s="222" t="s">
        <v>5172</v>
      </c>
      <c r="E39" s="221">
        <v>545</v>
      </c>
      <c r="F39" s="222">
        <v>44911</v>
      </c>
      <c r="G39" s="36" t="s">
        <v>2950</v>
      </c>
    </row>
    <row r="40" spans="1:7" x14ac:dyDescent="0.25">
      <c r="A40" s="158">
        <v>39</v>
      </c>
      <c r="B40" s="65" t="s">
        <v>5539</v>
      </c>
      <c r="C40" s="287" t="s">
        <v>5532</v>
      </c>
      <c r="D40" s="288" t="s">
        <v>5540</v>
      </c>
      <c r="E40" s="287">
        <v>532</v>
      </c>
      <c r="F40" s="288">
        <v>44900</v>
      </c>
      <c r="G40" s="244" t="s">
        <v>2843</v>
      </c>
    </row>
    <row r="41" spans="1:7" x14ac:dyDescent="0.25">
      <c r="A41" s="158">
        <v>40</v>
      </c>
      <c r="B41" s="83" t="s">
        <v>5542</v>
      </c>
      <c r="C41" s="221">
        <v>232</v>
      </c>
      <c r="D41" s="222" t="s">
        <v>5172</v>
      </c>
      <c r="E41" s="221">
        <v>539</v>
      </c>
      <c r="F41" s="222">
        <v>44903</v>
      </c>
      <c r="G41" s="140" t="s">
        <v>2843</v>
      </c>
    </row>
    <row r="42" spans="1:7" x14ac:dyDescent="0.25">
      <c r="A42" s="158">
        <v>41</v>
      </c>
      <c r="B42" s="83" t="s">
        <v>5555</v>
      </c>
      <c r="C42" s="221">
        <v>432</v>
      </c>
      <c r="D42" s="222" t="s">
        <v>5172</v>
      </c>
      <c r="E42" s="221">
        <v>548</v>
      </c>
      <c r="F42" s="222">
        <v>44914</v>
      </c>
      <c r="G42" s="140" t="s">
        <v>2843</v>
      </c>
    </row>
    <row r="43" spans="1:7" x14ac:dyDescent="0.25">
      <c r="A43" s="104">
        <v>42</v>
      </c>
      <c r="B43" s="65" t="s">
        <v>5559</v>
      </c>
      <c r="C43" s="287" t="s">
        <v>5560</v>
      </c>
      <c r="D43" s="288" t="s">
        <v>5561</v>
      </c>
      <c r="E43" s="287">
        <v>550</v>
      </c>
      <c r="F43" s="288">
        <v>44917</v>
      </c>
      <c r="G43" s="39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Y384"/>
  <sheetViews>
    <sheetView zoomScaleNormal="100" workbookViewId="0">
      <pane ySplit="2" topLeftCell="A201" activePane="bottomLeft" state="frozen"/>
      <selection pane="bottomLeft" activeCell="O163" sqref="O163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5564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396</v>
      </c>
      <c r="G4" s="24">
        <f>C6+C13+C24+C32+C37+C43+C50+C109+C122+C123+C132+C133+C141+C152+C55+C64+C85+C94+C14+C15+C25+C26+C65+C110+C124+C142+C153+C103</f>
        <v>389</v>
      </c>
      <c r="H4" s="24">
        <f>C7+C16+C27+C33+C38+C45+C51+C56+C111+C125+C126+C134+C143+C154+C135+C86+C96+C68+C69+C112</f>
        <v>341</v>
      </c>
      <c r="I4" s="24">
        <f>C8+C34+C39+C47+C52+C57+C113+C127+C136+C145+C156+C157+C128+C87+C98+C72+C74+C137+C158+C114</f>
        <v>261</v>
      </c>
      <c r="J4" s="24"/>
      <c r="K4" s="170">
        <f>F4+G4+H4+I4</f>
        <v>1387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25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275</v>
      </c>
      <c r="G7" s="5">
        <f>B6+B13+B14+B15+B24+B25+B26+B32+B37+B43+B50+B55+B109+B122+B123+B132+B141+B152+B153+B133+B64+B85+B94+B65+B110+B142+B66+B67+B95+B44+B81+B82+B103</f>
        <v>272</v>
      </c>
      <c r="H7" s="5">
        <f>B7+B16+B17+B18+B27+B28+B29+B33+B38+B45+B51+B56+B111+B125+B126+B134+B135+B143+B154+B155+B86+B96+B68+B69+B112+B144+B72+B46+B70+B71+B97</f>
        <v>259</v>
      </c>
      <c r="I7" s="5">
        <f>B8+B34+B39+B47+B52+B57+B113+B127+B136+B137+B145+B156+B157+B158+B87+B98+B74+B128+B75+B73+B114+B146</f>
        <v>161</v>
      </c>
      <c r="J7" s="5"/>
      <c r="K7" s="94">
        <f>SUM(F7+G7+H7+I7)</f>
        <v>967</v>
      </c>
    </row>
    <row r="8" spans="1:19" x14ac:dyDescent="0.25">
      <c r="A8" s="62">
        <v>141</v>
      </c>
      <c r="B8" s="5">
        <v>0</v>
      </c>
      <c r="C8" s="24">
        <v>20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O9" t="s">
        <v>5074</v>
      </c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</f>
        <v>4</v>
      </c>
      <c r="G10" s="5">
        <f>D6+D13+D14+D15+D24+D25+D32+D37+D43+D50+D55+D109+D122+D123+D132+D133+D141+D152+D153+D64+D85+D94+D26+D65+D110+D142+D66+D95</f>
        <v>9</v>
      </c>
      <c r="H10" s="5">
        <f>D7+D16+D17+D18+D27+D28+D29+D33+D38+D45+D51+D56+D111+D125+D126+D134+D143+D154+D155+D65+D86+D96+D68+D69+D144+D112</f>
        <v>20</v>
      </c>
      <c r="I10" s="5">
        <f>D8+D34+D39+D47+D52+D57+D113+D127+D136+D137+D145+D156+D157+D158+D87+D98+D72+D74+D128</f>
        <v>4</v>
      </c>
      <c r="J10" s="5"/>
      <c r="K10" s="94">
        <f>SUM(F10+G10+H10+I10)</f>
        <v>37</v>
      </c>
      <c r="O10" t="s">
        <v>5075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2391</v>
      </c>
      <c r="N11" s="220"/>
      <c r="O11" t="s">
        <v>5072</v>
      </c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O12" t="s">
        <v>5073</v>
      </c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O13" t="s">
        <v>5076</v>
      </c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675</v>
      </c>
      <c r="G16" s="5">
        <f>SUM(G4+G7+G10)</f>
        <v>670</v>
      </c>
      <c r="H16" s="5">
        <f>SUM(H4+H7+H10)</f>
        <v>620</v>
      </c>
      <c r="I16" s="5">
        <f>SUM(I4+I7+I10)</f>
        <v>426</v>
      </c>
      <c r="J16" s="5"/>
      <c r="K16" s="94">
        <f>SUM(F16+G16+H16+I16)</f>
        <v>2391</v>
      </c>
      <c r="O16" s="252" t="s">
        <v>5074</v>
      </c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 t="s">
        <v>5075</v>
      </c>
      <c r="P17" s="252" t="s">
        <v>5081</v>
      </c>
      <c r="Q17" s="252"/>
      <c r="R17" s="252" t="s">
        <v>5082</v>
      </c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 t="s">
        <v>5072</v>
      </c>
      <c r="P18" s="252" t="s">
        <v>5083</v>
      </c>
      <c r="Q18" s="252"/>
      <c r="R18" s="252" t="s">
        <v>5084</v>
      </c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 t="s">
        <v>5073</v>
      </c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 t="s">
        <v>5076</v>
      </c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19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2</v>
      </c>
      <c r="C32" s="5">
        <v>24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 t="s">
        <v>5130</v>
      </c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 t="s">
        <v>5131</v>
      </c>
    </row>
    <row r="37" spans="1:16" x14ac:dyDescent="0.25">
      <c r="A37" s="62">
        <v>521</v>
      </c>
      <c r="B37" s="5"/>
      <c r="C37" s="24">
        <v>22</v>
      </c>
      <c r="D37" s="5">
        <v>1</v>
      </c>
      <c r="E37" s="108"/>
      <c r="F37" s="108"/>
      <c r="G37" s="108"/>
      <c r="H37" s="108"/>
      <c r="I37" s="108"/>
      <c r="J37" s="108"/>
      <c r="K37" s="108"/>
      <c r="O37" t="s">
        <v>5132</v>
      </c>
    </row>
    <row r="38" spans="1:16" x14ac:dyDescent="0.25">
      <c r="A38" s="62">
        <v>531</v>
      </c>
      <c r="B38" s="5"/>
      <c r="C38" s="24">
        <v>17</v>
      </c>
      <c r="D38" s="5">
        <v>1</v>
      </c>
      <c r="E38" s="108"/>
      <c r="F38" s="108"/>
      <c r="G38" s="108"/>
      <c r="H38" s="108"/>
      <c r="I38" s="108"/>
      <c r="J38" s="108"/>
      <c r="K38" s="108"/>
      <c r="O38" t="s">
        <v>5133</v>
      </c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 t="s">
        <v>5134</v>
      </c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 t="s">
        <v>5142</v>
      </c>
    </row>
    <row r="44" spans="1:16" x14ac:dyDescent="0.25">
      <c r="A44" s="108" t="s">
        <v>4492</v>
      </c>
      <c r="B44" s="108">
        <v>19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  <c r="O44" t="s">
        <v>5141</v>
      </c>
    </row>
    <row r="45" spans="1:16" x14ac:dyDescent="0.25">
      <c r="A45" s="108" t="s">
        <v>2989</v>
      </c>
      <c r="B45" s="108">
        <v>0</v>
      </c>
      <c r="C45" s="108">
        <v>23</v>
      </c>
      <c r="D45" s="108">
        <v>3</v>
      </c>
      <c r="E45" s="260"/>
      <c r="F45" s="108"/>
      <c r="G45" s="108"/>
      <c r="H45" s="108"/>
      <c r="I45" s="108"/>
      <c r="J45" s="108"/>
      <c r="K45" s="108"/>
      <c r="O45" t="s">
        <v>5139</v>
      </c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3</v>
      </c>
      <c r="C47" s="108">
        <v>22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 t="s">
        <v>5136</v>
      </c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 t="s">
        <v>5137</v>
      </c>
    </row>
    <row r="50" spans="1:20" x14ac:dyDescent="0.25">
      <c r="A50" s="108" t="s">
        <v>2991</v>
      </c>
      <c r="B50" s="5">
        <v>0</v>
      </c>
      <c r="C50" s="108">
        <v>25</v>
      </c>
      <c r="D50" s="5">
        <v>1</v>
      </c>
      <c r="E50" s="5"/>
      <c r="F50" s="5"/>
      <c r="G50" s="5"/>
      <c r="H50" s="5"/>
      <c r="I50" s="5"/>
      <c r="J50" s="5"/>
      <c r="K50" s="5"/>
      <c r="O50" t="s">
        <v>5138</v>
      </c>
    </row>
    <row r="51" spans="1:20" x14ac:dyDescent="0.25">
      <c r="A51" s="5" t="s">
        <v>2992</v>
      </c>
      <c r="B51" s="5">
        <v>1</v>
      </c>
      <c r="C51" s="5">
        <v>22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 t="s">
        <v>5143</v>
      </c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1</v>
      </c>
      <c r="E54" s="264" t="s">
        <v>2843</v>
      </c>
      <c r="F54" s="5"/>
      <c r="G54" s="5"/>
      <c r="H54" s="5"/>
      <c r="I54" s="5"/>
      <c r="J54" s="5"/>
      <c r="K54" s="5"/>
      <c r="O54" s="220" t="s">
        <v>5162</v>
      </c>
      <c r="T54" s="220"/>
    </row>
    <row r="55" spans="1:20" x14ac:dyDescent="0.25">
      <c r="A55" s="5" t="s">
        <v>2995</v>
      </c>
      <c r="B55" s="5">
        <v>1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 t="s">
        <v>5163</v>
      </c>
    </row>
    <row r="56" spans="1:20" x14ac:dyDescent="0.25">
      <c r="A56" s="5" t="s">
        <v>2996</v>
      </c>
      <c r="B56" s="5">
        <v>2</v>
      </c>
      <c r="C56" s="5">
        <v>20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  <c r="O56" t="s">
        <v>5164</v>
      </c>
    </row>
    <row r="57" spans="1:20" x14ac:dyDescent="0.25">
      <c r="A57" s="5" t="s">
        <v>2997</v>
      </c>
      <c r="B57" s="5">
        <v>0</v>
      </c>
      <c r="C57" s="5">
        <v>23</v>
      </c>
      <c r="D57" s="5">
        <v>1</v>
      </c>
      <c r="E57" s="5"/>
      <c r="F57" s="5"/>
      <c r="G57" s="5"/>
      <c r="H57" s="5"/>
      <c r="I57" s="5"/>
      <c r="J57" s="5"/>
      <c r="K57" s="5"/>
      <c r="O57" t="s">
        <v>5165</v>
      </c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22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5098</v>
      </c>
      <c r="B74" s="5">
        <v>26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22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26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28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23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4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3</v>
      </c>
      <c r="C86" s="86">
        <v>23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24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14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14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24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13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24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22</v>
      </c>
      <c r="D132" s="5">
        <v>1</v>
      </c>
      <c r="E132" s="135" t="s">
        <v>2843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20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15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19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24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25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18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967</v>
      </c>
      <c r="C160" s="176">
        <f>SUM(C4:C159)</f>
        <v>1387</v>
      </c>
      <c r="D160" s="176">
        <f>SUM(D4:D159)</f>
        <v>37</v>
      </c>
      <c r="E160" s="165"/>
      <c r="F160" s="176"/>
      <c r="G160" s="165"/>
      <c r="H160" s="165"/>
      <c r="I160" s="165"/>
      <c r="J160" s="165"/>
      <c r="K160" s="176">
        <f>B160+C160+D160</f>
        <v>2391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9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17</v>
      </c>
      <c r="C177" s="165"/>
      <c r="D177" s="165">
        <v>1</v>
      </c>
      <c r="E177" s="254" t="s">
        <v>2843</v>
      </c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29</v>
      </c>
      <c r="G188" s="165">
        <f>SUM(B175+B176+B177+B196+B203+B209+B210)</f>
        <v>37</v>
      </c>
      <c r="H188" s="165">
        <f>SUM(B178+B179+B180+B197+B204+B211+B212)</f>
        <v>59</v>
      </c>
      <c r="I188" s="165">
        <f>SUM(B181+B182+B183+B184+B213+B214)</f>
        <v>79</v>
      </c>
      <c r="J188" s="165">
        <f>SUM(B215)</f>
        <v>27</v>
      </c>
      <c r="K188" s="176">
        <f>SUM(F188:J188)</f>
        <v>231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3</v>
      </c>
      <c r="G190" s="165">
        <f>SUM(D175+D176+D177+D196+D203+D209+D210)</f>
        <v>2</v>
      </c>
      <c r="H190" s="165">
        <f>SUM(D178+D179+D180+D204+D211+D212)</f>
        <v>2</v>
      </c>
      <c r="I190" s="165">
        <f>SUM(D185+D186+D187+D181)</f>
        <v>1</v>
      </c>
      <c r="J190" s="165">
        <f>SUM(D215)</f>
        <v>1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117</v>
      </c>
      <c r="G192" s="96">
        <f>G186+G188+G190</f>
        <v>99</v>
      </c>
      <c r="H192" s="96">
        <f>H186+H188+H190</f>
        <v>121</v>
      </c>
      <c r="I192" s="96">
        <f>I186+I188+I190</f>
        <v>110</v>
      </c>
      <c r="J192" s="96">
        <f>SUM(J186+J188+J190)</f>
        <v>28</v>
      </c>
      <c r="K192" s="167">
        <f>SUM(K186:K191)</f>
        <v>475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475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2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27</v>
      </c>
      <c r="C215" s="271"/>
      <c r="D215" s="5">
        <v>1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231</v>
      </c>
      <c r="C220" s="179">
        <f>SUM(C171:C219)</f>
        <v>235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475</v>
      </c>
    </row>
    <row r="221" spans="1:18" ht="15.75" thickTop="1" x14ac:dyDescent="0.25">
      <c r="A221" s="24" t="s">
        <v>1802</v>
      </c>
      <c r="B221" s="24">
        <f>B220+B160</f>
        <v>1198</v>
      </c>
      <c r="C221" s="24">
        <f>C160+C220</f>
        <v>1622</v>
      </c>
      <c r="D221" s="24">
        <f>D160+D220</f>
        <v>46</v>
      </c>
      <c r="E221" s="24"/>
      <c r="F221" s="24"/>
      <c r="G221" s="24"/>
      <c r="H221" s="24"/>
      <c r="I221" s="24"/>
      <c r="J221" s="24"/>
      <c r="K221" s="24">
        <f>K220+K160</f>
        <v>2866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5580</v>
      </c>
      <c r="E227" s="253" t="s">
        <v>5197</v>
      </c>
      <c r="P227" t="s">
        <v>5565</v>
      </c>
      <c r="Q227" s="253"/>
      <c r="R227" s="253"/>
    </row>
    <row r="228" spans="1:18" x14ac:dyDescent="0.25">
      <c r="A228" s="253" t="s">
        <v>5585</v>
      </c>
      <c r="B228" s="253"/>
      <c r="C228" s="253"/>
      <c r="D228" s="253"/>
      <c r="E228" s="253" t="s">
        <v>5591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5579</v>
      </c>
      <c r="Q228" s="253"/>
      <c r="R228" s="253"/>
    </row>
    <row r="229" spans="1:18" x14ac:dyDescent="0.25">
      <c r="A229" s="253" t="s">
        <v>5588</v>
      </c>
      <c r="B229" s="253"/>
      <c r="C229" s="253"/>
      <c r="D229" s="253"/>
      <c r="E229" s="253" t="s">
        <v>5365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5590</v>
      </c>
      <c r="B230" s="253"/>
      <c r="C230" s="253"/>
      <c r="D230" s="253"/>
      <c r="E230" s="253" t="s">
        <v>5604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 t="s">
        <v>5251</v>
      </c>
      <c r="B231" s="253"/>
      <c r="C231" s="253"/>
      <c r="D231" s="253"/>
      <c r="E231" s="253" t="s">
        <v>5605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 t="s">
        <v>5606</v>
      </c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 t="s">
        <v>5597</v>
      </c>
      <c r="L258" s="395"/>
      <c r="P258" s="253" t="s">
        <v>5588</v>
      </c>
    </row>
    <row r="259" spans="1:16" x14ac:dyDescent="0.25">
      <c r="B259" s="253"/>
      <c r="C259" s="253"/>
      <c r="E259" s="253" t="s">
        <v>5598</v>
      </c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5567</v>
      </c>
      <c r="B328" s="166"/>
      <c r="E328" s="253" t="s">
        <v>5600</v>
      </c>
      <c r="P328" t="s">
        <v>4722</v>
      </c>
    </row>
    <row r="329" spans="1:18" x14ac:dyDescent="0.25">
      <c r="A329" t="s">
        <v>5575</v>
      </c>
      <c r="Q329" s="253"/>
      <c r="R329" s="253"/>
    </row>
    <row r="330" spans="1:18" x14ac:dyDescent="0.25">
      <c r="A330" t="s">
        <v>5586</v>
      </c>
    </row>
    <row r="331" spans="1:18" x14ac:dyDescent="0.25">
      <c r="A331" t="s">
        <v>5593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5570</v>
      </c>
      <c r="B344" s="253"/>
      <c r="C344" s="253"/>
      <c r="D344" s="253"/>
      <c r="E344" s="253" t="s">
        <v>5570</v>
      </c>
      <c r="F344" s="253"/>
      <c r="G344" s="253"/>
    </row>
    <row r="345" spans="1:16" x14ac:dyDescent="0.25">
      <c r="A345" s="253" t="s">
        <v>5571</v>
      </c>
      <c r="B345" s="253"/>
      <c r="C345" s="253"/>
      <c r="D345" s="253"/>
      <c r="E345" s="253" t="s">
        <v>5571</v>
      </c>
      <c r="F345" s="253"/>
      <c r="G345" s="253"/>
    </row>
    <row r="346" spans="1:16" x14ac:dyDescent="0.25">
      <c r="A346" s="253" t="s">
        <v>5572</v>
      </c>
      <c r="B346" s="253"/>
      <c r="C346" s="253"/>
      <c r="D346" s="253"/>
      <c r="E346" s="253" t="s">
        <v>5572</v>
      </c>
      <c r="F346" s="253"/>
      <c r="G346" s="253"/>
    </row>
    <row r="347" spans="1:16" x14ac:dyDescent="0.25">
      <c r="A347" s="253" t="s">
        <v>5574</v>
      </c>
      <c r="B347" s="253"/>
      <c r="C347" s="253"/>
      <c r="D347" s="253"/>
      <c r="E347" s="253" t="s">
        <v>5573</v>
      </c>
      <c r="F347" s="253"/>
      <c r="G347" s="253"/>
    </row>
    <row r="348" spans="1:16" x14ac:dyDescent="0.25">
      <c r="A348" s="253" t="s">
        <v>5581</v>
      </c>
      <c r="B348" s="253"/>
      <c r="C348" s="253"/>
      <c r="D348" s="253"/>
      <c r="E348" s="253" t="s">
        <v>5574</v>
      </c>
      <c r="F348" s="253"/>
    </row>
    <row r="349" spans="1:16" x14ac:dyDescent="0.25">
      <c r="A349" s="253" t="s">
        <v>5589</v>
      </c>
      <c r="C349" s="253"/>
      <c r="D349" s="253"/>
      <c r="E349" s="253" t="s">
        <v>5589</v>
      </c>
    </row>
    <row r="350" spans="1:16" x14ac:dyDescent="0.25">
      <c r="A350" s="253" t="s">
        <v>5594</v>
      </c>
      <c r="C350" s="253"/>
      <c r="D350" s="253"/>
      <c r="E350" s="253" t="s">
        <v>5594</v>
      </c>
    </row>
    <row r="351" spans="1:16" x14ac:dyDescent="0.25">
      <c r="A351" s="253"/>
      <c r="C351" s="253"/>
      <c r="D351" s="253"/>
      <c r="E351" s="253" t="s">
        <v>5603</v>
      </c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A373" t="s">
        <v>4997</v>
      </c>
      <c r="C373" s="253"/>
      <c r="D373" s="253"/>
      <c r="E373" s="253"/>
      <c r="P373" s="253" t="s">
        <v>5579</v>
      </c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I47"/>
  <sheetViews>
    <sheetView topLeftCell="A22" workbookViewId="0">
      <selection activeCell="J42" sqref="J40:J42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  <c r="H11" t="s">
        <v>5592</v>
      </c>
    </row>
    <row r="12" spans="1:9" x14ac:dyDescent="0.25">
      <c r="A12" s="158">
        <v>11</v>
      </c>
      <c r="B12" s="51" t="s">
        <v>4937</v>
      </c>
      <c r="C12" s="123" t="s">
        <v>4938</v>
      </c>
      <c r="D12" s="124" t="s">
        <v>4939</v>
      </c>
      <c r="E12" s="123">
        <v>51</v>
      </c>
      <c r="F12" s="124">
        <v>44594</v>
      </c>
      <c r="G12" s="140" t="s">
        <v>2843</v>
      </c>
    </row>
    <row r="13" spans="1:9" x14ac:dyDescent="0.25">
      <c r="A13" s="158">
        <v>12</v>
      </c>
      <c r="B13" s="51" t="s">
        <v>4987</v>
      </c>
      <c r="C13" s="123">
        <v>841</v>
      </c>
      <c r="D13" s="124" t="s">
        <v>4988</v>
      </c>
      <c r="E13" s="123">
        <v>98</v>
      </c>
      <c r="F13" s="124">
        <v>44642</v>
      </c>
      <c r="G13" s="86" t="s">
        <v>2950</v>
      </c>
    </row>
    <row r="14" spans="1:9" x14ac:dyDescent="0.25">
      <c r="A14" s="158">
        <v>13</v>
      </c>
      <c r="B14" s="51" t="s">
        <v>5016</v>
      </c>
      <c r="C14" s="123" t="s">
        <v>3719</v>
      </c>
      <c r="D14" s="124" t="s">
        <v>5052</v>
      </c>
      <c r="E14" s="123">
        <v>127</v>
      </c>
      <c r="F14" s="124">
        <v>44669</v>
      </c>
      <c r="G14" s="86" t="s">
        <v>2950</v>
      </c>
    </row>
    <row r="15" spans="1:9" x14ac:dyDescent="0.25">
      <c r="A15" s="158">
        <v>14</v>
      </c>
      <c r="B15" s="51" t="s">
        <v>5049</v>
      </c>
      <c r="C15" s="123" t="s">
        <v>5050</v>
      </c>
      <c r="D15" s="124" t="s">
        <v>5051</v>
      </c>
      <c r="E15" s="123">
        <v>163</v>
      </c>
      <c r="F15" s="124">
        <v>44712</v>
      </c>
      <c r="G15" s="140" t="s">
        <v>2843</v>
      </c>
    </row>
    <row r="16" spans="1:9" x14ac:dyDescent="0.25">
      <c r="A16" s="158">
        <v>15</v>
      </c>
      <c r="B16" s="51" t="s">
        <v>5058</v>
      </c>
      <c r="C16" s="123" t="s">
        <v>5059</v>
      </c>
      <c r="D16" s="124" t="s">
        <v>5060</v>
      </c>
      <c r="E16" s="123">
        <v>167</v>
      </c>
      <c r="F16" s="124">
        <v>44718</v>
      </c>
      <c r="G16" s="140" t="s">
        <v>2843</v>
      </c>
    </row>
    <row r="17" spans="1:7" x14ac:dyDescent="0.25">
      <c r="A17" s="158">
        <v>16</v>
      </c>
      <c r="B17" s="51" t="s">
        <v>4294</v>
      </c>
      <c r="C17" s="123">
        <v>921</v>
      </c>
      <c r="D17" s="124" t="s">
        <v>5060</v>
      </c>
      <c r="E17" s="123">
        <v>171</v>
      </c>
      <c r="F17" s="124">
        <v>44718</v>
      </c>
      <c r="G17" s="140" t="s">
        <v>2843</v>
      </c>
    </row>
    <row r="18" spans="1:7" x14ac:dyDescent="0.25">
      <c r="A18" s="158">
        <v>17</v>
      </c>
      <c r="B18" s="51" t="s">
        <v>5166</v>
      </c>
      <c r="C18" s="123" t="s">
        <v>4412</v>
      </c>
      <c r="D18" s="124" t="s">
        <v>5167</v>
      </c>
      <c r="E18" s="123">
        <v>56</v>
      </c>
      <c r="F18" s="124">
        <v>44601</v>
      </c>
      <c r="G18" s="140" t="s">
        <v>2843</v>
      </c>
    </row>
    <row r="19" spans="1:7" x14ac:dyDescent="0.25">
      <c r="A19" s="158">
        <v>18</v>
      </c>
      <c r="B19" s="51" t="s">
        <v>5171</v>
      </c>
      <c r="C19" s="123">
        <v>631</v>
      </c>
      <c r="D19" s="124" t="s">
        <v>5172</v>
      </c>
      <c r="E19" s="123">
        <v>254</v>
      </c>
      <c r="F19" s="124">
        <v>44805</v>
      </c>
      <c r="G19" s="86" t="s">
        <v>2950</v>
      </c>
    </row>
    <row r="20" spans="1:7" x14ac:dyDescent="0.25">
      <c r="A20" s="158">
        <v>19</v>
      </c>
      <c r="B20" s="51" t="s">
        <v>5202</v>
      </c>
      <c r="C20" s="123" t="s">
        <v>5203</v>
      </c>
      <c r="D20" s="124" t="s">
        <v>5172</v>
      </c>
      <c r="E20" s="123">
        <v>299</v>
      </c>
      <c r="F20" s="124">
        <v>44811</v>
      </c>
      <c r="G20" s="86" t="s">
        <v>2950</v>
      </c>
    </row>
    <row r="21" spans="1:7" x14ac:dyDescent="0.25">
      <c r="A21" s="158">
        <v>20</v>
      </c>
      <c r="B21" s="51" t="s">
        <v>5270</v>
      </c>
      <c r="C21" s="123" t="s">
        <v>3502</v>
      </c>
      <c r="D21" s="124" t="s">
        <v>5271</v>
      </c>
      <c r="E21" s="123">
        <v>344</v>
      </c>
      <c r="F21" s="124">
        <v>44820</v>
      </c>
      <c r="G21" s="86" t="s">
        <v>2950</v>
      </c>
    </row>
    <row r="22" spans="1:7" x14ac:dyDescent="0.25">
      <c r="A22" s="158">
        <v>21</v>
      </c>
      <c r="B22" s="51" t="s">
        <v>5281</v>
      </c>
      <c r="C22" s="123">
        <v>232</v>
      </c>
      <c r="D22" s="124" t="s">
        <v>5282</v>
      </c>
      <c r="E22" s="123">
        <v>356</v>
      </c>
      <c r="F22" s="124">
        <v>44825</v>
      </c>
      <c r="G22" s="140" t="s">
        <v>2843</v>
      </c>
    </row>
    <row r="23" spans="1:7" x14ac:dyDescent="0.25">
      <c r="A23" s="158">
        <v>22</v>
      </c>
      <c r="B23" s="51" t="s">
        <v>5358</v>
      </c>
      <c r="C23" s="123">
        <v>921</v>
      </c>
      <c r="D23" s="124" t="s">
        <v>5359</v>
      </c>
      <c r="E23" s="123">
        <v>392</v>
      </c>
      <c r="F23" s="124">
        <v>44838</v>
      </c>
      <c r="G23" s="86" t="s">
        <v>2950</v>
      </c>
    </row>
    <row r="24" spans="1:7" x14ac:dyDescent="0.25">
      <c r="A24" s="158">
        <v>23</v>
      </c>
      <c r="B24" s="51" t="s">
        <v>5390</v>
      </c>
      <c r="C24" s="123">
        <v>611</v>
      </c>
      <c r="D24" s="124" t="s">
        <v>5172</v>
      </c>
      <c r="E24" s="123">
        <v>419</v>
      </c>
      <c r="F24" s="124">
        <v>44846</v>
      </c>
      <c r="G24" s="86" t="s">
        <v>2950</v>
      </c>
    </row>
    <row r="25" spans="1:7" x14ac:dyDescent="0.25">
      <c r="A25" s="158">
        <v>24</v>
      </c>
      <c r="B25" s="51" t="s">
        <v>5430</v>
      </c>
      <c r="C25" s="123" t="s">
        <v>5050</v>
      </c>
      <c r="D25" s="124" t="s">
        <v>5431</v>
      </c>
      <c r="E25" s="123">
        <v>449</v>
      </c>
      <c r="F25" s="124">
        <v>44858</v>
      </c>
      <c r="G25" s="86" t="s">
        <v>2950</v>
      </c>
    </row>
    <row r="26" spans="1:7" x14ac:dyDescent="0.25">
      <c r="A26" s="158">
        <v>25</v>
      </c>
      <c r="B26" s="51" t="s">
        <v>5437</v>
      </c>
      <c r="C26" s="123">
        <v>741</v>
      </c>
      <c r="D26" s="124" t="s">
        <v>5438</v>
      </c>
      <c r="E26" s="123">
        <v>457</v>
      </c>
      <c r="F26" s="124">
        <v>44861</v>
      </c>
      <c r="G26" s="86" t="s">
        <v>2950</v>
      </c>
    </row>
    <row r="27" spans="1:7" x14ac:dyDescent="0.25">
      <c r="A27" s="158">
        <v>26</v>
      </c>
      <c r="B27" s="51" t="s">
        <v>5442</v>
      </c>
      <c r="C27" s="123" t="s">
        <v>5059</v>
      </c>
      <c r="D27" s="124" t="s">
        <v>5443</v>
      </c>
      <c r="E27" s="123">
        <v>464</v>
      </c>
      <c r="F27" s="124">
        <v>44862</v>
      </c>
      <c r="G27" s="86" t="s">
        <v>2950</v>
      </c>
    </row>
    <row r="28" spans="1:7" x14ac:dyDescent="0.25">
      <c r="A28" s="158">
        <v>27</v>
      </c>
      <c r="B28" s="65" t="s">
        <v>5470</v>
      </c>
      <c r="C28" s="287" t="s">
        <v>5471</v>
      </c>
      <c r="D28" s="288" t="s">
        <v>5472</v>
      </c>
      <c r="E28" s="287">
        <v>480</v>
      </c>
      <c r="F28" s="288">
        <v>44872</v>
      </c>
      <c r="G28" s="244" t="s">
        <v>2843</v>
      </c>
    </row>
    <row r="29" spans="1:7" x14ac:dyDescent="0.25">
      <c r="A29" s="158">
        <v>28</v>
      </c>
      <c r="B29" s="65" t="s">
        <v>5473</v>
      </c>
      <c r="C29" s="287" t="s">
        <v>3829</v>
      </c>
      <c r="D29" s="288" t="s">
        <v>5472</v>
      </c>
      <c r="E29" s="287">
        <v>479</v>
      </c>
      <c r="F29" s="288">
        <v>44872</v>
      </c>
      <c r="G29" s="244" t="s">
        <v>2843</v>
      </c>
    </row>
    <row r="30" spans="1:7" x14ac:dyDescent="0.25">
      <c r="A30" s="158">
        <v>29</v>
      </c>
      <c r="B30" s="65" t="s">
        <v>5474</v>
      </c>
      <c r="C30" s="287" t="s">
        <v>4922</v>
      </c>
      <c r="D30" s="288" t="s">
        <v>5472</v>
      </c>
      <c r="E30" s="287">
        <v>481</v>
      </c>
      <c r="F30" s="288">
        <v>44872</v>
      </c>
      <c r="G30" s="244" t="s">
        <v>2843</v>
      </c>
    </row>
    <row r="31" spans="1:7" x14ac:dyDescent="0.25">
      <c r="A31" s="158">
        <v>30</v>
      </c>
      <c r="B31" s="65" t="s">
        <v>5486</v>
      </c>
      <c r="C31" s="287" t="s">
        <v>5487</v>
      </c>
      <c r="D31" s="288" t="s">
        <v>5488</v>
      </c>
      <c r="E31" s="287">
        <v>488</v>
      </c>
      <c r="F31" s="288">
        <v>44875</v>
      </c>
      <c r="G31" s="244" t="s">
        <v>2843</v>
      </c>
    </row>
    <row r="32" spans="1:7" x14ac:dyDescent="0.25">
      <c r="A32" s="158">
        <v>31</v>
      </c>
      <c r="B32" s="51" t="s">
        <v>5490</v>
      </c>
      <c r="C32" s="123">
        <v>741</v>
      </c>
      <c r="D32" s="124" t="s">
        <v>5491</v>
      </c>
      <c r="E32" s="123">
        <v>500</v>
      </c>
      <c r="F32" s="124">
        <v>44881</v>
      </c>
      <c r="G32" s="86" t="s">
        <v>2950</v>
      </c>
    </row>
    <row r="33" spans="1:7" x14ac:dyDescent="0.25">
      <c r="A33" s="158">
        <v>32</v>
      </c>
      <c r="B33" s="51" t="s">
        <v>5504</v>
      </c>
      <c r="C33" s="123" t="s">
        <v>4490</v>
      </c>
      <c r="D33" s="124" t="s">
        <v>5172</v>
      </c>
      <c r="E33" s="123">
        <v>503</v>
      </c>
      <c r="F33" s="124">
        <v>44882</v>
      </c>
      <c r="G33" s="140" t="s">
        <v>2843</v>
      </c>
    </row>
    <row r="34" spans="1:7" x14ac:dyDescent="0.25">
      <c r="A34" s="158">
        <v>33</v>
      </c>
      <c r="B34" s="65" t="s">
        <v>5505</v>
      </c>
      <c r="C34" s="287" t="s">
        <v>4043</v>
      </c>
      <c r="D34" s="288" t="s">
        <v>5506</v>
      </c>
      <c r="E34" s="287">
        <v>504</v>
      </c>
      <c r="F34" s="288">
        <v>44882</v>
      </c>
      <c r="G34" s="244" t="s">
        <v>2843</v>
      </c>
    </row>
    <row r="35" spans="1:7" x14ac:dyDescent="0.25">
      <c r="A35" s="158">
        <v>34</v>
      </c>
      <c r="B35" s="51" t="s">
        <v>5526</v>
      </c>
      <c r="C35" s="123">
        <v>821</v>
      </c>
      <c r="D35" s="124" t="s">
        <v>5172</v>
      </c>
      <c r="E35" s="123">
        <v>526</v>
      </c>
      <c r="F35" s="124">
        <v>44897</v>
      </c>
      <c r="G35" s="140" t="s">
        <v>2843</v>
      </c>
    </row>
    <row r="36" spans="1:7" x14ac:dyDescent="0.25">
      <c r="A36" s="158">
        <v>35</v>
      </c>
      <c r="B36" s="65" t="s">
        <v>5531</v>
      </c>
      <c r="C36" s="287" t="s">
        <v>5532</v>
      </c>
      <c r="D36" s="288" t="s">
        <v>5533</v>
      </c>
      <c r="E36" s="287">
        <v>543</v>
      </c>
      <c r="F36" s="288">
        <v>44910</v>
      </c>
      <c r="G36" s="244" t="s">
        <v>2843</v>
      </c>
    </row>
    <row r="37" spans="1:7" x14ac:dyDescent="0.25">
      <c r="A37" s="158">
        <v>36</v>
      </c>
      <c r="B37" s="83" t="s">
        <v>5536</v>
      </c>
      <c r="C37" s="221">
        <v>531</v>
      </c>
      <c r="D37" s="222" t="s">
        <v>5172</v>
      </c>
      <c r="E37" s="221">
        <v>545</v>
      </c>
      <c r="F37" s="222">
        <v>44911</v>
      </c>
      <c r="G37" s="36" t="s">
        <v>2950</v>
      </c>
    </row>
    <row r="38" spans="1:7" x14ac:dyDescent="0.25">
      <c r="A38" s="158">
        <v>37</v>
      </c>
      <c r="B38" s="65" t="s">
        <v>5539</v>
      </c>
      <c r="C38" s="287" t="s">
        <v>5532</v>
      </c>
      <c r="D38" s="288" t="s">
        <v>5540</v>
      </c>
      <c r="E38" s="287">
        <v>532</v>
      </c>
      <c r="F38" s="288">
        <v>44900</v>
      </c>
      <c r="G38" s="244" t="s">
        <v>2843</v>
      </c>
    </row>
    <row r="39" spans="1:7" x14ac:dyDescent="0.25">
      <c r="A39" s="158">
        <v>38</v>
      </c>
      <c r="B39" s="83" t="s">
        <v>5542</v>
      </c>
      <c r="C39" s="221">
        <v>232</v>
      </c>
      <c r="D39" s="222" t="s">
        <v>5172</v>
      </c>
      <c r="E39" s="221">
        <v>539</v>
      </c>
      <c r="F39" s="222">
        <v>44903</v>
      </c>
      <c r="G39" s="140" t="s">
        <v>2843</v>
      </c>
    </row>
    <row r="40" spans="1:7" x14ac:dyDescent="0.25">
      <c r="A40" s="158">
        <v>39</v>
      </c>
      <c r="B40" s="83" t="s">
        <v>5555</v>
      </c>
      <c r="C40" s="221">
        <v>432</v>
      </c>
      <c r="D40" s="222" t="s">
        <v>5172</v>
      </c>
      <c r="E40" s="221">
        <v>548</v>
      </c>
      <c r="F40" s="222">
        <v>44914</v>
      </c>
      <c r="G40" s="140" t="s">
        <v>2843</v>
      </c>
    </row>
    <row r="41" spans="1:7" x14ac:dyDescent="0.25">
      <c r="A41" s="158">
        <v>40</v>
      </c>
      <c r="B41" s="65" t="s">
        <v>5559</v>
      </c>
      <c r="C41" s="287" t="s">
        <v>5560</v>
      </c>
      <c r="D41" s="288" t="s">
        <v>5561</v>
      </c>
      <c r="E41" s="287">
        <v>550</v>
      </c>
      <c r="F41" s="288">
        <v>44917</v>
      </c>
      <c r="G41" s="396" t="s">
        <v>2950</v>
      </c>
    </row>
    <row r="42" spans="1:7" x14ac:dyDescent="0.25">
      <c r="A42" s="158">
        <v>41</v>
      </c>
      <c r="B42" s="83" t="s">
        <v>5568</v>
      </c>
      <c r="C42" s="221">
        <v>521</v>
      </c>
      <c r="D42" s="222" t="s">
        <v>5569</v>
      </c>
      <c r="E42" s="221">
        <v>7</v>
      </c>
      <c r="F42" s="222">
        <v>44939</v>
      </c>
      <c r="G42" s="86" t="s">
        <v>2950</v>
      </c>
    </row>
    <row r="43" spans="1:7" x14ac:dyDescent="0.25">
      <c r="A43" s="158">
        <v>42</v>
      </c>
      <c r="B43" s="83" t="s">
        <v>5576</v>
      </c>
      <c r="C43" s="221" t="s">
        <v>5577</v>
      </c>
      <c r="D43" s="222" t="s">
        <v>5578</v>
      </c>
      <c r="E43" s="221">
        <v>12</v>
      </c>
      <c r="F43" s="222">
        <v>44943</v>
      </c>
      <c r="G43" s="86" t="s">
        <v>2950</v>
      </c>
    </row>
    <row r="44" spans="1:7" x14ac:dyDescent="0.25">
      <c r="A44" s="104">
        <v>43</v>
      </c>
      <c r="B44" s="65" t="s">
        <v>5582</v>
      </c>
      <c r="C44" s="287" t="s">
        <v>5583</v>
      </c>
      <c r="D44" s="288" t="s">
        <v>5584</v>
      </c>
      <c r="E44" s="287">
        <v>10</v>
      </c>
      <c r="F44" s="288">
        <v>44942</v>
      </c>
      <c r="G44" s="244" t="s">
        <v>2843</v>
      </c>
    </row>
    <row r="45" spans="1:7" x14ac:dyDescent="0.25">
      <c r="A45" s="6">
        <v>44</v>
      </c>
      <c r="B45" s="51" t="s">
        <v>3946</v>
      </c>
      <c r="C45" s="123">
        <v>831</v>
      </c>
      <c r="D45" s="124" t="s">
        <v>5587</v>
      </c>
      <c r="E45" s="123">
        <v>17</v>
      </c>
      <c r="F45" s="124">
        <v>44945</v>
      </c>
      <c r="G45" s="86" t="s">
        <v>2950</v>
      </c>
    </row>
    <row r="46" spans="1:7" x14ac:dyDescent="0.25">
      <c r="A46" s="6">
        <v>45</v>
      </c>
      <c r="B46" s="51" t="s">
        <v>5595</v>
      </c>
      <c r="C46" s="123">
        <v>331</v>
      </c>
      <c r="D46" s="124" t="s">
        <v>5596</v>
      </c>
      <c r="E46" s="123">
        <v>23</v>
      </c>
      <c r="F46" s="124">
        <v>44949</v>
      </c>
      <c r="G46" s="86" t="s">
        <v>2950</v>
      </c>
    </row>
    <row r="47" spans="1:7" x14ac:dyDescent="0.25">
      <c r="A47" s="6">
        <v>46</v>
      </c>
      <c r="B47" s="51" t="s">
        <v>5601</v>
      </c>
      <c r="C47" s="123" t="s">
        <v>5050</v>
      </c>
      <c r="D47" s="124" t="s">
        <v>5602</v>
      </c>
      <c r="E47" s="123">
        <v>28</v>
      </c>
      <c r="F47" s="124">
        <v>44951</v>
      </c>
      <c r="G47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Y384"/>
  <sheetViews>
    <sheetView zoomScaleNormal="100" workbookViewId="0">
      <pane ySplit="2" topLeftCell="A210" activePane="bottomLeft" state="frozen"/>
      <selection pane="bottomLeft" activeCell="H354" sqref="H354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5607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1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397</v>
      </c>
      <c r="G4" s="24">
        <f>C6+C13+C24+C32+C37+C43+C50+C109+C122+C123+C132+C133+C141+C152+C55+C64+C85+C94+C14+C15+C25+C26+C65+C110+C124+C142+C153+C103</f>
        <v>389</v>
      </c>
      <c r="H4" s="24">
        <f>C7+C16+C27+C33+C38+C45+C51+C56+C111+C125+C126+C134+C143+C154+C135+C86+C96+C68+C69+C112</f>
        <v>338</v>
      </c>
      <c r="I4" s="24">
        <f>C8+C34+C39+C47+C52+C57+C113+C127+C136+C145+C156+C157+C128+C87+C98+C72+C74+C137+C158+C114</f>
        <v>262</v>
      </c>
      <c r="J4" s="24"/>
      <c r="K4" s="170">
        <f>F4+G4+H4+I4</f>
        <v>1386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25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275</v>
      </c>
      <c r="G7" s="5">
        <f>B6+B13+B14+B15+B24+B25+B26+B32+B37+B43+B50+B55+B109+B122+B123+B132+B141+B152+B153+B133+B64+B85+B94+B65+B110+B142+B66+B67+B95+B44+B81+B82+B103</f>
        <v>266</v>
      </c>
      <c r="H7" s="5">
        <f>B7+B16+B17+B18+B27+B28+B29+B33+B38+B45+B51+B56+B111+B125+B126+B134+B135+B143+B154+B155+B86+B96+B68+B69+B112+B144+B72+B46+B70+B71+B97</f>
        <v>258</v>
      </c>
      <c r="I7" s="5">
        <f>B8+B34+B39+B47+B52+B57+B113+B127+B136+B137+B145+B156+B157+B158+B87+B98+B74+B128+B75+B73+B114+B146</f>
        <v>90</v>
      </c>
      <c r="J7" s="5"/>
      <c r="K7" s="94">
        <f>SUM(F7+G7+H7+I7)</f>
        <v>889</v>
      </c>
    </row>
    <row r="8" spans="1:19" x14ac:dyDescent="0.25">
      <c r="A8" s="62">
        <v>141</v>
      </c>
      <c r="B8" s="5">
        <v>0</v>
      </c>
      <c r="C8" s="24">
        <v>20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</f>
        <v>3</v>
      </c>
      <c r="G10" s="5">
        <f>D6+D13+D14+D15+D24+D25+D32+D37+D43+D50+D55+D109+D122+D123+D132+D133+D141+D152+D153+D64+D85+D94+D26+D65+D110+D142+D66+D95</f>
        <v>9</v>
      </c>
      <c r="H10" s="5">
        <f>D7+D16+D17+D18+D27+D28+D29+D33+D38+D45+D51+D56+D111+D125+D126+D134+D143+D154+D155+D65+D86+D96+D68+D69+D144+D112</f>
        <v>22</v>
      </c>
      <c r="I10" s="5">
        <f>D8+D34+D39+D47+D52+D57+D113+D127+D136+D137+D145+D156+D157+D158+D87+D98+D72+D74+D128</f>
        <v>4</v>
      </c>
      <c r="J10" s="5"/>
      <c r="K10" s="94">
        <f>SUM(F10+G10+H10+I10)</f>
        <v>38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2313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675</v>
      </c>
      <c r="G16" s="5">
        <f>SUM(G4+G7+G10)</f>
        <v>664</v>
      </c>
      <c r="H16" s="5">
        <f>SUM(H4+H7+H10)</f>
        <v>618</v>
      </c>
      <c r="I16" s="5">
        <f>SUM(I4+I7+I10)</f>
        <v>356</v>
      </c>
      <c r="J16" s="5"/>
      <c r="K16" s="94">
        <f>SUM(F16+G16+H16+I16)</f>
        <v>2313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17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1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24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16</v>
      </c>
      <c r="D38" s="5">
        <v>2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19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23</v>
      </c>
      <c r="D45" s="108">
        <v>3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28</v>
      </c>
      <c r="C46" s="108"/>
      <c r="D46" s="108"/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2</v>
      </c>
      <c r="C47" s="108">
        <v>23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/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25</v>
      </c>
      <c r="D50" s="5">
        <v>1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2992</v>
      </c>
      <c r="B51" s="5">
        <v>1</v>
      </c>
      <c r="C51" s="5">
        <v>21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0</v>
      </c>
      <c r="E54" s="264"/>
      <c r="F54" s="5"/>
      <c r="G54" s="5"/>
      <c r="H54" s="5"/>
      <c r="I54" s="5"/>
      <c r="J54" s="5"/>
      <c r="K54" s="5"/>
      <c r="O54" s="220"/>
      <c r="T54" s="220"/>
    </row>
    <row r="55" spans="1:20" x14ac:dyDescent="0.25">
      <c r="A55" s="5" t="s">
        <v>2995</v>
      </c>
      <c r="B55" s="5">
        <v>1</v>
      </c>
      <c r="C55" s="5">
        <v>25</v>
      </c>
      <c r="D55" s="5">
        <v>0</v>
      </c>
      <c r="E55" s="5"/>
      <c r="F55" s="5"/>
      <c r="G55" s="5"/>
      <c r="H55" s="5"/>
      <c r="I55" s="5"/>
      <c r="J55" s="5"/>
      <c r="K55" s="5"/>
      <c r="O55" s="220"/>
    </row>
    <row r="56" spans="1:20" x14ac:dyDescent="0.25">
      <c r="A56" s="5" t="s">
        <v>2996</v>
      </c>
      <c r="B56" s="5">
        <v>2</v>
      </c>
      <c r="C56" s="5">
        <v>20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23</v>
      </c>
      <c r="D57" s="5">
        <v>1</v>
      </c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24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  <c r="M72" t="s">
        <v>5632</v>
      </c>
    </row>
    <row r="73" spans="1:16" x14ac:dyDescent="0.25">
      <c r="A73" s="5" t="s">
        <v>5089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M73" s="220" t="s">
        <v>5633</v>
      </c>
      <c r="N73" s="220"/>
    </row>
    <row r="74" spans="1:16" x14ac:dyDescent="0.25">
      <c r="A74" s="5" t="s">
        <v>5098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26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26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27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24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6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3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24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24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14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14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10</v>
      </c>
      <c r="C98" s="5">
        <v>15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0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12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25</v>
      </c>
      <c r="D119" s="5">
        <v>0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24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22</v>
      </c>
      <c r="D132" s="5">
        <v>1</v>
      </c>
      <c r="E132" s="135" t="s">
        <v>2843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20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15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19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24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18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889</v>
      </c>
      <c r="C160" s="176">
        <f>SUM(C4:C159)</f>
        <v>1386</v>
      </c>
      <c r="D160" s="176">
        <f>SUM(D4:D159)</f>
        <v>38</v>
      </c>
      <c r="E160" s="165"/>
      <c r="F160" s="176"/>
      <c r="G160" s="165"/>
      <c r="H160" s="165"/>
      <c r="I160" s="165"/>
      <c r="J160" s="165"/>
      <c r="K160" s="176">
        <f>B160+C160+D160</f>
        <v>2313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8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16</v>
      </c>
      <c r="C177" s="165"/>
      <c r="D177" s="165">
        <v>1</v>
      </c>
      <c r="E177" s="254" t="s">
        <v>2843</v>
      </c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28</v>
      </c>
      <c r="G188" s="165">
        <f>SUM(B175+B176+B177+B196+B203+B209+B210)</f>
        <v>36</v>
      </c>
      <c r="H188" s="165">
        <f>SUM(B178+B179+B180+B197+B204+B211+B212)</f>
        <v>59</v>
      </c>
      <c r="I188" s="165">
        <f>SUM(B181+B182+B183+B184+B213+B214)</f>
        <v>79</v>
      </c>
      <c r="J188" s="165">
        <f>SUM(B215)</f>
        <v>27</v>
      </c>
      <c r="K188" s="176">
        <f>SUM(F188:J188)</f>
        <v>229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3</v>
      </c>
      <c r="G190" s="165">
        <f>SUM(D175+D176+D177+D196+D203+D209+D210)</f>
        <v>2</v>
      </c>
      <c r="H190" s="165">
        <f>SUM(D178+D179+D180+D204+D211+D212)</f>
        <v>2</v>
      </c>
      <c r="I190" s="165">
        <f>SUM(D185+D186+D187+D181)</f>
        <v>1</v>
      </c>
      <c r="J190" s="165">
        <f>SUM(D215)</f>
        <v>1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116</v>
      </c>
      <c r="G192" s="96">
        <f>G186+G188+G190</f>
        <v>98</v>
      </c>
      <c r="H192" s="96">
        <f>H186+H188+H190</f>
        <v>121</v>
      </c>
      <c r="I192" s="96">
        <f>I186+I188+I190</f>
        <v>110</v>
      </c>
      <c r="J192" s="96">
        <f>SUM(J186+J188+J190)</f>
        <v>28</v>
      </c>
      <c r="K192" s="167">
        <f>SUM(K186:K191)</f>
        <v>473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473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2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27</v>
      </c>
      <c r="C215" s="271"/>
      <c r="D215" s="5">
        <v>1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229</v>
      </c>
      <c r="C220" s="179">
        <f>SUM(C171:C219)</f>
        <v>235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473</v>
      </c>
    </row>
    <row r="221" spans="1:18" ht="15.75" thickTop="1" x14ac:dyDescent="0.25">
      <c r="A221" s="24" t="s">
        <v>1802</v>
      </c>
      <c r="B221" s="24">
        <f>B220+B160</f>
        <v>1118</v>
      </c>
      <c r="C221" s="24">
        <f>C160+C220</f>
        <v>1621</v>
      </c>
      <c r="D221" s="24">
        <f>D160+D220</f>
        <v>47</v>
      </c>
      <c r="E221" s="24"/>
      <c r="F221" s="24"/>
      <c r="G221" s="24"/>
      <c r="H221" s="24"/>
      <c r="I221" s="24"/>
      <c r="J221" s="24"/>
      <c r="K221" s="24">
        <f>K220+K160</f>
        <v>2786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5612</v>
      </c>
      <c r="E227" s="253" t="s">
        <v>4108</v>
      </c>
      <c r="P227" t="s">
        <v>5624</v>
      </c>
      <c r="Q227" s="253"/>
      <c r="R227" s="253"/>
    </row>
    <row r="228" spans="1:18" x14ac:dyDescent="0.25">
      <c r="A228" s="253" t="s">
        <v>5613</v>
      </c>
      <c r="B228" s="253"/>
      <c r="C228" s="253"/>
      <c r="D228" s="253"/>
      <c r="E228" s="253" t="s">
        <v>5621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4770</v>
      </c>
      <c r="Q228" s="253"/>
      <c r="R228" s="253"/>
    </row>
    <row r="229" spans="1:18" x14ac:dyDescent="0.25">
      <c r="A229" s="253" t="s">
        <v>5620</v>
      </c>
      <c r="B229" s="253"/>
      <c r="C229" s="253"/>
      <c r="D229" s="253"/>
      <c r="E229" s="253" t="s">
        <v>5622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5631</v>
      </c>
      <c r="B230" s="253"/>
      <c r="C230" s="253"/>
      <c r="D230" s="253"/>
      <c r="E230" s="253" t="s">
        <v>5625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 t="s">
        <v>4366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5614</v>
      </c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5609</v>
      </c>
      <c r="B328" s="166"/>
      <c r="E328" s="253"/>
    </row>
    <row r="329" spans="1:18" x14ac:dyDescent="0.25">
      <c r="A329" t="s">
        <v>5616</v>
      </c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5626</v>
      </c>
      <c r="B344" s="253"/>
      <c r="C344" s="253"/>
      <c r="D344" s="253"/>
      <c r="E344" s="253" t="s">
        <v>5608</v>
      </c>
      <c r="F344" s="253"/>
      <c r="G344" s="253"/>
    </row>
    <row r="345" spans="1:16" x14ac:dyDescent="0.25">
      <c r="A345" s="253" t="s">
        <v>5627</v>
      </c>
      <c r="C345" s="253"/>
      <c r="D345" s="253"/>
      <c r="E345" s="253" t="s">
        <v>5615</v>
      </c>
      <c r="F345" s="253"/>
      <c r="G345" s="253"/>
    </row>
    <row r="346" spans="1:16" x14ac:dyDescent="0.25">
      <c r="A346" s="253" t="s">
        <v>5628</v>
      </c>
      <c r="C346" s="253"/>
      <c r="D346" s="253"/>
      <c r="E346" s="253" t="s">
        <v>5619</v>
      </c>
      <c r="F346" s="253"/>
      <c r="G346" s="253"/>
    </row>
    <row r="347" spans="1:16" x14ac:dyDescent="0.25">
      <c r="A347" s="253" t="s">
        <v>5629</v>
      </c>
      <c r="C347" s="253"/>
      <c r="D347" s="253"/>
      <c r="E347" s="253" t="s">
        <v>5623</v>
      </c>
      <c r="F347" s="253"/>
      <c r="G347" s="253"/>
    </row>
    <row r="348" spans="1:16" x14ac:dyDescent="0.25">
      <c r="A348" s="253" t="s">
        <v>5630</v>
      </c>
      <c r="C348" s="253"/>
      <c r="D348" s="253"/>
      <c r="E348" s="253" t="s">
        <v>5626</v>
      </c>
      <c r="F348" s="253"/>
    </row>
    <row r="349" spans="1:16" x14ac:dyDescent="0.25">
      <c r="A349" s="253"/>
      <c r="C349" s="253"/>
      <c r="D349" s="253"/>
      <c r="E349" s="253" t="s">
        <v>5627</v>
      </c>
    </row>
    <row r="350" spans="1:16" x14ac:dyDescent="0.25">
      <c r="A350" s="253"/>
      <c r="C350" s="253"/>
      <c r="D350" s="253"/>
      <c r="E350" s="253" t="s">
        <v>5628</v>
      </c>
    </row>
    <row r="351" spans="1:16" x14ac:dyDescent="0.25">
      <c r="A351" s="253"/>
      <c r="C351" s="253"/>
      <c r="D351" s="253"/>
      <c r="E351" s="253" t="s">
        <v>5629</v>
      </c>
    </row>
    <row r="352" spans="1:16" x14ac:dyDescent="0.25">
      <c r="A352" s="253"/>
      <c r="C352" s="253"/>
      <c r="D352" s="253"/>
      <c r="E352" s="253" t="s">
        <v>5630</v>
      </c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 t="s">
        <v>4108</v>
      </c>
      <c r="P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Y384"/>
  <sheetViews>
    <sheetView zoomScaleNormal="100" workbookViewId="0">
      <pane ySplit="2" topLeftCell="A55" activePane="bottomLeft" state="frozen"/>
      <selection pane="bottomLeft" activeCell="S76" sqref="S76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9" t="s">
        <v>5607</v>
      </c>
      <c r="B1" s="540"/>
      <c r="C1" s="540"/>
      <c r="D1" s="540"/>
      <c r="E1" s="540"/>
      <c r="F1" s="540"/>
      <c r="G1" s="540"/>
      <c r="H1" s="540"/>
      <c r="I1" s="540"/>
      <c r="J1" s="540"/>
      <c r="K1" s="541"/>
      <c r="L1" s="252"/>
      <c r="M1" s="252"/>
      <c r="N1" s="252"/>
      <c r="O1" s="252"/>
      <c r="P1" s="252"/>
    </row>
    <row r="2" spans="1:19" x14ac:dyDescent="0.25">
      <c r="A2" s="135" t="s">
        <v>1766</v>
      </c>
      <c r="B2" s="135" t="s">
        <v>1770</v>
      </c>
      <c r="C2" s="135" t="s">
        <v>1772</v>
      </c>
      <c r="D2" s="135" t="s">
        <v>1771</v>
      </c>
      <c r="E2" s="135" t="s">
        <v>1</v>
      </c>
      <c r="F2" s="135" t="s">
        <v>1764</v>
      </c>
      <c r="G2" s="135" t="s">
        <v>1765</v>
      </c>
      <c r="H2" s="135" t="s">
        <v>1767</v>
      </c>
      <c r="I2" s="135" t="s">
        <v>1768</v>
      </c>
      <c r="J2" s="135" t="s">
        <v>5111</v>
      </c>
      <c r="K2" s="135" t="s">
        <v>1769</v>
      </c>
      <c r="L2" s="252"/>
      <c r="M2" s="252"/>
      <c r="N2" s="252"/>
      <c r="O2" s="252"/>
      <c r="P2" s="252"/>
    </row>
    <row r="3" spans="1:19" x14ac:dyDescent="0.25">
      <c r="A3" s="397" t="s">
        <v>2183</v>
      </c>
      <c r="B3" s="135"/>
      <c r="C3" s="135"/>
      <c r="D3" s="135"/>
      <c r="E3" s="308"/>
      <c r="F3" s="135" t="s">
        <v>1759</v>
      </c>
      <c r="G3" s="135"/>
      <c r="H3" s="135"/>
      <c r="I3" s="135"/>
      <c r="J3" s="135"/>
      <c r="K3" s="135"/>
      <c r="L3" s="252"/>
      <c r="M3" s="252"/>
      <c r="N3" s="252"/>
      <c r="O3" s="336"/>
      <c r="P3" s="252"/>
    </row>
    <row r="4" spans="1:19" x14ac:dyDescent="0.25">
      <c r="A4" s="398">
        <v>111</v>
      </c>
      <c r="B4" s="264">
        <v>1</v>
      </c>
      <c r="C4" s="264">
        <v>25</v>
      </c>
      <c r="D4" s="264">
        <v>0</v>
      </c>
      <c r="E4" s="312"/>
      <c r="F4" s="399">
        <f>C4+C10+C21+C31+C36+C41+C49+C54+C107+C119+C130+C139+C149+C60+C84+C91+C11+C12+C22+C23+C61+C120+C131+C150+C102+C92</f>
        <v>397</v>
      </c>
      <c r="G4" s="264">
        <f>C6+C13+C24+C32+C37+C43+C50+C109+C122+C123+C132+C133+C141+C152+C55+C64+C85+C94+C14+C15+C25+C26+C65+C110+C124+C142+C153+C103</f>
        <v>389</v>
      </c>
      <c r="H4" s="264">
        <f>C7+C16+C27+C33+C38+C45+C51+C56+C111+C125+C126+C134+C143+C154+C135+C86+C96+C68+C69+C112</f>
        <v>338</v>
      </c>
      <c r="I4" s="264">
        <f>C8+C34+C39+C47+C52+C57+C113+C127+C136+C145+C156+C157+C128+C87+C98+C72+C74+C137+C158+C114</f>
        <v>262</v>
      </c>
      <c r="J4" s="264"/>
      <c r="K4" s="310">
        <f>F4+G4+H4+I4</f>
        <v>1386</v>
      </c>
      <c r="L4" s="252"/>
      <c r="M4" s="252"/>
      <c r="N4" s="252"/>
      <c r="O4" s="400"/>
      <c r="P4" s="336"/>
    </row>
    <row r="5" spans="1:19" x14ac:dyDescent="0.25">
      <c r="A5" s="398" t="s">
        <v>2888</v>
      </c>
      <c r="B5" s="264">
        <v>0</v>
      </c>
      <c r="C5" s="264"/>
      <c r="D5" s="264"/>
      <c r="E5" s="312"/>
      <c r="F5" s="264"/>
      <c r="G5" s="264"/>
      <c r="H5" s="264"/>
      <c r="I5" s="264"/>
      <c r="J5" s="264"/>
      <c r="K5" s="310"/>
      <c r="L5" s="252"/>
      <c r="M5" s="252"/>
      <c r="N5" s="252"/>
      <c r="O5" s="252"/>
      <c r="P5" s="252"/>
    </row>
    <row r="6" spans="1:19" x14ac:dyDescent="0.25">
      <c r="A6" s="338">
        <v>121</v>
      </c>
      <c r="B6" s="264">
        <v>0</v>
      </c>
      <c r="C6" s="264">
        <v>24</v>
      </c>
      <c r="D6" s="135">
        <v>1</v>
      </c>
      <c r="E6" s="135"/>
      <c r="F6" s="135" t="s">
        <v>1770</v>
      </c>
      <c r="G6" s="135"/>
      <c r="H6" s="135"/>
      <c r="I6" s="135"/>
      <c r="J6" s="135"/>
      <c r="K6" s="135"/>
      <c r="L6" s="252"/>
      <c r="M6" s="252"/>
      <c r="N6" s="252"/>
      <c r="O6" s="252"/>
      <c r="P6" s="252"/>
    </row>
    <row r="7" spans="1:19" x14ac:dyDescent="0.25">
      <c r="A7" s="338">
        <v>131</v>
      </c>
      <c r="B7" s="264">
        <v>1</v>
      </c>
      <c r="C7" s="264">
        <v>25</v>
      </c>
      <c r="D7" s="135">
        <v>0</v>
      </c>
      <c r="E7" s="338"/>
      <c r="F7" s="313">
        <f>SUM(B4+B10+B11+B12+B21+B22+B23+B31+B36+B41+B49+B54+B60+B61+B84+B91+B107+B108+B119+B120+B121+B130+B131+B139+B140+B149+B150+B151+B92+B62+B42+B63+B79+B80+B102+B93)</f>
        <v>275</v>
      </c>
      <c r="G7" s="135">
        <f>B6+B13+B14+B15+B24+B25+B26+B32+B37+B43+B50+B55+B109+B122+B123+B132+B141+B152+B153+B133+B64+B85+B94+B65+B110+B142+B66+B67+B95+B44+B81+B82+B103</f>
        <v>266</v>
      </c>
      <c r="H7" s="135">
        <f>B7+B16+B17+B18+B27+B28+B29+B33+B38+B45+B51+B56+B111+B125+B126+B134+B135+B143+B154+B155+B86+B96+B68+B69+B112+B144+B72+B46+B70+B71+B97</f>
        <v>258</v>
      </c>
      <c r="I7" s="135">
        <f>B8+B34+B39+B47+B52+B57+B113+B127+B136+B137+B145+B156+B157+B158+B87+B98+B74+B128+B75+B73+B114+B146</f>
        <v>160</v>
      </c>
      <c r="J7" s="135"/>
      <c r="K7" s="313">
        <f>SUM(F7+G7+H7+I7)</f>
        <v>959</v>
      </c>
      <c r="L7" s="252"/>
      <c r="M7" s="252"/>
      <c r="N7" s="252"/>
      <c r="O7" s="252"/>
      <c r="P7" s="252"/>
    </row>
    <row r="8" spans="1:19" x14ac:dyDescent="0.25">
      <c r="A8" s="338">
        <v>141</v>
      </c>
      <c r="B8" s="135">
        <v>0</v>
      </c>
      <c r="C8" s="264">
        <v>20</v>
      </c>
      <c r="D8" s="135">
        <v>0</v>
      </c>
      <c r="E8" s="135"/>
      <c r="F8" s="135"/>
      <c r="G8" s="135"/>
      <c r="H8" s="135"/>
      <c r="I8" s="135"/>
      <c r="J8" s="135"/>
      <c r="K8" s="135"/>
      <c r="L8" s="252"/>
      <c r="M8" s="252"/>
      <c r="N8" s="252"/>
      <c r="O8" s="252"/>
      <c r="P8" s="252"/>
    </row>
    <row r="9" spans="1:19" x14ac:dyDescent="0.25">
      <c r="A9" s="397" t="s">
        <v>5</v>
      </c>
      <c r="B9" s="135"/>
      <c r="C9" s="135"/>
      <c r="D9" s="135"/>
      <c r="E9" s="135"/>
      <c r="F9" s="135" t="s">
        <v>1775</v>
      </c>
      <c r="G9" s="135"/>
      <c r="H9" s="135"/>
      <c r="I9" s="135"/>
      <c r="J9" s="135"/>
      <c r="K9" s="135"/>
      <c r="L9" s="252"/>
      <c r="M9" s="252"/>
      <c r="N9" s="252"/>
      <c r="O9" s="252"/>
      <c r="P9" s="252"/>
    </row>
    <row r="10" spans="1:19" x14ac:dyDescent="0.25">
      <c r="A10" s="338">
        <v>211</v>
      </c>
      <c r="B10" s="135">
        <v>0</v>
      </c>
      <c r="C10" s="135">
        <v>24</v>
      </c>
      <c r="D10" s="135"/>
      <c r="E10" s="135"/>
      <c r="F10" s="313">
        <f>D4+D10+D11+D12+D21+D22+D23+D31+D36+D41+D49+D54+D107+D119+D120+D121+D130+D131+D139+D140+D149+D150+D60+D84+D91+D61+D108+D151+D42</f>
        <v>3</v>
      </c>
      <c r="G10" s="135">
        <f>D6+D13+D14+D15+D24+D25+D32+D37+D43+D50+D55+D109+D122+D123+D132+D133+D141+D152+D153+D64+D85+D94+D26+D65+D110+D142+D66+D95</f>
        <v>9</v>
      </c>
      <c r="H10" s="135">
        <f>D7+D16+D17+D18+D27+D28+D29+D33+D38+D45+D51+D56+D111+D125+D126+D134+D143+D154+D155+D65+D86+D96+D68+D69+D144+D112</f>
        <v>22</v>
      </c>
      <c r="I10" s="135">
        <f>D8+D34+D39+D47+D52+D57+D113+D127+D136+D137+D145+D156+D157+D158+D87+D98+D72+D74+D128</f>
        <v>4</v>
      </c>
      <c r="J10" s="135"/>
      <c r="K10" s="313">
        <f>SUM(F10+G10+H10+I10)</f>
        <v>38</v>
      </c>
      <c r="L10" s="252"/>
      <c r="M10" s="252"/>
      <c r="N10" s="252"/>
      <c r="O10" s="252"/>
      <c r="P10" s="252"/>
    </row>
    <row r="11" spans="1:19" x14ac:dyDescent="0.25">
      <c r="A11" s="338" t="s">
        <v>2874</v>
      </c>
      <c r="B11" s="135">
        <v>16</v>
      </c>
      <c r="C11" s="135"/>
      <c r="D11" s="135"/>
      <c r="E11" s="135"/>
      <c r="F11" s="135"/>
      <c r="G11" s="135"/>
      <c r="H11" s="135"/>
      <c r="I11" s="135"/>
      <c r="J11" s="135"/>
      <c r="K11" s="313">
        <f>K4+K7+K10</f>
        <v>2383</v>
      </c>
      <c r="L11" s="252"/>
      <c r="M11" s="252"/>
      <c r="N11" s="336"/>
      <c r="O11" s="252"/>
      <c r="P11" s="252"/>
    </row>
    <row r="12" spans="1:19" x14ac:dyDescent="0.25">
      <c r="A12" s="338" t="s">
        <v>2891</v>
      </c>
      <c r="B12" s="135">
        <v>0</v>
      </c>
      <c r="C12" s="135"/>
      <c r="D12" s="135"/>
      <c r="E12" s="135"/>
      <c r="F12" s="135"/>
      <c r="G12" s="135"/>
      <c r="H12" s="135"/>
      <c r="I12" s="135"/>
      <c r="J12" s="135"/>
      <c r="K12" s="313"/>
      <c r="L12" s="252"/>
      <c r="M12" s="252"/>
      <c r="N12" s="252"/>
      <c r="O12" s="252"/>
      <c r="P12" s="252"/>
    </row>
    <row r="13" spans="1:19" x14ac:dyDescent="0.25">
      <c r="A13" s="338">
        <v>221</v>
      </c>
      <c r="B13" s="135">
        <v>0</v>
      </c>
      <c r="C13" s="135">
        <v>25</v>
      </c>
      <c r="D13" s="135">
        <v>0</v>
      </c>
      <c r="E13" s="254"/>
      <c r="F13" s="135" t="s">
        <v>1776</v>
      </c>
      <c r="G13" s="135"/>
      <c r="H13" s="135"/>
      <c r="I13" s="135"/>
      <c r="J13" s="135"/>
      <c r="K13" s="135"/>
      <c r="L13" s="252"/>
      <c r="M13" s="252"/>
      <c r="N13" s="252"/>
      <c r="O13" s="252"/>
      <c r="P13" s="252"/>
    </row>
    <row r="14" spans="1:19" x14ac:dyDescent="0.25">
      <c r="A14" s="338" t="s">
        <v>2875</v>
      </c>
      <c r="B14" s="135">
        <v>17</v>
      </c>
      <c r="C14" s="135"/>
      <c r="D14" s="135">
        <v>0</v>
      </c>
      <c r="E14" s="338"/>
      <c r="F14" s="135"/>
      <c r="G14" s="135"/>
      <c r="H14" s="135"/>
      <c r="I14" s="135"/>
      <c r="J14" s="135"/>
      <c r="K14" s="135"/>
      <c r="L14" s="252"/>
      <c r="M14" s="252"/>
      <c r="N14" s="252"/>
      <c r="O14" s="336"/>
      <c r="P14" s="336"/>
    </row>
    <row r="15" spans="1:19" x14ac:dyDescent="0.25">
      <c r="A15" s="338">
        <v>223</v>
      </c>
      <c r="B15" s="135">
        <v>0</v>
      </c>
      <c r="C15" s="135"/>
      <c r="D15" s="135"/>
      <c r="E15" s="254"/>
      <c r="F15" s="135"/>
      <c r="G15" s="135"/>
      <c r="H15" s="135"/>
      <c r="I15" s="135"/>
      <c r="J15" s="135"/>
      <c r="K15" s="135"/>
      <c r="L15" s="252"/>
      <c r="M15" s="252"/>
      <c r="N15" s="252"/>
      <c r="O15" s="400"/>
      <c r="P15" s="252"/>
    </row>
    <row r="16" spans="1:19" x14ac:dyDescent="0.25">
      <c r="A16" s="338" t="s">
        <v>2893</v>
      </c>
      <c r="B16" s="135">
        <v>0</v>
      </c>
      <c r="C16" s="135">
        <v>25</v>
      </c>
      <c r="D16" s="135">
        <v>1</v>
      </c>
      <c r="E16" s="135" t="s">
        <v>2843</v>
      </c>
      <c r="F16" s="135">
        <f>SUM(F4+F7+F10)</f>
        <v>675</v>
      </c>
      <c r="G16" s="135">
        <f>SUM(G4+G7+G10)</f>
        <v>664</v>
      </c>
      <c r="H16" s="135">
        <f>SUM(H4+H7+H10)</f>
        <v>618</v>
      </c>
      <c r="I16" s="135">
        <f>SUM(I4+I7+I10)</f>
        <v>426</v>
      </c>
      <c r="J16" s="135"/>
      <c r="K16" s="313">
        <f>SUM(F16+G16+H16+I16)</f>
        <v>2383</v>
      </c>
      <c r="L16" s="252"/>
      <c r="M16" s="252"/>
      <c r="N16" s="252"/>
      <c r="O16" s="252"/>
      <c r="P16" s="252"/>
      <c r="Q16" s="252"/>
      <c r="R16" s="252"/>
      <c r="S16" s="252"/>
    </row>
    <row r="17" spans="1:19" x14ac:dyDescent="0.25">
      <c r="A17" s="338" t="s">
        <v>2876</v>
      </c>
      <c r="B17" s="135">
        <v>22</v>
      </c>
      <c r="C17" s="135"/>
      <c r="D17" s="135">
        <v>2</v>
      </c>
      <c r="E17" s="135" t="s">
        <v>2843</v>
      </c>
      <c r="F17" s="135"/>
      <c r="G17" s="135"/>
      <c r="H17" s="135"/>
      <c r="I17" s="135"/>
      <c r="J17" s="135"/>
      <c r="K17" s="313"/>
      <c r="L17" s="252"/>
      <c r="M17" s="252"/>
      <c r="N17" s="252"/>
      <c r="O17" s="252"/>
      <c r="P17" s="252"/>
      <c r="Q17" s="252"/>
      <c r="R17" s="252"/>
      <c r="S17" s="252"/>
    </row>
    <row r="18" spans="1:19" x14ac:dyDescent="0.25">
      <c r="A18" s="338" t="s">
        <v>2877</v>
      </c>
      <c r="B18" s="135">
        <v>0</v>
      </c>
      <c r="C18" s="135"/>
      <c r="D18" s="135"/>
      <c r="E18" s="135"/>
      <c r="F18" s="135"/>
      <c r="G18" s="135"/>
      <c r="H18" s="135"/>
      <c r="I18" s="135"/>
      <c r="J18" s="135"/>
      <c r="K18" s="313"/>
      <c r="L18" s="252"/>
      <c r="M18" s="252"/>
      <c r="N18" s="336"/>
      <c r="O18" s="252"/>
      <c r="P18" s="252"/>
      <c r="Q18" s="252"/>
      <c r="R18" s="252"/>
      <c r="S18" s="252"/>
    </row>
    <row r="19" spans="1:19" x14ac:dyDescent="0.25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313"/>
      <c r="L19" s="252"/>
      <c r="M19" s="252"/>
      <c r="N19" s="252"/>
      <c r="O19" s="252"/>
      <c r="P19" s="252"/>
      <c r="Q19" s="252"/>
      <c r="R19" s="252"/>
      <c r="S19" s="252"/>
    </row>
    <row r="20" spans="1:19" ht="30.6" customHeight="1" x14ac:dyDescent="0.25">
      <c r="A20" s="401" t="s">
        <v>178</v>
      </c>
      <c r="B20" s="135"/>
      <c r="C20" s="135"/>
      <c r="D20" s="135"/>
      <c r="E20" s="135"/>
      <c r="F20" s="135"/>
      <c r="G20" s="135"/>
      <c r="H20" s="135"/>
      <c r="I20" s="135"/>
      <c r="J20" s="135"/>
      <c r="K20" s="313"/>
      <c r="L20" s="252"/>
      <c r="M20" s="252"/>
      <c r="N20" s="252"/>
      <c r="O20" s="252"/>
      <c r="P20" s="252"/>
      <c r="Q20" s="252"/>
      <c r="R20" s="252"/>
      <c r="S20" s="252"/>
    </row>
    <row r="21" spans="1:19" x14ac:dyDescent="0.25">
      <c r="A21" s="338">
        <v>411</v>
      </c>
      <c r="B21" s="135">
        <v>1</v>
      </c>
      <c r="C21" s="135">
        <v>25</v>
      </c>
      <c r="D21" s="135">
        <v>0</v>
      </c>
      <c r="E21" s="135"/>
      <c r="F21" s="135"/>
      <c r="G21" s="135"/>
      <c r="H21" s="135"/>
      <c r="I21" s="135"/>
      <c r="J21" s="135"/>
      <c r="K21" s="135"/>
      <c r="L21" s="252"/>
      <c r="M21" s="252"/>
      <c r="N21" s="252"/>
      <c r="O21" s="252"/>
      <c r="P21" s="252"/>
      <c r="Q21" s="252"/>
      <c r="R21" s="252"/>
      <c r="S21" s="252"/>
    </row>
    <row r="22" spans="1:19" x14ac:dyDescent="0.25">
      <c r="A22" s="338" t="s">
        <v>2889</v>
      </c>
      <c r="B22" s="135">
        <v>0</v>
      </c>
      <c r="C22" s="135"/>
      <c r="D22" s="135"/>
      <c r="E22" s="135"/>
      <c r="F22" s="135"/>
      <c r="G22" s="135"/>
      <c r="H22" s="135"/>
      <c r="I22" s="135"/>
      <c r="J22" s="135"/>
      <c r="K22" s="135"/>
      <c r="L22" s="252"/>
      <c r="M22" s="252"/>
      <c r="N22" s="252"/>
      <c r="O22" s="252"/>
      <c r="P22" s="252"/>
      <c r="Q22" s="252"/>
      <c r="R22" s="252"/>
      <c r="S22" s="252"/>
    </row>
    <row r="23" spans="1:19" x14ac:dyDescent="0.25">
      <c r="A23" s="338" t="s">
        <v>2892</v>
      </c>
      <c r="B23" s="135">
        <v>0</v>
      </c>
      <c r="C23" s="135"/>
      <c r="D23" s="135"/>
      <c r="E23" s="135"/>
      <c r="F23" s="135"/>
      <c r="G23" s="135"/>
      <c r="H23" s="135"/>
      <c r="I23" s="135"/>
      <c r="J23" s="135"/>
      <c r="K23" s="135"/>
      <c r="L23" s="252"/>
      <c r="M23" s="252"/>
      <c r="N23" s="252"/>
      <c r="O23" s="252"/>
      <c r="P23" s="252"/>
      <c r="Q23" s="252"/>
      <c r="R23" s="252"/>
      <c r="S23" s="252"/>
    </row>
    <row r="24" spans="1:19" x14ac:dyDescent="0.25">
      <c r="A24" s="338">
        <v>421</v>
      </c>
      <c r="B24" s="135">
        <v>0</v>
      </c>
      <c r="C24" s="135">
        <v>25</v>
      </c>
      <c r="D24" s="135">
        <v>0</v>
      </c>
      <c r="E24" s="338"/>
      <c r="F24" s="135"/>
      <c r="G24" s="135"/>
      <c r="H24" s="135"/>
      <c r="I24" s="135"/>
      <c r="J24" s="135"/>
      <c r="K24" s="313"/>
      <c r="L24" s="252"/>
      <c r="M24" s="252"/>
      <c r="N24" s="252"/>
      <c r="O24" s="252"/>
      <c r="P24" s="252"/>
    </row>
    <row r="25" spans="1:19" x14ac:dyDescent="0.25">
      <c r="A25" s="402">
        <v>422</v>
      </c>
      <c r="B25" s="135">
        <v>17</v>
      </c>
      <c r="C25" s="135"/>
      <c r="D25" s="135">
        <v>0</v>
      </c>
      <c r="E25" s="254"/>
      <c r="F25" s="135"/>
      <c r="G25" s="135"/>
      <c r="H25" s="135"/>
      <c r="I25" s="135"/>
      <c r="J25" s="135"/>
      <c r="K25" s="135"/>
      <c r="L25" s="252"/>
      <c r="M25" s="252"/>
      <c r="N25" s="252"/>
      <c r="O25" s="400"/>
      <c r="P25" s="252"/>
    </row>
    <row r="26" spans="1:19" x14ac:dyDescent="0.25">
      <c r="A26" s="402" t="s">
        <v>2890</v>
      </c>
      <c r="B26" s="135">
        <v>0</v>
      </c>
      <c r="C26" s="135"/>
      <c r="D26" s="135"/>
      <c r="E26" s="254"/>
      <c r="F26" s="135"/>
      <c r="G26" s="135"/>
      <c r="H26" s="135"/>
      <c r="I26" s="135"/>
      <c r="J26" s="135"/>
      <c r="K26" s="135"/>
      <c r="L26" s="252"/>
      <c r="M26" s="252"/>
      <c r="N26" s="252"/>
      <c r="O26" s="252"/>
      <c r="P26" s="252"/>
    </row>
    <row r="27" spans="1:19" x14ac:dyDescent="0.25">
      <c r="A27" s="338">
        <v>431</v>
      </c>
      <c r="B27" s="135">
        <v>1</v>
      </c>
      <c r="C27" s="135">
        <v>25</v>
      </c>
      <c r="D27" s="135">
        <v>0</v>
      </c>
      <c r="E27" s="135"/>
      <c r="F27" s="135"/>
      <c r="G27" s="135"/>
      <c r="H27" s="135"/>
      <c r="I27" s="135"/>
      <c r="J27" s="135"/>
      <c r="K27" s="135"/>
      <c r="L27" s="252"/>
      <c r="M27" s="252"/>
      <c r="N27" s="336"/>
      <c r="O27" s="336"/>
      <c r="P27" s="252"/>
    </row>
    <row r="28" spans="1:19" x14ac:dyDescent="0.25">
      <c r="A28" s="402">
        <v>432</v>
      </c>
      <c r="B28" s="135">
        <v>26</v>
      </c>
      <c r="C28" s="135"/>
      <c r="D28" s="135">
        <v>1</v>
      </c>
      <c r="E28" s="135" t="s">
        <v>2843</v>
      </c>
      <c r="F28" s="135"/>
      <c r="G28" s="135"/>
      <c r="H28" s="135"/>
      <c r="I28" s="135"/>
      <c r="J28" s="135"/>
      <c r="K28" s="135"/>
      <c r="L28" s="252"/>
      <c r="M28" s="252"/>
      <c r="N28" s="252"/>
      <c r="O28" s="252"/>
      <c r="P28" s="252"/>
    </row>
    <row r="29" spans="1:19" x14ac:dyDescent="0.25">
      <c r="A29" s="402">
        <v>433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252"/>
      <c r="M29" s="252"/>
      <c r="N29" s="252"/>
      <c r="O29" s="336"/>
      <c r="P29" s="252"/>
    </row>
    <row r="30" spans="1:19" ht="30.6" customHeight="1" x14ac:dyDescent="0.25">
      <c r="A30" s="403" t="s">
        <v>5115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252"/>
      <c r="M30" s="252"/>
      <c r="N30" s="252"/>
      <c r="O30" s="400"/>
      <c r="P30" s="252"/>
    </row>
    <row r="31" spans="1:19" x14ac:dyDescent="0.25">
      <c r="A31" s="338">
        <v>611</v>
      </c>
      <c r="B31" s="135">
        <v>5</v>
      </c>
      <c r="C31" s="135">
        <v>24</v>
      </c>
      <c r="D31" s="135">
        <v>1</v>
      </c>
      <c r="E31" s="135"/>
      <c r="F31" s="135"/>
      <c r="G31" s="135"/>
      <c r="H31" s="135"/>
      <c r="I31" s="135"/>
      <c r="J31" s="135"/>
      <c r="K31" s="135"/>
      <c r="L31" s="252"/>
      <c r="M31" s="252"/>
      <c r="N31" s="252"/>
      <c r="O31" s="336"/>
      <c r="P31" s="252"/>
    </row>
    <row r="32" spans="1:19" x14ac:dyDescent="0.25">
      <c r="A32" s="338">
        <v>621</v>
      </c>
      <c r="B32" s="135">
        <v>1</v>
      </c>
      <c r="C32" s="135">
        <v>25</v>
      </c>
      <c r="D32" s="135">
        <v>0</v>
      </c>
      <c r="E32" s="135"/>
      <c r="F32" s="135"/>
      <c r="G32" s="135"/>
      <c r="H32" s="135"/>
      <c r="I32" s="135"/>
      <c r="J32" s="135"/>
      <c r="K32" s="135"/>
      <c r="L32" s="252"/>
      <c r="M32" s="252"/>
      <c r="N32" s="252"/>
      <c r="O32" s="252"/>
      <c r="P32" s="252"/>
    </row>
    <row r="33" spans="1:16" x14ac:dyDescent="0.25">
      <c r="A33" s="338">
        <v>631</v>
      </c>
      <c r="B33" s="135">
        <v>0</v>
      </c>
      <c r="C33" s="135">
        <v>23</v>
      </c>
      <c r="D33" s="260">
        <v>2</v>
      </c>
      <c r="E33" s="260"/>
      <c r="F33" s="260"/>
      <c r="G33" s="260"/>
      <c r="H33" s="260"/>
      <c r="I33" s="260"/>
      <c r="J33" s="260"/>
      <c r="K33" s="260"/>
      <c r="L33" s="252"/>
      <c r="M33" s="252"/>
      <c r="N33" s="252"/>
      <c r="O33" s="252"/>
      <c r="P33" s="252"/>
    </row>
    <row r="34" spans="1:16" x14ac:dyDescent="0.25">
      <c r="A34" s="398">
        <v>641</v>
      </c>
      <c r="B34" s="135">
        <v>1</v>
      </c>
      <c r="C34" s="135">
        <v>24</v>
      </c>
      <c r="D34" s="260">
        <v>0</v>
      </c>
      <c r="E34" s="260"/>
      <c r="F34" s="260"/>
      <c r="G34" s="260"/>
      <c r="H34" s="260"/>
      <c r="I34" s="260"/>
      <c r="J34" s="260"/>
      <c r="K34" s="260"/>
      <c r="L34" s="252"/>
      <c r="M34" s="252"/>
      <c r="N34" s="336"/>
      <c r="O34" s="252"/>
      <c r="P34" s="252"/>
    </row>
    <row r="35" spans="1:16" ht="18" customHeight="1" x14ac:dyDescent="0.25">
      <c r="A35" s="404" t="s">
        <v>4</v>
      </c>
      <c r="B35" s="264"/>
      <c r="C35" s="264"/>
      <c r="D35" s="260"/>
      <c r="E35" s="260"/>
      <c r="F35" s="260"/>
      <c r="G35" s="260"/>
      <c r="H35" s="260"/>
      <c r="I35" s="260"/>
      <c r="J35" s="260"/>
      <c r="K35" s="260"/>
      <c r="L35" s="252"/>
      <c r="M35" s="252"/>
      <c r="N35" s="252"/>
      <c r="O35" s="336"/>
      <c r="P35" s="336"/>
    </row>
    <row r="36" spans="1:16" x14ac:dyDescent="0.25">
      <c r="A36" s="398">
        <v>511</v>
      </c>
      <c r="B36" s="264">
        <v>0</v>
      </c>
      <c r="C36" s="264">
        <v>25</v>
      </c>
      <c r="D36" s="135">
        <v>0</v>
      </c>
      <c r="E36" s="260"/>
      <c r="F36" s="260"/>
      <c r="G36" s="260"/>
      <c r="H36" s="260"/>
      <c r="I36" s="260"/>
      <c r="J36" s="260"/>
      <c r="K36" s="260"/>
      <c r="L36" s="252"/>
      <c r="M36" s="252"/>
      <c r="N36" s="252"/>
      <c r="O36" s="336"/>
      <c r="P36" s="252"/>
    </row>
    <row r="37" spans="1:16" x14ac:dyDescent="0.25">
      <c r="A37" s="338">
        <v>521</v>
      </c>
      <c r="B37" s="135"/>
      <c r="C37" s="264">
        <v>21</v>
      </c>
      <c r="D37" s="135">
        <v>1</v>
      </c>
      <c r="E37" s="260"/>
      <c r="F37" s="260"/>
      <c r="G37" s="260"/>
      <c r="H37" s="260"/>
      <c r="I37" s="260"/>
      <c r="J37" s="260"/>
      <c r="K37" s="260"/>
      <c r="L37" s="252"/>
      <c r="M37" s="252"/>
      <c r="N37" s="252"/>
      <c r="O37" s="252"/>
      <c r="P37" s="252"/>
    </row>
    <row r="38" spans="1:16" x14ac:dyDescent="0.25">
      <c r="A38" s="338">
        <v>531</v>
      </c>
      <c r="B38" s="135"/>
      <c r="C38" s="264">
        <v>16</v>
      </c>
      <c r="D38" s="135">
        <v>2</v>
      </c>
      <c r="E38" s="260"/>
      <c r="F38" s="260"/>
      <c r="G38" s="260"/>
      <c r="H38" s="260"/>
      <c r="I38" s="260"/>
      <c r="J38" s="260"/>
      <c r="K38" s="260"/>
      <c r="L38" s="252"/>
      <c r="M38" s="252"/>
      <c r="N38" s="252"/>
      <c r="O38" s="252"/>
      <c r="P38" s="336"/>
    </row>
    <row r="39" spans="1:16" x14ac:dyDescent="0.25">
      <c r="A39" s="405">
        <v>541</v>
      </c>
      <c r="B39" s="260"/>
      <c r="C39" s="135">
        <v>20</v>
      </c>
      <c r="D39" s="260">
        <v>0</v>
      </c>
      <c r="E39" s="260"/>
      <c r="F39" s="260"/>
      <c r="G39" s="260"/>
      <c r="H39" s="260"/>
      <c r="I39" s="260"/>
      <c r="J39" s="260"/>
      <c r="K39" s="260"/>
      <c r="L39" s="252"/>
      <c r="M39" s="252"/>
      <c r="N39" s="252"/>
      <c r="O39" s="252"/>
      <c r="P39" s="252"/>
    </row>
    <row r="40" spans="1:16" x14ac:dyDescent="0.25">
      <c r="A40" s="406" t="s">
        <v>2215</v>
      </c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L40" s="252"/>
      <c r="M40" s="252"/>
      <c r="N40" s="252"/>
      <c r="O40" s="336"/>
      <c r="P40" s="252"/>
    </row>
    <row r="41" spans="1:16" x14ac:dyDescent="0.25">
      <c r="A41" s="260" t="s">
        <v>2987</v>
      </c>
      <c r="B41" s="260">
        <v>0</v>
      </c>
      <c r="C41" s="260">
        <v>25</v>
      </c>
      <c r="D41" s="260">
        <v>0</v>
      </c>
      <c r="E41" s="260"/>
      <c r="F41" s="260"/>
      <c r="G41" s="260"/>
      <c r="H41" s="260"/>
      <c r="I41" s="260"/>
      <c r="J41" s="260"/>
      <c r="K41" s="260"/>
      <c r="L41" s="252"/>
      <c r="M41" s="252"/>
      <c r="N41" s="252"/>
      <c r="O41" s="336"/>
      <c r="P41" s="252"/>
    </row>
    <row r="42" spans="1:16" x14ac:dyDescent="0.25">
      <c r="A42" s="260" t="s">
        <v>4071</v>
      </c>
      <c r="B42" s="260">
        <v>23</v>
      </c>
      <c r="C42" s="260">
        <v>0</v>
      </c>
      <c r="D42" s="260">
        <v>1</v>
      </c>
      <c r="E42" s="260" t="s">
        <v>2843</v>
      </c>
      <c r="F42" s="260"/>
      <c r="G42" s="260"/>
      <c r="H42" s="260"/>
      <c r="I42" s="260"/>
      <c r="J42" s="260"/>
      <c r="K42" s="260"/>
      <c r="L42" s="252"/>
      <c r="M42" s="252"/>
      <c r="N42" s="252"/>
      <c r="O42" s="336"/>
      <c r="P42" s="252"/>
    </row>
    <row r="43" spans="1:16" x14ac:dyDescent="0.25">
      <c r="A43" s="260" t="s">
        <v>2988</v>
      </c>
      <c r="B43" s="260">
        <v>0</v>
      </c>
      <c r="C43" s="260">
        <v>25</v>
      </c>
      <c r="D43" s="260"/>
      <c r="E43" s="260"/>
      <c r="F43" s="260"/>
      <c r="G43" s="260"/>
      <c r="H43" s="260"/>
      <c r="I43" s="260"/>
      <c r="J43" s="260"/>
      <c r="K43" s="260"/>
      <c r="L43" s="252"/>
      <c r="M43" s="252"/>
      <c r="N43" s="336"/>
      <c r="O43" s="336"/>
      <c r="P43" s="252"/>
    </row>
    <row r="44" spans="1:16" x14ac:dyDescent="0.25">
      <c r="A44" s="260" t="s">
        <v>4492</v>
      </c>
      <c r="B44" s="260">
        <v>19</v>
      </c>
      <c r="C44" s="260"/>
      <c r="D44" s="260"/>
      <c r="E44" s="260"/>
      <c r="F44" s="260"/>
      <c r="G44" s="260"/>
      <c r="H44" s="260"/>
      <c r="I44" s="260"/>
      <c r="J44" s="260"/>
      <c r="K44" s="260"/>
      <c r="L44" s="252"/>
      <c r="M44" s="252"/>
      <c r="N44" s="336"/>
      <c r="O44" s="252"/>
      <c r="P44" s="252"/>
    </row>
    <row r="45" spans="1:16" x14ac:dyDescent="0.25">
      <c r="A45" s="260" t="s">
        <v>2989</v>
      </c>
      <c r="B45" s="260">
        <v>0</v>
      </c>
      <c r="C45" s="260">
        <v>23</v>
      </c>
      <c r="D45" s="260">
        <v>3</v>
      </c>
      <c r="E45" s="260"/>
      <c r="F45" s="260"/>
      <c r="G45" s="260"/>
      <c r="H45" s="260"/>
      <c r="I45" s="260"/>
      <c r="J45" s="260"/>
      <c r="K45" s="260"/>
      <c r="L45" s="252"/>
      <c r="M45" s="252"/>
      <c r="N45" s="252"/>
      <c r="O45" s="252"/>
      <c r="P45" s="252"/>
    </row>
    <row r="46" spans="1:16" x14ac:dyDescent="0.25">
      <c r="A46" s="260" t="s">
        <v>5088</v>
      </c>
      <c r="B46" s="260">
        <v>28</v>
      </c>
      <c r="C46" s="260"/>
      <c r="D46" s="260"/>
      <c r="E46" s="260"/>
      <c r="F46" s="260"/>
      <c r="G46" s="260"/>
      <c r="H46" s="260"/>
      <c r="I46" s="260"/>
      <c r="J46" s="260"/>
      <c r="K46" s="260"/>
      <c r="L46" s="252"/>
      <c r="M46" s="252"/>
      <c r="N46" s="252"/>
      <c r="O46" s="252"/>
      <c r="P46" s="252"/>
    </row>
    <row r="47" spans="1:16" x14ac:dyDescent="0.25">
      <c r="A47" s="260" t="s">
        <v>2990</v>
      </c>
      <c r="B47" s="260">
        <v>2</v>
      </c>
      <c r="C47" s="260">
        <v>23</v>
      </c>
      <c r="D47" s="260">
        <v>0</v>
      </c>
      <c r="E47" s="260"/>
      <c r="F47" s="260"/>
      <c r="G47" s="260"/>
      <c r="H47" s="260"/>
      <c r="I47" s="260"/>
      <c r="J47" s="260"/>
      <c r="K47" s="260"/>
      <c r="L47" s="252"/>
      <c r="M47" s="252"/>
      <c r="N47" s="252"/>
      <c r="O47" s="400"/>
      <c r="P47" s="252"/>
    </row>
    <row r="48" spans="1:16" ht="42.75" x14ac:dyDescent="0.25">
      <c r="A48" s="407" t="s">
        <v>5116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52"/>
      <c r="M48" s="252"/>
      <c r="N48" s="252"/>
      <c r="O48" s="336"/>
      <c r="P48" s="252"/>
    </row>
    <row r="49" spans="1:20" ht="15.75" thickBot="1" x14ac:dyDescent="0.3">
      <c r="A49" s="317" t="s">
        <v>2986</v>
      </c>
      <c r="B49" s="260">
        <v>2</v>
      </c>
      <c r="C49" s="260">
        <v>25</v>
      </c>
      <c r="D49" s="260"/>
      <c r="E49" s="260"/>
      <c r="F49" s="260"/>
      <c r="G49" s="260"/>
      <c r="H49" s="260"/>
      <c r="I49" s="260"/>
      <c r="J49" s="260"/>
      <c r="K49" s="260"/>
      <c r="L49" s="252"/>
      <c r="M49" s="252"/>
      <c r="N49" s="252"/>
      <c r="O49" s="336"/>
      <c r="P49" s="252"/>
    </row>
    <row r="50" spans="1:20" x14ac:dyDescent="0.25">
      <c r="A50" s="260" t="s">
        <v>2991</v>
      </c>
      <c r="B50" s="135">
        <v>0</v>
      </c>
      <c r="C50" s="260">
        <v>25</v>
      </c>
      <c r="D50" s="135">
        <v>1</v>
      </c>
      <c r="E50" s="135"/>
      <c r="F50" s="135"/>
      <c r="G50" s="135"/>
      <c r="H50" s="135"/>
      <c r="I50" s="135"/>
      <c r="J50" s="135"/>
      <c r="K50" s="135"/>
      <c r="L50" s="252"/>
      <c r="M50" s="252"/>
      <c r="N50" s="252"/>
      <c r="O50" s="252"/>
      <c r="P50" s="252"/>
    </row>
    <row r="51" spans="1:20" x14ac:dyDescent="0.25">
      <c r="A51" s="135" t="s">
        <v>2992</v>
      </c>
      <c r="B51" s="135">
        <v>1</v>
      </c>
      <c r="C51" s="135">
        <v>21</v>
      </c>
      <c r="D51" s="135">
        <v>2</v>
      </c>
      <c r="E51" s="135"/>
      <c r="F51" s="135"/>
      <c r="G51" s="135"/>
      <c r="H51" s="135"/>
      <c r="I51" s="135"/>
      <c r="J51" s="135"/>
      <c r="K51" s="135"/>
      <c r="L51" s="252"/>
      <c r="M51" s="252"/>
      <c r="N51" s="252"/>
      <c r="O51" s="252"/>
      <c r="P51" s="252"/>
    </row>
    <row r="52" spans="1:20" x14ac:dyDescent="0.25">
      <c r="A52" s="135" t="s">
        <v>2993</v>
      </c>
      <c r="B52" s="135"/>
      <c r="C52" s="135">
        <v>19</v>
      </c>
      <c r="D52" s="135">
        <v>0</v>
      </c>
      <c r="E52" s="135"/>
      <c r="F52" s="135"/>
      <c r="G52" s="135"/>
      <c r="H52" s="135"/>
      <c r="I52" s="135"/>
      <c r="J52" s="135"/>
      <c r="K52" s="135"/>
      <c r="L52" s="252"/>
      <c r="M52" s="252"/>
      <c r="N52" s="252"/>
      <c r="O52" s="336"/>
      <c r="P52" s="252"/>
    </row>
    <row r="53" spans="1:20" ht="28.5" x14ac:dyDescent="0.25">
      <c r="A53" s="408" t="s">
        <v>5117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252"/>
      <c r="M53" s="252"/>
      <c r="N53" s="252"/>
      <c r="O53" s="252"/>
      <c r="P53" s="252"/>
    </row>
    <row r="54" spans="1:20" x14ac:dyDescent="0.25">
      <c r="A54" s="135" t="s">
        <v>2994</v>
      </c>
      <c r="B54" s="135">
        <v>1</v>
      </c>
      <c r="C54" s="135">
        <v>25</v>
      </c>
      <c r="D54" s="135">
        <v>0</v>
      </c>
      <c r="E54" s="264"/>
      <c r="F54" s="135"/>
      <c r="G54" s="135"/>
      <c r="H54" s="135"/>
      <c r="I54" s="135"/>
      <c r="J54" s="135"/>
      <c r="K54" s="135"/>
      <c r="L54" s="252"/>
      <c r="M54" s="252"/>
      <c r="N54" s="252"/>
      <c r="O54" s="336"/>
      <c r="P54" s="252"/>
      <c r="T54" s="220"/>
    </row>
    <row r="55" spans="1:20" x14ac:dyDescent="0.25">
      <c r="A55" s="135" t="s">
        <v>2995</v>
      </c>
      <c r="B55" s="135">
        <v>1</v>
      </c>
      <c r="C55" s="135">
        <v>25</v>
      </c>
      <c r="D55" s="135">
        <v>0</v>
      </c>
      <c r="E55" s="135"/>
      <c r="F55" s="135"/>
      <c r="G55" s="135"/>
      <c r="H55" s="135"/>
      <c r="I55" s="135"/>
      <c r="J55" s="135"/>
      <c r="K55" s="135"/>
      <c r="L55" s="252"/>
      <c r="M55" s="252"/>
      <c r="N55" s="252"/>
      <c r="O55" s="336"/>
      <c r="P55" s="252"/>
    </row>
    <row r="56" spans="1:20" x14ac:dyDescent="0.25">
      <c r="A56" s="135" t="s">
        <v>2996</v>
      </c>
      <c r="B56" s="135">
        <v>2</v>
      </c>
      <c r="C56" s="135">
        <v>20</v>
      </c>
      <c r="D56" s="135">
        <v>2</v>
      </c>
      <c r="E56" s="135" t="s">
        <v>3636</v>
      </c>
      <c r="F56" s="135"/>
      <c r="G56" s="135"/>
      <c r="H56" s="135"/>
      <c r="I56" s="135"/>
      <c r="J56" s="135"/>
      <c r="K56" s="135"/>
      <c r="L56" s="252"/>
      <c r="M56" s="252"/>
      <c r="N56" s="252"/>
      <c r="O56" s="252"/>
      <c r="P56" s="252"/>
    </row>
    <row r="57" spans="1:20" x14ac:dyDescent="0.25">
      <c r="A57" s="135" t="s">
        <v>2997</v>
      </c>
      <c r="B57" s="135">
        <v>0</v>
      </c>
      <c r="C57" s="135">
        <v>23</v>
      </c>
      <c r="D57" s="135">
        <v>1</v>
      </c>
      <c r="E57" s="135"/>
      <c r="F57" s="135"/>
      <c r="G57" s="135"/>
      <c r="H57" s="135"/>
      <c r="I57" s="135"/>
      <c r="J57" s="135"/>
      <c r="K57" s="135"/>
      <c r="L57" s="252"/>
      <c r="M57" s="252"/>
      <c r="N57" s="252"/>
      <c r="O57" s="252"/>
      <c r="P57" s="252"/>
    </row>
    <row r="58" spans="1:20" x14ac:dyDescent="0.2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252"/>
      <c r="M58" s="252"/>
      <c r="N58" s="252"/>
      <c r="O58" s="336"/>
      <c r="P58" s="252"/>
    </row>
    <row r="59" spans="1:20" x14ac:dyDescent="0.25">
      <c r="A59" s="397" t="s">
        <v>3386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252"/>
      <c r="M59" s="252"/>
      <c r="N59" s="252"/>
      <c r="O59" s="252"/>
      <c r="P59" s="252"/>
    </row>
    <row r="60" spans="1:20" x14ac:dyDescent="0.25">
      <c r="A60" s="135" t="s">
        <v>5096</v>
      </c>
      <c r="B60" s="135">
        <v>27</v>
      </c>
      <c r="C60" s="135"/>
      <c r="D60" s="135"/>
      <c r="E60" s="264"/>
      <c r="F60" s="135"/>
      <c r="G60" s="135"/>
      <c r="H60" s="135"/>
      <c r="I60" s="135"/>
      <c r="J60" s="135"/>
      <c r="K60" s="135"/>
      <c r="L60" s="252"/>
      <c r="M60" s="252"/>
      <c r="N60" s="252"/>
      <c r="O60" s="336"/>
      <c r="P60" s="336"/>
    </row>
    <row r="61" spans="1:20" x14ac:dyDescent="0.25">
      <c r="A61" s="135" t="s">
        <v>5097</v>
      </c>
      <c r="B61" s="135">
        <v>29</v>
      </c>
      <c r="C61" s="135"/>
      <c r="D61" s="135">
        <v>0</v>
      </c>
      <c r="E61" s="264"/>
      <c r="F61" s="135"/>
      <c r="G61" s="135"/>
      <c r="H61" s="135"/>
      <c r="I61" s="135"/>
      <c r="J61" s="135"/>
      <c r="K61" s="135"/>
      <c r="L61" s="252"/>
      <c r="M61" s="252"/>
      <c r="N61" s="252"/>
      <c r="O61" s="252"/>
      <c r="P61" s="252"/>
    </row>
    <row r="62" spans="1:20" x14ac:dyDescent="0.25">
      <c r="A62" s="135" t="s">
        <v>4060</v>
      </c>
      <c r="B62" s="135">
        <v>28</v>
      </c>
      <c r="C62" s="135"/>
      <c r="D62" s="135"/>
      <c r="E62" s="264"/>
      <c r="F62" s="135"/>
      <c r="G62" s="135"/>
      <c r="H62" s="135"/>
      <c r="I62" s="135"/>
      <c r="J62" s="135"/>
      <c r="K62" s="135"/>
      <c r="L62" s="252"/>
      <c r="M62" s="252"/>
      <c r="N62" s="252"/>
      <c r="O62" s="336"/>
      <c r="P62" s="252"/>
    </row>
    <row r="63" spans="1:20" x14ac:dyDescent="0.25">
      <c r="A63" s="135" t="s">
        <v>4081</v>
      </c>
      <c r="B63" s="135">
        <v>0</v>
      </c>
      <c r="C63" s="135"/>
      <c r="D63" s="135"/>
      <c r="E63" s="264"/>
      <c r="F63" s="135"/>
      <c r="G63" s="135"/>
      <c r="H63" s="135"/>
      <c r="I63" s="135"/>
      <c r="J63" s="135"/>
      <c r="K63" s="135"/>
      <c r="L63" s="252"/>
      <c r="M63" s="252"/>
      <c r="N63" s="252"/>
      <c r="O63" s="336"/>
      <c r="P63" s="336"/>
    </row>
    <row r="64" spans="1:20" x14ac:dyDescent="0.25">
      <c r="A64" s="135" t="s">
        <v>5092</v>
      </c>
      <c r="B64" s="135">
        <v>31</v>
      </c>
      <c r="C64" s="135"/>
      <c r="D64" s="135"/>
      <c r="E64" s="264"/>
      <c r="F64" s="135"/>
      <c r="G64" s="135"/>
      <c r="H64" s="135"/>
      <c r="I64" s="135"/>
      <c r="J64" s="135"/>
      <c r="K64" s="135"/>
      <c r="L64" s="252"/>
      <c r="M64" s="252"/>
      <c r="N64" s="252"/>
      <c r="O64" s="252"/>
      <c r="P64" s="252"/>
    </row>
    <row r="65" spans="1:16" x14ac:dyDescent="0.25">
      <c r="A65" s="135" t="s">
        <v>5093</v>
      </c>
      <c r="B65" s="135">
        <v>29</v>
      </c>
      <c r="C65" s="135"/>
      <c r="D65" s="135"/>
      <c r="E65" s="264"/>
      <c r="F65" s="135"/>
      <c r="G65" s="135"/>
      <c r="H65" s="135"/>
      <c r="I65" s="135"/>
      <c r="J65" s="135"/>
      <c r="K65" s="135"/>
      <c r="L65" s="252"/>
      <c r="M65" s="252"/>
      <c r="N65" s="252"/>
      <c r="O65" s="336"/>
      <c r="P65" s="336"/>
    </row>
    <row r="66" spans="1:16" x14ac:dyDescent="0.25">
      <c r="A66" s="135" t="s">
        <v>4488</v>
      </c>
      <c r="B66" s="135">
        <v>31</v>
      </c>
      <c r="C66" s="135"/>
      <c r="D66" s="135">
        <v>0</v>
      </c>
      <c r="E66" s="264"/>
      <c r="F66" s="135"/>
      <c r="G66" s="135"/>
      <c r="H66" s="135"/>
      <c r="I66" s="135"/>
      <c r="J66" s="135"/>
      <c r="K66" s="135"/>
      <c r="L66" s="252"/>
      <c r="M66" s="252"/>
      <c r="N66" s="252"/>
      <c r="O66" s="336"/>
      <c r="P66" s="336"/>
    </row>
    <row r="67" spans="1:16" x14ac:dyDescent="0.25">
      <c r="A67" s="135" t="s">
        <v>4489</v>
      </c>
      <c r="B67" s="135">
        <v>0</v>
      </c>
      <c r="C67" s="135"/>
      <c r="D67" s="135"/>
      <c r="E67" s="264"/>
      <c r="F67" s="135"/>
      <c r="G67" s="135"/>
      <c r="H67" s="135"/>
      <c r="I67" s="135"/>
      <c r="J67" s="135"/>
      <c r="K67" s="135"/>
      <c r="L67" s="252"/>
      <c r="M67" s="252"/>
      <c r="N67" s="252"/>
      <c r="O67" s="336"/>
      <c r="P67" s="336"/>
    </row>
    <row r="68" spans="1:16" x14ac:dyDescent="0.25">
      <c r="A68" s="135" t="s">
        <v>5094</v>
      </c>
      <c r="B68" s="135">
        <v>28</v>
      </c>
      <c r="C68" s="135"/>
      <c r="D68" s="135"/>
      <c r="E68" s="264"/>
      <c r="F68" s="135"/>
      <c r="G68" s="135"/>
      <c r="H68" s="135"/>
      <c r="I68" s="135"/>
      <c r="J68" s="135"/>
      <c r="K68" s="135"/>
      <c r="L68" s="252"/>
      <c r="M68" s="252"/>
      <c r="N68" s="252"/>
      <c r="O68" s="252"/>
      <c r="P68" s="252"/>
    </row>
    <row r="69" spans="1:16" x14ac:dyDescent="0.25">
      <c r="A69" s="135" t="s">
        <v>5095</v>
      </c>
      <c r="B69" s="135">
        <v>26</v>
      </c>
      <c r="C69" s="135"/>
      <c r="D69" s="135"/>
      <c r="E69" s="264"/>
      <c r="F69" s="135"/>
      <c r="G69" s="135"/>
      <c r="H69" s="135"/>
      <c r="I69" s="135"/>
      <c r="J69" s="135"/>
      <c r="K69" s="135"/>
      <c r="L69" s="252"/>
      <c r="M69" s="252"/>
      <c r="N69" s="252"/>
      <c r="O69" s="336"/>
      <c r="P69" s="336"/>
    </row>
    <row r="70" spans="1:16" x14ac:dyDescent="0.25">
      <c r="A70" s="135" t="s">
        <v>5090</v>
      </c>
      <c r="B70" s="135">
        <v>24</v>
      </c>
      <c r="C70" s="135"/>
      <c r="D70" s="135"/>
      <c r="E70" s="264"/>
      <c r="F70" s="135"/>
      <c r="G70" s="135"/>
      <c r="H70" s="135"/>
      <c r="I70" s="135"/>
      <c r="J70" s="135"/>
      <c r="K70" s="135"/>
      <c r="L70" s="252"/>
      <c r="M70" s="252"/>
      <c r="N70" s="252"/>
      <c r="O70" s="336"/>
      <c r="P70" s="336"/>
    </row>
    <row r="71" spans="1:16" x14ac:dyDescent="0.25">
      <c r="A71" s="135" t="s">
        <v>5091</v>
      </c>
      <c r="B71" s="135">
        <v>21</v>
      </c>
      <c r="C71" s="135"/>
      <c r="D71" s="135"/>
      <c r="E71" s="264"/>
      <c r="F71" s="135"/>
      <c r="G71" s="135"/>
      <c r="H71" s="135"/>
      <c r="I71" s="135"/>
      <c r="J71" s="135"/>
      <c r="K71" s="135"/>
      <c r="L71" s="252"/>
      <c r="M71" s="252"/>
      <c r="N71" s="252"/>
      <c r="O71" s="336"/>
      <c r="P71" s="336"/>
    </row>
    <row r="72" spans="1:16" x14ac:dyDescent="0.25">
      <c r="A72" s="135" t="s">
        <v>4487</v>
      </c>
      <c r="B72" s="135">
        <v>16</v>
      </c>
      <c r="C72" s="135"/>
      <c r="D72" s="135"/>
      <c r="E72" s="264"/>
      <c r="F72" s="135"/>
      <c r="G72" s="135"/>
      <c r="H72" s="135"/>
      <c r="I72" s="135"/>
      <c r="J72" s="135"/>
      <c r="K72" s="135"/>
      <c r="L72" s="252"/>
      <c r="M72" s="252"/>
      <c r="N72" s="252"/>
      <c r="O72" s="252"/>
      <c r="P72" s="252"/>
    </row>
    <row r="73" spans="1:16" x14ac:dyDescent="0.25">
      <c r="A73" s="135" t="s">
        <v>5089</v>
      </c>
      <c r="B73" s="135">
        <v>22</v>
      </c>
      <c r="C73" s="135"/>
      <c r="D73" s="135"/>
      <c r="E73" s="264"/>
      <c r="F73" s="135"/>
      <c r="G73" s="135"/>
      <c r="H73" s="135"/>
      <c r="I73" s="135"/>
      <c r="J73" s="135"/>
      <c r="K73" s="135"/>
      <c r="L73" s="252"/>
      <c r="M73" s="252"/>
      <c r="N73" s="252"/>
      <c r="O73" s="252"/>
      <c r="P73" s="252"/>
    </row>
    <row r="74" spans="1:16" x14ac:dyDescent="0.25">
      <c r="A74" s="135" t="s">
        <v>5098</v>
      </c>
      <c r="B74" s="135">
        <v>26</v>
      </c>
      <c r="C74" s="135"/>
      <c r="D74" s="135"/>
      <c r="E74" s="264"/>
      <c r="F74" s="135"/>
      <c r="G74" s="135"/>
      <c r="H74" s="135"/>
      <c r="I74" s="135"/>
      <c r="J74" s="135"/>
      <c r="K74" s="135"/>
      <c r="L74" s="252"/>
      <c r="M74" s="252"/>
      <c r="N74" s="252"/>
      <c r="O74" s="336"/>
      <c r="P74" s="336"/>
    </row>
    <row r="75" spans="1:16" x14ac:dyDescent="0.25">
      <c r="A75" s="135" t="s">
        <v>5099</v>
      </c>
      <c r="B75" s="135">
        <v>22</v>
      </c>
      <c r="C75" s="135"/>
      <c r="D75" s="135"/>
      <c r="E75" s="264"/>
      <c r="F75" s="135"/>
      <c r="G75" s="135"/>
      <c r="H75" s="135"/>
      <c r="I75" s="135"/>
      <c r="J75" s="135"/>
      <c r="K75" s="135"/>
      <c r="L75" s="252"/>
      <c r="M75" s="252"/>
      <c r="N75" s="252"/>
      <c r="O75" s="252"/>
      <c r="P75" s="252"/>
    </row>
    <row r="76" spans="1:16" x14ac:dyDescent="0.25">
      <c r="A76" s="135"/>
      <c r="B76" s="135"/>
      <c r="C76" s="135"/>
      <c r="D76" s="135"/>
      <c r="E76" s="264"/>
      <c r="F76" s="135"/>
      <c r="G76" s="135"/>
      <c r="H76" s="135"/>
      <c r="I76" s="135"/>
      <c r="J76" s="135"/>
      <c r="K76" s="135"/>
      <c r="L76" s="252"/>
      <c r="M76" s="252"/>
      <c r="N76" s="252"/>
      <c r="O76" s="252"/>
      <c r="P76" s="252"/>
    </row>
    <row r="77" spans="1:16" x14ac:dyDescent="0.25">
      <c r="A77" s="135"/>
      <c r="B77" s="135"/>
      <c r="C77" s="135"/>
      <c r="D77" s="135"/>
      <c r="E77" s="264"/>
      <c r="F77" s="135"/>
      <c r="G77" s="135"/>
      <c r="H77" s="135"/>
      <c r="I77" s="135"/>
      <c r="J77" s="135"/>
      <c r="K77" s="135"/>
      <c r="L77" s="252"/>
      <c r="M77" s="252"/>
      <c r="N77" s="252"/>
      <c r="O77" s="252"/>
      <c r="P77" s="252"/>
    </row>
    <row r="78" spans="1:16" ht="30.6" customHeight="1" x14ac:dyDescent="0.25">
      <c r="A78" s="409" t="s">
        <v>4524</v>
      </c>
      <c r="B78" s="135"/>
      <c r="C78" s="135"/>
      <c r="D78" s="135"/>
      <c r="E78" s="264"/>
      <c r="F78" s="135"/>
      <c r="G78" s="135"/>
      <c r="H78" s="135"/>
      <c r="I78" s="135"/>
      <c r="J78" s="135"/>
      <c r="K78" s="135"/>
      <c r="L78" s="252"/>
      <c r="M78" s="252"/>
      <c r="N78" s="252"/>
      <c r="O78" s="252"/>
      <c r="P78" s="252"/>
    </row>
    <row r="79" spans="1:16" x14ac:dyDescent="0.25">
      <c r="A79" s="135" t="s">
        <v>4525</v>
      </c>
      <c r="B79" s="135">
        <v>26</v>
      </c>
      <c r="C79" s="135"/>
      <c r="D79" s="135"/>
      <c r="E79" s="264"/>
      <c r="F79" s="135"/>
      <c r="G79" s="135"/>
      <c r="H79" s="135"/>
      <c r="I79" s="135"/>
      <c r="J79" s="135"/>
      <c r="K79" s="135"/>
      <c r="L79" s="252"/>
      <c r="M79" s="252"/>
      <c r="N79" s="252"/>
      <c r="O79" s="252"/>
      <c r="P79" s="252"/>
    </row>
    <row r="80" spans="1:16" x14ac:dyDescent="0.25">
      <c r="A80" s="135" t="s">
        <v>4526</v>
      </c>
      <c r="B80" s="135">
        <v>24</v>
      </c>
      <c r="C80" s="135"/>
      <c r="D80" s="135"/>
      <c r="E80" s="264"/>
      <c r="F80" s="135"/>
      <c r="G80" s="135"/>
      <c r="H80" s="135"/>
      <c r="I80" s="135"/>
      <c r="J80" s="135"/>
      <c r="K80" s="135"/>
      <c r="L80" s="252"/>
      <c r="M80" s="252"/>
      <c r="N80" s="252"/>
      <c r="O80" s="252"/>
      <c r="P80" s="252"/>
    </row>
    <row r="81" spans="1:16" x14ac:dyDescent="0.25">
      <c r="A81" s="135" t="s">
        <v>5100</v>
      </c>
      <c r="B81" s="135">
        <v>26</v>
      </c>
      <c r="C81" s="135"/>
      <c r="D81" s="135"/>
      <c r="E81" s="264"/>
      <c r="F81" s="135"/>
      <c r="G81" s="135"/>
      <c r="H81" s="135"/>
      <c r="I81" s="135"/>
      <c r="J81" s="135"/>
      <c r="K81" s="135"/>
      <c r="L81" s="252"/>
      <c r="M81" s="252"/>
      <c r="N81" s="252"/>
      <c r="O81" s="252"/>
      <c r="P81" s="252"/>
    </row>
    <row r="82" spans="1:16" x14ac:dyDescent="0.25">
      <c r="A82" s="135" t="s">
        <v>5101</v>
      </c>
      <c r="B82" s="135">
        <v>27</v>
      </c>
      <c r="C82" s="135"/>
      <c r="D82" s="135"/>
      <c r="E82" s="264"/>
      <c r="F82" s="135"/>
      <c r="G82" s="135"/>
      <c r="H82" s="135"/>
      <c r="I82" s="135"/>
      <c r="J82" s="135"/>
      <c r="K82" s="135"/>
      <c r="L82" s="252"/>
      <c r="M82" s="252"/>
      <c r="N82" s="252"/>
      <c r="O82" s="252"/>
      <c r="P82" s="252"/>
    </row>
    <row r="83" spans="1:16" ht="43.9" customHeight="1" x14ac:dyDescent="0.25">
      <c r="A83" s="409" t="s">
        <v>5118</v>
      </c>
      <c r="B83" s="135"/>
      <c r="C83" s="135"/>
      <c r="D83" s="135"/>
      <c r="E83" s="264"/>
      <c r="F83" s="135"/>
      <c r="G83" s="135"/>
      <c r="H83" s="135"/>
      <c r="I83" s="135"/>
      <c r="J83" s="135"/>
      <c r="K83" s="135"/>
      <c r="L83" s="252"/>
      <c r="M83" s="252"/>
      <c r="N83" s="252"/>
      <c r="O83" s="336"/>
      <c r="P83" s="252"/>
    </row>
    <row r="84" spans="1:16" x14ac:dyDescent="0.25">
      <c r="A84" s="135" t="s">
        <v>4347</v>
      </c>
      <c r="B84" s="135">
        <v>1</v>
      </c>
      <c r="C84" s="140">
        <v>24</v>
      </c>
      <c r="D84" s="135"/>
      <c r="E84" s="264"/>
      <c r="F84" s="135"/>
      <c r="G84" s="135"/>
      <c r="H84" s="135"/>
      <c r="I84" s="135"/>
      <c r="J84" s="135"/>
      <c r="K84" s="135"/>
      <c r="L84" s="252"/>
      <c r="M84" s="252"/>
      <c r="N84" s="252"/>
      <c r="O84" s="252"/>
      <c r="P84" s="252"/>
    </row>
    <row r="85" spans="1:16" x14ac:dyDescent="0.25">
      <c r="A85" s="135" t="s">
        <v>4348</v>
      </c>
      <c r="B85" s="135">
        <v>6</v>
      </c>
      <c r="C85" s="140">
        <v>25</v>
      </c>
      <c r="D85" s="135">
        <v>0</v>
      </c>
      <c r="E85" s="264"/>
      <c r="F85" s="135"/>
      <c r="G85" s="135"/>
      <c r="H85" s="135"/>
      <c r="I85" s="135"/>
      <c r="J85" s="135"/>
      <c r="K85" s="135"/>
      <c r="L85" s="252"/>
      <c r="M85" s="252"/>
      <c r="N85" s="252"/>
      <c r="O85" s="252"/>
      <c r="P85" s="252"/>
    </row>
    <row r="86" spans="1:16" x14ac:dyDescent="0.25">
      <c r="A86" s="135" t="s">
        <v>4349</v>
      </c>
      <c r="B86" s="135">
        <v>3</v>
      </c>
      <c r="C86" s="140">
        <v>22</v>
      </c>
      <c r="D86" s="135">
        <v>3</v>
      </c>
      <c r="E86" s="264" t="s">
        <v>5599</v>
      </c>
      <c r="F86" s="135"/>
      <c r="G86" s="135"/>
      <c r="H86" s="135"/>
      <c r="I86" s="135"/>
      <c r="J86" s="135"/>
      <c r="K86" s="135"/>
      <c r="L86" s="252"/>
      <c r="M86" s="252"/>
      <c r="N86" s="252"/>
      <c r="O86" s="252"/>
      <c r="P86" s="252"/>
    </row>
    <row r="87" spans="1:16" x14ac:dyDescent="0.25">
      <c r="A87" s="135" t="s">
        <v>4350</v>
      </c>
      <c r="B87" s="135">
        <v>20</v>
      </c>
      <c r="C87" s="135"/>
      <c r="D87" s="135"/>
      <c r="E87" s="264"/>
      <c r="F87" s="135"/>
      <c r="G87" s="135"/>
      <c r="H87" s="135"/>
      <c r="I87" s="135"/>
      <c r="J87" s="135"/>
      <c r="K87" s="135"/>
      <c r="L87" s="252"/>
      <c r="M87" s="252"/>
      <c r="N87" s="252"/>
      <c r="O87" s="252"/>
      <c r="P87" s="252"/>
    </row>
    <row r="88" spans="1:16" x14ac:dyDescent="0.25">
      <c r="A88" s="135"/>
      <c r="B88" s="135"/>
      <c r="C88" s="135"/>
      <c r="D88" s="135"/>
      <c r="E88" s="264"/>
      <c r="F88" s="135"/>
      <c r="G88" s="135"/>
      <c r="H88" s="135"/>
      <c r="I88" s="135"/>
      <c r="J88" s="135"/>
      <c r="K88" s="135"/>
      <c r="L88" s="252"/>
      <c r="M88" s="252"/>
      <c r="N88" s="252"/>
      <c r="O88" s="252"/>
      <c r="P88" s="252"/>
    </row>
    <row r="89" spans="1:16" x14ac:dyDescent="0.25">
      <c r="A89" s="135"/>
      <c r="B89" s="135"/>
      <c r="C89" s="135"/>
      <c r="D89" s="135"/>
      <c r="E89" s="264"/>
      <c r="F89" s="135"/>
      <c r="G89" s="135"/>
      <c r="H89" s="135"/>
      <c r="I89" s="135"/>
      <c r="J89" s="135"/>
      <c r="K89" s="135"/>
      <c r="L89" s="252"/>
      <c r="M89" s="252"/>
      <c r="N89" s="252"/>
      <c r="O89" s="252"/>
      <c r="P89" s="252"/>
    </row>
    <row r="90" spans="1:16" ht="42.75" x14ac:dyDescent="0.25">
      <c r="A90" s="409" t="s">
        <v>5121</v>
      </c>
      <c r="B90" s="135"/>
      <c r="C90" s="135"/>
      <c r="D90" s="135"/>
      <c r="E90" s="264"/>
      <c r="F90" s="135"/>
      <c r="G90" s="135"/>
      <c r="H90" s="135"/>
      <c r="I90" s="135"/>
      <c r="J90" s="135"/>
      <c r="K90" s="135"/>
      <c r="L90" s="252"/>
      <c r="M90" s="252"/>
      <c r="N90" s="252"/>
      <c r="O90" s="252"/>
      <c r="P90" s="252"/>
    </row>
    <row r="91" spans="1:16" x14ac:dyDescent="0.25">
      <c r="A91" s="135" t="s">
        <v>5317</v>
      </c>
      <c r="B91" s="135">
        <v>0</v>
      </c>
      <c r="C91" s="135">
        <v>25</v>
      </c>
      <c r="D91" s="135"/>
      <c r="E91" s="264"/>
      <c r="F91" s="135"/>
      <c r="G91" s="135"/>
      <c r="H91" s="135"/>
      <c r="I91" s="135"/>
      <c r="J91" s="135"/>
      <c r="K91" s="135"/>
      <c r="L91" s="252"/>
      <c r="M91" s="252"/>
      <c r="N91" s="252"/>
      <c r="O91" s="252"/>
      <c r="P91" s="252"/>
    </row>
    <row r="92" spans="1:16" x14ac:dyDescent="0.25">
      <c r="A92" s="135" t="s">
        <v>4052</v>
      </c>
      <c r="B92" s="135">
        <v>0</v>
      </c>
      <c r="C92" s="135">
        <v>25</v>
      </c>
      <c r="D92" s="135"/>
      <c r="E92" s="264"/>
      <c r="F92" s="135"/>
      <c r="G92" s="135"/>
      <c r="H92" s="135"/>
      <c r="I92" s="135"/>
      <c r="J92" s="135"/>
      <c r="K92" s="135"/>
      <c r="L92" s="252"/>
      <c r="M92" s="252"/>
      <c r="N92" s="252"/>
      <c r="O92" s="252"/>
      <c r="P92" s="252"/>
    </row>
    <row r="93" spans="1:16" x14ac:dyDescent="0.25">
      <c r="A93" s="135" t="s">
        <v>5135</v>
      </c>
      <c r="B93" s="135">
        <v>24</v>
      </c>
      <c r="C93" s="135"/>
      <c r="D93" s="135"/>
      <c r="E93" s="264"/>
      <c r="F93" s="135"/>
      <c r="G93" s="135"/>
      <c r="H93" s="135"/>
      <c r="I93" s="135"/>
      <c r="J93" s="135"/>
      <c r="K93" s="135"/>
      <c r="L93" s="252"/>
      <c r="M93" s="252"/>
      <c r="N93" s="252"/>
      <c r="O93" s="252"/>
      <c r="P93" s="252"/>
    </row>
    <row r="94" spans="1:16" x14ac:dyDescent="0.25">
      <c r="A94" s="135" t="s">
        <v>4130</v>
      </c>
      <c r="B94" s="135">
        <v>0</v>
      </c>
      <c r="C94" s="135">
        <v>24</v>
      </c>
      <c r="D94" s="135">
        <v>0</v>
      </c>
      <c r="E94" s="264"/>
      <c r="F94" s="135"/>
      <c r="G94" s="135"/>
      <c r="H94" s="135"/>
      <c r="I94" s="135"/>
      <c r="J94" s="135"/>
      <c r="K94" s="135"/>
      <c r="L94" s="252"/>
      <c r="M94" s="252"/>
      <c r="N94" s="252"/>
      <c r="O94" s="252"/>
      <c r="P94" s="252"/>
    </row>
    <row r="95" spans="1:16" x14ac:dyDescent="0.25">
      <c r="A95" s="135" t="s">
        <v>4490</v>
      </c>
      <c r="B95" s="135">
        <v>14</v>
      </c>
      <c r="C95" s="135"/>
      <c r="D95" s="135">
        <v>1</v>
      </c>
      <c r="E95" s="264" t="s">
        <v>2843</v>
      </c>
      <c r="F95" s="135"/>
      <c r="G95" s="135"/>
      <c r="H95" s="135"/>
      <c r="I95" s="135"/>
      <c r="J95" s="135"/>
      <c r="K95" s="135"/>
      <c r="L95" s="252"/>
      <c r="M95" s="252"/>
      <c r="N95" s="252"/>
      <c r="O95" s="252"/>
      <c r="P95" s="252"/>
    </row>
    <row r="96" spans="1:16" x14ac:dyDescent="0.25">
      <c r="A96" s="135" t="s">
        <v>4131</v>
      </c>
      <c r="B96" s="135">
        <v>0</v>
      </c>
      <c r="C96" s="135">
        <v>24</v>
      </c>
      <c r="D96" s="135"/>
      <c r="E96" s="264"/>
      <c r="F96" s="135"/>
      <c r="G96" s="135"/>
      <c r="H96" s="135"/>
      <c r="I96" s="135"/>
      <c r="J96" s="135"/>
      <c r="K96" s="135"/>
      <c r="L96" s="252"/>
      <c r="M96" s="252"/>
      <c r="N96" s="252"/>
      <c r="O96" s="252"/>
      <c r="P96" s="252"/>
    </row>
    <row r="97" spans="1:16" x14ac:dyDescent="0.25">
      <c r="A97" s="135" t="s">
        <v>5102</v>
      </c>
      <c r="B97" s="135">
        <v>14</v>
      </c>
      <c r="C97" s="135"/>
      <c r="D97" s="135"/>
      <c r="E97" s="264"/>
      <c r="F97" s="135"/>
      <c r="G97" s="135"/>
      <c r="H97" s="135"/>
      <c r="I97" s="135"/>
      <c r="J97" s="135"/>
      <c r="K97" s="135"/>
      <c r="L97" s="252"/>
      <c r="M97" s="252"/>
      <c r="N97" s="252"/>
      <c r="O97" s="252"/>
      <c r="P97" s="252"/>
    </row>
    <row r="98" spans="1:16" x14ac:dyDescent="0.25">
      <c r="A98" s="135" t="s">
        <v>4132</v>
      </c>
      <c r="B98" s="135">
        <v>10</v>
      </c>
      <c r="C98" s="135">
        <v>15</v>
      </c>
      <c r="D98" s="135"/>
      <c r="E98" s="264"/>
      <c r="F98" s="135"/>
      <c r="G98" s="135"/>
      <c r="H98" s="135"/>
      <c r="I98" s="135"/>
      <c r="J98" s="135"/>
      <c r="K98" s="135"/>
      <c r="L98" s="252"/>
      <c r="M98" s="252"/>
      <c r="N98" s="252"/>
      <c r="O98" s="252"/>
      <c r="P98" s="252"/>
    </row>
    <row r="99" spans="1:16" x14ac:dyDescent="0.25">
      <c r="A99" s="135"/>
      <c r="B99" s="135"/>
      <c r="C99" s="135"/>
      <c r="D99" s="135"/>
      <c r="E99" s="264"/>
      <c r="F99" s="135"/>
      <c r="G99" s="135"/>
      <c r="H99" s="135"/>
      <c r="I99" s="135"/>
      <c r="J99" s="135"/>
      <c r="K99" s="135"/>
      <c r="L99" s="252"/>
      <c r="M99" s="252"/>
      <c r="N99" s="252"/>
      <c r="O99" s="252"/>
      <c r="P99" s="252"/>
    </row>
    <row r="100" spans="1:16" x14ac:dyDescent="0.25">
      <c r="A100" s="135"/>
      <c r="B100" s="135"/>
      <c r="C100" s="135"/>
      <c r="D100" s="135"/>
      <c r="E100" s="264"/>
      <c r="F100" s="135"/>
      <c r="G100" s="135"/>
      <c r="H100" s="135"/>
      <c r="I100" s="135"/>
      <c r="J100" s="135"/>
      <c r="K100" s="135"/>
      <c r="L100" s="252"/>
      <c r="M100" s="252"/>
      <c r="N100" s="252"/>
      <c r="O100" s="252"/>
      <c r="P100" s="252"/>
    </row>
    <row r="101" spans="1:16" ht="31.9" customHeight="1" x14ac:dyDescent="0.25">
      <c r="A101" s="409" t="s">
        <v>4547</v>
      </c>
      <c r="B101" s="135"/>
      <c r="C101" s="135"/>
      <c r="D101" s="135"/>
      <c r="E101" s="264"/>
      <c r="F101" s="135"/>
      <c r="G101" s="135"/>
      <c r="H101" s="135"/>
      <c r="I101" s="135"/>
      <c r="J101" s="135"/>
      <c r="K101" s="135"/>
      <c r="L101" s="252"/>
      <c r="M101" s="252"/>
      <c r="N101" s="252"/>
      <c r="O101" s="252"/>
      <c r="P101" s="252"/>
    </row>
    <row r="102" spans="1:16" x14ac:dyDescent="0.25">
      <c r="A102" s="135" t="s">
        <v>4548</v>
      </c>
      <c r="B102" s="135">
        <v>6</v>
      </c>
      <c r="C102" s="135">
        <v>25</v>
      </c>
      <c r="D102" s="135"/>
      <c r="E102" s="264"/>
      <c r="F102" s="135"/>
      <c r="G102" s="135"/>
      <c r="H102" s="135"/>
      <c r="I102" s="135"/>
      <c r="J102" s="135"/>
      <c r="K102" s="135"/>
      <c r="L102" s="252"/>
      <c r="M102" s="252"/>
      <c r="N102" s="252"/>
      <c r="O102" s="252"/>
      <c r="P102" s="252"/>
    </row>
    <row r="103" spans="1:16" x14ac:dyDescent="0.25">
      <c r="A103" s="135" t="s">
        <v>5103</v>
      </c>
      <c r="B103" s="135">
        <v>0</v>
      </c>
      <c r="C103" s="135">
        <v>25</v>
      </c>
      <c r="D103" s="135"/>
      <c r="E103" s="264"/>
      <c r="F103" s="135"/>
      <c r="G103" s="135"/>
      <c r="H103" s="135"/>
      <c r="I103" s="135"/>
      <c r="J103" s="135"/>
      <c r="K103" s="135"/>
      <c r="L103" s="252"/>
      <c r="M103" s="252"/>
      <c r="N103" s="252"/>
      <c r="O103" s="252"/>
      <c r="P103" s="252"/>
    </row>
    <row r="104" spans="1:16" x14ac:dyDescent="0.25">
      <c r="A104" s="135"/>
      <c r="B104" s="135"/>
      <c r="C104" s="135"/>
      <c r="D104" s="135"/>
      <c r="E104" s="264"/>
      <c r="F104" s="135"/>
      <c r="G104" s="135"/>
      <c r="H104" s="135"/>
      <c r="I104" s="135"/>
      <c r="J104" s="135"/>
      <c r="K104" s="135"/>
      <c r="L104" s="252"/>
      <c r="M104" s="252"/>
      <c r="N104" s="252"/>
      <c r="O104" s="252"/>
      <c r="P104" s="252"/>
    </row>
    <row r="105" spans="1:16" x14ac:dyDescent="0.25">
      <c r="A105" s="135"/>
      <c r="B105" s="135"/>
      <c r="C105" s="135"/>
      <c r="D105" s="135"/>
      <c r="E105" s="264"/>
      <c r="F105" s="135"/>
      <c r="G105" s="135"/>
      <c r="H105" s="135"/>
      <c r="I105" s="135"/>
      <c r="J105" s="135"/>
      <c r="K105" s="135"/>
      <c r="L105" s="252"/>
      <c r="M105" s="252"/>
      <c r="N105" s="252"/>
      <c r="O105" s="252"/>
      <c r="P105" s="252"/>
    </row>
    <row r="106" spans="1:16" ht="28.5" x14ac:dyDescent="0.25">
      <c r="A106" s="409" t="s">
        <v>3</v>
      </c>
      <c r="B106" s="135"/>
      <c r="C106" s="135"/>
      <c r="D106" s="135"/>
      <c r="E106" s="312"/>
      <c r="F106" s="135"/>
      <c r="G106" s="135"/>
      <c r="H106" s="135"/>
      <c r="I106" s="135"/>
      <c r="J106" s="135"/>
      <c r="K106" s="135"/>
      <c r="L106" s="252"/>
      <c r="M106" s="252"/>
      <c r="N106" s="252"/>
      <c r="O106" s="252"/>
      <c r="P106" s="252"/>
    </row>
    <row r="107" spans="1:16" ht="13.9" customHeight="1" x14ac:dyDescent="0.25">
      <c r="A107" s="410" t="s">
        <v>2489</v>
      </c>
      <c r="B107" s="135">
        <v>0</v>
      </c>
      <c r="C107" s="135">
        <v>0</v>
      </c>
      <c r="D107" s="135">
        <v>0</v>
      </c>
      <c r="E107" s="308"/>
      <c r="F107" s="135"/>
      <c r="G107" s="135"/>
      <c r="H107" s="135"/>
      <c r="I107" s="135"/>
      <c r="J107" s="135"/>
      <c r="K107" s="135"/>
      <c r="L107" s="252"/>
      <c r="M107" s="252"/>
      <c r="N107" s="252"/>
      <c r="O107" s="252"/>
      <c r="P107" s="252"/>
    </row>
    <row r="108" spans="1:16" ht="13.9" customHeight="1" x14ac:dyDescent="0.25">
      <c r="A108" s="410" t="s">
        <v>3456</v>
      </c>
      <c r="B108" s="135">
        <v>17</v>
      </c>
      <c r="C108" s="264"/>
      <c r="D108" s="135">
        <v>1</v>
      </c>
      <c r="E108" s="391" t="s">
        <v>5274</v>
      </c>
      <c r="F108" s="135"/>
      <c r="G108" s="135"/>
      <c r="H108" s="135"/>
      <c r="I108" s="135"/>
      <c r="J108" s="135"/>
      <c r="K108" s="135"/>
      <c r="L108" s="252"/>
      <c r="M108" s="252"/>
      <c r="N108" s="252"/>
      <c r="O108" s="252"/>
      <c r="P108" s="252"/>
    </row>
    <row r="109" spans="1:16" x14ac:dyDescent="0.25">
      <c r="A109" s="410" t="s">
        <v>2490</v>
      </c>
      <c r="B109" s="135">
        <v>0</v>
      </c>
      <c r="C109" s="135">
        <v>25</v>
      </c>
      <c r="D109" s="135">
        <v>0</v>
      </c>
      <c r="E109" s="135"/>
      <c r="F109" s="135"/>
      <c r="G109" s="135"/>
      <c r="H109" s="135"/>
      <c r="I109" s="135"/>
      <c r="J109" s="135"/>
      <c r="K109" s="313"/>
      <c r="L109" s="252"/>
      <c r="M109" s="252"/>
      <c r="N109" s="252"/>
      <c r="O109" s="252"/>
      <c r="P109" s="252"/>
    </row>
    <row r="110" spans="1:16" x14ac:dyDescent="0.25">
      <c r="A110" s="410" t="s">
        <v>3981</v>
      </c>
      <c r="B110" s="135">
        <v>12</v>
      </c>
      <c r="C110" s="264">
        <v>0</v>
      </c>
      <c r="D110" s="135"/>
      <c r="E110" s="135"/>
      <c r="F110" s="135"/>
      <c r="G110" s="135"/>
      <c r="H110" s="135"/>
      <c r="I110" s="135"/>
      <c r="J110" s="135"/>
      <c r="K110" s="313"/>
      <c r="L110" s="252"/>
      <c r="M110" s="252"/>
      <c r="N110" s="252"/>
      <c r="O110" s="252"/>
      <c r="P110" s="252"/>
    </row>
    <row r="111" spans="1:16" x14ac:dyDescent="0.25">
      <c r="A111" s="410" t="s">
        <v>100</v>
      </c>
      <c r="B111" s="135">
        <v>1</v>
      </c>
      <c r="C111" s="264">
        <v>25</v>
      </c>
      <c r="D111" s="135">
        <v>0</v>
      </c>
      <c r="E111" s="135"/>
      <c r="F111" s="135"/>
      <c r="G111" s="135"/>
      <c r="H111" s="135"/>
      <c r="I111" s="135"/>
      <c r="J111" s="135"/>
      <c r="K111" s="135"/>
      <c r="L111" s="252"/>
      <c r="M111" s="252"/>
      <c r="N111" s="252"/>
      <c r="O111" s="252"/>
      <c r="P111" s="252"/>
    </row>
    <row r="112" spans="1:16" x14ac:dyDescent="0.25">
      <c r="A112" s="410" t="s">
        <v>4491</v>
      </c>
      <c r="B112" s="135">
        <v>10</v>
      </c>
      <c r="C112" s="135">
        <v>0</v>
      </c>
      <c r="D112" s="135">
        <v>0</v>
      </c>
      <c r="E112" s="135"/>
      <c r="F112" s="135"/>
      <c r="G112" s="135"/>
      <c r="H112" s="135"/>
      <c r="I112" s="135"/>
      <c r="J112" s="135"/>
      <c r="K112" s="135"/>
      <c r="L112" s="252"/>
      <c r="M112" s="252"/>
      <c r="N112" s="252"/>
      <c r="O112" s="252"/>
      <c r="P112" s="252"/>
    </row>
    <row r="113" spans="1:16" x14ac:dyDescent="0.25">
      <c r="A113" s="410" t="s">
        <v>2491</v>
      </c>
      <c r="B113" s="135">
        <v>0</v>
      </c>
      <c r="C113" s="135">
        <v>25</v>
      </c>
      <c r="D113" s="135">
        <v>0</v>
      </c>
      <c r="E113" s="135"/>
      <c r="F113" s="135"/>
      <c r="G113" s="135"/>
      <c r="H113" s="135"/>
      <c r="I113" s="135"/>
      <c r="J113" s="135"/>
      <c r="K113" s="313"/>
      <c r="L113" s="252"/>
      <c r="M113" s="252"/>
      <c r="N113" s="252"/>
      <c r="O113" s="252"/>
      <c r="P113" s="252"/>
    </row>
    <row r="114" spans="1:16" x14ac:dyDescent="0.25">
      <c r="A114" s="411" t="s">
        <v>5104</v>
      </c>
      <c r="B114" s="135">
        <v>13</v>
      </c>
      <c r="C114" s="135">
        <v>1</v>
      </c>
      <c r="D114" s="135"/>
      <c r="E114" s="135"/>
      <c r="F114" s="135"/>
      <c r="G114" s="135"/>
      <c r="H114" s="135"/>
      <c r="I114" s="135"/>
      <c r="J114" s="135"/>
      <c r="K114" s="135"/>
      <c r="L114" s="252"/>
      <c r="M114" s="252"/>
      <c r="N114" s="252"/>
      <c r="O114" s="252"/>
      <c r="P114" s="252"/>
    </row>
    <row r="115" spans="1:16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313"/>
      <c r="L115" s="252"/>
      <c r="M115" s="252"/>
      <c r="N115" s="252"/>
      <c r="O115" s="252"/>
      <c r="P115" s="252"/>
    </row>
    <row r="116" spans="1:16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252"/>
      <c r="M116" s="252"/>
      <c r="N116" s="252"/>
      <c r="O116" s="252"/>
      <c r="P116" s="252"/>
    </row>
    <row r="117" spans="1:16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313"/>
      <c r="L117" s="252"/>
      <c r="M117" s="252"/>
      <c r="N117" s="252"/>
      <c r="O117" s="252"/>
      <c r="P117" s="252"/>
    </row>
    <row r="118" spans="1:16" ht="28.5" x14ac:dyDescent="0.25">
      <c r="A118" s="409" t="s">
        <v>288</v>
      </c>
      <c r="B118" s="135"/>
      <c r="C118" s="135"/>
      <c r="D118" s="135"/>
      <c r="E118" s="135"/>
      <c r="F118" s="135"/>
      <c r="G118" s="135"/>
      <c r="H118" s="135"/>
      <c r="I118" s="135"/>
      <c r="J118" s="135"/>
      <c r="K118" s="313"/>
      <c r="L118" s="252"/>
      <c r="M118" s="252"/>
      <c r="N118" s="252"/>
      <c r="O118" s="252"/>
      <c r="P118" s="252"/>
    </row>
    <row r="119" spans="1:16" x14ac:dyDescent="0.25">
      <c r="A119" s="338">
        <v>711</v>
      </c>
      <c r="B119" s="135">
        <v>0</v>
      </c>
      <c r="C119" s="135">
        <v>25</v>
      </c>
      <c r="D119" s="135">
        <v>0</v>
      </c>
      <c r="E119" s="135"/>
      <c r="F119" s="135"/>
      <c r="G119" s="135"/>
      <c r="H119" s="135"/>
      <c r="I119" s="135"/>
      <c r="J119" s="135"/>
      <c r="K119" s="135"/>
      <c r="L119" s="252"/>
      <c r="M119" s="252"/>
      <c r="N119" s="252"/>
      <c r="O119" s="252"/>
      <c r="P119" s="252"/>
    </row>
    <row r="120" spans="1:16" x14ac:dyDescent="0.25">
      <c r="A120" s="338">
        <v>712</v>
      </c>
      <c r="B120" s="135">
        <v>16</v>
      </c>
      <c r="C120" s="135"/>
      <c r="D120" s="135">
        <v>0</v>
      </c>
      <c r="E120" s="252"/>
      <c r="F120" s="135"/>
      <c r="G120" s="135"/>
      <c r="H120" s="135"/>
      <c r="I120" s="135"/>
      <c r="J120" s="135"/>
      <c r="K120" s="135"/>
      <c r="L120" s="252"/>
      <c r="M120" s="252"/>
      <c r="N120" s="252"/>
      <c r="O120" s="252"/>
      <c r="P120" s="252"/>
    </row>
    <row r="121" spans="1:16" x14ac:dyDescent="0.25">
      <c r="A121" s="338" t="s">
        <v>2894</v>
      </c>
      <c r="B121" s="135">
        <v>0</v>
      </c>
      <c r="C121" s="135"/>
      <c r="D121" s="135"/>
      <c r="E121" s="135"/>
      <c r="F121" s="135"/>
      <c r="G121" s="135"/>
      <c r="H121" s="135"/>
      <c r="I121" s="135"/>
      <c r="J121" s="135"/>
      <c r="K121" s="135"/>
      <c r="L121" s="252"/>
      <c r="M121" s="252"/>
      <c r="N121" s="252"/>
      <c r="O121" s="252"/>
      <c r="P121" s="252"/>
    </row>
    <row r="122" spans="1:16" x14ac:dyDescent="0.25">
      <c r="A122" s="338">
        <v>721</v>
      </c>
      <c r="B122" s="135">
        <v>0</v>
      </c>
      <c r="C122" s="135">
        <v>24</v>
      </c>
      <c r="D122" s="135">
        <v>2</v>
      </c>
      <c r="E122" s="254"/>
      <c r="F122" s="135"/>
      <c r="G122" s="135"/>
      <c r="H122" s="135"/>
      <c r="I122" s="135"/>
      <c r="J122" s="135"/>
      <c r="K122" s="313"/>
      <c r="L122" s="252"/>
      <c r="M122" s="252"/>
      <c r="N122" s="252"/>
      <c r="O122" s="252"/>
      <c r="P122" s="252"/>
    </row>
    <row r="123" spans="1:16" x14ac:dyDescent="0.25">
      <c r="A123" s="338">
        <v>722</v>
      </c>
      <c r="B123" s="135">
        <v>0</v>
      </c>
      <c r="C123" s="135">
        <v>0</v>
      </c>
      <c r="D123" s="135">
        <v>0</v>
      </c>
      <c r="E123" s="252"/>
      <c r="F123" s="135"/>
      <c r="G123" s="135"/>
      <c r="H123" s="135"/>
      <c r="I123" s="135"/>
      <c r="J123" s="135"/>
      <c r="K123" s="135"/>
      <c r="L123" s="252"/>
      <c r="M123" s="252"/>
      <c r="N123" s="252"/>
      <c r="O123" s="252"/>
      <c r="P123" s="252"/>
    </row>
    <row r="124" spans="1:16" x14ac:dyDescent="0.25">
      <c r="A124" s="338" t="s">
        <v>2882</v>
      </c>
      <c r="B124" s="135">
        <v>0</v>
      </c>
      <c r="C124" s="135"/>
      <c r="D124" s="135"/>
      <c r="E124" s="254"/>
      <c r="F124" s="135"/>
      <c r="G124" s="135"/>
      <c r="H124" s="135"/>
      <c r="I124" s="135"/>
      <c r="J124" s="135"/>
      <c r="K124" s="135"/>
      <c r="L124" s="252"/>
      <c r="M124" s="252"/>
      <c r="N124" s="252"/>
      <c r="O124" s="252"/>
      <c r="P124" s="252"/>
    </row>
    <row r="125" spans="1:16" x14ac:dyDescent="0.25">
      <c r="A125" s="338">
        <v>731</v>
      </c>
      <c r="B125" s="135">
        <v>0</v>
      </c>
      <c r="C125" s="135">
        <v>24</v>
      </c>
      <c r="D125" s="135">
        <v>1</v>
      </c>
      <c r="E125" s="135"/>
      <c r="F125" s="135"/>
      <c r="G125" s="135"/>
      <c r="H125" s="135"/>
      <c r="I125" s="135"/>
      <c r="J125" s="135"/>
      <c r="K125" s="135"/>
      <c r="L125" s="252"/>
      <c r="M125" s="252"/>
      <c r="N125" s="252"/>
      <c r="O125" s="252"/>
      <c r="P125" s="252"/>
    </row>
    <row r="126" spans="1:16" x14ac:dyDescent="0.25">
      <c r="A126" s="338">
        <v>732</v>
      </c>
      <c r="B126" s="135">
        <v>0</v>
      </c>
      <c r="C126" s="135">
        <v>0</v>
      </c>
      <c r="D126" s="135">
        <v>0</v>
      </c>
      <c r="E126" s="135"/>
      <c r="F126" s="135"/>
      <c r="G126" s="135"/>
      <c r="H126" s="135"/>
      <c r="I126" s="135"/>
      <c r="J126" s="135"/>
      <c r="K126" s="135"/>
      <c r="L126" s="252"/>
      <c r="M126" s="252"/>
      <c r="N126" s="252"/>
      <c r="O126" s="252"/>
      <c r="P126" s="252"/>
    </row>
    <row r="127" spans="1:16" x14ac:dyDescent="0.25">
      <c r="A127" s="338">
        <v>741</v>
      </c>
      <c r="B127" s="135">
        <v>0</v>
      </c>
      <c r="C127" s="135">
        <v>22</v>
      </c>
      <c r="D127" s="135">
        <v>2</v>
      </c>
      <c r="E127" s="135"/>
      <c r="F127" s="135"/>
      <c r="G127" s="135"/>
      <c r="H127" s="135"/>
      <c r="I127" s="135"/>
      <c r="J127" s="135"/>
      <c r="K127" s="135"/>
      <c r="L127" s="252"/>
      <c r="M127" s="252"/>
      <c r="N127" s="252"/>
      <c r="O127" s="252"/>
      <c r="P127" s="252"/>
    </row>
    <row r="128" spans="1:16" x14ac:dyDescent="0.25">
      <c r="A128" s="338">
        <v>742</v>
      </c>
      <c r="B128" s="135"/>
      <c r="C128" s="135">
        <v>0</v>
      </c>
      <c r="D128" s="135"/>
      <c r="E128" s="135"/>
      <c r="F128" s="135"/>
      <c r="G128" s="135"/>
      <c r="H128" s="135"/>
      <c r="I128" s="135"/>
      <c r="J128" s="135"/>
      <c r="K128" s="135"/>
      <c r="L128" s="252"/>
      <c r="M128" s="252"/>
      <c r="N128" s="252"/>
      <c r="O128" s="252"/>
      <c r="P128" s="252"/>
    </row>
    <row r="129" spans="1:19" x14ac:dyDescent="0.25">
      <c r="A129" s="412" t="s">
        <v>2</v>
      </c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252"/>
      <c r="M129" s="252"/>
      <c r="N129" s="252"/>
      <c r="O129" s="252"/>
      <c r="P129" s="252"/>
    </row>
    <row r="130" spans="1:19" x14ac:dyDescent="0.25">
      <c r="A130" s="338">
        <v>811</v>
      </c>
      <c r="B130" s="135">
        <v>3</v>
      </c>
      <c r="C130" s="135">
        <v>25</v>
      </c>
      <c r="D130" s="135">
        <v>0</v>
      </c>
      <c r="E130" s="135"/>
      <c r="F130" s="135"/>
      <c r="G130" s="135"/>
      <c r="H130" s="135"/>
      <c r="I130" s="135"/>
      <c r="J130" s="135"/>
      <c r="K130" s="135"/>
      <c r="L130" s="252"/>
      <c r="M130" s="252"/>
      <c r="N130" s="252"/>
      <c r="O130" s="252"/>
      <c r="P130" s="252"/>
    </row>
    <row r="131" spans="1:19" x14ac:dyDescent="0.25">
      <c r="A131" s="338" t="s">
        <v>2881</v>
      </c>
      <c r="B131" s="135">
        <v>0</v>
      </c>
      <c r="C131" s="135"/>
      <c r="D131" s="135"/>
      <c r="E131" s="135"/>
      <c r="F131" s="135"/>
      <c r="G131" s="135"/>
      <c r="H131" s="135"/>
      <c r="I131" s="135"/>
      <c r="J131" s="135"/>
      <c r="K131" s="135"/>
      <c r="L131" s="252"/>
      <c r="M131" s="252"/>
      <c r="N131" s="252"/>
      <c r="O131" s="252"/>
      <c r="P131" s="252"/>
    </row>
    <row r="132" spans="1:19" x14ac:dyDescent="0.25">
      <c r="A132" s="338">
        <v>821</v>
      </c>
      <c r="B132" s="135">
        <v>1</v>
      </c>
      <c r="C132" s="135">
        <v>22</v>
      </c>
      <c r="D132" s="135">
        <v>1</v>
      </c>
      <c r="E132" s="135" t="s">
        <v>2843</v>
      </c>
      <c r="F132" s="135"/>
      <c r="G132" s="135"/>
      <c r="H132" s="135"/>
      <c r="I132" s="135"/>
      <c r="J132" s="135"/>
      <c r="K132" s="135"/>
      <c r="L132" s="252"/>
      <c r="M132" s="252"/>
      <c r="N132" s="252"/>
      <c r="O132" s="252"/>
      <c r="P132" s="252"/>
    </row>
    <row r="133" spans="1:19" x14ac:dyDescent="0.25">
      <c r="A133" s="338">
        <v>822</v>
      </c>
      <c r="B133" s="135">
        <v>0</v>
      </c>
      <c r="C133" s="135">
        <v>0</v>
      </c>
      <c r="D133" s="135">
        <v>0</v>
      </c>
      <c r="E133" s="135"/>
      <c r="F133" s="135"/>
      <c r="G133" s="135"/>
      <c r="H133" s="135"/>
      <c r="I133" s="135"/>
      <c r="J133" s="135"/>
      <c r="K133" s="135"/>
      <c r="L133" s="252"/>
      <c r="M133" s="252"/>
      <c r="N133" s="252"/>
      <c r="O133" s="252"/>
      <c r="P133" s="252"/>
    </row>
    <row r="134" spans="1:19" x14ac:dyDescent="0.25">
      <c r="A134" s="338">
        <v>831</v>
      </c>
      <c r="B134" s="135">
        <v>2</v>
      </c>
      <c r="C134" s="135">
        <v>15</v>
      </c>
      <c r="D134" s="135">
        <v>1</v>
      </c>
      <c r="E134" s="135"/>
      <c r="F134" s="135"/>
      <c r="G134" s="135"/>
      <c r="H134" s="135"/>
      <c r="I134" s="135"/>
      <c r="J134" s="135"/>
      <c r="K134" s="135"/>
      <c r="L134" s="252"/>
      <c r="M134" s="252"/>
      <c r="N134" s="252"/>
      <c r="O134" s="252"/>
      <c r="P134" s="252"/>
    </row>
    <row r="135" spans="1:19" x14ac:dyDescent="0.25">
      <c r="A135" s="338">
        <v>832</v>
      </c>
      <c r="B135" s="135">
        <v>0</v>
      </c>
      <c r="C135" s="135">
        <v>0</v>
      </c>
      <c r="D135" s="252"/>
      <c r="E135" s="135"/>
      <c r="F135" s="135"/>
      <c r="G135" s="135"/>
      <c r="H135" s="135"/>
      <c r="I135" s="135"/>
      <c r="J135" s="135"/>
      <c r="K135" s="135"/>
      <c r="L135" s="252"/>
      <c r="M135" s="252"/>
      <c r="N135" s="252"/>
      <c r="O135" s="252"/>
      <c r="P135" s="252"/>
    </row>
    <row r="136" spans="1:19" x14ac:dyDescent="0.25">
      <c r="A136" s="338">
        <v>841</v>
      </c>
      <c r="B136" s="135">
        <v>0</v>
      </c>
      <c r="C136" s="135">
        <v>20</v>
      </c>
      <c r="D136" s="135">
        <v>1</v>
      </c>
      <c r="E136" s="135"/>
      <c r="F136" s="135"/>
      <c r="G136" s="135"/>
      <c r="H136" s="135"/>
      <c r="I136" s="135"/>
      <c r="J136" s="135"/>
      <c r="K136" s="135"/>
      <c r="L136" s="252"/>
      <c r="M136" s="252"/>
      <c r="N136" s="252"/>
      <c r="O136" s="252"/>
      <c r="P136" s="252"/>
    </row>
    <row r="137" spans="1:19" x14ac:dyDescent="0.25">
      <c r="A137" s="338">
        <v>842</v>
      </c>
      <c r="B137" s="135">
        <v>0</v>
      </c>
      <c r="C137" s="135">
        <v>0</v>
      </c>
      <c r="D137" s="135">
        <v>0</v>
      </c>
      <c r="E137" s="135"/>
      <c r="F137" s="135"/>
      <c r="G137" s="135"/>
      <c r="H137" s="135"/>
      <c r="I137" s="135"/>
      <c r="J137" s="135"/>
      <c r="K137" s="135"/>
      <c r="L137" s="252"/>
      <c r="M137" s="252"/>
      <c r="N137" s="252"/>
      <c r="O137" s="252"/>
      <c r="P137" s="252"/>
    </row>
    <row r="138" spans="1:19" ht="30.6" customHeight="1" x14ac:dyDescent="0.25">
      <c r="A138" s="409" t="s">
        <v>319</v>
      </c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252"/>
      <c r="M138" s="252"/>
      <c r="N138" s="252"/>
      <c r="O138" s="252"/>
      <c r="P138" s="252"/>
    </row>
    <row r="139" spans="1:19" x14ac:dyDescent="0.25">
      <c r="A139" s="338">
        <v>911</v>
      </c>
      <c r="B139" s="135">
        <v>2</v>
      </c>
      <c r="C139" s="135">
        <v>25</v>
      </c>
      <c r="D139" s="135"/>
      <c r="E139" s="135"/>
      <c r="F139" s="135"/>
      <c r="G139" s="135"/>
      <c r="H139" s="135"/>
      <c r="I139" s="135"/>
      <c r="J139" s="135"/>
      <c r="K139" s="135"/>
      <c r="L139" s="252"/>
      <c r="M139" s="252"/>
      <c r="N139" s="252"/>
      <c r="O139" s="252"/>
      <c r="P139" s="252"/>
    </row>
    <row r="140" spans="1:19" x14ac:dyDescent="0.25">
      <c r="A140" s="338">
        <v>912</v>
      </c>
      <c r="B140" s="135">
        <v>0</v>
      </c>
      <c r="C140" s="135"/>
      <c r="D140" s="135"/>
      <c r="E140" s="135"/>
      <c r="F140" s="135"/>
      <c r="G140" s="135"/>
      <c r="H140" s="135"/>
      <c r="I140" s="135"/>
      <c r="J140" s="135"/>
      <c r="K140" s="135"/>
      <c r="L140" s="252"/>
      <c r="M140" s="252"/>
      <c r="N140" s="252"/>
      <c r="O140" s="252"/>
      <c r="P140" s="252"/>
    </row>
    <row r="141" spans="1:19" x14ac:dyDescent="0.25">
      <c r="A141" s="338">
        <v>921</v>
      </c>
      <c r="B141" s="135">
        <v>0</v>
      </c>
      <c r="C141" s="135">
        <v>24</v>
      </c>
      <c r="D141" s="254">
        <v>2</v>
      </c>
      <c r="E141" s="255" t="s">
        <v>3636</v>
      </c>
      <c r="F141" s="135"/>
      <c r="G141" s="135"/>
      <c r="H141" s="135"/>
      <c r="I141" s="135"/>
      <c r="J141" s="135"/>
      <c r="K141" s="135"/>
      <c r="L141" s="252"/>
      <c r="M141" s="252"/>
      <c r="N141" s="252"/>
      <c r="O141" s="252"/>
      <c r="P141" s="252"/>
    </row>
    <row r="142" spans="1:19" x14ac:dyDescent="0.25">
      <c r="A142" s="338">
        <v>922</v>
      </c>
      <c r="B142" s="135">
        <v>15</v>
      </c>
      <c r="C142" s="135"/>
      <c r="D142" s="135">
        <v>0</v>
      </c>
      <c r="E142" s="255"/>
      <c r="F142" s="135"/>
      <c r="G142" s="135"/>
      <c r="H142" s="135"/>
      <c r="I142" s="135"/>
      <c r="J142" s="135"/>
      <c r="K142" s="135"/>
      <c r="L142" s="252"/>
      <c r="M142" s="252"/>
      <c r="N142" s="252"/>
      <c r="O142" s="252"/>
      <c r="P142" s="252"/>
    </row>
    <row r="143" spans="1:19" x14ac:dyDescent="0.25">
      <c r="A143" s="338">
        <v>931</v>
      </c>
      <c r="B143" s="135">
        <v>5</v>
      </c>
      <c r="C143" s="135">
        <v>25</v>
      </c>
      <c r="D143" s="135">
        <v>1</v>
      </c>
      <c r="E143" s="135" t="s">
        <v>2843</v>
      </c>
      <c r="F143" s="135"/>
      <c r="G143" s="135"/>
      <c r="H143" s="135"/>
      <c r="I143" s="135"/>
      <c r="J143" s="135"/>
      <c r="K143" s="135"/>
      <c r="L143" s="252"/>
      <c r="M143" s="252"/>
      <c r="N143" s="252"/>
      <c r="O143" s="252"/>
      <c r="P143" s="252"/>
      <c r="Q143" s="252"/>
      <c r="R143" s="252"/>
      <c r="S143" s="252"/>
    </row>
    <row r="144" spans="1:19" x14ac:dyDescent="0.25">
      <c r="A144" s="405">
        <v>932</v>
      </c>
      <c r="B144" s="135">
        <v>0</v>
      </c>
      <c r="C144" s="135"/>
      <c r="D144" s="260">
        <v>0</v>
      </c>
      <c r="E144" s="135"/>
      <c r="F144" s="260"/>
      <c r="G144" s="260"/>
      <c r="H144" s="260"/>
      <c r="I144" s="260"/>
      <c r="J144" s="260"/>
      <c r="K144" s="260"/>
      <c r="L144" s="252"/>
      <c r="M144" s="252"/>
      <c r="N144" s="252"/>
      <c r="O144" s="252"/>
      <c r="P144" s="252"/>
      <c r="Q144" s="252"/>
      <c r="R144" s="252"/>
      <c r="S144" s="252"/>
    </row>
    <row r="145" spans="1:19" x14ac:dyDescent="0.25">
      <c r="A145" s="405">
        <v>941</v>
      </c>
      <c r="B145" s="135">
        <v>2</v>
      </c>
      <c r="C145" s="135">
        <v>25</v>
      </c>
      <c r="D145" s="260">
        <v>0</v>
      </c>
      <c r="E145" s="260"/>
      <c r="F145" s="260"/>
      <c r="G145" s="260"/>
      <c r="H145" s="260"/>
      <c r="I145" s="260"/>
      <c r="J145" s="260"/>
      <c r="K145" s="260"/>
      <c r="L145" s="252"/>
      <c r="M145" s="252"/>
      <c r="N145" s="252"/>
      <c r="O145" s="252"/>
      <c r="P145" s="252"/>
      <c r="Q145" s="252"/>
      <c r="R145" s="252"/>
      <c r="S145" s="252"/>
    </row>
    <row r="146" spans="1:19" x14ac:dyDescent="0.25">
      <c r="A146" s="338">
        <v>942</v>
      </c>
      <c r="B146" s="135">
        <v>21</v>
      </c>
      <c r="C146" s="135"/>
      <c r="D146" s="135"/>
      <c r="E146" s="135"/>
      <c r="F146" s="135"/>
      <c r="G146" s="135"/>
      <c r="H146" s="135"/>
      <c r="I146" s="135"/>
      <c r="J146" s="135"/>
      <c r="K146" s="135"/>
      <c r="L146" s="252"/>
      <c r="M146" s="252"/>
      <c r="N146" s="252"/>
      <c r="O146" s="252"/>
      <c r="P146" s="252"/>
      <c r="Q146" s="252"/>
      <c r="R146" s="252"/>
      <c r="S146" s="252"/>
    </row>
    <row r="147" spans="1:19" x14ac:dyDescent="0.25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L147" s="252"/>
      <c r="M147" s="252"/>
      <c r="N147" s="252"/>
      <c r="O147" s="252"/>
      <c r="P147" s="252"/>
      <c r="Q147" s="252"/>
      <c r="R147" s="252"/>
      <c r="S147" s="252"/>
    </row>
    <row r="148" spans="1:19" x14ac:dyDescent="0.25">
      <c r="A148" s="412" t="s">
        <v>346</v>
      </c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252"/>
      <c r="M148" s="252"/>
      <c r="N148" s="252"/>
      <c r="O148" s="252"/>
      <c r="P148" s="252"/>
      <c r="Q148" s="252"/>
      <c r="R148" s="252"/>
      <c r="S148" s="252"/>
    </row>
    <row r="149" spans="1:19" x14ac:dyDescent="0.25">
      <c r="A149" s="338">
        <v>311</v>
      </c>
      <c r="B149" s="135">
        <v>0</v>
      </c>
      <c r="C149" s="135">
        <v>25</v>
      </c>
      <c r="D149" s="135"/>
      <c r="E149" s="397"/>
      <c r="F149" s="135"/>
      <c r="G149" s="135"/>
      <c r="H149" s="135"/>
      <c r="I149" s="135"/>
      <c r="J149" s="135"/>
      <c r="K149" s="135"/>
      <c r="L149" s="252"/>
      <c r="M149" s="252"/>
      <c r="N149" s="252"/>
      <c r="O149" s="252"/>
      <c r="P149" s="252"/>
      <c r="Q149" s="252"/>
      <c r="R149" s="252"/>
      <c r="S149" s="252"/>
    </row>
    <row r="150" spans="1:19" x14ac:dyDescent="0.25">
      <c r="A150" s="402">
        <v>312</v>
      </c>
      <c r="B150" s="135">
        <v>23</v>
      </c>
      <c r="C150" s="135"/>
      <c r="D150" s="135">
        <v>0</v>
      </c>
      <c r="E150" s="255"/>
      <c r="F150" s="135"/>
      <c r="G150" s="135"/>
      <c r="H150" s="135"/>
      <c r="I150" s="135"/>
      <c r="J150" s="135"/>
      <c r="K150" s="313"/>
      <c r="L150" s="252"/>
      <c r="M150" s="252"/>
      <c r="N150" s="252"/>
      <c r="O150" s="252"/>
      <c r="P150" s="252"/>
      <c r="Q150" s="252"/>
      <c r="R150" s="252"/>
      <c r="S150" s="252"/>
    </row>
    <row r="151" spans="1:19" x14ac:dyDescent="0.25">
      <c r="A151" s="402">
        <v>313</v>
      </c>
      <c r="B151" s="135">
        <v>0</v>
      </c>
      <c r="C151" s="264"/>
      <c r="D151" s="135"/>
      <c r="E151" s="135"/>
      <c r="F151" s="135"/>
      <c r="G151" s="135"/>
      <c r="H151" s="135"/>
      <c r="I151" s="135"/>
      <c r="J151" s="135"/>
      <c r="K151" s="313"/>
      <c r="L151" s="252"/>
      <c r="M151" s="252"/>
      <c r="N151" s="252"/>
      <c r="O151" s="252"/>
      <c r="P151" s="252"/>
    </row>
    <row r="152" spans="1:19" x14ac:dyDescent="0.25">
      <c r="A152" s="338">
        <v>321</v>
      </c>
      <c r="B152" s="135">
        <v>0</v>
      </c>
      <c r="C152" s="264">
        <v>25</v>
      </c>
      <c r="D152" s="135">
        <v>0</v>
      </c>
      <c r="E152" s="135"/>
      <c r="F152" s="135"/>
      <c r="G152" s="135"/>
      <c r="H152" s="135"/>
      <c r="I152" s="135"/>
      <c r="J152" s="135"/>
      <c r="K152" s="135"/>
      <c r="L152" s="252"/>
      <c r="M152" s="252"/>
      <c r="N152" s="252"/>
      <c r="O152" s="252"/>
      <c r="P152" s="252"/>
    </row>
    <row r="153" spans="1:19" x14ac:dyDescent="0.25">
      <c r="A153" s="338">
        <v>322</v>
      </c>
      <c r="B153" s="135">
        <v>19</v>
      </c>
      <c r="C153" s="135"/>
      <c r="D153" s="135">
        <v>0</v>
      </c>
      <c r="E153" s="135"/>
      <c r="F153" s="135"/>
      <c r="G153" s="135"/>
      <c r="H153" s="135"/>
      <c r="I153" s="135"/>
      <c r="J153" s="135"/>
      <c r="K153" s="313"/>
      <c r="L153" s="252"/>
      <c r="M153" s="252"/>
      <c r="N153" s="252"/>
      <c r="O153" s="252" t="s">
        <v>6</v>
      </c>
      <c r="P153" s="252"/>
    </row>
    <row r="154" spans="1:19" x14ac:dyDescent="0.25">
      <c r="A154" s="338">
        <v>331</v>
      </c>
      <c r="B154" s="135">
        <v>3</v>
      </c>
      <c r="C154" s="264">
        <v>25</v>
      </c>
      <c r="D154" s="135">
        <v>1</v>
      </c>
      <c r="E154" s="135"/>
      <c r="F154" s="135"/>
      <c r="G154" s="135"/>
      <c r="H154" s="135"/>
      <c r="I154" s="135"/>
      <c r="J154" s="135"/>
      <c r="K154" s="135"/>
      <c r="L154" s="252"/>
      <c r="M154" s="252"/>
      <c r="N154" s="252"/>
      <c r="O154" s="335"/>
      <c r="P154" s="252"/>
    </row>
    <row r="155" spans="1:19" x14ac:dyDescent="0.25">
      <c r="A155" s="338">
        <v>332</v>
      </c>
      <c r="B155" s="135">
        <v>24</v>
      </c>
      <c r="C155" s="135"/>
      <c r="D155" s="135"/>
      <c r="E155" s="135"/>
      <c r="F155" s="135"/>
      <c r="G155" s="135"/>
      <c r="H155" s="135"/>
      <c r="I155" s="135"/>
      <c r="J155" s="135"/>
      <c r="K155" s="313"/>
      <c r="L155" s="252"/>
      <c r="M155" s="252"/>
      <c r="N155" s="252"/>
      <c r="O155" s="252"/>
      <c r="P155" s="252"/>
    </row>
    <row r="156" spans="1:19" x14ac:dyDescent="0.25">
      <c r="A156" s="338">
        <v>341</v>
      </c>
      <c r="B156" s="135">
        <v>3</v>
      </c>
      <c r="C156" s="135">
        <v>25</v>
      </c>
      <c r="D156" s="135">
        <v>0</v>
      </c>
      <c r="E156" s="135"/>
      <c r="F156" s="135"/>
      <c r="G156" s="135"/>
      <c r="H156" s="135"/>
      <c r="I156" s="135"/>
      <c r="J156" s="135"/>
      <c r="K156" s="313"/>
      <c r="L156" s="252"/>
      <c r="M156" s="252"/>
      <c r="N156" s="252"/>
      <c r="O156" s="252"/>
      <c r="P156" s="252"/>
    </row>
    <row r="157" spans="1:19" x14ac:dyDescent="0.25">
      <c r="A157" s="402">
        <v>342</v>
      </c>
      <c r="B157" s="135">
        <v>18</v>
      </c>
      <c r="C157" s="135">
        <v>0</v>
      </c>
      <c r="D157" s="135">
        <v>0</v>
      </c>
      <c r="E157" s="135"/>
      <c r="F157" s="135"/>
      <c r="G157" s="135"/>
      <c r="H157" s="135"/>
      <c r="I157" s="135"/>
      <c r="J157" s="135"/>
      <c r="K157" s="135"/>
      <c r="L157" s="252"/>
      <c r="M157" s="252"/>
      <c r="N157" s="252"/>
      <c r="O157" s="252"/>
      <c r="P157" s="252"/>
    </row>
    <row r="158" spans="1:19" x14ac:dyDescent="0.25">
      <c r="A158" s="402">
        <v>343</v>
      </c>
      <c r="B158" s="254"/>
      <c r="C158" s="254"/>
      <c r="D158" s="254"/>
      <c r="E158" s="321"/>
      <c r="F158" s="254"/>
      <c r="G158" s="254"/>
      <c r="H158" s="254"/>
      <c r="I158" s="254"/>
      <c r="J158" s="254"/>
      <c r="K158" s="254"/>
      <c r="L158" s="413"/>
      <c r="M158" s="335"/>
      <c r="N158" s="252"/>
      <c r="O158" s="252"/>
      <c r="P158" s="252"/>
    </row>
    <row r="159" spans="1:19" ht="15.75" thickBot="1" x14ac:dyDescent="0.3">
      <c r="A159" s="322"/>
      <c r="B159" s="322"/>
      <c r="C159" s="322"/>
      <c r="D159" s="322"/>
      <c r="E159" s="323"/>
      <c r="F159" s="322"/>
      <c r="G159" s="322"/>
      <c r="H159" s="322"/>
      <c r="I159" s="322"/>
      <c r="J159" s="322"/>
      <c r="K159" s="322"/>
      <c r="L159" s="413"/>
      <c r="M159" s="335"/>
      <c r="N159" s="252"/>
      <c r="O159" s="252"/>
      <c r="P159" s="252"/>
    </row>
    <row r="160" spans="1:19" ht="13.9" customHeight="1" x14ac:dyDescent="0.25">
      <c r="A160" s="324" t="s">
        <v>1776</v>
      </c>
      <c r="B160" s="324">
        <f>SUM(B4:B159)</f>
        <v>959</v>
      </c>
      <c r="C160" s="324">
        <f>SUM(C4:C159)</f>
        <v>1386</v>
      </c>
      <c r="D160" s="324">
        <f>SUM(D4:D159)</f>
        <v>38</v>
      </c>
      <c r="E160" s="268"/>
      <c r="F160" s="324"/>
      <c r="G160" s="268"/>
      <c r="H160" s="268"/>
      <c r="I160" s="268"/>
      <c r="J160" s="268"/>
      <c r="K160" s="324">
        <f>B160+C160+D160</f>
        <v>2383</v>
      </c>
      <c r="L160" s="413"/>
      <c r="M160" s="335"/>
      <c r="N160" s="252"/>
      <c r="O160" s="252"/>
      <c r="P160" s="252"/>
    </row>
    <row r="161" spans="1:25" x14ac:dyDescent="0.25">
      <c r="A161" s="254"/>
      <c r="B161" s="254"/>
      <c r="C161" s="254"/>
      <c r="D161" s="254"/>
      <c r="E161" s="325" t="s">
        <v>2191</v>
      </c>
      <c r="F161" s="325">
        <v>100</v>
      </c>
      <c r="G161" s="254"/>
      <c r="H161" s="254"/>
      <c r="I161" s="254"/>
      <c r="J161" s="254"/>
      <c r="K161" s="325"/>
      <c r="L161" s="252"/>
      <c r="M161" s="335"/>
      <c r="N161" s="252"/>
      <c r="O161" s="252"/>
      <c r="P161" s="252"/>
    </row>
    <row r="162" spans="1:25" x14ac:dyDescent="0.25">
      <c r="A162" s="254"/>
      <c r="B162" s="254"/>
      <c r="C162" s="254"/>
      <c r="D162" s="254"/>
      <c r="E162" s="254"/>
      <c r="F162" s="254"/>
      <c r="G162" s="254"/>
      <c r="H162" s="254"/>
      <c r="I162" s="254"/>
      <c r="J162" s="254"/>
      <c r="K162" s="254"/>
      <c r="L162" s="413"/>
      <c r="M162" s="335"/>
      <c r="N162" s="252"/>
      <c r="O162" s="252"/>
      <c r="P162" s="252"/>
    </row>
    <row r="163" spans="1:25" ht="16.899999999999999" customHeight="1" thickBot="1" x14ac:dyDescent="0.3">
      <c r="A163" s="326"/>
      <c r="B163" s="326"/>
      <c r="C163" s="326"/>
      <c r="D163" s="326"/>
      <c r="E163" s="322"/>
      <c r="F163" s="326"/>
      <c r="G163" s="326"/>
      <c r="H163" s="326"/>
      <c r="I163" s="326"/>
      <c r="J163" s="326"/>
      <c r="K163" s="326"/>
      <c r="L163" s="413"/>
      <c r="M163" s="335"/>
      <c r="N163" s="252"/>
      <c r="O163" s="252"/>
      <c r="P163" s="252"/>
    </row>
    <row r="164" spans="1:25" ht="1.9" hidden="1" customHeight="1" thickBot="1" x14ac:dyDescent="0.3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413"/>
      <c r="M164" s="335"/>
      <c r="N164" s="252"/>
      <c r="O164" s="252"/>
      <c r="P164" s="252"/>
    </row>
    <row r="165" spans="1:25" ht="15.75" hidden="1" thickBot="1" x14ac:dyDescent="0.3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413"/>
      <c r="M165" s="335"/>
      <c r="N165" s="252"/>
      <c r="O165" s="252"/>
      <c r="P165" s="252"/>
    </row>
    <row r="166" spans="1:25" ht="15.75" hidden="1" thickBot="1" x14ac:dyDescent="0.3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413"/>
      <c r="M166" s="335"/>
      <c r="N166" s="252"/>
      <c r="O166" s="252"/>
      <c r="P166" s="252"/>
    </row>
    <row r="167" spans="1:25" s="5" customFormat="1" ht="15.75" hidden="1" thickBot="1" x14ac:dyDescent="0.3">
      <c r="A167" s="254"/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335"/>
      <c r="M167" s="335"/>
      <c r="N167" s="252"/>
      <c r="O167" s="252"/>
      <c r="P167" s="252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254"/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335"/>
      <c r="M168" s="335"/>
      <c r="N168" s="252"/>
      <c r="O168" s="252"/>
      <c r="P168" s="252"/>
    </row>
    <row r="169" spans="1:25" ht="15.75" hidden="1" thickBot="1" x14ac:dyDescent="0.3">
      <c r="A169" s="254"/>
      <c r="B169" s="254"/>
      <c r="C169" s="254"/>
      <c r="D169" s="254"/>
      <c r="E169" s="254"/>
      <c r="F169" s="254"/>
      <c r="G169" s="254"/>
      <c r="H169" s="254"/>
      <c r="I169" s="254"/>
      <c r="J169" s="254"/>
      <c r="K169" s="254"/>
      <c r="L169" s="335"/>
      <c r="M169" s="335"/>
      <c r="N169" s="252"/>
      <c r="O169" s="252"/>
      <c r="P169" s="252"/>
    </row>
    <row r="170" spans="1:25" ht="15.75" hidden="1" thickBot="1" x14ac:dyDescent="0.3">
      <c r="A170" s="327"/>
      <c r="B170" s="327"/>
      <c r="C170" s="327"/>
      <c r="D170" s="327"/>
      <c r="E170" s="327"/>
      <c r="F170" s="327"/>
      <c r="G170" s="327"/>
      <c r="H170" s="327"/>
      <c r="I170" s="327"/>
      <c r="J170" s="327"/>
      <c r="K170" s="327"/>
      <c r="L170" s="335"/>
      <c r="M170" s="335"/>
      <c r="N170" s="252"/>
      <c r="O170" s="252"/>
      <c r="P170" s="252"/>
    </row>
    <row r="171" spans="1:25" ht="15.75" thickTop="1" x14ac:dyDescent="0.25">
      <c r="A171" s="329" t="s">
        <v>1266</v>
      </c>
      <c r="B171" s="328"/>
      <c r="C171" s="328"/>
      <c r="D171" s="328"/>
      <c r="E171" s="135"/>
      <c r="F171" s="328"/>
      <c r="G171" s="328"/>
      <c r="H171" s="328"/>
      <c r="I171" s="328"/>
      <c r="J171" s="328"/>
      <c r="K171" s="328"/>
      <c r="L171" s="335"/>
      <c r="M171" s="335"/>
      <c r="N171" s="252"/>
      <c r="O171" s="252"/>
      <c r="P171" s="252"/>
    </row>
    <row r="172" spans="1:25" x14ac:dyDescent="0.25">
      <c r="A172" s="412" t="s">
        <v>2</v>
      </c>
      <c r="B172" s="268"/>
      <c r="C172" s="268"/>
      <c r="D172" s="268"/>
      <c r="E172" s="414"/>
      <c r="F172" s="268"/>
      <c r="G172" s="268"/>
      <c r="H172" s="268"/>
      <c r="I172" s="268"/>
      <c r="J172" s="268"/>
      <c r="K172" s="268"/>
      <c r="L172" s="335"/>
      <c r="M172" s="335"/>
      <c r="N172" s="252"/>
      <c r="O172" s="252"/>
      <c r="P172" s="252"/>
    </row>
    <row r="173" spans="1:25" x14ac:dyDescent="0.25">
      <c r="A173" s="415" t="s">
        <v>5156</v>
      </c>
      <c r="B173" s="268">
        <v>0</v>
      </c>
      <c r="C173" s="268">
        <v>15</v>
      </c>
      <c r="D173" s="268"/>
      <c r="E173" s="414"/>
      <c r="F173" s="268"/>
      <c r="G173" s="268"/>
      <c r="H173" s="268"/>
      <c r="I173" s="268"/>
      <c r="J173" s="268"/>
      <c r="K173" s="268"/>
      <c r="L173" s="335"/>
      <c r="M173" s="335"/>
      <c r="N173" s="252"/>
      <c r="O173" s="252"/>
      <c r="P173" s="252"/>
    </row>
    <row r="174" spans="1:25" x14ac:dyDescent="0.25">
      <c r="A174" s="415" t="s">
        <v>5160</v>
      </c>
      <c r="B174" s="268">
        <v>8</v>
      </c>
      <c r="C174" s="268"/>
      <c r="D174" s="268"/>
      <c r="E174" s="414"/>
      <c r="F174" s="268"/>
      <c r="G174" s="268"/>
      <c r="H174" s="268"/>
      <c r="I174" s="268"/>
      <c r="J174" s="268"/>
      <c r="K174" s="268"/>
      <c r="L174" s="335"/>
      <c r="M174" s="335"/>
      <c r="N174" s="252"/>
      <c r="O174" s="252"/>
      <c r="P174" s="252"/>
    </row>
    <row r="175" spans="1:25" x14ac:dyDescent="0.25">
      <c r="A175" s="268" t="s">
        <v>4565</v>
      </c>
      <c r="B175" s="268">
        <v>0</v>
      </c>
      <c r="C175" s="268">
        <v>15</v>
      </c>
      <c r="D175" s="268">
        <v>0</v>
      </c>
      <c r="E175" s="347"/>
      <c r="F175" s="268"/>
      <c r="G175" s="268"/>
      <c r="H175" s="268"/>
      <c r="I175" s="268"/>
      <c r="J175" s="268"/>
      <c r="K175" s="268"/>
      <c r="L175" s="335"/>
      <c r="M175" s="335"/>
      <c r="N175" s="252"/>
      <c r="O175" s="252"/>
      <c r="P175" s="252"/>
    </row>
    <row r="176" spans="1:25" x14ac:dyDescent="0.25">
      <c r="A176" s="268" t="s">
        <v>4528</v>
      </c>
      <c r="B176" s="268">
        <v>0</v>
      </c>
      <c r="C176" s="268">
        <v>0</v>
      </c>
      <c r="D176" s="268"/>
      <c r="E176" s="414"/>
      <c r="F176" s="268"/>
      <c r="G176" s="268"/>
      <c r="H176" s="268"/>
      <c r="I176" s="268"/>
      <c r="J176" s="268"/>
      <c r="K176" s="268"/>
      <c r="L176" s="335"/>
      <c r="M176" s="335"/>
      <c r="N176" s="252"/>
      <c r="O176" s="252"/>
      <c r="P176" s="252"/>
    </row>
    <row r="177" spans="1:24" x14ac:dyDescent="0.25">
      <c r="A177" s="268" t="s">
        <v>4567</v>
      </c>
      <c r="B177" s="268">
        <v>16</v>
      </c>
      <c r="C177" s="268"/>
      <c r="D177" s="268">
        <v>1</v>
      </c>
      <c r="E177" s="254" t="s">
        <v>2843</v>
      </c>
      <c r="F177" s="268"/>
      <c r="G177" s="268"/>
      <c r="H177" s="268"/>
      <c r="I177" s="268"/>
      <c r="J177" s="268"/>
      <c r="K177" s="268"/>
      <c r="L177" s="335"/>
      <c r="M177" s="335"/>
      <c r="N177" s="252"/>
      <c r="O177" s="252"/>
      <c r="P177" s="252"/>
    </row>
    <row r="178" spans="1:24" x14ac:dyDescent="0.25">
      <c r="A178" s="254" t="s">
        <v>4019</v>
      </c>
      <c r="B178" s="254">
        <v>7</v>
      </c>
      <c r="C178" s="254">
        <v>15</v>
      </c>
      <c r="D178" s="254">
        <v>1</v>
      </c>
      <c r="E178" s="254" t="s">
        <v>2843</v>
      </c>
      <c r="F178" s="254"/>
      <c r="G178" s="254"/>
      <c r="H178" s="254"/>
      <c r="I178" s="254"/>
      <c r="J178" s="254"/>
      <c r="K178" s="254"/>
      <c r="L178" s="335"/>
      <c r="M178" s="335"/>
      <c r="N178" s="252"/>
      <c r="O178" s="336"/>
      <c r="P178" s="336"/>
    </row>
    <row r="179" spans="1:24" x14ac:dyDescent="0.25">
      <c r="A179" s="254" t="s">
        <v>4023</v>
      </c>
      <c r="B179" s="254">
        <v>0</v>
      </c>
      <c r="C179" s="254"/>
      <c r="D179" s="254"/>
      <c r="E179" s="254"/>
      <c r="F179" s="268"/>
      <c r="G179" s="254"/>
      <c r="H179" s="254"/>
      <c r="I179" s="254"/>
      <c r="J179" s="254"/>
      <c r="K179" s="254"/>
      <c r="L179" s="335"/>
      <c r="M179" s="335"/>
      <c r="N179" s="252"/>
      <c r="O179" s="336"/>
      <c r="P179" s="336"/>
    </row>
    <row r="180" spans="1:24" x14ac:dyDescent="0.25">
      <c r="A180" s="254" t="s">
        <v>5284</v>
      </c>
      <c r="B180" s="254">
        <v>21</v>
      </c>
      <c r="C180" s="254"/>
      <c r="D180" s="254">
        <v>0</v>
      </c>
      <c r="E180" s="135"/>
      <c r="F180" s="268"/>
      <c r="G180" s="254"/>
      <c r="H180" s="254"/>
      <c r="I180" s="254"/>
      <c r="J180" s="254"/>
      <c r="K180" s="254"/>
      <c r="L180" s="335"/>
      <c r="M180" s="335"/>
      <c r="N180" s="252"/>
      <c r="O180" s="336"/>
      <c r="P180" s="336"/>
    </row>
    <row r="181" spans="1:24" x14ac:dyDescent="0.25">
      <c r="A181" s="254" t="s">
        <v>3446</v>
      </c>
      <c r="B181" s="254">
        <v>9</v>
      </c>
      <c r="C181" s="254">
        <v>15</v>
      </c>
      <c r="D181" s="254">
        <v>1</v>
      </c>
      <c r="E181" s="135" t="s">
        <v>2843</v>
      </c>
      <c r="F181" s="268"/>
      <c r="G181" s="254"/>
      <c r="H181" s="254"/>
      <c r="I181" s="254"/>
      <c r="J181" s="254"/>
      <c r="K181" s="254"/>
      <c r="L181" s="335"/>
      <c r="M181" s="335"/>
      <c r="N181" s="252"/>
      <c r="O181" s="336"/>
      <c r="P181" s="336"/>
    </row>
    <row r="182" spans="1:24" x14ac:dyDescent="0.25">
      <c r="A182" s="135" t="s">
        <v>3447</v>
      </c>
      <c r="B182" s="135">
        <v>0</v>
      </c>
      <c r="C182" s="135">
        <v>0</v>
      </c>
      <c r="D182" s="135">
        <v>0</v>
      </c>
      <c r="E182" s="252"/>
      <c r="F182" s="268"/>
      <c r="G182" s="254"/>
      <c r="H182" s="254"/>
      <c r="I182" s="254"/>
      <c r="J182" s="254"/>
      <c r="K182" s="254"/>
      <c r="L182" s="335"/>
      <c r="M182" s="335"/>
      <c r="N182" s="252"/>
      <c r="O182" s="336"/>
      <c r="P182" s="336"/>
    </row>
    <row r="183" spans="1:24" x14ac:dyDescent="0.25">
      <c r="A183" s="254" t="s">
        <v>3448</v>
      </c>
      <c r="B183" s="254">
        <v>32</v>
      </c>
      <c r="C183" s="254"/>
      <c r="D183" s="254">
        <v>0</v>
      </c>
      <c r="E183" s="135"/>
      <c r="F183" s="268"/>
      <c r="G183" s="254"/>
      <c r="H183" s="254"/>
      <c r="I183" s="254"/>
      <c r="J183" s="254"/>
      <c r="K183" s="254"/>
      <c r="L183" s="335"/>
      <c r="M183" s="335"/>
      <c r="N183" s="252"/>
      <c r="O183" s="336"/>
      <c r="P183" s="336"/>
    </row>
    <row r="184" spans="1:24" x14ac:dyDescent="0.25">
      <c r="A184" s="254" t="s">
        <v>3449</v>
      </c>
      <c r="B184" s="254">
        <v>20</v>
      </c>
      <c r="C184" s="254"/>
      <c r="D184" s="254"/>
      <c r="E184" s="268"/>
      <c r="F184" s="268"/>
      <c r="G184" s="254"/>
      <c r="H184" s="254"/>
      <c r="I184" s="254"/>
      <c r="J184" s="254"/>
      <c r="K184" s="254"/>
      <c r="L184" s="335"/>
      <c r="M184" s="335"/>
      <c r="N184" s="252"/>
      <c r="O184" s="336"/>
      <c r="P184" s="336"/>
    </row>
    <row r="185" spans="1:24" s="5" customFormat="1" x14ac:dyDescent="0.25">
      <c r="A185" s="254"/>
      <c r="B185" s="254"/>
      <c r="C185" s="254"/>
      <c r="D185" s="254"/>
      <c r="E185" s="135"/>
      <c r="F185" s="268" t="s">
        <v>1759</v>
      </c>
      <c r="G185" s="254"/>
      <c r="H185" s="254"/>
      <c r="I185" s="254"/>
      <c r="J185" s="254"/>
      <c r="K185" s="254"/>
      <c r="L185" s="335"/>
      <c r="M185" s="335"/>
      <c r="N185" s="252"/>
      <c r="O185" s="336"/>
      <c r="P185" s="336"/>
      <c r="Q185"/>
      <c r="R185"/>
      <c r="S185"/>
      <c r="T185"/>
      <c r="U185"/>
      <c r="V185"/>
      <c r="W185"/>
      <c r="X185"/>
    </row>
    <row r="186" spans="1:24" x14ac:dyDescent="0.25">
      <c r="A186" s="264"/>
      <c r="B186" s="264"/>
      <c r="C186" s="264"/>
      <c r="D186" s="264"/>
      <c r="E186" s="135"/>
      <c r="F186" s="264">
        <f>SUM(C173+C195+C201+C207+C218)</f>
        <v>85</v>
      </c>
      <c r="G186" s="264">
        <f>SUM(C175+C176+C177+C196+C203+C209+C210)</f>
        <v>60</v>
      </c>
      <c r="H186" s="264">
        <f>SUM(C178+C179+C180+C197+C204+C211+C212)</f>
        <v>60</v>
      </c>
      <c r="I186" s="264">
        <f>SUM(C181+C182+C183+C184+C213+C214+C215)</f>
        <v>30</v>
      </c>
      <c r="J186" s="264">
        <f>SUM(C215)</f>
        <v>0</v>
      </c>
      <c r="K186" s="310">
        <f>SUM(F186:J186)</f>
        <v>235</v>
      </c>
      <c r="L186" s="416"/>
      <c r="M186" s="252"/>
      <c r="N186" s="252"/>
      <c r="O186" s="336"/>
      <c r="P186" s="336"/>
      <c r="S186" s="220"/>
      <c r="T186" s="220"/>
      <c r="U186" s="220"/>
      <c r="V186" s="220"/>
    </row>
    <row r="187" spans="1:24" x14ac:dyDescent="0.25">
      <c r="A187" s="254"/>
      <c r="B187" s="254"/>
      <c r="C187" s="254"/>
      <c r="D187" s="254"/>
      <c r="E187" s="254"/>
      <c r="F187" s="254" t="s">
        <v>1770</v>
      </c>
      <c r="G187" s="254"/>
      <c r="H187" s="254"/>
      <c r="I187" s="254"/>
      <c r="J187" s="254"/>
      <c r="K187" s="254"/>
      <c r="L187" s="413"/>
      <c r="M187" s="335"/>
      <c r="N187" s="252"/>
      <c r="O187" s="336"/>
      <c r="P187" s="336"/>
      <c r="S187" s="220"/>
    </row>
    <row r="188" spans="1:24" x14ac:dyDescent="0.25">
      <c r="A188" s="326"/>
      <c r="B188" s="268"/>
      <c r="C188" s="268"/>
      <c r="D188" s="268"/>
      <c r="E188" s="330"/>
      <c r="F188" s="417">
        <f>SUM(B174+B202+B207+B208+B218+B195+B173+B201)</f>
        <v>28</v>
      </c>
      <c r="G188" s="268">
        <f>SUM(B175+B176+B177+B196+B203+B209+B210)</f>
        <v>36</v>
      </c>
      <c r="H188" s="268">
        <f>SUM(B178+B179+B180+B197+B204+B211+B212)</f>
        <v>59</v>
      </c>
      <c r="I188" s="268">
        <f>SUM(B181+B182+B183+B184+B213+B214)</f>
        <v>79</v>
      </c>
      <c r="J188" s="268">
        <f>SUM(B215)</f>
        <v>27</v>
      </c>
      <c r="K188" s="324">
        <f>SUM(F188:J188)</f>
        <v>229</v>
      </c>
      <c r="L188" s="413"/>
      <c r="M188" s="335"/>
      <c r="N188" s="252"/>
      <c r="O188" s="252"/>
      <c r="P188" s="252"/>
      <c r="S188" s="220"/>
      <c r="T188" s="220"/>
    </row>
    <row r="189" spans="1:24" x14ac:dyDescent="0.25">
      <c r="A189" s="254"/>
      <c r="B189" s="268"/>
      <c r="C189" s="268"/>
      <c r="D189" s="268"/>
      <c r="E189" s="254"/>
      <c r="F189" s="254" t="s">
        <v>1775</v>
      </c>
      <c r="G189" s="268"/>
      <c r="H189" s="268"/>
      <c r="I189" s="268"/>
      <c r="J189" s="268"/>
      <c r="K189" s="268"/>
      <c r="L189" s="413"/>
      <c r="M189" s="335"/>
      <c r="N189" s="252"/>
      <c r="O189" s="252"/>
      <c r="P189" s="252"/>
      <c r="S189" s="220"/>
      <c r="T189" s="220"/>
    </row>
    <row r="190" spans="1:24" x14ac:dyDescent="0.25">
      <c r="A190" s="268"/>
      <c r="B190" s="268"/>
      <c r="C190" s="268"/>
      <c r="D190" s="268"/>
      <c r="E190" s="330"/>
      <c r="F190" s="268">
        <f>SUM(D207+D208+D202)</f>
        <v>3</v>
      </c>
      <c r="G190" s="268">
        <f>SUM(D175+D176+D177+D196+D203+D209+D210)</f>
        <v>2</v>
      </c>
      <c r="H190" s="268">
        <f>SUM(D178+D179+D180+D204+D211+D212)</f>
        <v>2</v>
      </c>
      <c r="I190" s="268">
        <f>SUM(D185+D186+D187+D181)</f>
        <v>1</v>
      </c>
      <c r="J190" s="268">
        <f>SUM(D215)</f>
        <v>1</v>
      </c>
      <c r="K190" s="324">
        <f>SUM(F190:J190)</f>
        <v>9</v>
      </c>
      <c r="L190" s="413"/>
      <c r="M190" s="335"/>
      <c r="N190" s="252"/>
      <c r="O190" s="252"/>
      <c r="P190" s="252"/>
    </row>
    <row r="191" spans="1:24" x14ac:dyDescent="0.25">
      <c r="A191" s="254"/>
      <c r="B191" s="254"/>
      <c r="C191" s="254"/>
      <c r="D191" s="254"/>
      <c r="E191" s="252"/>
      <c r="F191" s="254" t="s">
        <v>1776</v>
      </c>
      <c r="G191" s="254"/>
      <c r="H191" s="254"/>
      <c r="I191" s="254"/>
      <c r="J191" s="254"/>
      <c r="K191" s="254"/>
      <c r="L191" s="413"/>
      <c r="M191" s="335"/>
      <c r="N191" s="252"/>
      <c r="O191" s="252"/>
      <c r="P191" s="252"/>
    </row>
    <row r="192" spans="1:24" x14ac:dyDescent="0.25">
      <c r="A192" s="254"/>
      <c r="B192" s="254"/>
      <c r="C192" s="254"/>
      <c r="D192" s="254"/>
      <c r="E192" s="254"/>
      <c r="F192" s="135">
        <f>F186+F188+F190</f>
        <v>116</v>
      </c>
      <c r="G192" s="254">
        <f>G186+G188+G190</f>
        <v>98</v>
      </c>
      <c r="H192" s="254">
        <f>H186+H188+H190</f>
        <v>121</v>
      </c>
      <c r="I192" s="254">
        <f>I186+I188+I190</f>
        <v>110</v>
      </c>
      <c r="J192" s="254">
        <f>SUM(J186+J188+J190)</f>
        <v>28</v>
      </c>
      <c r="K192" s="325">
        <f>SUM(K186:K191)</f>
        <v>473</v>
      </c>
      <c r="L192" s="413"/>
      <c r="M192" s="335"/>
      <c r="N192" s="252"/>
      <c r="O192" s="336"/>
      <c r="P192" s="336"/>
    </row>
    <row r="193" spans="1:16" x14ac:dyDescent="0.25">
      <c r="A193" s="254"/>
      <c r="B193" s="254"/>
      <c r="C193" s="254"/>
      <c r="D193" s="254"/>
      <c r="E193" s="254"/>
      <c r="F193" s="135"/>
      <c r="G193" s="254"/>
      <c r="H193" s="254"/>
      <c r="I193" s="325"/>
      <c r="J193" s="325">
        <f>SUM(F192:J192)</f>
        <v>473</v>
      </c>
      <c r="K193" s="325"/>
      <c r="L193" s="413"/>
      <c r="M193" s="335"/>
      <c r="N193" s="252"/>
      <c r="O193" s="336"/>
      <c r="P193" s="336"/>
    </row>
    <row r="194" spans="1:16" x14ac:dyDescent="0.25">
      <c r="A194" s="397" t="s">
        <v>3386</v>
      </c>
      <c r="B194" s="254"/>
      <c r="C194" s="254"/>
      <c r="D194" s="254"/>
      <c r="E194" s="254"/>
      <c r="F194" s="135"/>
      <c r="G194" s="254"/>
      <c r="H194" s="254"/>
      <c r="I194" s="254"/>
      <c r="J194" s="254"/>
      <c r="K194" s="325"/>
      <c r="L194" s="413"/>
      <c r="M194" s="335"/>
      <c r="N194" s="252"/>
      <c r="O194" s="336"/>
      <c r="P194" s="336"/>
    </row>
    <row r="195" spans="1:16" x14ac:dyDescent="0.25">
      <c r="A195" s="156" t="s">
        <v>5155</v>
      </c>
      <c r="B195" s="254">
        <v>1</v>
      </c>
      <c r="C195" s="254">
        <v>15</v>
      </c>
      <c r="D195" s="254"/>
      <c r="E195" s="254"/>
      <c r="F195" s="135"/>
      <c r="G195" s="254"/>
      <c r="H195" s="254"/>
      <c r="I195" s="254"/>
      <c r="J195" s="254"/>
      <c r="K195" s="325"/>
      <c r="L195" s="413"/>
      <c r="M195" s="335"/>
      <c r="N195" s="252"/>
      <c r="O195" s="336"/>
      <c r="P195" s="336"/>
    </row>
    <row r="196" spans="1:16" x14ac:dyDescent="0.25">
      <c r="A196" s="254" t="s">
        <v>4566</v>
      </c>
      <c r="B196" s="254">
        <v>3</v>
      </c>
      <c r="C196" s="254">
        <v>15</v>
      </c>
      <c r="D196" s="254"/>
      <c r="E196" s="254"/>
      <c r="F196" s="254"/>
      <c r="G196" s="254"/>
      <c r="H196" s="254"/>
      <c r="I196" s="325"/>
      <c r="J196" s="325"/>
      <c r="K196" s="325"/>
      <c r="L196" s="413"/>
      <c r="M196" s="335"/>
      <c r="N196" s="252"/>
      <c r="O196" s="336"/>
      <c r="P196" s="252"/>
    </row>
    <row r="197" spans="1:16" x14ac:dyDescent="0.25">
      <c r="A197" s="254" t="s">
        <v>4020</v>
      </c>
      <c r="B197" s="254">
        <v>5</v>
      </c>
      <c r="C197" s="254">
        <v>15</v>
      </c>
      <c r="D197" s="254"/>
      <c r="E197" s="254"/>
      <c r="F197" s="254"/>
      <c r="G197" s="254"/>
      <c r="H197" s="254"/>
      <c r="I197" s="254"/>
      <c r="J197" s="254"/>
      <c r="K197" s="254"/>
      <c r="L197" s="413"/>
      <c r="M197" s="335"/>
      <c r="N197" s="252"/>
      <c r="O197" s="252"/>
      <c r="P197" s="252"/>
    </row>
    <row r="198" spans="1:16" x14ac:dyDescent="0.25">
      <c r="A198" s="254"/>
      <c r="B198" s="254"/>
      <c r="C198" s="254"/>
      <c r="D198" s="254"/>
      <c r="E198" s="254"/>
      <c r="F198" s="254"/>
      <c r="G198" s="254"/>
      <c r="H198" s="254"/>
      <c r="I198" s="254"/>
      <c r="J198" s="254"/>
      <c r="K198" s="325"/>
      <c r="L198" s="413"/>
      <c r="M198" s="335"/>
      <c r="N198" s="252"/>
      <c r="O198" s="252"/>
      <c r="P198" s="252"/>
    </row>
    <row r="199" spans="1:16" x14ac:dyDescent="0.25">
      <c r="A199" s="254"/>
      <c r="B199" s="254"/>
      <c r="C199" s="254"/>
      <c r="D199" s="254"/>
      <c r="E199" s="254"/>
      <c r="F199" s="252"/>
      <c r="G199" s="254"/>
      <c r="H199" s="254"/>
      <c r="I199" s="254"/>
      <c r="J199" s="254"/>
      <c r="K199" s="254"/>
      <c r="L199" s="413"/>
      <c r="M199" s="335"/>
      <c r="N199" s="252"/>
      <c r="O199" s="252"/>
      <c r="P199" s="252"/>
    </row>
    <row r="200" spans="1:16" ht="30.6" customHeight="1" x14ac:dyDescent="0.25">
      <c r="A200" s="401" t="s">
        <v>178</v>
      </c>
      <c r="B200" s="254"/>
      <c r="C200" s="254"/>
      <c r="D200" s="254"/>
      <c r="E200" s="254"/>
      <c r="F200" s="254"/>
      <c r="G200" s="254"/>
      <c r="H200" s="254"/>
      <c r="I200" s="254"/>
      <c r="J200" s="254"/>
      <c r="K200" s="254"/>
      <c r="L200" s="413"/>
      <c r="M200" s="335"/>
      <c r="N200" s="252"/>
      <c r="O200" s="336"/>
      <c r="P200" s="252"/>
    </row>
    <row r="201" spans="1:16" ht="13.9" customHeight="1" x14ac:dyDescent="0.25">
      <c r="A201" s="418" t="s">
        <v>5157</v>
      </c>
      <c r="B201" s="254">
        <v>2</v>
      </c>
      <c r="C201" s="254">
        <v>15</v>
      </c>
      <c r="D201" s="254"/>
      <c r="E201" s="254"/>
      <c r="F201" s="254"/>
      <c r="G201" s="254"/>
      <c r="H201" s="254"/>
      <c r="I201" s="254"/>
      <c r="J201" s="254"/>
      <c r="K201" s="254"/>
      <c r="L201" s="413"/>
      <c r="M201" s="335"/>
      <c r="N201" s="252"/>
      <c r="O201" s="336"/>
      <c r="P201" s="252"/>
    </row>
    <row r="202" spans="1:16" ht="13.9" customHeight="1" x14ac:dyDescent="0.25">
      <c r="A202" s="418" t="s">
        <v>5161</v>
      </c>
      <c r="B202" s="254">
        <v>8</v>
      </c>
      <c r="C202" s="254"/>
      <c r="D202" s="254">
        <v>2</v>
      </c>
      <c r="E202" s="254" t="s">
        <v>2843</v>
      </c>
      <c r="F202" s="254"/>
      <c r="G202" s="254"/>
      <c r="H202" s="254"/>
      <c r="I202" s="254"/>
      <c r="J202" s="254"/>
      <c r="K202" s="254"/>
      <c r="L202" s="413"/>
      <c r="M202" s="335"/>
      <c r="N202" s="252"/>
      <c r="O202" s="336"/>
      <c r="P202" s="252"/>
    </row>
    <row r="203" spans="1:16" x14ac:dyDescent="0.25">
      <c r="A203" s="254" t="s">
        <v>4527</v>
      </c>
      <c r="B203" s="254">
        <v>0</v>
      </c>
      <c r="C203" s="254">
        <v>15</v>
      </c>
      <c r="D203" s="254">
        <v>1</v>
      </c>
      <c r="E203" s="254"/>
      <c r="F203" s="254"/>
      <c r="G203" s="254"/>
      <c r="H203" s="254"/>
      <c r="I203" s="254"/>
      <c r="J203" s="254"/>
      <c r="K203" s="254"/>
      <c r="L203" s="413"/>
      <c r="M203" s="335"/>
      <c r="N203" s="252"/>
      <c r="O203" s="336"/>
      <c r="P203" s="252"/>
    </row>
    <row r="204" spans="1:16" x14ac:dyDescent="0.25">
      <c r="A204" s="254" t="s">
        <v>4021</v>
      </c>
      <c r="B204" s="254">
        <v>4</v>
      </c>
      <c r="C204" s="254">
        <v>15</v>
      </c>
      <c r="D204" s="254">
        <v>0</v>
      </c>
      <c r="E204" s="254"/>
      <c r="F204" s="254"/>
      <c r="G204" s="254"/>
      <c r="H204" s="254"/>
      <c r="I204" s="254"/>
      <c r="J204" s="254"/>
      <c r="K204" s="254"/>
      <c r="L204" s="413"/>
      <c r="M204" s="335"/>
      <c r="N204" s="252"/>
      <c r="O204" s="252"/>
      <c r="P204" s="252"/>
    </row>
    <row r="205" spans="1:16" x14ac:dyDescent="0.25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413"/>
      <c r="M205" s="335"/>
      <c r="N205" s="252"/>
      <c r="O205" s="252"/>
      <c r="P205" s="252"/>
    </row>
    <row r="206" spans="1:16" x14ac:dyDescent="0.25">
      <c r="A206" s="412" t="s">
        <v>346</v>
      </c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413"/>
      <c r="M206" s="335"/>
      <c r="N206" s="252"/>
      <c r="O206" s="336"/>
      <c r="P206" s="252"/>
    </row>
    <row r="207" spans="1:16" x14ac:dyDescent="0.25">
      <c r="A207" s="138" t="s">
        <v>5154</v>
      </c>
      <c r="B207" s="254">
        <v>1</v>
      </c>
      <c r="C207" s="254">
        <v>15</v>
      </c>
      <c r="D207" s="254"/>
      <c r="E207" s="254"/>
      <c r="F207" s="254"/>
      <c r="G207" s="254"/>
      <c r="H207" s="254"/>
      <c r="I207" s="254"/>
      <c r="J207" s="254"/>
      <c r="K207" s="254"/>
      <c r="L207" s="413"/>
      <c r="M207" s="335"/>
      <c r="N207" s="252"/>
      <c r="O207" s="336"/>
      <c r="P207" s="252"/>
    </row>
    <row r="208" spans="1:16" x14ac:dyDescent="0.25">
      <c r="A208" s="138" t="s">
        <v>5159</v>
      </c>
      <c r="B208" s="254">
        <v>8</v>
      </c>
      <c r="C208" s="254"/>
      <c r="D208" s="254">
        <v>1</v>
      </c>
      <c r="E208" s="254" t="s">
        <v>2843</v>
      </c>
      <c r="F208" s="254"/>
      <c r="G208" s="254"/>
      <c r="H208" s="254"/>
      <c r="I208" s="254"/>
      <c r="J208" s="254"/>
      <c r="K208" s="254"/>
      <c r="L208" s="413"/>
      <c r="M208" s="335"/>
      <c r="N208" s="252"/>
      <c r="O208" s="336"/>
      <c r="P208" s="252"/>
    </row>
    <row r="209" spans="1:18" x14ac:dyDescent="0.25">
      <c r="A209" s="254" t="s">
        <v>4529</v>
      </c>
      <c r="B209" s="254">
        <v>1</v>
      </c>
      <c r="C209" s="254">
        <v>15</v>
      </c>
      <c r="D209" s="254"/>
      <c r="E209" s="254"/>
      <c r="F209" s="254"/>
      <c r="G209" s="254"/>
      <c r="H209" s="254"/>
      <c r="I209" s="254"/>
      <c r="J209" s="254"/>
      <c r="K209" s="254"/>
      <c r="L209" s="413"/>
      <c r="M209" s="335"/>
      <c r="N209" s="252"/>
      <c r="O209" s="336"/>
      <c r="P209" s="252"/>
    </row>
    <row r="210" spans="1:18" x14ac:dyDescent="0.25">
      <c r="A210" s="254" t="s">
        <v>4530</v>
      </c>
      <c r="B210" s="254">
        <v>16</v>
      </c>
      <c r="C210" s="254"/>
      <c r="D210" s="254">
        <v>0</v>
      </c>
      <c r="E210" s="135"/>
      <c r="F210" s="254"/>
      <c r="G210" s="254"/>
      <c r="H210" s="254"/>
      <c r="I210" s="254"/>
      <c r="J210" s="254"/>
      <c r="K210" s="254"/>
      <c r="L210" s="413"/>
      <c r="M210" s="335"/>
      <c r="N210" s="335"/>
      <c r="O210" s="419"/>
      <c r="P210" s="252"/>
    </row>
    <row r="211" spans="1:18" x14ac:dyDescent="0.25">
      <c r="A211" s="135" t="s">
        <v>4022</v>
      </c>
      <c r="B211" s="135">
        <v>1</v>
      </c>
      <c r="C211" s="135">
        <v>15</v>
      </c>
      <c r="D211" s="135">
        <v>0</v>
      </c>
      <c r="E211" s="135"/>
      <c r="F211" s="254"/>
      <c r="G211" s="254"/>
      <c r="H211" s="254"/>
      <c r="I211" s="254"/>
      <c r="J211" s="254"/>
      <c r="K211" s="254"/>
      <c r="L211" s="335"/>
      <c r="M211" s="335"/>
      <c r="N211" s="335"/>
      <c r="O211" s="335"/>
      <c r="P211" s="252"/>
      <c r="Q211" s="252"/>
      <c r="R211" s="252"/>
    </row>
    <row r="212" spans="1:18" x14ac:dyDescent="0.25">
      <c r="A212" s="135" t="s">
        <v>4024</v>
      </c>
      <c r="B212" s="135">
        <v>21</v>
      </c>
      <c r="C212" s="135"/>
      <c r="D212" s="135">
        <v>1</v>
      </c>
      <c r="E212" s="252" t="s">
        <v>2843</v>
      </c>
      <c r="F212" s="254"/>
      <c r="G212" s="254"/>
      <c r="H212" s="254"/>
      <c r="I212" s="254"/>
      <c r="J212" s="254"/>
      <c r="K212" s="254"/>
      <c r="L212" s="335"/>
      <c r="M212" s="335"/>
      <c r="N212" s="335"/>
      <c r="O212" s="335"/>
      <c r="P212" s="252"/>
    </row>
    <row r="213" spans="1:18" x14ac:dyDescent="0.25">
      <c r="A213" s="135" t="s">
        <v>3450</v>
      </c>
      <c r="B213" s="135">
        <v>3</v>
      </c>
      <c r="C213" s="135">
        <v>15</v>
      </c>
      <c r="D213" s="135">
        <v>0</v>
      </c>
      <c r="E213" s="135"/>
      <c r="F213" s="254"/>
      <c r="G213" s="254"/>
      <c r="H213" s="254"/>
      <c r="I213" s="254"/>
      <c r="J213" s="254"/>
      <c r="K213" s="254"/>
      <c r="L213" s="335"/>
      <c r="M213" s="335"/>
      <c r="N213" s="335"/>
      <c r="O213" s="419"/>
      <c r="P213" s="252"/>
    </row>
    <row r="214" spans="1:18" x14ac:dyDescent="0.25">
      <c r="A214" s="135" t="s">
        <v>3451</v>
      </c>
      <c r="B214" s="135">
        <v>15</v>
      </c>
      <c r="C214" s="135"/>
      <c r="D214" s="135">
        <v>0</v>
      </c>
      <c r="E214" s="135"/>
      <c r="F214" s="254"/>
      <c r="G214" s="254"/>
      <c r="H214" s="254"/>
      <c r="I214" s="254"/>
      <c r="J214" s="254"/>
      <c r="K214" s="254"/>
      <c r="L214" s="335"/>
      <c r="M214" s="335"/>
      <c r="N214" s="335"/>
      <c r="O214" s="419"/>
      <c r="P214" s="252"/>
    </row>
    <row r="215" spans="1:18" x14ac:dyDescent="0.25">
      <c r="A215" s="135" t="s">
        <v>2887</v>
      </c>
      <c r="B215" s="135">
        <v>27</v>
      </c>
      <c r="C215" s="135"/>
      <c r="D215" s="135">
        <v>1</v>
      </c>
      <c r="E215" s="135" t="s">
        <v>2843</v>
      </c>
      <c r="F215" s="254"/>
      <c r="G215" s="254"/>
      <c r="H215" s="254"/>
      <c r="I215" s="254"/>
      <c r="J215" s="254"/>
      <c r="K215" s="254"/>
      <c r="L215" s="335"/>
      <c r="M215" s="335"/>
      <c r="N215" s="335"/>
      <c r="O215" s="335"/>
      <c r="P215" s="252"/>
    </row>
    <row r="216" spans="1:18" x14ac:dyDescent="0.25">
      <c r="A216" s="135"/>
      <c r="B216" s="135"/>
      <c r="C216" s="135"/>
      <c r="D216" s="135"/>
      <c r="E216" s="135"/>
      <c r="F216" s="254"/>
      <c r="G216" s="254"/>
      <c r="H216" s="254"/>
      <c r="I216" s="254"/>
      <c r="J216" s="254"/>
      <c r="K216" s="254"/>
      <c r="L216" s="335"/>
      <c r="M216" s="335"/>
      <c r="N216" s="335"/>
      <c r="O216" s="335"/>
      <c r="P216" s="252"/>
    </row>
    <row r="217" spans="1:18" x14ac:dyDescent="0.25">
      <c r="A217" s="313" t="s">
        <v>3</v>
      </c>
      <c r="B217" s="135"/>
      <c r="C217" s="135"/>
      <c r="D217" s="135"/>
      <c r="E217" s="135"/>
      <c r="F217" s="254"/>
      <c r="G217" s="254"/>
      <c r="H217" s="254"/>
      <c r="I217" s="254"/>
      <c r="J217" s="254"/>
      <c r="K217" s="254"/>
      <c r="L217" s="335"/>
      <c r="M217" s="335"/>
      <c r="N217" s="335"/>
      <c r="O217" s="335"/>
      <c r="P217" s="252"/>
    </row>
    <row r="218" spans="1:18" x14ac:dyDescent="0.25">
      <c r="A218" s="135" t="s">
        <v>5158</v>
      </c>
      <c r="B218" s="135"/>
      <c r="C218" s="135">
        <v>25</v>
      </c>
      <c r="D218" s="135"/>
      <c r="E218" s="135"/>
      <c r="F218" s="254"/>
      <c r="G218" s="254"/>
      <c r="H218" s="254"/>
      <c r="I218" s="254"/>
      <c r="J218" s="254"/>
      <c r="K218" s="254"/>
      <c r="L218" s="335"/>
      <c r="M218" s="335"/>
      <c r="N218" s="335"/>
      <c r="O218" s="335"/>
      <c r="P218" s="252"/>
    </row>
    <row r="219" spans="1:18" ht="15.75" thickBot="1" x14ac:dyDescent="0.3">
      <c r="A219" s="135"/>
      <c r="B219" s="135"/>
      <c r="C219" s="135"/>
      <c r="D219" s="135"/>
      <c r="E219" s="135"/>
      <c r="F219" s="254"/>
      <c r="G219" s="254"/>
      <c r="H219" s="254"/>
      <c r="I219" s="254"/>
      <c r="J219" s="254"/>
      <c r="K219" s="254"/>
      <c r="L219" s="335"/>
      <c r="M219" s="335"/>
      <c r="N219" s="252"/>
      <c r="O219" s="252"/>
      <c r="P219" s="252"/>
    </row>
    <row r="220" spans="1:18" ht="15.75" thickBot="1" x14ac:dyDescent="0.3">
      <c r="A220" s="331" t="s">
        <v>1739</v>
      </c>
      <c r="B220" s="331">
        <f>SUM(B171:B219)</f>
        <v>229</v>
      </c>
      <c r="C220" s="331">
        <f>SUM(C171:C219)</f>
        <v>235</v>
      </c>
      <c r="D220" s="331">
        <f>SUM(D171:D219)</f>
        <v>9</v>
      </c>
      <c r="E220" s="332" t="s">
        <v>5180</v>
      </c>
      <c r="F220" s="331"/>
      <c r="G220" s="331"/>
      <c r="H220" s="331"/>
      <c r="I220" s="331"/>
      <c r="J220" s="331"/>
      <c r="K220" s="331">
        <f>B220+C220+D220</f>
        <v>473</v>
      </c>
      <c r="L220" s="252"/>
      <c r="M220" s="252"/>
      <c r="N220" s="252"/>
      <c r="O220" s="252"/>
      <c r="P220" s="252"/>
    </row>
    <row r="221" spans="1:18" ht="15.75" thickTop="1" x14ac:dyDescent="0.25">
      <c r="A221" s="264" t="s">
        <v>1802</v>
      </c>
      <c r="B221" s="264">
        <f>B220+B160</f>
        <v>1188</v>
      </c>
      <c r="C221" s="264">
        <f>C160+C220</f>
        <v>1621</v>
      </c>
      <c r="D221" s="264">
        <f>D160+D220</f>
        <v>47</v>
      </c>
      <c r="E221" s="264"/>
      <c r="F221" s="264"/>
      <c r="G221" s="264"/>
      <c r="H221" s="264"/>
      <c r="I221" s="264"/>
      <c r="J221" s="264"/>
      <c r="K221" s="264">
        <f>K220+K160</f>
        <v>2856</v>
      </c>
      <c r="L221" s="252"/>
      <c r="M221" s="252"/>
      <c r="N221" s="252"/>
      <c r="O221" s="252"/>
      <c r="P221" s="252"/>
    </row>
    <row r="222" spans="1:18" x14ac:dyDescent="0.2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</row>
    <row r="223" spans="1:18" x14ac:dyDescent="0.2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</row>
    <row r="224" spans="1:18" x14ac:dyDescent="0.25">
      <c r="A224" s="542" t="s">
        <v>2567</v>
      </c>
      <c r="B224" s="542"/>
      <c r="C224" s="542"/>
      <c r="D224" s="542"/>
      <c r="E224" s="252"/>
      <c r="F224" s="420"/>
      <c r="G224" s="420"/>
      <c r="H224" s="420"/>
      <c r="I224" s="252"/>
      <c r="J224" s="252"/>
      <c r="K224" s="252"/>
      <c r="L224" s="252"/>
      <c r="M224" s="542" t="s">
        <v>2568</v>
      </c>
      <c r="N224" s="542"/>
      <c r="O224" s="252"/>
      <c r="P224" s="252"/>
    </row>
    <row r="225" spans="1:18" x14ac:dyDescent="0.25">
      <c r="A225" s="252" t="s">
        <v>2569</v>
      </c>
      <c r="B225" s="252"/>
      <c r="C225" s="252"/>
      <c r="D225" s="252"/>
      <c r="E225" s="252" t="s">
        <v>2570</v>
      </c>
      <c r="F225" s="252"/>
      <c r="G225" s="252"/>
      <c r="H225" s="252"/>
      <c r="I225" s="252"/>
      <c r="J225" s="252"/>
      <c r="K225" s="252"/>
      <c r="L225" s="252" t="s">
        <v>2569</v>
      </c>
      <c r="M225" s="252"/>
      <c r="N225" s="252"/>
      <c r="O225" s="252"/>
      <c r="P225" s="252" t="s">
        <v>2570</v>
      </c>
    </row>
    <row r="226" spans="1:18" x14ac:dyDescent="0.25">
      <c r="A226" s="252" t="s">
        <v>2571</v>
      </c>
      <c r="B226" s="252"/>
      <c r="C226" s="252"/>
      <c r="D226" s="252"/>
      <c r="E226" s="252" t="s">
        <v>2571</v>
      </c>
      <c r="F226" s="252"/>
      <c r="G226" s="252"/>
      <c r="H226" s="252"/>
      <c r="I226" s="252"/>
      <c r="J226" s="252"/>
      <c r="K226" s="252"/>
      <c r="L226" s="252" t="s">
        <v>2571</v>
      </c>
      <c r="M226" s="252"/>
      <c r="N226" s="252"/>
      <c r="O226" s="252"/>
      <c r="P226" s="252" t="s">
        <v>2571</v>
      </c>
    </row>
    <row r="227" spans="1:18" x14ac:dyDescent="0.25">
      <c r="A227" s="252" t="s">
        <v>5612</v>
      </c>
      <c r="B227" s="252"/>
      <c r="C227" s="252"/>
      <c r="D227" s="252"/>
      <c r="E227" s="252" t="s">
        <v>4108</v>
      </c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 t="s">
        <v>5624</v>
      </c>
      <c r="Q227" s="253"/>
      <c r="R227" s="253"/>
    </row>
    <row r="228" spans="1:18" x14ac:dyDescent="0.25">
      <c r="A228" s="252" t="s">
        <v>5613</v>
      </c>
      <c r="B228" s="252"/>
      <c r="C228" s="252"/>
      <c r="D228" s="252"/>
      <c r="E228" s="252" t="s">
        <v>5621</v>
      </c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 t="s">
        <v>4770</v>
      </c>
      <c r="Q228" s="253"/>
      <c r="R228" s="253"/>
    </row>
    <row r="229" spans="1:18" x14ac:dyDescent="0.25">
      <c r="A229" s="252" t="s">
        <v>5620</v>
      </c>
      <c r="B229" s="252"/>
      <c r="C229" s="252"/>
      <c r="D229" s="252"/>
      <c r="E229" s="252" t="s">
        <v>5622</v>
      </c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3"/>
      <c r="R229" s="253"/>
    </row>
    <row r="230" spans="1:18" x14ac:dyDescent="0.25">
      <c r="A230" s="252" t="s">
        <v>5631</v>
      </c>
      <c r="B230" s="252"/>
      <c r="C230" s="252"/>
      <c r="D230" s="252"/>
      <c r="E230" s="252" t="s">
        <v>5625</v>
      </c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3"/>
      <c r="R230" s="253"/>
    </row>
    <row r="231" spans="1:18" x14ac:dyDescent="0.25">
      <c r="A231" s="252" t="s">
        <v>4366</v>
      </c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3"/>
      <c r="R231" s="253"/>
    </row>
    <row r="232" spans="1:18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5614</v>
      </c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5609</v>
      </c>
      <c r="B328" s="166"/>
      <c r="E328" s="253"/>
    </row>
    <row r="329" spans="1:18" x14ac:dyDescent="0.25">
      <c r="A329" t="s">
        <v>5616</v>
      </c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5626</v>
      </c>
      <c r="B344" s="253"/>
      <c r="C344" s="253"/>
      <c r="D344" s="253"/>
      <c r="E344" s="253" t="s">
        <v>5608</v>
      </c>
      <c r="F344" s="253"/>
      <c r="G344" s="253"/>
    </row>
    <row r="345" spans="1:16" x14ac:dyDescent="0.25">
      <c r="A345" s="253" t="s">
        <v>5627</v>
      </c>
      <c r="C345" s="253"/>
      <c r="D345" s="253"/>
      <c r="E345" s="253" t="s">
        <v>5615</v>
      </c>
      <c r="F345" s="253"/>
      <c r="G345" s="253"/>
    </row>
    <row r="346" spans="1:16" x14ac:dyDescent="0.25">
      <c r="A346" s="253" t="s">
        <v>5628</v>
      </c>
      <c r="C346" s="253"/>
      <c r="D346" s="253"/>
      <c r="E346" s="253" t="s">
        <v>5619</v>
      </c>
      <c r="F346" s="253"/>
      <c r="G346" s="253"/>
    </row>
    <row r="347" spans="1:16" x14ac:dyDescent="0.25">
      <c r="A347" s="253" t="s">
        <v>5629</v>
      </c>
      <c r="C347" s="253"/>
      <c r="D347" s="253"/>
      <c r="E347" s="253" t="s">
        <v>5623</v>
      </c>
      <c r="F347" s="253"/>
      <c r="G347" s="253"/>
    </row>
    <row r="348" spans="1:16" x14ac:dyDescent="0.25">
      <c r="A348" s="253" t="s">
        <v>5630</v>
      </c>
      <c r="C348" s="253"/>
      <c r="D348" s="253"/>
      <c r="E348" s="253" t="s">
        <v>5626</v>
      </c>
      <c r="F348" s="253"/>
    </row>
    <row r="349" spans="1:16" x14ac:dyDescent="0.25">
      <c r="A349" s="253"/>
      <c r="C349" s="253"/>
      <c r="D349" s="253"/>
      <c r="E349" s="253" t="s">
        <v>5627</v>
      </c>
    </row>
    <row r="350" spans="1:16" x14ac:dyDescent="0.25">
      <c r="A350" s="253"/>
      <c r="C350" s="253"/>
      <c r="D350" s="253"/>
      <c r="E350" s="253" t="s">
        <v>5628</v>
      </c>
    </row>
    <row r="351" spans="1:16" x14ac:dyDescent="0.25">
      <c r="A351" s="253"/>
      <c r="C351" s="253"/>
      <c r="D351" s="253"/>
      <c r="E351" s="253" t="s">
        <v>5629</v>
      </c>
    </row>
    <row r="352" spans="1:16" x14ac:dyDescent="0.25">
      <c r="A352" s="253"/>
      <c r="C352" s="253"/>
      <c r="D352" s="253"/>
      <c r="E352" s="253" t="s">
        <v>5630</v>
      </c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 t="s">
        <v>4108</v>
      </c>
      <c r="P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I48"/>
  <sheetViews>
    <sheetView topLeftCell="A25" workbookViewId="0">
      <selection activeCell="B53" sqref="B5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  <c r="H11" t="s">
        <v>5592</v>
      </c>
    </row>
    <row r="12" spans="1:9" x14ac:dyDescent="0.25">
      <c r="A12" s="158">
        <v>11</v>
      </c>
      <c r="B12" s="51" t="s">
        <v>4937</v>
      </c>
      <c r="C12" s="123" t="s">
        <v>4938</v>
      </c>
      <c r="D12" s="124" t="s">
        <v>4939</v>
      </c>
      <c r="E12" s="123">
        <v>51</v>
      </c>
      <c r="F12" s="124">
        <v>44594</v>
      </c>
      <c r="G12" s="140" t="s">
        <v>2843</v>
      </c>
    </row>
    <row r="13" spans="1:9" x14ac:dyDescent="0.25">
      <c r="A13" s="158">
        <v>12</v>
      </c>
      <c r="B13" s="51" t="s">
        <v>4987</v>
      </c>
      <c r="C13" s="123">
        <v>841</v>
      </c>
      <c r="D13" s="124" t="s">
        <v>4988</v>
      </c>
      <c r="E13" s="123">
        <v>98</v>
      </c>
      <c r="F13" s="124">
        <v>44642</v>
      </c>
      <c r="G13" s="86" t="s">
        <v>2950</v>
      </c>
    </row>
    <row r="14" spans="1:9" x14ac:dyDescent="0.25">
      <c r="A14" s="158">
        <v>13</v>
      </c>
      <c r="B14" s="51" t="s">
        <v>5016</v>
      </c>
      <c r="C14" s="123" t="s">
        <v>3719</v>
      </c>
      <c r="D14" s="124" t="s">
        <v>5052</v>
      </c>
      <c r="E14" s="123">
        <v>127</v>
      </c>
      <c r="F14" s="124">
        <v>44669</v>
      </c>
      <c r="G14" s="86" t="s">
        <v>2950</v>
      </c>
    </row>
    <row r="15" spans="1:9" x14ac:dyDescent="0.25">
      <c r="A15" s="158">
        <v>14</v>
      </c>
      <c r="B15" s="51" t="s">
        <v>5049</v>
      </c>
      <c r="C15" s="123" t="s">
        <v>5050</v>
      </c>
      <c r="D15" s="124" t="s">
        <v>5051</v>
      </c>
      <c r="E15" s="123">
        <v>163</v>
      </c>
      <c r="F15" s="124">
        <v>44712</v>
      </c>
      <c r="G15" s="140" t="s">
        <v>2843</v>
      </c>
    </row>
    <row r="16" spans="1:9" x14ac:dyDescent="0.25">
      <c r="A16" s="158">
        <v>15</v>
      </c>
      <c r="B16" s="51" t="s">
        <v>5058</v>
      </c>
      <c r="C16" s="123" t="s">
        <v>5059</v>
      </c>
      <c r="D16" s="124" t="s">
        <v>5060</v>
      </c>
      <c r="E16" s="123">
        <v>167</v>
      </c>
      <c r="F16" s="124">
        <v>44718</v>
      </c>
      <c r="G16" s="140" t="s">
        <v>2843</v>
      </c>
    </row>
    <row r="17" spans="1:7" x14ac:dyDescent="0.25">
      <c r="A17" s="158">
        <v>16</v>
      </c>
      <c r="B17" s="51" t="s">
        <v>4294</v>
      </c>
      <c r="C17" s="123">
        <v>921</v>
      </c>
      <c r="D17" s="124" t="s">
        <v>5060</v>
      </c>
      <c r="E17" s="123">
        <v>171</v>
      </c>
      <c r="F17" s="124">
        <v>44718</v>
      </c>
      <c r="G17" s="140" t="s">
        <v>2843</v>
      </c>
    </row>
    <row r="18" spans="1:7" x14ac:dyDescent="0.25">
      <c r="A18" s="158">
        <v>17</v>
      </c>
      <c r="B18" s="51" t="s">
        <v>5171</v>
      </c>
      <c r="C18" s="123">
        <v>631</v>
      </c>
      <c r="D18" s="124" t="s">
        <v>5172</v>
      </c>
      <c r="E18" s="123">
        <v>254</v>
      </c>
      <c r="F18" s="124">
        <v>44805</v>
      </c>
      <c r="G18" s="86" t="s">
        <v>2950</v>
      </c>
    </row>
    <row r="19" spans="1:7" x14ac:dyDescent="0.25">
      <c r="A19" s="158">
        <v>18</v>
      </c>
      <c r="B19" s="51" t="s">
        <v>5202</v>
      </c>
      <c r="C19" s="123" t="s">
        <v>5203</v>
      </c>
      <c r="D19" s="124" t="s">
        <v>5172</v>
      </c>
      <c r="E19" s="123">
        <v>299</v>
      </c>
      <c r="F19" s="124">
        <v>44811</v>
      </c>
      <c r="G19" s="86" t="s">
        <v>2950</v>
      </c>
    </row>
    <row r="20" spans="1:7" x14ac:dyDescent="0.25">
      <c r="A20" s="158">
        <v>19</v>
      </c>
      <c r="B20" s="51" t="s">
        <v>5270</v>
      </c>
      <c r="C20" s="123" t="s">
        <v>3502</v>
      </c>
      <c r="D20" s="124" t="s">
        <v>5271</v>
      </c>
      <c r="E20" s="123">
        <v>344</v>
      </c>
      <c r="F20" s="124">
        <v>44820</v>
      </c>
      <c r="G20" s="86" t="s">
        <v>2950</v>
      </c>
    </row>
    <row r="21" spans="1:7" x14ac:dyDescent="0.25">
      <c r="A21" s="158">
        <v>20</v>
      </c>
      <c r="B21" s="51" t="s">
        <v>5281</v>
      </c>
      <c r="C21" s="123">
        <v>232</v>
      </c>
      <c r="D21" s="124" t="s">
        <v>5282</v>
      </c>
      <c r="E21" s="123">
        <v>356</v>
      </c>
      <c r="F21" s="124">
        <v>44825</v>
      </c>
      <c r="G21" s="140" t="s">
        <v>2843</v>
      </c>
    </row>
    <row r="22" spans="1:7" x14ac:dyDescent="0.25">
      <c r="A22" s="158">
        <v>21</v>
      </c>
      <c r="B22" s="51" t="s">
        <v>5358</v>
      </c>
      <c r="C22" s="123">
        <v>921</v>
      </c>
      <c r="D22" s="124" t="s">
        <v>5359</v>
      </c>
      <c r="E22" s="123">
        <v>392</v>
      </c>
      <c r="F22" s="124">
        <v>44838</v>
      </c>
      <c r="G22" s="86" t="s">
        <v>2950</v>
      </c>
    </row>
    <row r="23" spans="1:7" x14ac:dyDescent="0.25">
      <c r="A23" s="158">
        <v>22</v>
      </c>
      <c r="B23" s="51" t="s">
        <v>5390</v>
      </c>
      <c r="C23" s="123">
        <v>611</v>
      </c>
      <c r="D23" s="124" t="s">
        <v>5172</v>
      </c>
      <c r="E23" s="123">
        <v>419</v>
      </c>
      <c r="F23" s="124">
        <v>44846</v>
      </c>
      <c r="G23" s="86" t="s">
        <v>2950</v>
      </c>
    </row>
    <row r="24" spans="1:7" x14ac:dyDescent="0.25">
      <c r="A24" s="158">
        <v>23</v>
      </c>
      <c r="B24" s="51" t="s">
        <v>5430</v>
      </c>
      <c r="C24" s="123" t="s">
        <v>5050</v>
      </c>
      <c r="D24" s="124" t="s">
        <v>5431</v>
      </c>
      <c r="E24" s="123">
        <v>449</v>
      </c>
      <c r="F24" s="124">
        <v>44858</v>
      </c>
      <c r="G24" s="86" t="s">
        <v>2950</v>
      </c>
    </row>
    <row r="25" spans="1:7" x14ac:dyDescent="0.25">
      <c r="A25" s="158">
        <v>24</v>
      </c>
      <c r="B25" s="51" t="s">
        <v>5437</v>
      </c>
      <c r="C25" s="123">
        <v>741</v>
      </c>
      <c r="D25" s="124" t="s">
        <v>5438</v>
      </c>
      <c r="E25" s="123">
        <v>457</v>
      </c>
      <c r="F25" s="124">
        <v>44861</v>
      </c>
      <c r="G25" s="86" t="s">
        <v>2950</v>
      </c>
    </row>
    <row r="26" spans="1:7" x14ac:dyDescent="0.25">
      <c r="A26" s="158">
        <v>25</v>
      </c>
      <c r="B26" s="51" t="s">
        <v>5442</v>
      </c>
      <c r="C26" s="123" t="s">
        <v>5059</v>
      </c>
      <c r="D26" s="124" t="s">
        <v>5443</v>
      </c>
      <c r="E26" s="123">
        <v>464</v>
      </c>
      <c r="F26" s="124">
        <v>44862</v>
      </c>
      <c r="G26" s="86" t="s">
        <v>2950</v>
      </c>
    </row>
    <row r="27" spans="1:7" x14ac:dyDescent="0.25">
      <c r="A27" s="158">
        <v>26</v>
      </c>
      <c r="B27" s="65" t="s">
        <v>5470</v>
      </c>
      <c r="C27" s="287" t="s">
        <v>5471</v>
      </c>
      <c r="D27" s="288" t="s">
        <v>5472</v>
      </c>
      <c r="E27" s="287">
        <v>480</v>
      </c>
      <c r="F27" s="288">
        <v>44872</v>
      </c>
      <c r="G27" s="244" t="s">
        <v>2843</v>
      </c>
    </row>
    <row r="28" spans="1:7" x14ac:dyDescent="0.25">
      <c r="A28" s="158">
        <v>27</v>
      </c>
      <c r="B28" s="65" t="s">
        <v>5473</v>
      </c>
      <c r="C28" s="287" t="s">
        <v>3829</v>
      </c>
      <c r="D28" s="288" t="s">
        <v>5472</v>
      </c>
      <c r="E28" s="287">
        <v>479</v>
      </c>
      <c r="F28" s="288">
        <v>44872</v>
      </c>
      <c r="G28" s="244" t="s">
        <v>2843</v>
      </c>
    </row>
    <row r="29" spans="1:7" x14ac:dyDescent="0.25">
      <c r="A29" s="158">
        <v>28</v>
      </c>
      <c r="B29" s="65" t="s">
        <v>5474</v>
      </c>
      <c r="C29" s="287" t="s">
        <v>4922</v>
      </c>
      <c r="D29" s="288" t="s">
        <v>5472</v>
      </c>
      <c r="E29" s="287">
        <v>481</v>
      </c>
      <c r="F29" s="288">
        <v>44872</v>
      </c>
      <c r="G29" s="244" t="s">
        <v>2843</v>
      </c>
    </row>
    <row r="30" spans="1:7" x14ac:dyDescent="0.25">
      <c r="A30" s="158">
        <v>29</v>
      </c>
      <c r="B30" s="65" t="s">
        <v>5486</v>
      </c>
      <c r="C30" s="287" t="s">
        <v>5487</v>
      </c>
      <c r="D30" s="288" t="s">
        <v>5488</v>
      </c>
      <c r="E30" s="287">
        <v>488</v>
      </c>
      <c r="F30" s="288">
        <v>44875</v>
      </c>
      <c r="G30" s="244" t="s">
        <v>2843</v>
      </c>
    </row>
    <row r="31" spans="1:7" x14ac:dyDescent="0.25">
      <c r="A31" s="158">
        <v>30</v>
      </c>
      <c r="B31" s="51" t="s">
        <v>5490</v>
      </c>
      <c r="C31" s="123">
        <v>741</v>
      </c>
      <c r="D31" s="124" t="s">
        <v>5491</v>
      </c>
      <c r="E31" s="123">
        <v>500</v>
      </c>
      <c r="F31" s="124">
        <v>44881</v>
      </c>
      <c r="G31" s="86" t="s">
        <v>2950</v>
      </c>
    </row>
    <row r="32" spans="1:7" x14ac:dyDescent="0.25">
      <c r="A32" s="158">
        <v>31</v>
      </c>
      <c r="B32" s="51" t="s">
        <v>5504</v>
      </c>
      <c r="C32" s="123" t="s">
        <v>4490</v>
      </c>
      <c r="D32" s="124" t="s">
        <v>5172</v>
      </c>
      <c r="E32" s="123">
        <v>503</v>
      </c>
      <c r="F32" s="124">
        <v>44882</v>
      </c>
      <c r="G32" s="140" t="s">
        <v>2843</v>
      </c>
    </row>
    <row r="33" spans="1:7" x14ac:dyDescent="0.25">
      <c r="A33" s="158">
        <v>32</v>
      </c>
      <c r="B33" s="65" t="s">
        <v>5505</v>
      </c>
      <c r="C33" s="287" t="s">
        <v>4043</v>
      </c>
      <c r="D33" s="288" t="s">
        <v>5506</v>
      </c>
      <c r="E33" s="287">
        <v>504</v>
      </c>
      <c r="F33" s="288">
        <v>44882</v>
      </c>
      <c r="G33" s="244" t="s">
        <v>2843</v>
      </c>
    </row>
    <row r="34" spans="1:7" x14ac:dyDescent="0.25">
      <c r="A34" s="158">
        <v>33</v>
      </c>
      <c r="B34" s="51" t="s">
        <v>5526</v>
      </c>
      <c r="C34" s="123">
        <v>821</v>
      </c>
      <c r="D34" s="124" t="s">
        <v>5172</v>
      </c>
      <c r="E34" s="123">
        <v>526</v>
      </c>
      <c r="F34" s="124">
        <v>44897</v>
      </c>
      <c r="G34" s="140" t="s">
        <v>2843</v>
      </c>
    </row>
    <row r="35" spans="1:7" x14ac:dyDescent="0.25">
      <c r="A35" s="158">
        <v>34</v>
      </c>
      <c r="B35" s="65" t="s">
        <v>5531</v>
      </c>
      <c r="C35" s="287" t="s">
        <v>5532</v>
      </c>
      <c r="D35" s="288" t="s">
        <v>5533</v>
      </c>
      <c r="E35" s="287">
        <v>543</v>
      </c>
      <c r="F35" s="288">
        <v>44910</v>
      </c>
      <c r="G35" s="244" t="s">
        <v>2843</v>
      </c>
    </row>
    <row r="36" spans="1:7" x14ac:dyDescent="0.25">
      <c r="A36" s="158">
        <v>35</v>
      </c>
      <c r="B36" s="83" t="s">
        <v>5536</v>
      </c>
      <c r="C36" s="221">
        <v>531</v>
      </c>
      <c r="D36" s="222" t="s">
        <v>5172</v>
      </c>
      <c r="E36" s="221">
        <v>545</v>
      </c>
      <c r="F36" s="222">
        <v>44911</v>
      </c>
      <c r="G36" s="36" t="s">
        <v>2950</v>
      </c>
    </row>
    <row r="37" spans="1:7" x14ac:dyDescent="0.25">
      <c r="A37" s="158">
        <v>36</v>
      </c>
      <c r="B37" s="65" t="s">
        <v>5539</v>
      </c>
      <c r="C37" s="287" t="s">
        <v>5532</v>
      </c>
      <c r="D37" s="288" t="s">
        <v>5540</v>
      </c>
      <c r="E37" s="287">
        <v>532</v>
      </c>
      <c r="F37" s="288">
        <v>44900</v>
      </c>
      <c r="G37" s="244" t="s">
        <v>2843</v>
      </c>
    </row>
    <row r="38" spans="1:7" x14ac:dyDescent="0.25">
      <c r="A38" s="158">
        <v>37</v>
      </c>
      <c r="B38" s="83" t="s">
        <v>5542</v>
      </c>
      <c r="C38" s="221">
        <v>232</v>
      </c>
      <c r="D38" s="222" t="s">
        <v>5172</v>
      </c>
      <c r="E38" s="221">
        <v>539</v>
      </c>
      <c r="F38" s="222">
        <v>44903</v>
      </c>
      <c r="G38" s="140" t="s">
        <v>2843</v>
      </c>
    </row>
    <row r="39" spans="1:7" x14ac:dyDescent="0.25">
      <c r="A39" s="158">
        <v>38</v>
      </c>
      <c r="B39" s="83" t="s">
        <v>5555</v>
      </c>
      <c r="C39" s="221">
        <v>432</v>
      </c>
      <c r="D39" s="222" t="s">
        <v>5172</v>
      </c>
      <c r="E39" s="221">
        <v>548</v>
      </c>
      <c r="F39" s="222">
        <v>44914</v>
      </c>
      <c r="G39" s="140" t="s">
        <v>2843</v>
      </c>
    </row>
    <row r="40" spans="1:7" x14ac:dyDescent="0.25">
      <c r="A40" s="158">
        <v>39</v>
      </c>
      <c r="B40" s="65" t="s">
        <v>5559</v>
      </c>
      <c r="C40" s="287" t="s">
        <v>5560</v>
      </c>
      <c r="D40" s="288" t="s">
        <v>5561</v>
      </c>
      <c r="E40" s="287">
        <v>550</v>
      </c>
      <c r="F40" s="288">
        <v>44917</v>
      </c>
      <c r="G40" s="396" t="s">
        <v>2950</v>
      </c>
    </row>
    <row r="41" spans="1:7" x14ac:dyDescent="0.25">
      <c r="A41" s="158">
        <v>40</v>
      </c>
      <c r="B41" s="83" t="s">
        <v>5568</v>
      </c>
      <c r="C41" s="221">
        <v>521</v>
      </c>
      <c r="D41" s="222" t="s">
        <v>5569</v>
      </c>
      <c r="E41" s="221">
        <v>7</v>
      </c>
      <c r="F41" s="222">
        <v>44939</v>
      </c>
      <c r="G41" s="86" t="s">
        <v>2950</v>
      </c>
    </row>
    <row r="42" spans="1:7" x14ac:dyDescent="0.25">
      <c r="A42" s="158">
        <v>41</v>
      </c>
      <c r="B42" s="83" t="s">
        <v>5576</v>
      </c>
      <c r="C42" s="221" t="s">
        <v>5577</v>
      </c>
      <c r="D42" s="222" t="s">
        <v>5578</v>
      </c>
      <c r="E42" s="221">
        <v>12</v>
      </c>
      <c r="F42" s="222">
        <v>44943</v>
      </c>
      <c r="G42" s="86" t="s">
        <v>2950</v>
      </c>
    </row>
    <row r="43" spans="1:7" x14ac:dyDescent="0.25">
      <c r="A43" s="158">
        <v>42</v>
      </c>
      <c r="B43" s="65" t="s">
        <v>5582</v>
      </c>
      <c r="C43" s="287" t="s">
        <v>5583</v>
      </c>
      <c r="D43" s="288" t="s">
        <v>5584</v>
      </c>
      <c r="E43" s="287">
        <v>10</v>
      </c>
      <c r="F43" s="288">
        <v>44942</v>
      </c>
      <c r="G43" s="244" t="s">
        <v>2843</v>
      </c>
    </row>
    <row r="44" spans="1:7" x14ac:dyDescent="0.25">
      <c r="A44" s="158">
        <v>43</v>
      </c>
      <c r="B44" s="51" t="s">
        <v>3946</v>
      </c>
      <c r="C44" s="123">
        <v>831</v>
      </c>
      <c r="D44" s="124" t="s">
        <v>5587</v>
      </c>
      <c r="E44" s="123">
        <v>17</v>
      </c>
      <c r="F44" s="124">
        <v>44945</v>
      </c>
      <c r="G44" s="86" t="s">
        <v>2950</v>
      </c>
    </row>
    <row r="45" spans="1:7" x14ac:dyDescent="0.25">
      <c r="A45" s="158">
        <v>44</v>
      </c>
      <c r="B45" s="51" t="s">
        <v>5595</v>
      </c>
      <c r="C45" s="123">
        <v>331</v>
      </c>
      <c r="D45" s="124" t="s">
        <v>5596</v>
      </c>
      <c r="E45" s="123">
        <v>23</v>
      </c>
      <c r="F45" s="124">
        <v>44949</v>
      </c>
      <c r="G45" s="86" t="s">
        <v>2950</v>
      </c>
    </row>
    <row r="46" spans="1:7" x14ac:dyDescent="0.25">
      <c r="A46" s="158">
        <v>45</v>
      </c>
      <c r="B46" s="51" t="s">
        <v>5601</v>
      </c>
      <c r="C46" s="123" t="s">
        <v>5050</v>
      </c>
      <c r="D46" s="124" t="s">
        <v>5602</v>
      </c>
      <c r="E46" s="123">
        <v>28</v>
      </c>
      <c r="F46" s="124">
        <v>44951</v>
      </c>
      <c r="G46" s="140" t="s">
        <v>2843</v>
      </c>
    </row>
    <row r="47" spans="1:7" x14ac:dyDescent="0.25">
      <c r="A47" s="158">
        <v>46</v>
      </c>
      <c r="B47" s="51" t="s">
        <v>5610</v>
      </c>
      <c r="C47" s="123">
        <v>531</v>
      </c>
      <c r="D47" s="124" t="s">
        <v>5611</v>
      </c>
      <c r="E47" s="123">
        <v>42</v>
      </c>
      <c r="F47" s="124">
        <v>44963</v>
      </c>
      <c r="G47" s="86" t="s">
        <v>2950</v>
      </c>
    </row>
    <row r="48" spans="1:7" x14ac:dyDescent="0.25">
      <c r="A48" s="158">
        <v>47</v>
      </c>
      <c r="B48" s="51" t="s">
        <v>5617</v>
      </c>
      <c r="C48" s="123" t="s">
        <v>3502</v>
      </c>
      <c r="D48" s="124" t="s">
        <v>5618</v>
      </c>
      <c r="E48" s="123">
        <v>49</v>
      </c>
      <c r="F48" s="124">
        <v>44965</v>
      </c>
      <c r="G48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Y384"/>
  <sheetViews>
    <sheetView zoomScaleNormal="100" workbookViewId="0">
      <pane ySplit="2" topLeftCell="A3" activePane="bottomLeft" state="frozen"/>
      <selection pane="bottomLeft" activeCell="F11" sqref="F11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5634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395</v>
      </c>
      <c r="G4" s="24">
        <f>C6+C13+C24+C32+C37+C43+C50+C109+C122+C123+C132+C133+C141+C152+C55+C64+C85+C94+C14+C15+C25+C26+C65+C110+C124+C142+C153+C103</f>
        <v>388</v>
      </c>
      <c r="H4" s="24">
        <f>C7+C16+C27+C33+C38+C45+C51+C56+C111+C125+C126+C134+C143+C154+C135+C86+C96+C68+C69+C112</f>
        <v>334</v>
      </c>
      <c r="I4" s="24">
        <f>C8+C34+C39+C47+C52+C57+C113+C127+C136+C145+C156+C157+C128+C87+C98+C72+C74+C137+C158+C114</f>
        <v>261</v>
      </c>
      <c r="J4" s="24"/>
      <c r="K4" s="170">
        <f>F4+G4+H4+I4</f>
        <v>1378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24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23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271</v>
      </c>
      <c r="G7" s="5">
        <f>B6+B13+B14+B15+B24+B25+B26+B32+B37+B43+B50+B55+B109+B122+B123+B132+B141+B152+B153+B133+B64+B85+B94+B65+B110+B142+B66+B67+B95+B44+B81+B82+B103</f>
        <v>253</v>
      </c>
      <c r="H7" s="5">
        <f>B7+B16+B17+B18+B27+B28+B29+B33+B38+B45+B51+B56+B111+B125+B126+B134+B135+B143+B154+B155+B86+B96+B68+B69+B112+B144+B72+B46+B70+B71+B97</f>
        <v>253</v>
      </c>
      <c r="I7" s="5">
        <f>B8+B34+B39+B47+B52+B57+B113+B127+B136+B137+B145+B156+B157+B158+B87+B98+B74+B128+B75+B73+B114+B146</f>
        <v>89</v>
      </c>
      <c r="J7" s="5"/>
      <c r="K7" s="94">
        <f>SUM(F7+G7+H7+I7)</f>
        <v>866</v>
      </c>
    </row>
    <row r="8" spans="1:19" x14ac:dyDescent="0.25">
      <c r="A8" s="62">
        <v>141</v>
      </c>
      <c r="B8" s="5">
        <v>0</v>
      </c>
      <c r="C8" s="24">
        <v>20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D4+D10+D11+D12+D21+D22+D23+D31+D36+D41+D49+D54+D107+D119+D120+D121+D130+D131+D139+D140+D149+D150+D60+D84+D91+D61+D108+D151+D42+D79</f>
        <v>5</v>
      </c>
      <c r="G10" s="5">
        <f>D6+D13+D14+D15+D24+D25+D32+D37+D43+D50+D55+D109+D122+D123+D132+D133+D141+D152+D153+D64+D85+D94+D26+D65+D110+D142+D66+D95</f>
        <v>11</v>
      </c>
      <c r="H10" s="5">
        <f>D7+D16+D17+D18+D27+D28+D29+D33+D38+D45+D51+D56+D111+D125+D126+D134+D143+D154+D155+D65+D86+D96+D68+D69+D144+D112+D46</f>
        <v>23</v>
      </c>
      <c r="I10" s="5">
        <f>D8+D34+D39+D47+D52+D57+D113+D127+D136+D137+D145+D156+D157+D158+D87+D98+D72+D74+D128</f>
        <v>5</v>
      </c>
      <c r="J10" s="5"/>
      <c r="K10" s="94">
        <f>SUM(F10+G10+H10+I10)</f>
        <v>44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2288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16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671</v>
      </c>
      <c r="G16" s="5">
        <f>SUM(G4+G7+G10)</f>
        <v>652</v>
      </c>
      <c r="H16" s="5">
        <f>SUM(H4+H7+H10)</f>
        <v>610</v>
      </c>
      <c r="I16" s="5">
        <f>SUM(I4+I7+I10)</f>
        <v>355</v>
      </c>
      <c r="J16" s="5"/>
      <c r="K16" s="94">
        <f>SUM(F16+G16+H16+I16)</f>
        <v>2288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17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1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23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24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15</v>
      </c>
      <c r="D38" s="5">
        <v>2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17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23</v>
      </c>
      <c r="D45" s="108">
        <v>3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27</v>
      </c>
      <c r="C46" s="108"/>
      <c r="D46" s="108">
        <v>1</v>
      </c>
      <c r="E46" s="260" t="s">
        <v>2843</v>
      </c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2</v>
      </c>
      <c r="C47" s="108">
        <v>23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/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25</v>
      </c>
      <c r="D50" s="5">
        <v>1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2992</v>
      </c>
      <c r="B51" s="5">
        <v>1</v>
      </c>
      <c r="C51" s="5">
        <v>21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0</v>
      </c>
      <c r="E54" s="264"/>
      <c r="F54" s="5"/>
      <c r="G54" s="5"/>
      <c r="H54" s="5"/>
      <c r="I54" s="5"/>
      <c r="J54" s="5"/>
      <c r="K54" s="5"/>
      <c r="O54" s="220"/>
      <c r="T54" s="220"/>
    </row>
    <row r="55" spans="1:20" x14ac:dyDescent="0.25">
      <c r="A55" s="5" t="s">
        <v>2995</v>
      </c>
      <c r="B55" s="5">
        <v>1</v>
      </c>
      <c r="C55" s="5">
        <v>24</v>
      </c>
      <c r="D55" s="5">
        <v>0</v>
      </c>
      <c r="E55" s="5"/>
      <c r="F55" s="5"/>
      <c r="G55" s="5"/>
      <c r="H55" s="5"/>
      <c r="I55" s="5"/>
      <c r="J55" s="5"/>
      <c r="K55" s="5"/>
      <c r="O55" s="220"/>
    </row>
    <row r="56" spans="1:20" x14ac:dyDescent="0.25">
      <c r="A56" s="5" t="s">
        <v>2996</v>
      </c>
      <c r="B56" s="5">
        <v>2</v>
      </c>
      <c r="C56" s="5">
        <v>19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23</v>
      </c>
      <c r="D57" s="5">
        <v>1</v>
      </c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23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M73" s="220"/>
      <c r="N73" s="220"/>
    </row>
    <row r="74" spans="1:16" x14ac:dyDescent="0.25">
      <c r="A74" s="5" t="s">
        <v>5098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>
        <v>1</v>
      </c>
      <c r="E79" s="264" t="s">
        <v>2843</v>
      </c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26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24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3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25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23</v>
      </c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13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12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9</v>
      </c>
      <c r="C98" s="5">
        <v>15</v>
      </c>
      <c r="D98" s="5">
        <v>1</v>
      </c>
      <c r="E98" s="264" t="s">
        <v>2843</v>
      </c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1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9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24</v>
      </c>
      <c r="D119" s="5">
        <v>1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23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21</v>
      </c>
      <c r="D132" s="5">
        <v>2</v>
      </c>
      <c r="E132" s="135" t="s">
        <v>3636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20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25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13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18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24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23</v>
      </c>
      <c r="C155" s="5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18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866</v>
      </c>
      <c r="C160" s="176">
        <f>SUM(C4:C159)</f>
        <v>1378</v>
      </c>
      <c r="D160" s="176">
        <f>SUM(D4:D159)</f>
        <v>44</v>
      </c>
      <c r="E160" s="165"/>
      <c r="F160" s="176"/>
      <c r="G160" s="165"/>
      <c r="H160" s="165"/>
      <c r="I160" s="165"/>
      <c r="J160" s="165"/>
      <c r="K160" s="176">
        <f>B160+C160+D160</f>
        <v>2288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7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16</v>
      </c>
      <c r="C177" s="165"/>
      <c r="D177" s="165">
        <v>1</v>
      </c>
      <c r="E177" s="254" t="s">
        <v>2843</v>
      </c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27</v>
      </c>
      <c r="G188" s="165">
        <f>SUM(B175+B176+B177+B196+B203+B209+B210)</f>
        <v>36</v>
      </c>
      <c r="H188" s="165">
        <f>SUM(B178+B179+B180+B197+B204+B211+B212)</f>
        <v>59</v>
      </c>
      <c r="I188" s="165">
        <f>SUM(B181+B182+B183+B184+B213+B214)</f>
        <v>79</v>
      </c>
      <c r="J188" s="165">
        <f>SUM(B215)</f>
        <v>27</v>
      </c>
      <c r="K188" s="176">
        <f>SUM(F188:J188)</f>
        <v>228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3</v>
      </c>
      <c r="G190" s="165">
        <f>SUM(D175+D176+D177+D196+D203+D209+D210)</f>
        <v>2</v>
      </c>
      <c r="H190" s="165">
        <f>SUM(D178+D179+D180+D204+D211+D212)</f>
        <v>2</v>
      </c>
      <c r="I190" s="165">
        <f>SUM(D185+D186+D187+D181)</f>
        <v>1</v>
      </c>
      <c r="J190" s="165">
        <f>SUM(D215)</f>
        <v>1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115</v>
      </c>
      <c r="G192" s="96">
        <f>G186+G188+G190</f>
        <v>98</v>
      </c>
      <c r="H192" s="96">
        <f>H186+H188+H190</f>
        <v>121</v>
      </c>
      <c r="I192" s="96">
        <f>I186+I188+I190</f>
        <v>110</v>
      </c>
      <c r="J192" s="96">
        <f>SUM(J186+J188+J190)</f>
        <v>28</v>
      </c>
      <c r="K192" s="167">
        <f>SUM(K186:K191)</f>
        <v>472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472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2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21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27</v>
      </c>
      <c r="C215" s="271"/>
      <c r="D215" s="5">
        <v>1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228</v>
      </c>
      <c r="C220" s="179">
        <f>SUM(C171:C219)</f>
        <v>235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472</v>
      </c>
    </row>
    <row r="221" spans="1:18" ht="15.75" thickTop="1" x14ac:dyDescent="0.25">
      <c r="A221" s="24" t="s">
        <v>1802</v>
      </c>
      <c r="B221" s="24">
        <f>B220+B160</f>
        <v>1094</v>
      </c>
      <c r="C221" s="24">
        <f>C160+C220</f>
        <v>1613</v>
      </c>
      <c r="D221" s="24">
        <f>D160+D220</f>
        <v>53</v>
      </c>
      <c r="E221" s="24"/>
      <c r="F221" s="24"/>
      <c r="G221" s="24"/>
      <c r="H221" s="24"/>
      <c r="I221" s="24"/>
      <c r="J221" s="24"/>
      <c r="K221" s="24">
        <f>K220+K160</f>
        <v>2760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5640</v>
      </c>
      <c r="E227" s="253" t="s">
        <v>5639</v>
      </c>
      <c r="P227" t="s">
        <v>5671</v>
      </c>
      <c r="Q227" s="253"/>
      <c r="R227" s="253"/>
    </row>
    <row r="228" spans="1:18" x14ac:dyDescent="0.25">
      <c r="A228" s="253" t="s">
        <v>5653</v>
      </c>
      <c r="B228" s="253"/>
      <c r="C228" s="253"/>
      <c r="D228" s="253"/>
      <c r="E228" s="253" t="s">
        <v>5651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 t="s">
        <v>5341</v>
      </c>
      <c r="Q228" s="253"/>
      <c r="R228" s="253"/>
    </row>
    <row r="229" spans="1:18" x14ac:dyDescent="0.25">
      <c r="A229" s="253" t="s">
        <v>4627</v>
      </c>
      <c r="B229" s="253"/>
      <c r="C229" s="253"/>
      <c r="D229" s="253"/>
      <c r="E229" t="s">
        <v>5658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5659</v>
      </c>
      <c r="B230" s="253"/>
      <c r="C230" s="253"/>
      <c r="D230" s="253"/>
      <c r="E230" s="253" t="s">
        <v>5178</v>
      </c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 t="s">
        <v>5660</v>
      </c>
      <c r="B231" s="253"/>
      <c r="C231" s="253"/>
      <c r="D231" s="253"/>
      <c r="E231" s="253" t="s">
        <v>5325</v>
      </c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 t="s">
        <v>5661</v>
      </c>
      <c r="B232" s="253"/>
      <c r="C232" s="253"/>
      <c r="D232" s="253"/>
      <c r="E232" s="253" t="s">
        <v>5662</v>
      </c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 t="s">
        <v>5664</v>
      </c>
      <c r="B233" s="253"/>
      <c r="C233" s="253"/>
      <c r="D233" s="253"/>
      <c r="E233" s="253" t="s">
        <v>5663</v>
      </c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 t="s">
        <v>5665</v>
      </c>
      <c r="E234" s="253" t="s">
        <v>5667</v>
      </c>
      <c r="Q234" s="252"/>
      <c r="R234" s="252"/>
    </row>
    <row r="235" spans="1:18" x14ac:dyDescent="0.25">
      <c r="A235" s="253" t="s">
        <v>5666</v>
      </c>
      <c r="E235" s="253" t="s">
        <v>5668</v>
      </c>
      <c r="P235" s="253"/>
    </row>
    <row r="236" spans="1:18" x14ac:dyDescent="0.25">
      <c r="A236" s="253" t="s">
        <v>5675</v>
      </c>
      <c r="C236" s="252"/>
      <c r="E236" s="253" t="s">
        <v>5669</v>
      </c>
      <c r="P236" s="253"/>
    </row>
    <row r="237" spans="1:18" x14ac:dyDescent="0.25">
      <c r="A237" s="253" t="s">
        <v>5676</v>
      </c>
      <c r="E237" s="253" t="s">
        <v>5670</v>
      </c>
      <c r="P237" s="253"/>
    </row>
    <row r="238" spans="1:18" ht="16.149999999999999" customHeight="1" x14ac:dyDescent="0.25">
      <c r="A238" s="253"/>
      <c r="E238" s="253" t="s">
        <v>5677</v>
      </c>
      <c r="P238" s="253"/>
    </row>
    <row r="239" spans="1:18" ht="16.149999999999999" customHeight="1" x14ac:dyDescent="0.25">
      <c r="A239" s="253"/>
      <c r="E239" s="253" t="s">
        <v>5678</v>
      </c>
      <c r="P239" s="253"/>
    </row>
    <row r="240" spans="1:18" ht="16.149999999999999" customHeight="1" x14ac:dyDescent="0.25">
      <c r="A240" s="253"/>
      <c r="E240" s="253" t="s">
        <v>5685</v>
      </c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/>
      <c r="L258" s="395"/>
      <c r="P258" s="253" t="s">
        <v>5685</v>
      </c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5641</v>
      </c>
      <c r="B328" s="166"/>
      <c r="E328" s="253" t="s">
        <v>5635</v>
      </c>
    </row>
    <row r="329" spans="1:18" x14ac:dyDescent="0.25">
      <c r="A329" t="s">
        <v>5654</v>
      </c>
      <c r="E329" t="s">
        <v>5644</v>
      </c>
      <c r="Q329" s="253"/>
      <c r="R329" s="253"/>
    </row>
    <row r="330" spans="1:18" x14ac:dyDescent="0.25">
      <c r="A330" t="s">
        <v>5672</v>
      </c>
      <c r="E330" t="s">
        <v>5650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5679</v>
      </c>
      <c r="B344" s="253"/>
      <c r="C344" s="253"/>
      <c r="D344" s="253"/>
      <c r="E344" s="253" t="s">
        <v>5679</v>
      </c>
      <c r="F344" s="253"/>
      <c r="G344" s="253"/>
    </row>
    <row r="345" spans="1:16" x14ac:dyDescent="0.25">
      <c r="A345" s="253" t="s">
        <v>5680</v>
      </c>
      <c r="C345" s="253"/>
      <c r="D345" s="253"/>
      <c r="E345" s="253" t="s">
        <v>5680</v>
      </c>
      <c r="F345" s="253"/>
      <c r="G345" s="253"/>
    </row>
    <row r="346" spans="1:16" x14ac:dyDescent="0.25">
      <c r="A346" s="253" t="s">
        <v>5681</v>
      </c>
      <c r="C346" s="253"/>
      <c r="D346" s="253"/>
      <c r="E346" s="253" t="s">
        <v>5681</v>
      </c>
      <c r="F346" s="253"/>
      <c r="G346" s="253"/>
    </row>
    <row r="347" spans="1:16" x14ac:dyDescent="0.25">
      <c r="A347" s="253" t="s">
        <v>5682</v>
      </c>
      <c r="C347" s="253"/>
      <c r="D347" s="253"/>
      <c r="E347" s="253" t="s">
        <v>5682</v>
      </c>
      <c r="F347" s="253"/>
      <c r="G347" s="253"/>
    </row>
    <row r="348" spans="1:16" x14ac:dyDescent="0.25">
      <c r="A348" s="253" t="s">
        <v>5683</v>
      </c>
      <c r="C348" s="253"/>
      <c r="D348" s="253"/>
      <c r="E348" s="253" t="s">
        <v>5683</v>
      </c>
      <c r="F348" s="253"/>
    </row>
    <row r="349" spans="1:16" x14ac:dyDescent="0.25">
      <c r="A349" s="253" t="s">
        <v>5684</v>
      </c>
      <c r="C349" s="253"/>
      <c r="D349" s="253"/>
      <c r="E349" s="253" t="s">
        <v>5684</v>
      </c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/>
      <c r="P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I54"/>
  <sheetViews>
    <sheetView topLeftCell="A34" workbookViewId="0">
      <selection activeCell="G53" sqref="G5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4863</v>
      </c>
      <c r="C8" s="123" t="s">
        <v>3719</v>
      </c>
      <c r="D8" s="123" t="s">
        <v>4556</v>
      </c>
      <c r="E8" s="123">
        <v>429</v>
      </c>
      <c r="F8" s="124">
        <v>44545</v>
      </c>
      <c r="G8" s="86" t="s">
        <v>2950</v>
      </c>
    </row>
    <row r="9" spans="1:9" x14ac:dyDescent="0.25">
      <c r="A9" s="158">
        <v>8</v>
      </c>
      <c r="B9" s="51" t="s">
        <v>5127</v>
      </c>
      <c r="C9" s="123">
        <v>721</v>
      </c>
      <c r="D9" s="123" t="s">
        <v>4556</v>
      </c>
      <c r="E9" s="123">
        <v>431</v>
      </c>
      <c r="F9" s="124">
        <v>44546</v>
      </c>
      <c r="G9" s="86" t="s">
        <v>2950</v>
      </c>
      <c r="H9" t="s">
        <v>5128</v>
      </c>
    </row>
    <row r="10" spans="1:9" x14ac:dyDescent="0.25">
      <c r="A10" s="158">
        <v>9</v>
      </c>
      <c r="B10" s="51" t="s">
        <v>4875</v>
      </c>
      <c r="C10" s="123" t="s">
        <v>3719</v>
      </c>
      <c r="D10" s="123" t="s">
        <v>4556</v>
      </c>
      <c r="E10" s="123">
        <v>439</v>
      </c>
      <c r="F10" s="124">
        <v>44553</v>
      </c>
      <c r="G10" s="86" t="s">
        <v>2950</v>
      </c>
      <c r="I10" s="343" t="s">
        <v>5384</v>
      </c>
    </row>
    <row r="11" spans="1:9" x14ac:dyDescent="0.25">
      <c r="A11" s="158">
        <v>10</v>
      </c>
      <c r="B11" s="51" t="s">
        <v>4882</v>
      </c>
      <c r="C11" s="123">
        <v>231</v>
      </c>
      <c r="D11" s="124" t="s">
        <v>4883</v>
      </c>
      <c r="E11" s="123">
        <v>446</v>
      </c>
      <c r="F11" s="124">
        <v>44557</v>
      </c>
      <c r="G11" s="140" t="s">
        <v>2843</v>
      </c>
      <c r="H11" t="s">
        <v>5592</v>
      </c>
    </row>
    <row r="12" spans="1:9" x14ac:dyDescent="0.25">
      <c r="A12" s="158">
        <v>11</v>
      </c>
      <c r="B12" s="51" t="s">
        <v>4937</v>
      </c>
      <c r="C12" s="123" t="s">
        <v>4938</v>
      </c>
      <c r="D12" s="124" t="s">
        <v>4939</v>
      </c>
      <c r="E12" s="123">
        <v>51</v>
      </c>
      <c r="F12" s="124">
        <v>44594</v>
      </c>
      <c r="G12" s="140" t="s">
        <v>2843</v>
      </c>
    </row>
    <row r="13" spans="1:9" x14ac:dyDescent="0.25">
      <c r="A13" s="158">
        <v>12</v>
      </c>
      <c r="B13" s="51" t="s">
        <v>5649</v>
      </c>
      <c r="C13" s="123">
        <v>841</v>
      </c>
      <c r="D13" s="124" t="s">
        <v>4988</v>
      </c>
      <c r="E13" s="123">
        <v>98</v>
      </c>
      <c r="F13" s="124">
        <v>44642</v>
      </c>
      <c r="G13" s="86" t="s">
        <v>2950</v>
      </c>
      <c r="H13" t="s">
        <v>5648</v>
      </c>
    </row>
    <row r="14" spans="1:9" x14ac:dyDescent="0.25">
      <c r="A14" s="158">
        <v>13</v>
      </c>
      <c r="B14" s="51" t="s">
        <v>5016</v>
      </c>
      <c r="C14" s="123" t="s">
        <v>3719</v>
      </c>
      <c r="D14" s="124" t="s">
        <v>5052</v>
      </c>
      <c r="E14" s="123">
        <v>127</v>
      </c>
      <c r="F14" s="124">
        <v>44669</v>
      </c>
      <c r="G14" s="86" t="s">
        <v>2950</v>
      </c>
    </row>
    <row r="15" spans="1:9" x14ac:dyDescent="0.25">
      <c r="A15" s="158">
        <v>14</v>
      </c>
      <c r="B15" s="51" t="s">
        <v>5049</v>
      </c>
      <c r="C15" s="123" t="s">
        <v>5050</v>
      </c>
      <c r="D15" s="124" t="s">
        <v>5051</v>
      </c>
      <c r="E15" s="123">
        <v>163</v>
      </c>
      <c r="F15" s="124">
        <v>44712</v>
      </c>
      <c r="G15" s="140" t="s">
        <v>2843</v>
      </c>
    </row>
    <row r="16" spans="1:9" x14ac:dyDescent="0.25">
      <c r="A16" s="158">
        <v>15</v>
      </c>
      <c r="B16" s="51" t="s">
        <v>5058</v>
      </c>
      <c r="C16" s="123" t="s">
        <v>5059</v>
      </c>
      <c r="D16" s="124" t="s">
        <v>5060</v>
      </c>
      <c r="E16" s="123">
        <v>167</v>
      </c>
      <c r="F16" s="124">
        <v>44718</v>
      </c>
      <c r="G16" s="140" t="s">
        <v>2843</v>
      </c>
    </row>
    <row r="17" spans="1:7" x14ac:dyDescent="0.25">
      <c r="A17" s="158">
        <v>16</v>
      </c>
      <c r="B17" s="51" t="s">
        <v>4294</v>
      </c>
      <c r="C17" s="123">
        <v>921</v>
      </c>
      <c r="D17" s="124" t="s">
        <v>5060</v>
      </c>
      <c r="E17" s="123">
        <v>171</v>
      </c>
      <c r="F17" s="124">
        <v>44718</v>
      </c>
      <c r="G17" s="140" t="s">
        <v>2843</v>
      </c>
    </row>
    <row r="18" spans="1:7" x14ac:dyDescent="0.25">
      <c r="A18" s="158">
        <v>17</v>
      </c>
      <c r="B18" s="51" t="s">
        <v>5171</v>
      </c>
      <c r="C18" s="123">
        <v>631</v>
      </c>
      <c r="D18" s="124" t="s">
        <v>5172</v>
      </c>
      <c r="E18" s="123">
        <v>254</v>
      </c>
      <c r="F18" s="124">
        <v>44805</v>
      </c>
      <c r="G18" s="86" t="s">
        <v>2950</v>
      </c>
    </row>
    <row r="19" spans="1:7" x14ac:dyDescent="0.25">
      <c r="A19" s="158">
        <v>18</v>
      </c>
      <c r="B19" s="51" t="s">
        <v>5202</v>
      </c>
      <c r="C19" s="123" t="s">
        <v>5203</v>
      </c>
      <c r="D19" s="124" t="s">
        <v>5172</v>
      </c>
      <c r="E19" s="123">
        <v>299</v>
      </c>
      <c r="F19" s="124">
        <v>44811</v>
      </c>
      <c r="G19" s="86" t="s">
        <v>2950</v>
      </c>
    </row>
    <row r="20" spans="1:7" x14ac:dyDescent="0.25">
      <c r="A20" s="158">
        <v>19</v>
      </c>
      <c r="B20" s="51" t="s">
        <v>5270</v>
      </c>
      <c r="C20" s="123" t="s">
        <v>3502</v>
      </c>
      <c r="D20" s="124" t="s">
        <v>5271</v>
      </c>
      <c r="E20" s="123">
        <v>344</v>
      </c>
      <c r="F20" s="124">
        <v>44820</v>
      </c>
      <c r="G20" s="86" t="s">
        <v>2950</v>
      </c>
    </row>
    <row r="21" spans="1:7" x14ac:dyDescent="0.25">
      <c r="A21" s="158">
        <v>20</v>
      </c>
      <c r="B21" s="51" t="s">
        <v>5281</v>
      </c>
      <c r="C21" s="123">
        <v>232</v>
      </c>
      <c r="D21" s="124" t="s">
        <v>5282</v>
      </c>
      <c r="E21" s="123">
        <v>356</v>
      </c>
      <c r="F21" s="124">
        <v>44825</v>
      </c>
      <c r="G21" s="140" t="s">
        <v>2843</v>
      </c>
    </row>
    <row r="22" spans="1:7" x14ac:dyDescent="0.25">
      <c r="A22" s="158">
        <v>21</v>
      </c>
      <c r="B22" s="51" t="s">
        <v>5358</v>
      </c>
      <c r="C22" s="123">
        <v>921</v>
      </c>
      <c r="D22" s="124" t="s">
        <v>5359</v>
      </c>
      <c r="E22" s="123">
        <v>392</v>
      </c>
      <c r="F22" s="124">
        <v>44838</v>
      </c>
      <c r="G22" s="86" t="s">
        <v>2950</v>
      </c>
    </row>
    <row r="23" spans="1:7" x14ac:dyDescent="0.25">
      <c r="A23" s="158">
        <v>22</v>
      </c>
      <c r="B23" s="51" t="s">
        <v>5390</v>
      </c>
      <c r="C23" s="123">
        <v>611</v>
      </c>
      <c r="D23" s="124" t="s">
        <v>5172</v>
      </c>
      <c r="E23" s="123">
        <v>419</v>
      </c>
      <c r="F23" s="124">
        <v>44846</v>
      </c>
      <c r="G23" s="86" t="s">
        <v>2950</v>
      </c>
    </row>
    <row r="24" spans="1:7" x14ac:dyDescent="0.25">
      <c r="A24" s="158">
        <v>23</v>
      </c>
      <c r="B24" s="51" t="s">
        <v>5430</v>
      </c>
      <c r="C24" s="123" t="s">
        <v>5050</v>
      </c>
      <c r="D24" s="124" t="s">
        <v>5431</v>
      </c>
      <c r="E24" s="123">
        <v>449</v>
      </c>
      <c r="F24" s="124">
        <v>44858</v>
      </c>
      <c r="G24" s="86" t="s">
        <v>2950</v>
      </c>
    </row>
    <row r="25" spans="1:7" x14ac:dyDescent="0.25">
      <c r="A25" s="158">
        <v>24</v>
      </c>
      <c r="B25" s="51" t="s">
        <v>5437</v>
      </c>
      <c r="C25" s="123">
        <v>741</v>
      </c>
      <c r="D25" s="124" t="s">
        <v>5438</v>
      </c>
      <c r="E25" s="123">
        <v>457</v>
      </c>
      <c r="F25" s="124">
        <v>44861</v>
      </c>
      <c r="G25" s="86" t="s">
        <v>2950</v>
      </c>
    </row>
    <row r="26" spans="1:7" x14ac:dyDescent="0.25">
      <c r="A26" s="158">
        <v>25</v>
      </c>
      <c r="B26" s="51" t="s">
        <v>5442</v>
      </c>
      <c r="C26" s="123" t="s">
        <v>5059</v>
      </c>
      <c r="D26" s="124" t="s">
        <v>5443</v>
      </c>
      <c r="E26" s="123">
        <v>464</v>
      </c>
      <c r="F26" s="124">
        <v>44862</v>
      </c>
      <c r="G26" s="86" t="s">
        <v>2950</v>
      </c>
    </row>
    <row r="27" spans="1:7" x14ac:dyDescent="0.25">
      <c r="A27" s="158">
        <v>26</v>
      </c>
      <c r="B27" s="65" t="s">
        <v>5470</v>
      </c>
      <c r="C27" s="287" t="s">
        <v>5471</v>
      </c>
      <c r="D27" s="288" t="s">
        <v>5472</v>
      </c>
      <c r="E27" s="287">
        <v>480</v>
      </c>
      <c r="F27" s="288">
        <v>44872</v>
      </c>
      <c r="G27" s="244" t="s">
        <v>2843</v>
      </c>
    </row>
    <row r="28" spans="1:7" x14ac:dyDescent="0.25">
      <c r="A28" s="158">
        <v>27</v>
      </c>
      <c r="B28" s="65" t="s">
        <v>5473</v>
      </c>
      <c r="C28" s="287" t="s">
        <v>3829</v>
      </c>
      <c r="D28" s="288" t="s">
        <v>5472</v>
      </c>
      <c r="E28" s="287">
        <v>479</v>
      </c>
      <c r="F28" s="288">
        <v>44872</v>
      </c>
      <c r="G28" s="244" t="s">
        <v>2843</v>
      </c>
    </row>
    <row r="29" spans="1:7" x14ac:dyDescent="0.25">
      <c r="A29" s="158">
        <v>28</v>
      </c>
      <c r="B29" s="65" t="s">
        <v>5474</v>
      </c>
      <c r="C29" s="287" t="s">
        <v>4922</v>
      </c>
      <c r="D29" s="288" t="s">
        <v>5472</v>
      </c>
      <c r="E29" s="287">
        <v>481</v>
      </c>
      <c r="F29" s="288">
        <v>44872</v>
      </c>
      <c r="G29" s="244" t="s">
        <v>2843</v>
      </c>
    </row>
    <row r="30" spans="1:7" x14ac:dyDescent="0.25">
      <c r="A30" s="158">
        <v>29</v>
      </c>
      <c r="B30" s="65" t="s">
        <v>5486</v>
      </c>
      <c r="C30" s="287" t="s">
        <v>5487</v>
      </c>
      <c r="D30" s="288" t="s">
        <v>5488</v>
      </c>
      <c r="E30" s="287">
        <v>488</v>
      </c>
      <c r="F30" s="288">
        <v>44875</v>
      </c>
      <c r="G30" s="244" t="s">
        <v>2843</v>
      </c>
    </row>
    <row r="31" spans="1:7" x14ac:dyDescent="0.25">
      <c r="A31" s="158">
        <v>30</v>
      </c>
      <c r="B31" s="51" t="s">
        <v>5490</v>
      </c>
      <c r="C31" s="123">
        <v>741</v>
      </c>
      <c r="D31" s="124" t="s">
        <v>5491</v>
      </c>
      <c r="E31" s="123">
        <v>500</v>
      </c>
      <c r="F31" s="124">
        <v>44881</v>
      </c>
      <c r="G31" s="86" t="s">
        <v>2950</v>
      </c>
    </row>
    <row r="32" spans="1:7" x14ac:dyDescent="0.25">
      <c r="A32" s="158">
        <v>31</v>
      </c>
      <c r="B32" s="51" t="s">
        <v>5504</v>
      </c>
      <c r="C32" s="123" t="s">
        <v>4490</v>
      </c>
      <c r="D32" s="124" t="s">
        <v>5172</v>
      </c>
      <c r="E32" s="123">
        <v>503</v>
      </c>
      <c r="F32" s="124">
        <v>44882</v>
      </c>
      <c r="G32" s="140" t="s">
        <v>2843</v>
      </c>
    </row>
    <row r="33" spans="1:7" x14ac:dyDescent="0.25">
      <c r="A33" s="158">
        <v>32</v>
      </c>
      <c r="B33" s="65" t="s">
        <v>5505</v>
      </c>
      <c r="C33" s="287" t="s">
        <v>4043</v>
      </c>
      <c r="D33" s="288" t="s">
        <v>5506</v>
      </c>
      <c r="E33" s="287">
        <v>504</v>
      </c>
      <c r="F33" s="288">
        <v>44882</v>
      </c>
      <c r="G33" s="244" t="s">
        <v>2843</v>
      </c>
    </row>
    <row r="34" spans="1:7" x14ac:dyDescent="0.25">
      <c r="A34" s="158">
        <v>33</v>
      </c>
      <c r="B34" s="51" t="s">
        <v>5526</v>
      </c>
      <c r="C34" s="123">
        <v>821</v>
      </c>
      <c r="D34" s="124" t="s">
        <v>5172</v>
      </c>
      <c r="E34" s="123">
        <v>526</v>
      </c>
      <c r="F34" s="124">
        <v>44897</v>
      </c>
      <c r="G34" s="140" t="s">
        <v>2843</v>
      </c>
    </row>
    <row r="35" spans="1:7" x14ac:dyDescent="0.25">
      <c r="A35" s="158">
        <v>34</v>
      </c>
      <c r="B35" s="65" t="s">
        <v>5531</v>
      </c>
      <c r="C35" s="287" t="s">
        <v>5532</v>
      </c>
      <c r="D35" s="288" t="s">
        <v>5533</v>
      </c>
      <c r="E35" s="287">
        <v>543</v>
      </c>
      <c r="F35" s="288">
        <v>44910</v>
      </c>
      <c r="G35" s="244" t="s">
        <v>2843</v>
      </c>
    </row>
    <row r="36" spans="1:7" x14ac:dyDescent="0.25">
      <c r="A36" s="158">
        <v>35</v>
      </c>
      <c r="B36" s="83" t="s">
        <v>5536</v>
      </c>
      <c r="C36" s="221">
        <v>531</v>
      </c>
      <c r="D36" s="222" t="s">
        <v>5172</v>
      </c>
      <c r="E36" s="221">
        <v>545</v>
      </c>
      <c r="F36" s="222">
        <v>44911</v>
      </c>
      <c r="G36" s="36" t="s">
        <v>2950</v>
      </c>
    </row>
    <row r="37" spans="1:7" x14ac:dyDescent="0.25">
      <c r="A37" s="158">
        <v>36</v>
      </c>
      <c r="B37" s="65" t="s">
        <v>5539</v>
      </c>
      <c r="C37" s="287" t="s">
        <v>5532</v>
      </c>
      <c r="D37" s="288" t="s">
        <v>5540</v>
      </c>
      <c r="E37" s="287">
        <v>532</v>
      </c>
      <c r="F37" s="288">
        <v>44900</v>
      </c>
      <c r="G37" s="244" t="s">
        <v>2843</v>
      </c>
    </row>
    <row r="38" spans="1:7" x14ac:dyDescent="0.25">
      <c r="A38" s="158">
        <v>37</v>
      </c>
      <c r="B38" s="83" t="s">
        <v>5542</v>
      </c>
      <c r="C38" s="221">
        <v>232</v>
      </c>
      <c r="D38" s="222" t="s">
        <v>5172</v>
      </c>
      <c r="E38" s="221">
        <v>539</v>
      </c>
      <c r="F38" s="222">
        <v>44903</v>
      </c>
      <c r="G38" s="140" t="s">
        <v>2843</v>
      </c>
    </row>
    <row r="39" spans="1:7" x14ac:dyDescent="0.25">
      <c r="A39" s="158">
        <v>38</v>
      </c>
      <c r="B39" s="83" t="s">
        <v>5555</v>
      </c>
      <c r="C39" s="221">
        <v>432</v>
      </c>
      <c r="D39" s="222" t="s">
        <v>5172</v>
      </c>
      <c r="E39" s="221">
        <v>548</v>
      </c>
      <c r="F39" s="222">
        <v>44914</v>
      </c>
      <c r="G39" s="140" t="s">
        <v>2843</v>
      </c>
    </row>
    <row r="40" spans="1:7" x14ac:dyDescent="0.25">
      <c r="A40" s="158">
        <v>39</v>
      </c>
      <c r="B40" s="65" t="s">
        <v>5559</v>
      </c>
      <c r="C40" s="287" t="s">
        <v>5560</v>
      </c>
      <c r="D40" s="288" t="s">
        <v>5561</v>
      </c>
      <c r="E40" s="287">
        <v>550</v>
      </c>
      <c r="F40" s="288">
        <v>44917</v>
      </c>
      <c r="G40" s="396" t="s">
        <v>2950</v>
      </c>
    </row>
    <row r="41" spans="1:7" x14ac:dyDescent="0.25">
      <c r="A41" s="158">
        <v>40</v>
      </c>
      <c r="B41" s="83" t="s">
        <v>5568</v>
      </c>
      <c r="C41" s="221">
        <v>521</v>
      </c>
      <c r="D41" s="222" t="s">
        <v>5569</v>
      </c>
      <c r="E41" s="221">
        <v>7</v>
      </c>
      <c r="F41" s="222">
        <v>44939</v>
      </c>
      <c r="G41" s="86" t="s">
        <v>2950</v>
      </c>
    </row>
    <row r="42" spans="1:7" x14ac:dyDescent="0.25">
      <c r="A42" s="158">
        <v>41</v>
      </c>
      <c r="B42" s="83" t="s">
        <v>5576</v>
      </c>
      <c r="C42" s="221" t="s">
        <v>5577</v>
      </c>
      <c r="D42" s="222" t="s">
        <v>5578</v>
      </c>
      <c r="E42" s="221">
        <v>12</v>
      </c>
      <c r="F42" s="222">
        <v>44943</v>
      </c>
      <c r="G42" s="86" t="s">
        <v>2950</v>
      </c>
    </row>
    <row r="43" spans="1:7" x14ac:dyDescent="0.25">
      <c r="A43" s="158">
        <v>42</v>
      </c>
      <c r="B43" s="65" t="s">
        <v>5582</v>
      </c>
      <c r="C43" s="287" t="s">
        <v>5583</v>
      </c>
      <c r="D43" s="288" t="s">
        <v>5584</v>
      </c>
      <c r="E43" s="287">
        <v>10</v>
      </c>
      <c r="F43" s="288">
        <v>44942</v>
      </c>
      <c r="G43" s="244" t="s">
        <v>2843</v>
      </c>
    </row>
    <row r="44" spans="1:7" x14ac:dyDescent="0.25">
      <c r="A44" s="158">
        <v>43</v>
      </c>
      <c r="B44" s="51" t="s">
        <v>3946</v>
      </c>
      <c r="C44" s="123">
        <v>831</v>
      </c>
      <c r="D44" s="124" t="s">
        <v>5587</v>
      </c>
      <c r="E44" s="123">
        <v>17</v>
      </c>
      <c r="F44" s="124">
        <v>44945</v>
      </c>
      <c r="G44" s="86" t="s">
        <v>2950</v>
      </c>
    </row>
    <row r="45" spans="1:7" x14ac:dyDescent="0.25">
      <c r="A45" s="158">
        <v>44</v>
      </c>
      <c r="B45" s="51" t="s">
        <v>5595</v>
      </c>
      <c r="C45" s="123">
        <v>331</v>
      </c>
      <c r="D45" s="124" t="s">
        <v>5596</v>
      </c>
      <c r="E45" s="123">
        <v>23</v>
      </c>
      <c r="F45" s="124">
        <v>44949</v>
      </c>
      <c r="G45" s="86" t="s">
        <v>2950</v>
      </c>
    </row>
    <row r="46" spans="1:7" x14ac:dyDescent="0.25">
      <c r="A46" s="158">
        <v>45</v>
      </c>
      <c r="B46" s="51" t="s">
        <v>5601</v>
      </c>
      <c r="C46" s="123" t="s">
        <v>5050</v>
      </c>
      <c r="D46" s="124" t="s">
        <v>5602</v>
      </c>
      <c r="E46" s="123">
        <v>28</v>
      </c>
      <c r="F46" s="124">
        <v>44951</v>
      </c>
      <c r="G46" s="140" t="s">
        <v>2843</v>
      </c>
    </row>
    <row r="47" spans="1:7" x14ac:dyDescent="0.25">
      <c r="A47" s="158">
        <v>46</v>
      </c>
      <c r="B47" s="51" t="s">
        <v>5610</v>
      </c>
      <c r="C47" s="123">
        <v>531</v>
      </c>
      <c r="D47" s="124" t="s">
        <v>5611</v>
      </c>
      <c r="E47" s="123">
        <v>42</v>
      </c>
      <c r="F47" s="124">
        <v>44963</v>
      </c>
      <c r="G47" s="86" t="s">
        <v>2950</v>
      </c>
    </row>
    <row r="48" spans="1:7" x14ac:dyDescent="0.25">
      <c r="A48" s="158">
        <v>47</v>
      </c>
      <c r="B48" s="51" t="s">
        <v>5617</v>
      </c>
      <c r="C48" s="123" t="s">
        <v>3502</v>
      </c>
      <c r="D48" s="124" t="s">
        <v>5618</v>
      </c>
      <c r="E48" s="123">
        <v>49</v>
      </c>
      <c r="F48" s="124">
        <v>44965</v>
      </c>
      <c r="G48" s="86" t="s">
        <v>2950</v>
      </c>
    </row>
    <row r="49" spans="1:7" x14ac:dyDescent="0.25">
      <c r="A49" s="158">
        <v>48</v>
      </c>
      <c r="B49" s="51" t="s">
        <v>5636</v>
      </c>
      <c r="C49" s="123" t="s">
        <v>5637</v>
      </c>
      <c r="D49" s="124" t="s">
        <v>5638</v>
      </c>
      <c r="E49" s="123">
        <v>69</v>
      </c>
      <c r="F49" s="124">
        <v>44986</v>
      </c>
      <c r="G49" s="140" t="s">
        <v>2843</v>
      </c>
    </row>
    <row r="50" spans="1:7" x14ac:dyDescent="0.25">
      <c r="A50" s="158">
        <v>49</v>
      </c>
      <c r="B50" s="51" t="s">
        <v>5642</v>
      </c>
      <c r="C50" s="334" t="s">
        <v>2490</v>
      </c>
      <c r="D50" s="124" t="s">
        <v>5643</v>
      </c>
      <c r="E50" s="123">
        <v>71</v>
      </c>
      <c r="F50" s="124">
        <v>44987</v>
      </c>
      <c r="G50" s="86" t="s">
        <v>2950</v>
      </c>
    </row>
    <row r="51" spans="1:7" x14ac:dyDescent="0.25">
      <c r="A51" s="158">
        <v>50</v>
      </c>
      <c r="B51" s="51" t="s">
        <v>5645</v>
      </c>
      <c r="C51" s="123" t="s">
        <v>5646</v>
      </c>
      <c r="D51" s="124" t="s">
        <v>5647</v>
      </c>
      <c r="E51" s="123">
        <v>73</v>
      </c>
      <c r="F51" s="124">
        <v>44988</v>
      </c>
      <c r="G51" s="140" t="s">
        <v>2843</v>
      </c>
    </row>
    <row r="52" spans="1:7" x14ac:dyDescent="0.25">
      <c r="A52" s="158">
        <v>51</v>
      </c>
      <c r="B52" s="51" t="s">
        <v>5652</v>
      </c>
      <c r="C52" s="123" t="s">
        <v>4525</v>
      </c>
      <c r="D52" s="124" t="s">
        <v>5657</v>
      </c>
      <c r="E52" s="123">
        <v>76</v>
      </c>
      <c r="F52" s="124">
        <v>44994</v>
      </c>
      <c r="G52" s="140" t="s">
        <v>2843</v>
      </c>
    </row>
    <row r="53" spans="1:7" x14ac:dyDescent="0.25">
      <c r="A53" s="158">
        <v>52</v>
      </c>
      <c r="B53" s="51" t="s">
        <v>5655</v>
      </c>
      <c r="C53" s="123">
        <v>711</v>
      </c>
      <c r="D53" s="124" t="s">
        <v>5656</v>
      </c>
      <c r="E53" s="123">
        <v>83</v>
      </c>
      <c r="F53" s="124">
        <v>45001</v>
      </c>
      <c r="G53" s="86" t="s">
        <v>2950</v>
      </c>
    </row>
    <row r="54" spans="1:7" x14ac:dyDescent="0.25">
      <c r="A54" s="158">
        <v>53</v>
      </c>
      <c r="B54" s="51" t="s">
        <v>5673</v>
      </c>
      <c r="C54" s="123">
        <v>821</v>
      </c>
      <c r="D54" s="124" t="s">
        <v>5674</v>
      </c>
      <c r="E54" s="123">
        <v>84</v>
      </c>
      <c r="F54" s="124">
        <v>45002</v>
      </c>
      <c r="G54" s="302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42"/>
  <sheetViews>
    <sheetView workbookViewId="0">
      <selection activeCell="I21" sqref="I21:J21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1964</v>
      </c>
      <c r="C2" s="221">
        <v>221</v>
      </c>
      <c r="D2" s="221" t="s">
        <v>1963</v>
      </c>
      <c r="E2" s="221">
        <v>16</v>
      </c>
      <c r="F2" s="222">
        <v>42751</v>
      </c>
      <c r="G2" s="221" t="s">
        <v>1846</v>
      </c>
      <c r="H2" s="184"/>
    </row>
    <row r="3" spans="1:8" x14ac:dyDescent="0.25">
      <c r="A3" s="158">
        <v>2</v>
      </c>
      <c r="B3" s="158" t="s">
        <v>2087</v>
      </c>
      <c r="C3" s="221">
        <v>741</v>
      </c>
      <c r="D3" s="221" t="s">
        <v>2093</v>
      </c>
      <c r="E3" s="221">
        <v>92</v>
      </c>
      <c r="F3" s="222">
        <v>42874</v>
      </c>
      <c r="G3" s="221" t="s">
        <v>1846</v>
      </c>
      <c r="H3" s="184"/>
    </row>
    <row r="4" spans="1:8" x14ac:dyDescent="0.25">
      <c r="A4" s="158">
        <v>3</v>
      </c>
      <c r="B4" s="158" t="s">
        <v>1022</v>
      </c>
      <c r="C4" s="221">
        <v>331</v>
      </c>
      <c r="D4" s="221" t="s">
        <v>1910</v>
      </c>
      <c r="E4" s="221">
        <v>310</v>
      </c>
      <c r="F4" s="222">
        <v>42706</v>
      </c>
      <c r="G4" s="221" t="s">
        <v>1846</v>
      </c>
      <c r="H4" s="184"/>
    </row>
    <row r="5" spans="1:8" x14ac:dyDescent="0.25">
      <c r="A5" s="223">
        <v>4</v>
      </c>
      <c r="B5" s="158" t="s">
        <v>400</v>
      </c>
      <c r="C5" s="221">
        <v>221</v>
      </c>
      <c r="D5" s="221" t="s">
        <v>2549</v>
      </c>
      <c r="E5" s="221">
        <v>152</v>
      </c>
      <c r="F5" s="222">
        <v>42976</v>
      </c>
      <c r="G5" s="221" t="s">
        <v>1846</v>
      </c>
      <c r="H5" s="184"/>
    </row>
    <row r="6" spans="1:8" x14ac:dyDescent="0.25">
      <c r="A6" s="158">
        <v>5</v>
      </c>
      <c r="B6" s="158" t="s">
        <v>2193</v>
      </c>
      <c r="C6" s="221">
        <v>221</v>
      </c>
      <c r="D6" s="222" t="s">
        <v>2577</v>
      </c>
      <c r="E6" s="221">
        <v>125</v>
      </c>
      <c r="F6" s="222">
        <v>42919</v>
      </c>
      <c r="G6" s="238" t="s">
        <v>2194</v>
      </c>
      <c r="H6" s="184"/>
    </row>
    <row r="7" spans="1:8" x14ac:dyDescent="0.25">
      <c r="A7" s="158">
        <v>6</v>
      </c>
      <c r="B7" s="158" t="s">
        <v>1942</v>
      </c>
      <c r="C7" s="221">
        <v>231</v>
      </c>
      <c r="D7" s="221" t="s">
        <v>2086</v>
      </c>
      <c r="E7" s="221">
        <v>89</v>
      </c>
      <c r="F7" s="222">
        <v>42873</v>
      </c>
      <c r="G7" s="221" t="s">
        <v>1846</v>
      </c>
      <c r="H7" s="184"/>
    </row>
    <row r="8" spans="1:8" x14ac:dyDescent="0.25">
      <c r="A8" s="104">
        <v>7</v>
      </c>
      <c r="B8" s="104" t="s">
        <v>1821</v>
      </c>
      <c r="C8" s="129" t="s">
        <v>1449</v>
      </c>
      <c r="D8" s="104"/>
      <c r="E8" s="104"/>
      <c r="F8" s="104"/>
      <c r="G8" s="245" t="s">
        <v>2194</v>
      </c>
      <c r="H8" s="184"/>
    </row>
    <row r="9" spans="1:8" ht="15.75" x14ac:dyDescent="0.25">
      <c r="A9" s="158">
        <v>8</v>
      </c>
      <c r="B9" s="227" t="s">
        <v>256</v>
      </c>
      <c r="C9" s="36">
        <v>11</v>
      </c>
      <c r="D9" s="36" t="s">
        <v>1975</v>
      </c>
      <c r="E9" s="36">
        <v>19</v>
      </c>
      <c r="F9" s="37">
        <v>42753</v>
      </c>
      <c r="G9" s="221" t="s">
        <v>1846</v>
      </c>
      <c r="H9" s="184"/>
    </row>
    <row r="10" spans="1:8" x14ac:dyDescent="0.25">
      <c r="A10" s="158">
        <v>9</v>
      </c>
      <c r="B10" s="158" t="s">
        <v>1900</v>
      </c>
      <c r="C10" s="36">
        <v>231</v>
      </c>
      <c r="D10" s="36" t="s">
        <v>1901</v>
      </c>
      <c r="E10" s="36">
        <v>303</v>
      </c>
      <c r="F10" s="28">
        <v>42696</v>
      </c>
      <c r="G10" s="36" t="s">
        <v>1846</v>
      </c>
      <c r="H10" s="186"/>
    </row>
    <row r="11" spans="1:8" x14ac:dyDescent="0.25">
      <c r="A11" s="158">
        <v>10</v>
      </c>
      <c r="B11" s="158" t="s">
        <v>2607</v>
      </c>
      <c r="C11" s="221">
        <v>711</v>
      </c>
      <c r="D11" s="221" t="s">
        <v>1909</v>
      </c>
      <c r="E11" s="221">
        <v>309</v>
      </c>
      <c r="F11" s="229">
        <v>42705</v>
      </c>
      <c r="G11" s="230" t="s">
        <v>1846</v>
      </c>
      <c r="H11" s="186" t="s">
        <v>2608</v>
      </c>
    </row>
    <row r="12" spans="1:8" x14ac:dyDescent="0.25">
      <c r="A12" s="158">
        <v>11</v>
      </c>
      <c r="B12" s="158" t="s">
        <v>703</v>
      </c>
      <c r="C12" s="36">
        <v>321</v>
      </c>
      <c r="D12" s="36" t="s">
        <v>1976</v>
      </c>
      <c r="E12" s="36">
        <v>8</v>
      </c>
      <c r="F12" s="28">
        <v>42747</v>
      </c>
      <c r="G12" s="225" t="s">
        <v>1846</v>
      </c>
      <c r="H12" s="186"/>
    </row>
    <row r="13" spans="1:8" x14ac:dyDescent="0.25">
      <c r="A13" s="104">
        <v>12</v>
      </c>
      <c r="B13" s="104" t="s">
        <v>1988</v>
      </c>
      <c r="C13" s="243" t="s">
        <v>1305</v>
      </c>
      <c r="D13" s="181" t="s">
        <v>1989</v>
      </c>
      <c r="E13" s="181">
        <v>31</v>
      </c>
      <c r="F13" s="182">
        <v>75645</v>
      </c>
      <c r="G13" s="244" t="s">
        <v>2194</v>
      </c>
      <c r="H13" s="186"/>
    </row>
    <row r="14" spans="1:8" x14ac:dyDescent="0.25">
      <c r="A14" s="158">
        <v>13</v>
      </c>
      <c r="B14" s="158" t="s">
        <v>1044</v>
      </c>
      <c r="C14" s="225">
        <v>141</v>
      </c>
      <c r="D14" s="36" t="s">
        <v>2008</v>
      </c>
      <c r="E14" s="36">
        <v>44</v>
      </c>
      <c r="F14" s="28">
        <v>42803</v>
      </c>
      <c r="G14" s="225" t="s">
        <v>1846</v>
      </c>
    </row>
    <row r="15" spans="1:8" x14ac:dyDescent="0.25">
      <c r="A15" s="158">
        <v>14</v>
      </c>
      <c r="B15" s="232" t="s">
        <v>275</v>
      </c>
      <c r="C15" s="225">
        <v>511</v>
      </c>
      <c r="D15" s="36" t="s">
        <v>2018</v>
      </c>
      <c r="E15" s="36">
        <v>50</v>
      </c>
      <c r="F15" s="28">
        <v>42815</v>
      </c>
      <c r="G15" s="225" t="s">
        <v>1846</v>
      </c>
      <c r="H15" s="186"/>
    </row>
    <row r="16" spans="1:8" x14ac:dyDescent="0.25">
      <c r="A16" s="158">
        <v>15</v>
      </c>
      <c r="B16" s="233" t="s">
        <v>631</v>
      </c>
      <c r="C16" s="225">
        <v>921</v>
      </c>
      <c r="D16" s="36" t="s">
        <v>2020</v>
      </c>
      <c r="E16" s="36">
        <v>51</v>
      </c>
      <c r="F16" s="28">
        <v>42816</v>
      </c>
      <c r="G16" s="234" t="s">
        <v>2194</v>
      </c>
    </row>
    <row r="17" spans="1:14" x14ac:dyDescent="0.25">
      <c r="A17" s="158">
        <v>16</v>
      </c>
      <c r="B17" s="158" t="s">
        <v>2195</v>
      </c>
      <c r="C17" s="225">
        <v>421</v>
      </c>
      <c r="D17" s="36" t="s">
        <v>2028</v>
      </c>
      <c r="E17" s="36">
        <v>55</v>
      </c>
      <c r="F17" s="28">
        <v>42821</v>
      </c>
      <c r="G17" s="234" t="s">
        <v>2194</v>
      </c>
    </row>
    <row r="18" spans="1:14" x14ac:dyDescent="0.25">
      <c r="A18" s="158">
        <v>17</v>
      </c>
      <c r="B18" s="158" t="s">
        <v>834</v>
      </c>
      <c r="C18" s="225">
        <v>31</v>
      </c>
      <c r="D18" s="36" t="s">
        <v>2028</v>
      </c>
      <c r="E18" s="36">
        <v>53</v>
      </c>
      <c r="F18" s="28">
        <v>42821</v>
      </c>
      <c r="G18" s="36" t="s">
        <v>1846</v>
      </c>
      <c r="H18" s="186"/>
    </row>
    <row r="19" spans="1:14" x14ac:dyDescent="0.25">
      <c r="A19" s="158">
        <v>18</v>
      </c>
      <c r="B19" s="235" t="s">
        <v>628</v>
      </c>
      <c r="C19" s="225">
        <v>921</v>
      </c>
      <c r="D19" s="36" t="s">
        <v>2038</v>
      </c>
      <c r="E19" s="36">
        <v>58</v>
      </c>
      <c r="F19" s="28">
        <v>42825</v>
      </c>
      <c r="G19" s="231" t="s">
        <v>2194</v>
      </c>
    </row>
    <row r="20" spans="1:14" x14ac:dyDescent="0.25">
      <c r="A20" s="158">
        <v>19</v>
      </c>
      <c r="B20" s="158" t="s">
        <v>630</v>
      </c>
      <c r="C20" s="225">
        <v>921</v>
      </c>
      <c r="D20" s="36" t="s">
        <v>2060</v>
      </c>
      <c r="E20" s="36">
        <v>71</v>
      </c>
      <c r="F20" s="28">
        <v>42845</v>
      </c>
      <c r="G20" s="231" t="s">
        <v>2194</v>
      </c>
    </row>
    <row r="21" spans="1:14" x14ac:dyDescent="0.25">
      <c r="A21" s="158">
        <v>20</v>
      </c>
      <c r="B21" s="158" t="s">
        <v>742</v>
      </c>
      <c r="C21" s="225">
        <v>131</v>
      </c>
      <c r="D21" s="36" t="s">
        <v>2067</v>
      </c>
      <c r="E21" s="36">
        <v>78</v>
      </c>
      <c r="F21" s="28">
        <v>42857</v>
      </c>
      <c r="G21" s="225" t="s">
        <v>1846</v>
      </c>
    </row>
    <row r="22" spans="1:14" x14ac:dyDescent="0.25">
      <c r="A22" s="158">
        <v>21</v>
      </c>
      <c r="B22" s="158" t="s">
        <v>1822</v>
      </c>
      <c r="C22" s="225">
        <v>141</v>
      </c>
      <c r="D22" s="36" t="s">
        <v>2074</v>
      </c>
      <c r="E22" s="36">
        <v>82</v>
      </c>
      <c r="F22" s="28">
        <v>42859</v>
      </c>
      <c r="G22" s="225" t="s">
        <v>1846</v>
      </c>
    </row>
    <row r="23" spans="1:14" x14ac:dyDescent="0.25">
      <c r="A23" s="158">
        <v>22</v>
      </c>
      <c r="B23" s="158" t="s">
        <v>906</v>
      </c>
      <c r="C23" s="225">
        <v>831</v>
      </c>
      <c r="D23" s="36" t="s">
        <v>2084</v>
      </c>
      <c r="E23" s="36">
        <v>88</v>
      </c>
      <c r="F23" s="36" t="s">
        <v>2083</v>
      </c>
      <c r="G23" s="225" t="s">
        <v>1846</v>
      </c>
    </row>
    <row r="24" spans="1:14" x14ac:dyDescent="0.25">
      <c r="A24" s="158">
        <v>23</v>
      </c>
      <c r="B24" s="158" t="s">
        <v>900</v>
      </c>
      <c r="C24" s="225">
        <v>831</v>
      </c>
      <c r="D24" s="36" t="s">
        <v>2097</v>
      </c>
      <c r="E24" s="36">
        <v>94</v>
      </c>
      <c r="F24" s="28">
        <v>42878</v>
      </c>
      <c r="G24" s="225" t="s">
        <v>1846</v>
      </c>
    </row>
    <row r="25" spans="1:14" x14ac:dyDescent="0.25">
      <c r="A25" s="158">
        <v>24</v>
      </c>
      <c r="B25" s="236" t="s">
        <v>2098</v>
      </c>
      <c r="C25" s="225">
        <v>921</v>
      </c>
      <c r="D25" s="36" t="s">
        <v>2099</v>
      </c>
      <c r="E25" s="36">
        <v>95</v>
      </c>
      <c r="F25" s="237">
        <v>42879</v>
      </c>
      <c r="G25" s="234" t="s">
        <v>2194</v>
      </c>
      <c r="N25" t="s">
        <v>6</v>
      </c>
    </row>
    <row r="26" spans="1:14" x14ac:dyDescent="0.25">
      <c r="A26" s="158">
        <v>25</v>
      </c>
      <c r="B26" s="158" t="s">
        <v>221</v>
      </c>
      <c r="C26" s="225">
        <v>611</v>
      </c>
      <c r="D26" s="36" t="s">
        <v>2107</v>
      </c>
      <c r="E26" s="36">
        <v>100</v>
      </c>
      <c r="F26" s="237">
        <v>42887</v>
      </c>
      <c r="G26" s="225" t="s">
        <v>1846</v>
      </c>
    </row>
    <row r="27" spans="1:14" x14ac:dyDescent="0.25">
      <c r="A27" s="104">
        <v>26</v>
      </c>
      <c r="B27" s="104" t="s">
        <v>697</v>
      </c>
      <c r="C27" s="241" t="s">
        <v>1305</v>
      </c>
      <c r="D27" s="181" t="s">
        <v>2118</v>
      </c>
      <c r="E27" s="181">
        <v>108</v>
      </c>
      <c r="F27" s="182">
        <v>42901</v>
      </c>
      <c r="G27" s="242" t="s">
        <v>2194</v>
      </c>
    </row>
    <row r="28" spans="1:14" x14ac:dyDescent="0.25">
      <c r="A28" s="158">
        <v>27</v>
      </c>
      <c r="B28" s="158" t="s">
        <v>622</v>
      </c>
      <c r="C28" s="225">
        <v>921</v>
      </c>
      <c r="D28" s="36" t="s">
        <v>1976</v>
      </c>
      <c r="E28" s="36">
        <v>113</v>
      </c>
      <c r="F28" s="28">
        <v>42912</v>
      </c>
      <c r="G28" s="225" t="s">
        <v>1846</v>
      </c>
    </row>
    <row r="29" spans="1:14" x14ac:dyDescent="0.25">
      <c r="A29" s="158">
        <v>28</v>
      </c>
      <c r="B29" s="158" t="s">
        <v>2548</v>
      </c>
      <c r="C29" s="225">
        <v>131</v>
      </c>
      <c r="D29" s="36" t="s">
        <v>2549</v>
      </c>
      <c r="E29" s="36">
        <v>174</v>
      </c>
      <c r="F29" s="28">
        <v>42997</v>
      </c>
      <c r="G29" s="225" t="s">
        <v>1846</v>
      </c>
    </row>
    <row r="30" spans="1:14" x14ac:dyDescent="0.25">
      <c r="A30" s="158">
        <v>29</v>
      </c>
      <c r="B30" s="158" t="s">
        <v>2551</v>
      </c>
      <c r="C30" s="225">
        <v>711</v>
      </c>
      <c r="D30" s="36" t="s">
        <v>2552</v>
      </c>
      <c r="E30" s="36">
        <v>201</v>
      </c>
      <c r="F30" s="28">
        <v>43003</v>
      </c>
      <c r="G30" s="225" t="s">
        <v>1846</v>
      </c>
    </row>
    <row r="31" spans="1:14" x14ac:dyDescent="0.25">
      <c r="A31" s="158">
        <v>30</v>
      </c>
      <c r="B31" s="158" t="s">
        <v>625</v>
      </c>
      <c r="C31" s="225">
        <v>931</v>
      </c>
      <c r="D31" s="36" t="s">
        <v>2549</v>
      </c>
      <c r="E31" s="36">
        <v>155</v>
      </c>
      <c r="F31" s="28">
        <v>42979</v>
      </c>
      <c r="G31" s="225" t="s">
        <v>1846</v>
      </c>
    </row>
    <row r="32" spans="1:14" x14ac:dyDescent="0.25">
      <c r="A32" s="158">
        <v>31</v>
      </c>
      <c r="B32" s="158" t="s">
        <v>2553</v>
      </c>
      <c r="C32" s="225">
        <v>931</v>
      </c>
      <c r="D32" s="36" t="s">
        <v>2554</v>
      </c>
      <c r="E32" s="36">
        <v>195</v>
      </c>
      <c r="F32" s="28">
        <v>42997</v>
      </c>
      <c r="G32" s="225" t="s">
        <v>1846</v>
      </c>
    </row>
    <row r="33" spans="1:7" x14ac:dyDescent="0.25">
      <c r="A33" s="104">
        <v>32</v>
      </c>
      <c r="B33" s="104" t="s">
        <v>2033</v>
      </c>
      <c r="C33" s="239" t="s">
        <v>1305</v>
      </c>
      <c r="D33" s="181" t="s">
        <v>2555</v>
      </c>
      <c r="E33" s="181">
        <v>218</v>
      </c>
      <c r="F33" s="182">
        <v>43014</v>
      </c>
      <c r="G33" s="240" t="s">
        <v>2194</v>
      </c>
    </row>
    <row r="34" spans="1:7" x14ac:dyDescent="0.25">
      <c r="A34" s="104">
        <v>33</v>
      </c>
      <c r="B34" s="104" t="s">
        <v>1618</v>
      </c>
      <c r="C34" s="239" t="s">
        <v>2556</v>
      </c>
      <c r="D34" s="181" t="s">
        <v>2557</v>
      </c>
      <c r="E34" s="181">
        <v>207</v>
      </c>
      <c r="F34" s="182">
        <v>43010</v>
      </c>
      <c r="G34" s="240" t="s">
        <v>2194</v>
      </c>
    </row>
    <row r="35" spans="1:7" x14ac:dyDescent="0.25">
      <c r="A35" s="158">
        <v>34</v>
      </c>
      <c r="B35" s="158" t="s">
        <v>2550</v>
      </c>
      <c r="C35" s="225">
        <v>521</v>
      </c>
      <c r="D35" s="36" t="s">
        <v>2549</v>
      </c>
      <c r="E35" s="36">
        <v>166</v>
      </c>
      <c r="F35" s="28">
        <v>42979</v>
      </c>
      <c r="G35" s="225" t="s">
        <v>1846</v>
      </c>
    </row>
    <row r="36" spans="1:7" x14ac:dyDescent="0.25">
      <c r="A36" s="158">
        <v>35</v>
      </c>
      <c r="B36" s="158" t="s">
        <v>2561</v>
      </c>
      <c r="C36" s="225">
        <v>341</v>
      </c>
      <c r="D36" s="36" t="s">
        <v>2562</v>
      </c>
      <c r="E36" s="36">
        <v>234</v>
      </c>
      <c r="F36" s="28">
        <v>43035</v>
      </c>
      <c r="G36" s="225" t="s">
        <v>1846</v>
      </c>
    </row>
    <row r="37" spans="1:7" x14ac:dyDescent="0.25">
      <c r="A37" s="158">
        <v>36</v>
      </c>
      <c r="B37" s="158" t="s">
        <v>1243</v>
      </c>
      <c r="C37" s="225">
        <v>131</v>
      </c>
      <c r="D37" s="36" t="s">
        <v>2560</v>
      </c>
      <c r="E37" s="36">
        <v>233</v>
      </c>
      <c r="F37" s="28">
        <v>43035</v>
      </c>
      <c r="G37" s="225" t="s">
        <v>1846</v>
      </c>
    </row>
    <row r="38" spans="1:7" x14ac:dyDescent="0.25">
      <c r="A38" s="158">
        <v>37</v>
      </c>
      <c r="B38" s="158" t="s">
        <v>686</v>
      </c>
      <c r="C38" s="225">
        <v>331</v>
      </c>
      <c r="D38" s="36" t="s">
        <v>2606</v>
      </c>
      <c r="E38" s="36">
        <v>254</v>
      </c>
      <c r="F38" s="28">
        <v>43053</v>
      </c>
      <c r="G38" s="225" t="s">
        <v>1846</v>
      </c>
    </row>
    <row r="39" spans="1:7" x14ac:dyDescent="0.25">
      <c r="A39" s="158">
        <v>38</v>
      </c>
      <c r="B39" s="158" t="s">
        <v>2591</v>
      </c>
      <c r="C39" s="225">
        <v>411</v>
      </c>
      <c r="D39" s="36" t="s">
        <v>2592</v>
      </c>
      <c r="E39" s="36">
        <v>244</v>
      </c>
      <c r="F39" s="28">
        <v>43048</v>
      </c>
      <c r="G39" s="225" t="s">
        <v>1846</v>
      </c>
    </row>
    <row r="40" spans="1:7" x14ac:dyDescent="0.25">
      <c r="A40" s="74" t="s">
        <v>6</v>
      </c>
      <c r="B40" s="74"/>
      <c r="C40" s="247"/>
      <c r="D40" s="248"/>
      <c r="E40" s="248"/>
      <c r="F40" s="249"/>
      <c r="G40" s="247"/>
    </row>
    <row r="41" spans="1:7" x14ac:dyDescent="0.25">
      <c r="A41" s="74"/>
      <c r="B41" s="74"/>
      <c r="C41" s="247"/>
      <c r="D41" s="248"/>
      <c r="E41" s="248"/>
      <c r="F41" s="249"/>
      <c r="G41" s="247"/>
    </row>
    <row r="42" spans="1:7" x14ac:dyDescent="0.25">
      <c r="A42" s="74"/>
      <c r="B42" s="74"/>
      <c r="C42" s="247"/>
      <c r="D42" s="248"/>
      <c r="E42" s="248"/>
      <c r="F42" s="249"/>
      <c r="G42" s="247"/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Y384"/>
  <sheetViews>
    <sheetView zoomScaleNormal="100" workbookViewId="0">
      <pane ySplit="2" topLeftCell="A183" activePane="bottomLeft" state="frozen"/>
      <selection pane="bottomLeft" activeCell="A348" sqref="A348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5686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394</v>
      </c>
      <c r="G4" s="24">
        <f>C6+C13+C24+C32+C37+C43+C50+C109+C122+C123+C132+C133+C141+C152+C55+C64+C85+C94+C14+C15+C25+C26+C65+C110+C124+C142+C153+C103</f>
        <v>386</v>
      </c>
      <c r="H4" s="24">
        <f>C7+C16+C27+C33+C38+C45+C51+C56+C111+C125+C126+C134+C143+C154+C135+C86+C96+C68+C69+C112</f>
        <v>334</v>
      </c>
      <c r="I4" s="24">
        <f>C8+C34+C39+C47+C52+C57+C113+C127+C136+C145+C156+C157+C128+C87+C98+C72+C74+C137+C158+C114</f>
        <v>261</v>
      </c>
      <c r="J4" s="24"/>
      <c r="K4" s="170">
        <f>F4+G4+H4+I4</f>
        <v>1375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23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23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269</v>
      </c>
      <c r="G7" s="5">
        <f>B6+B13+B14+B15+B24+B25+B26+B32+B37+B43+B50+B55+B109+B122+B123+B132+B141+B152+B153+B133+B64+B85+B94+B65+B110+B142+B66+B67+B95+B44+B81+B82+B103</f>
        <v>253</v>
      </c>
      <c r="H7" s="5">
        <f>B7+B16+B17+B18+B27+B28+B29+B33+B38+B45+B51+B56+B111+B125+B126+B134+B135+B143+B154+B155+B86+B96+B68+B69+B112+B144+B72+B46+B70+B71+B97</f>
        <v>250</v>
      </c>
      <c r="I7" s="5">
        <f>B8+B34+B39+B47+B52+B57+B113+B127+B136+B137+B145+B156+B157+B158+B87+B98+B74+B128+B75+B73+B114+B146</f>
        <v>89</v>
      </c>
      <c r="J7" s="5"/>
      <c r="K7" s="94">
        <f>SUM(F7+G7+H7+I7)</f>
        <v>861</v>
      </c>
    </row>
    <row r="8" spans="1:19" x14ac:dyDescent="0.25">
      <c r="A8" s="62">
        <v>141</v>
      </c>
      <c r="B8" s="5">
        <v>0</v>
      </c>
      <c r="C8" s="24">
        <v>20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D4+D10+D11+D12+D21+D22+D23+D31+D36+D41+D49+D54+D107+D119+D120+D121+D130+D131+D139+D140+D149+D150+D60+D84+D91+D61+D108+D151+D42+D79</f>
        <v>5</v>
      </c>
      <c r="G10" s="5">
        <f>D6+D13+D14+D15+D24+D25+D32+D37+D43+D50+D55+D109+D122+D123+D132+D133+D141+D152+D153+D64+D85+D94+D26+D65+D110+D142+D66+D95</f>
        <v>12</v>
      </c>
      <c r="H10" s="5">
        <f>D7+D16+D17+D18+D27+D28+D29+D33+D38+D45+D51+D56+D111+D125+D126+D134+D143+D154+D155+D65+D86+D96+D68+D69+D144+D112+D46</f>
        <v>24</v>
      </c>
      <c r="I10" s="5">
        <f>D8+D34+D39+D47+D52+D57+D113+D127+D136+D137+D145+D156+D157+D158+D87+D98+D72+D74+D128</f>
        <v>5</v>
      </c>
      <c r="J10" s="5"/>
      <c r="K10" s="94">
        <f>SUM(F10+G10+H10+I10)</f>
        <v>46</v>
      </c>
    </row>
    <row r="11" spans="1:19" x14ac:dyDescent="0.25">
      <c r="A11" s="62" t="s">
        <v>2874</v>
      </c>
      <c r="B11" s="5">
        <v>17</v>
      </c>
      <c r="C11" s="5"/>
      <c r="D11" s="5"/>
      <c r="E11" s="5"/>
      <c r="F11" s="5"/>
      <c r="G11" s="5"/>
      <c r="H11" s="5"/>
      <c r="I11" s="5"/>
      <c r="J11" s="5"/>
      <c r="K11" s="94">
        <f>K4+K7+K10</f>
        <v>2282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16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668</v>
      </c>
      <c r="G16" s="5">
        <f>SUM(G4+G7+G10)</f>
        <v>651</v>
      </c>
      <c r="H16" s="5">
        <f>SUM(H4+H7+H10)</f>
        <v>608</v>
      </c>
      <c r="I16" s="5">
        <f>SUM(I4+I7+I10)</f>
        <v>355</v>
      </c>
      <c r="J16" s="5"/>
      <c r="K16" s="94">
        <f>SUM(F16+G16+H16+I16)</f>
        <v>2282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17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1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23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14</v>
      </c>
      <c r="D38" s="5">
        <v>3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17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23</v>
      </c>
      <c r="D45" s="108">
        <v>2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27</v>
      </c>
      <c r="C46" s="108"/>
      <c r="D46" s="108">
        <v>1</v>
      </c>
      <c r="E46" s="260" t="s">
        <v>2843</v>
      </c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2</v>
      </c>
      <c r="C47" s="108">
        <v>23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/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25</v>
      </c>
      <c r="D50" s="5">
        <v>1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2992</v>
      </c>
      <c r="B51" s="5">
        <v>1</v>
      </c>
      <c r="C51" s="5">
        <v>21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0</v>
      </c>
      <c r="E54" s="264"/>
      <c r="F54" s="5"/>
      <c r="G54" s="5"/>
      <c r="H54" s="5"/>
      <c r="I54" s="5"/>
      <c r="J54" s="5"/>
      <c r="K54" s="5"/>
      <c r="O54" s="220"/>
      <c r="T54" s="220"/>
    </row>
    <row r="55" spans="1:20" x14ac:dyDescent="0.25">
      <c r="A55" s="5" t="s">
        <v>2995</v>
      </c>
      <c r="B55" s="5">
        <v>1</v>
      </c>
      <c r="C55" s="5">
        <v>24</v>
      </c>
      <c r="D55" s="5">
        <v>0</v>
      </c>
      <c r="E55" s="5"/>
      <c r="F55" s="5"/>
      <c r="G55" s="5"/>
      <c r="H55" s="5"/>
      <c r="I55" s="5"/>
      <c r="J55" s="5"/>
      <c r="K55" s="5"/>
      <c r="O55" s="220"/>
    </row>
    <row r="56" spans="1:20" x14ac:dyDescent="0.25">
      <c r="A56" s="5" t="s">
        <v>2996</v>
      </c>
      <c r="B56" s="5">
        <v>2</v>
      </c>
      <c r="C56" s="5">
        <v>19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23</v>
      </c>
      <c r="D57" s="5">
        <v>1</v>
      </c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23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20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M73" s="220"/>
      <c r="N73" s="220"/>
    </row>
    <row r="74" spans="1:16" x14ac:dyDescent="0.25">
      <c r="A74" s="5" t="s">
        <v>5098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>
        <v>1</v>
      </c>
      <c r="E79" s="264" t="s">
        <v>2843</v>
      </c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26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23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3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24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20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13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12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9</v>
      </c>
      <c r="C98" s="5">
        <v>15</v>
      </c>
      <c r="D98" s="5">
        <v>1</v>
      </c>
      <c r="E98" s="264" t="s">
        <v>2843</v>
      </c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1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9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24</v>
      </c>
      <c r="D119" s="5">
        <v>1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23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21</v>
      </c>
      <c r="D132" s="5">
        <v>2</v>
      </c>
      <c r="E132" s="135" t="s">
        <v>3636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20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3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13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25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18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21</v>
      </c>
      <c r="C155" s="5"/>
      <c r="D155" s="5">
        <v>1</v>
      </c>
      <c r="E155" s="135" t="s">
        <v>2843</v>
      </c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18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861</v>
      </c>
      <c r="C160" s="176">
        <f>SUM(C4:C159)</f>
        <v>1375</v>
      </c>
      <c r="D160" s="176">
        <f>SUM(D4:D159)</f>
        <v>47</v>
      </c>
      <c r="E160" s="165"/>
      <c r="F160" s="176"/>
      <c r="G160" s="165"/>
      <c r="H160" s="165"/>
      <c r="I160" s="165"/>
      <c r="J160" s="165"/>
      <c r="K160" s="176">
        <f>B160+C160+D160</f>
        <v>2283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7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16</v>
      </c>
      <c r="C177" s="165"/>
      <c r="D177" s="165">
        <v>0</v>
      </c>
      <c r="E177" s="254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20</v>
      </c>
      <c r="C184" s="96"/>
      <c r="D184" s="96"/>
      <c r="E184" s="16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27</v>
      </c>
      <c r="G188" s="165">
        <f>SUM(B175+B176+B177+B196+B203+B209+B210)</f>
        <v>36</v>
      </c>
      <c r="H188" s="165">
        <f>SUM(B178+B179+B180+B197+B204+B211+B212)</f>
        <v>58</v>
      </c>
      <c r="I188" s="165">
        <f>SUM(B181+B182+B183+B184+B213+B214)</f>
        <v>79</v>
      </c>
      <c r="J188" s="165">
        <f>SUM(B215)</f>
        <v>23</v>
      </c>
      <c r="K188" s="176">
        <f>SUM(F188:J188)</f>
        <v>223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3</v>
      </c>
      <c r="G190" s="165">
        <f>SUM(D175+D176+D177+D196+D203+D209+D210)</f>
        <v>1</v>
      </c>
      <c r="H190" s="165">
        <f>SUM(D178+D179+D180+D204+D211+D212)</f>
        <v>2</v>
      </c>
      <c r="I190" s="165">
        <f>SUM(D185+D186+D187+D181)</f>
        <v>1</v>
      </c>
      <c r="J190" s="165">
        <f>SUM(D215)</f>
        <v>4</v>
      </c>
      <c r="K190" s="176">
        <f>SUM(F190:J190)</f>
        <v>11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115</v>
      </c>
      <c r="G192" s="96">
        <f>G186+G188+G190</f>
        <v>97</v>
      </c>
      <c r="H192" s="96">
        <f>H186+H188+H190</f>
        <v>120</v>
      </c>
      <c r="I192" s="96">
        <f>I186+I188+I190</f>
        <v>110</v>
      </c>
      <c r="J192" s="96">
        <f>SUM(J186+J188+J190)</f>
        <v>27</v>
      </c>
      <c r="K192" s="167">
        <f>SUM(K186:K191)</f>
        <v>469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469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2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8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20</v>
      </c>
      <c r="C212" s="271"/>
      <c r="D212" s="5">
        <v>1</v>
      </c>
      <c r="E212" s="252" t="s">
        <v>2843</v>
      </c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23</v>
      </c>
      <c r="C215" s="271"/>
      <c r="D215" s="5">
        <v>4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223</v>
      </c>
      <c r="C220" s="179">
        <f>SUM(C171:C219)</f>
        <v>235</v>
      </c>
      <c r="D220" s="179">
        <f>SUM(D171:D219)</f>
        <v>11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469</v>
      </c>
    </row>
    <row r="221" spans="1:18" ht="15.75" thickTop="1" x14ac:dyDescent="0.25">
      <c r="A221" s="24" t="s">
        <v>1802</v>
      </c>
      <c r="B221" s="24">
        <f>B220+B160</f>
        <v>1084</v>
      </c>
      <c r="C221" s="24">
        <f>C160+C220</f>
        <v>1610</v>
      </c>
      <c r="D221" s="24">
        <f>D160+D220</f>
        <v>58</v>
      </c>
      <c r="E221" s="24"/>
      <c r="F221" s="24"/>
      <c r="G221" s="24"/>
      <c r="H221" s="24"/>
      <c r="I221" s="24"/>
      <c r="J221" s="24"/>
      <c r="K221" s="24">
        <f>K220+K160</f>
        <v>2752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4861</v>
      </c>
      <c r="E227" s="253" t="s">
        <v>5392</v>
      </c>
      <c r="P227" t="s">
        <v>5688</v>
      </c>
      <c r="Q227" s="253"/>
      <c r="R227" s="253"/>
    </row>
    <row r="228" spans="1:18" x14ac:dyDescent="0.25">
      <c r="A228" s="253" t="s">
        <v>5242</v>
      </c>
      <c r="B228" s="253"/>
      <c r="C228" s="253"/>
      <c r="D228" s="253"/>
      <c r="E228" s="253" t="s">
        <v>5693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t="s">
        <v>5690</v>
      </c>
      <c r="Q228" s="253"/>
      <c r="R228" s="253"/>
    </row>
    <row r="229" spans="1:18" x14ac:dyDescent="0.25">
      <c r="A229" s="253" t="s">
        <v>5695</v>
      </c>
      <c r="B229" s="253"/>
      <c r="C229" s="253"/>
      <c r="D229" s="253"/>
      <c r="E229" t="s">
        <v>5705</v>
      </c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 t="s">
        <v>3200</v>
      </c>
      <c r="Q229" s="253"/>
      <c r="R229" s="253"/>
    </row>
    <row r="230" spans="1:18" x14ac:dyDescent="0.25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 t="s">
        <v>5687</v>
      </c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5696</v>
      </c>
      <c r="B328" s="166"/>
      <c r="E328" s="253" t="s">
        <v>5699</v>
      </c>
      <c r="P328" t="s">
        <v>5690</v>
      </c>
    </row>
    <row r="329" spans="1:18" x14ac:dyDescent="0.25">
      <c r="A329" t="s">
        <v>5704</v>
      </c>
      <c r="E329" t="s">
        <v>5238</v>
      </c>
      <c r="P329" t="s">
        <v>5708</v>
      </c>
      <c r="Q329" s="253"/>
      <c r="R329" s="253"/>
    </row>
    <row r="330" spans="1:18" x14ac:dyDescent="0.25">
      <c r="P330" t="s">
        <v>5709</v>
      </c>
    </row>
    <row r="331" spans="1:18" x14ac:dyDescent="0.25">
      <c r="P331" t="s">
        <v>5710</v>
      </c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 t="s">
        <v>5689</v>
      </c>
      <c r="B344" s="253"/>
      <c r="C344" s="253"/>
      <c r="D344" s="253"/>
      <c r="E344" s="253" t="s">
        <v>5689</v>
      </c>
      <c r="F344" s="253"/>
      <c r="G344" s="253"/>
    </row>
    <row r="345" spans="1:16" x14ac:dyDescent="0.25">
      <c r="A345" s="253" t="s">
        <v>5691</v>
      </c>
      <c r="C345" s="253"/>
      <c r="D345" s="253"/>
      <c r="E345" s="253" t="s">
        <v>5691</v>
      </c>
      <c r="F345" s="253"/>
      <c r="G345" s="253"/>
    </row>
    <row r="346" spans="1:16" x14ac:dyDescent="0.25">
      <c r="A346" s="253" t="s">
        <v>5694</v>
      </c>
      <c r="C346" s="253"/>
      <c r="D346" s="253"/>
      <c r="E346" s="253"/>
      <c r="F346" s="253"/>
      <c r="G346" s="253"/>
    </row>
    <row r="347" spans="1:16" x14ac:dyDescent="0.25">
      <c r="A347" s="253"/>
      <c r="C347" s="253"/>
      <c r="D347" s="253"/>
      <c r="E347" s="253"/>
      <c r="F347" s="253"/>
      <c r="G347" s="253"/>
    </row>
    <row r="348" spans="1:16" x14ac:dyDescent="0.25">
      <c r="A348" s="253"/>
      <c r="C348" s="253"/>
      <c r="D348" s="253"/>
      <c r="E348" s="253"/>
      <c r="F348" s="253"/>
    </row>
    <row r="349" spans="1:16" x14ac:dyDescent="0.25">
      <c r="A349" s="253"/>
      <c r="C349" s="253"/>
      <c r="D349" s="253"/>
      <c r="E349" s="253"/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A373" t="s">
        <v>4861</v>
      </c>
      <c r="C373" s="253"/>
      <c r="D373" s="253"/>
      <c r="E373" s="253"/>
      <c r="P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I59"/>
  <sheetViews>
    <sheetView topLeftCell="A37" workbookViewId="0">
      <selection activeCell="E61" sqref="E6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5127</v>
      </c>
      <c r="C8" s="123">
        <v>721</v>
      </c>
      <c r="D8" s="123" t="s">
        <v>4556</v>
      </c>
      <c r="E8" s="123">
        <v>431</v>
      </c>
      <c r="F8" s="124">
        <v>44546</v>
      </c>
      <c r="G8" s="86" t="s">
        <v>2950</v>
      </c>
      <c r="H8" t="s">
        <v>5128</v>
      </c>
    </row>
    <row r="9" spans="1:9" x14ac:dyDescent="0.25">
      <c r="A9" s="158">
        <v>8</v>
      </c>
      <c r="B9" s="51" t="s">
        <v>4875</v>
      </c>
      <c r="C9" s="123" t="s">
        <v>3719</v>
      </c>
      <c r="D9" s="123" t="s">
        <v>4556</v>
      </c>
      <c r="E9" s="123">
        <v>439</v>
      </c>
      <c r="F9" s="124">
        <v>44553</v>
      </c>
      <c r="G9" s="86" t="s">
        <v>2950</v>
      </c>
      <c r="I9" s="343" t="s">
        <v>5384</v>
      </c>
    </row>
    <row r="10" spans="1:9" x14ac:dyDescent="0.25">
      <c r="A10" s="158">
        <v>9</v>
      </c>
      <c r="B10" s="51" t="s">
        <v>4882</v>
      </c>
      <c r="C10" s="123">
        <v>231</v>
      </c>
      <c r="D10" s="124" t="s">
        <v>4883</v>
      </c>
      <c r="E10" s="123">
        <v>446</v>
      </c>
      <c r="F10" s="124">
        <v>44557</v>
      </c>
      <c r="G10" s="140" t="s">
        <v>2843</v>
      </c>
      <c r="H10" t="s">
        <v>5592</v>
      </c>
    </row>
    <row r="11" spans="1:9" x14ac:dyDescent="0.25">
      <c r="A11" s="158">
        <v>10</v>
      </c>
      <c r="B11" s="51" t="s">
        <v>4937</v>
      </c>
      <c r="C11" s="123" t="s">
        <v>4938</v>
      </c>
      <c r="D11" s="124" t="s">
        <v>4939</v>
      </c>
      <c r="E11" s="123">
        <v>51</v>
      </c>
      <c r="F11" s="124">
        <v>44594</v>
      </c>
      <c r="G11" s="140" t="s">
        <v>2843</v>
      </c>
    </row>
    <row r="12" spans="1:9" x14ac:dyDescent="0.25">
      <c r="A12" s="158">
        <v>11</v>
      </c>
      <c r="B12" s="51" t="s">
        <v>5649</v>
      </c>
      <c r="C12" s="123">
        <v>841</v>
      </c>
      <c r="D12" s="124" t="s">
        <v>4988</v>
      </c>
      <c r="E12" s="123">
        <v>98</v>
      </c>
      <c r="F12" s="124">
        <v>44642</v>
      </c>
      <c r="G12" s="86" t="s">
        <v>2950</v>
      </c>
      <c r="H12" t="s">
        <v>5648</v>
      </c>
    </row>
    <row r="13" spans="1:9" x14ac:dyDescent="0.25">
      <c r="A13" s="158">
        <v>12</v>
      </c>
      <c r="B13" s="51" t="s">
        <v>5016</v>
      </c>
      <c r="C13" s="123" t="s">
        <v>3719</v>
      </c>
      <c r="D13" s="124" t="s">
        <v>5052</v>
      </c>
      <c r="E13" s="123">
        <v>127</v>
      </c>
      <c r="F13" s="124">
        <v>44669</v>
      </c>
      <c r="G13" s="86" t="s">
        <v>2950</v>
      </c>
      <c r="H13" t="s">
        <v>5692</v>
      </c>
    </row>
    <row r="14" spans="1:9" x14ac:dyDescent="0.25">
      <c r="A14" s="158">
        <v>13</v>
      </c>
      <c r="B14" s="51" t="s">
        <v>5049</v>
      </c>
      <c r="C14" s="123" t="s">
        <v>5050</v>
      </c>
      <c r="D14" s="124" t="s">
        <v>5051</v>
      </c>
      <c r="E14" s="123">
        <v>163</v>
      </c>
      <c r="F14" s="124">
        <v>44712</v>
      </c>
      <c r="G14" s="140" t="s">
        <v>2843</v>
      </c>
    </row>
    <row r="15" spans="1:9" x14ac:dyDescent="0.25">
      <c r="A15" s="158">
        <v>14</v>
      </c>
      <c r="B15" s="51" t="s">
        <v>5058</v>
      </c>
      <c r="C15" s="123" t="s">
        <v>5059</v>
      </c>
      <c r="D15" s="124" t="s">
        <v>5060</v>
      </c>
      <c r="E15" s="123">
        <v>167</v>
      </c>
      <c r="F15" s="124">
        <v>44718</v>
      </c>
      <c r="G15" s="140" t="s">
        <v>2843</v>
      </c>
    </row>
    <row r="16" spans="1:9" x14ac:dyDescent="0.25">
      <c r="A16" s="158">
        <v>15</v>
      </c>
      <c r="B16" s="51" t="s">
        <v>4294</v>
      </c>
      <c r="C16" s="123">
        <v>921</v>
      </c>
      <c r="D16" s="124" t="s">
        <v>5060</v>
      </c>
      <c r="E16" s="123">
        <v>171</v>
      </c>
      <c r="F16" s="124">
        <v>44718</v>
      </c>
      <c r="G16" s="140" t="s">
        <v>2843</v>
      </c>
    </row>
    <row r="17" spans="1:7" x14ac:dyDescent="0.25">
      <c r="A17" s="158">
        <v>16</v>
      </c>
      <c r="B17" s="51" t="s">
        <v>5171</v>
      </c>
      <c r="C17" s="123">
        <v>631</v>
      </c>
      <c r="D17" s="124" t="s">
        <v>5172</v>
      </c>
      <c r="E17" s="123">
        <v>254</v>
      </c>
      <c r="F17" s="124">
        <v>44805</v>
      </c>
      <c r="G17" s="86" t="s">
        <v>2950</v>
      </c>
    </row>
    <row r="18" spans="1:7" x14ac:dyDescent="0.25">
      <c r="A18" s="158">
        <v>17</v>
      </c>
      <c r="B18" s="51" t="s">
        <v>5202</v>
      </c>
      <c r="C18" s="123" t="s">
        <v>5203</v>
      </c>
      <c r="D18" s="124" t="s">
        <v>5172</v>
      </c>
      <c r="E18" s="123">
        <v>299</v>
      </c>
      <c r="F18" s="124">
        <v>44811</v>
      </c>
      <c r="G18" s="86" t="s">
        <v>2950</v>
      </c>
    </row>
    <row r="19" spans="1:7" x14ac:dyDescent="0.25">
      <c r="A19" s="158">
        <v>18</v>
      </c>
      <c r="B19" s="51" t="s">
        <v>5270</v>
      </c>
      <c r="C19" s="123" t="s">
        <v>3502</v>
      </c>
      <c r="D19" s="124" t="s">
        <v>5271</v>
      </c>
      <c r="E19" s="123">
        <v>344</v>
      </c>
      <c r="F19" s="124">
        <v>44820</v>
      </c>
      <c r="G19" s="86" t="s">
        <v>2950</v>
      </c>
    </row>
    <row r="20" spans="1:7" x14ac:dyDescent="0.25">
      <c r="A20" s="158">
        <v>19</v>
      </c>
      <c r="B20" s="51" t="s">
        <v>5281</v>
      </c>
      <c r="C20" s="123">
        <v>232</v>
      </c>
      <c r="D20" s="124" t="s">
        <v>5282</v>
      </c>
      <c r="E20" s="123">
        <v>356</v>
      </c>
      <c r="F20" s="124">
        <v>44825</v>
      </c>
      <c r="G20" s="140" t="s">
        <v>2843</v>
      </c>
    </row>
    <row r="21" spans="1:7" x14ac:dyDescent="0.25">
      <c r="A21" s="158">
        <v>20</v>
      </c>
      <c r="B21" s="51" t="s">
        <v>5358</v>
      </c>
      <c r="C21" s="123">
        <v>921</v>
      </c>
      <c r="D21" s="124" t="s">
        <v>5359</v>
      </c>
      <c r="E21" s="123">
        <v>392</v>
      </c>
      <c r="F21" s="124">
        <v>44838</v>
      </c>
      <c r="G21" s="86" t="s">
        <v>2950</v>
      </c>
    </row>
    <row r="22" spans="1:7" x14ac:dyDescent="0.25">
      <c r="A22" s="158">
        <v>21</v>
      </c>
      <c r="B22" s="51" t="s">
        <v>5390</v>
      </c>
      <c r="C22" s="123">
        <v>611</v>
      </c>
      <c r="D22" s="124" t="s">
        <v>5172</v>
      </c>
      <c r="E22" s="123">
        <v>419</v>
      </c>
      <c r="F22" s="124">
        <v>44846</v>
      </c>
      <c r="G22" s="86" t="s">
        <v>2950</v>
      </c>
    </row>
    <row r="23" spans="1:7" x14ac:dyDescent="0.25">
      <c r="A23" s="158">
        <v>22</v>
      </c>
      <c r="B23" s="51" t="s">
        <v>5430</v>
      </c>
      <c r="C23" s="123" t="s">
        <v>5050</v>
      </c>
      <c r="D23" s="124" t="s">
        <v>5431</v>
      </c>
      <c r="E23" s="123">
        <v>449</v>
      </c>
      <c r="F23" s="124">
        <v>44858</v>
      </c>
      <c r="G23" s="86" t="s">
        <v>2950</v>
      </c>
    </row>
    <row r="24" spans="1:7" x14ac:dyDescent="0.25">
      <c r="A24" s="158">
        <v>23</v>
      </c>
      <c r="B24" s="51" t="s">
        <v>5437</v>
      </c>
      <c r="C24" s="123">
        <v>741</v>
      </c>
      <c r="D24" s="124" t="s">
        <v>5438</v>
      </c>
      <c r="E24" s="123">
        <v>457</v>
      </c>
      <c r="F24" s="124">
        <v>44861</v>
      </c>
      <c r="G24" s="86" t="s">
        <v>2950</v>
      </c>
    </row>
    <row r="25" spans="1:7" x14ac:dyDescent="0.25">
      <c r="A25" s="158">
        <v>24</v>
      </c>
      <c r="B25" s="51" t="s">
        <v>5442</v>
      </c>
      <c r="C25" s="123" t="s">
        <v>5059</v>
      </c>
      <c r="D25" s="124" t="s">
        <v>5443</v>
      </c>
      <c r="E25" s="123">
        <v>464</v>
      </c>
      <c r="F25" s="124">
        <v>44862</v>
      </c>
      <c r="G25" s="86" t="s">
        <v>2950</v>
      </c>
    </row>
    <row r="26" spans="1:7" x14ac:dyDescent="0.25">
      <c r="A26" s="158">
        <v>25</v>
      </c>
      <c r="B26" s="65" t="s">
        <v>5470</v>
      </c>
      <c r="C26" s="287" t="s">
        <v>5471</v>
      </c>
      <c r="D26" s="288" t="s">
        <v>5472</v>
      </c>
      <c r="E26" s="287">
        <v>480</v>
      </c>
      <c r="F26" s="288">
        <v>44872</v>
      </c>
      <c r="G26" s="244" t="s">
        <v>2843</v>
      </c>
    </row>
    <row r="27" spans="1:7" x14ac:dyDescent="0.25">
      <c r="A27" s="158">
        <v>26</v>
      </c>
      <c r="B27" s="65" t="s">
        <v>5473</v>
      </c>
      <c r="C27" s="287" t="s">
        <v>3829</v>
      </c>
      <c r="D27" s="288" t="s">
        <v>5472</v>
      </c>
      <c r="E27" s="287">
        <v>479</v>
      </c>
      <c r="F27" s="288">
        <v>44872</v>
      </c>
      <c r="G27" s="244" t="s">
        <v>2843</v>
      </c>
    </row>
    <row r="28" spans="1:7" x14ac:dyDescent="0.25">
      <c r="A28" s="158">
        <v>27</v>
      </c>
      <c r="B28" s="65" t="s">
        <v>5474</v>
      </c>
      <c r="C28" s="287" t="s">
        <v>4922</v>
      </c>
      <c r="D28" s="288" t="s">
        <v>5472</v>
      </c>
      <c r="E28" s="287">
        <v>481</v>
      </c>
      <c r="F28" s="288">
        <v>44872</v>
      </c>
      <c r="G28" s="244" t="s">
        <v>2843</v>
      </c>
    </row>
    <row r="29" spans="1:7" x14ac:dyDescent="0.25">
      <c r="A29" s="158">
        <v>28</v>
      </c>
      <c r="B29" s="65" t="s">
        <v>5486</v>
      </c>
      <c r="C29" s="287" t="s">
        <v>5487</v>
      </c>
      <c r="D29" s="288" t="s">
        <v>5488</v>
      </c>
      <c r="E29" s="287">
        <v>488</v>
      </c>
      <c r="F29" s="288">
        <v>44875</v>
      </c>
      <c r="G29" s="244" t="s">
        <v>2843</v>
      </c>
    </row>
    <row r="30" spans="1:7" x14ac:dyDescent="0.25">
      <c r="A30" s="158">
        <v>29</v>
      </c>
      <c r="B30" s="51" t="s">
        <v>5490</v>
      </c>
      <c r="C30" s="123">
        <v>741</v>
      </c>
      <c r="D30" s="124" t="s">
        <v>5491</v>
      </c>
      <c r="E30" s="123">
        <v>500</v>
      </c>
      <c r="F30" s="124">
        <v>44881</v>
      </c>
      <c r="G30" s="86" t="s">
        <v>2950</v>
      </c>
    </row>
    <row r="31" spans="1:7" x14ac:dyDescent="0.25">
      <c r="A31" s="158">
        <v>30</v>
      </c>
      <c r="B31" s="51" t="s">
        <v>5504</v>
      </c>
      <c r="C31" s="123" t="s">
        <v>4490</v>
      </c>
      <c r="D31" s="124" t="s">
        <v>5172</v>
      </c>
      <c r="E31" s="123">
        <v>503</v>
      </c>
      <c r="F31" s="124">
        <v>44882</v>
      </c>
      <c r="G31" s="140" t="s">
        <v>2843</v>
      </c>
    </row>
    <row r="32" spans="1:7" x14ac:dyDescent="0.25">
      <c r="A32" s="158">
        <v>31</v>
      </c>
      <c r="B32" s="65" t="s">
        <v>5505</v>
      </c>
      <c r="C32" s="287" t="s">
        <v>4043</v>
      </c>
      <c r="D32" s="288" t="s">
        <v>5506</v>
      </c>
      <c r="E32" s="287">
        <v>504</v>
      </c>
      <c r="F32" s="288">
        <v>44882</v>
      </c>
      <c r="G32" s="244" t="s">
        <v>2843</v>
      </c>
    </row>
    <row r="33" spans="1:7" x14ac:dyDescent="0.25">
      <c r="A33" s="158">
        <v>32</v>
      </c>
      <c r="B33" s="51" t="s">
        <v>5526</v>
      </c>
      <c r="C33" s="123">
        <v>821</v>
      </c>
      <c r="D33" s="124" t="s">
        <v>5172</v>
      </c>
      <c r="E33" s="123">
        <v>526</v>
      </c>
      <c r="F33" s="124">
        <v>44897</v>
      </c>
      <c r="G33" s="140" t="s">
        <v>2843</v>
      </c>
    </row>
    <row r="34" spans="1:7" x14ac:dyDescent="0.25">
      <c r="A34" s="158">
        <v>33</v>
      </c>
      <c r="B34" s="65" t="s">
        <v>5531</v>
      </c>
      <c r="C34" s="287" t="s">
        <v>5532</v>
      </c>
      <c r="D34" s="288" t="s">
        <v>5533</v>
      </c>
      <c r="E34" s="287">
        <v>543</v>
      </c>
      <c r="F34" s="288">
        <v>44910</v>
      </c>
      <c r="G34" s="244" t="s">
        <v>2843</v>
      </c>
    </row>
    <row r="35" spans="1:7" x14ac:dyDescent="0.25">
      <c r="A35" s="158">
        <v>34</v>
      </c>
      <c r="B35" s="83" t="s">
        <v>5536</v>
      </c>
      <c r="C35" s="221">
        <v>531</v>
      </c>
      <c r="D35" s="222" t="s">
        <v>5172</v>
      </c>
      <c r="E35" s="221">
        <v>545</v>
      </c>
      <c r="F35" s="222">
        <v>44911</v>
      </c>
      <c r="G35" s="36" t="s">
        <v>2950</v>
      </c>
    </row>
    <row r="36" spans="1:7" x14ac:dyDescent="0.25">
      <c r="A36" s="158">
        <v>35</v>
      </c>
      <c r="B36" s="65" t="s">
        <v>5539</v>
      </c>
      <c r="C36" s="287" t="s">
        <v>5532</v>
      </c>
      <c r="D36" s="288" t="s">
        <v>5540</v>
      </c>
      <c r="E36" s="287">
        <v>532</v>
      </c>
      <c r="F36" s="288">
        <v>44900</v>
      </c>
      <c r="G36" s="244" t="s">
        <v>2843</v>
      </c>
    </row>
    <row r="37" spans="1:7" x14ac:dyDescent="0.25">
      <c r="A37" s="158">
        <v>36</v>
      </c>
      <c r="B37" s="83" t="s">
        <v>5542</v>
      </c>
      <c r="C37" s="221">
        <v>232</v>
      </c>
      <c r="D37" s="222" t="s">
        <v>5172</v>
      </c>
      <c r="E37" s="221">
        <v>539</v>
      </c>
      <c r="F37" s="222">
        <v>44903</v>
      </c>
      <c r="G37" s="140" t="s">
        <v>2843</v>
      </c>
    </row>
    <row r="38" spans="1:7" x14ac:dyDescent="0.25">
      <c r="A38" s="158">
        <v>37</v>
      </c>
      <c r="B38" s="83" t="s">
        <v>5555</v>
      </c>
      <c r="C38" s="221">
        <v>432</v>
      </c>
      <c r="D38" s="222" t="s">
        <v>5172</v>
      </c>
      <c r="E38" s="221">
        <v>548</v>
      </c>
      <c r="F38" s="222">
        <v>44914</v>
      </c>
      <c r="G38" s="140" t="s">
        <v>2843</v>
      </c>
    </row>
    <row r="39" spans="1:7" x14ac:dyDescent="0.25">
      <c r="A39" s="158">
        <v>38</v>
      </c>
      <c r="B39" s="65" t="s">
        <v>5559</v>
      </c>
      <c r="C39" s="287" t="s">
        <v>5560</v>
      </c>
      <c r="D39" s="288" t="s">
        <v>5561</v>
      </c>
      <c r="E39" s="287">
        <v>550</v>
      </c>
      <c r="F39" s="288">
        <v>44917</v>
      </c>
      <c r="G39" s="396" t="s">
        <v>2950</v>
      </c>
    </row>
    <row r="40" spans="1:7" x14ac:dyDescent="0.25">
      <c r="A40" s="158">
        <v>39</v>
      </c>
      <c r="B40" s="83" t="s">
        <v>5568</v>
      </c>
      <c r="C40" s="221">
        <v>521</v>
      </c>
      <c r="D40" s="222" t="s">
        <v>5569</v>
      </c>
      <c r="E40" s="221">
        <v>7</v>
      </c>
      <c r="F40" s="222">
        <v>44939</v>
      </c>
      <c r="G40" s="86" t="s">
        <v>2950</v>
      </c>
    </row>
    <row r="41" spans="1:7" x14ac:dyDescent="0.25">
      <c r="A41" s="158">
        <v>40</v>
      </c>
      <c r="B41" s="83" t="s">
        <v>5576</v>
      </c>
      <c r="C41" s="221" t="s">
        <v>5577</v>
      </c>
      <c r="D41" s="222" t="s">
        <v>5578</v>
      </c>
      <c r="E41" s="221">
        <v>12</v>
      </c>
      <c r="F41" s="222">
        <v>44943</v>
      </c>
      <c r="G41" s="86" t="s">
        <v>2950</v>
      </c>
    </row>
    <row r="42" spans="1:7" x14ac:dyDescent="0.25">
      <c r="A42" s="158">
        <v>41</v>
      </c>
      <c r="B42" s="51" t="s">
        <v>3946</v>
      </c>
      <c r="C42" s="123">
        <v>831</v>
      </c>
      <c r="D42" s="124" t="s">
        <v>5587</v>
      </c>
      <c r="E42" s="123">
        <v>17</v>
      </c>
      <c r="F42" s="124">
        <v>44945</v>
      </c>
      <c r="G42" s="86" t="s">
        <v>2950</v>
      </c>
    </row>
    <row r="43" spans="1:7" x14ac:dyDescent="0.25">
      <c r="A43" s="158">
        <v>42</v>
      </c>
      <c r="B43" s="51" t="s">
        <v>5595</v>
      </c>
      <c r="C43" s="123">
        <v>331</v>
      </c>
      <c r="D43" s="124" t="s">
        <v>5596</v>
      </c>
      <c r="E43" s="123">
        <v>23</v>
      </c>
      <c r="F43" s="124">
        <v>44949</v>
      </c>
      <c r="G43" s="86" t="s">
        <v>2950</v>
      </c>
    </row>
    <row r="44" spans="1:7" x14ac:dyDescent="0.25">
      <c r="A44" s="158">
        <v>43</v>
      </c>
      <c r="B44" s="51" t="s">
        <v>5601</v>
      </c>
      <c r="C44" s="123" t="s">
        <v>5050</v>
      </c>
      <c r="D44" s="124" t="s">
        <v>5602</v>
      </c>
      <c r="E44" s="123">
        <v>28</v>
      </c>
      <c r="F44" s="124">
        <v>44951</v>
      </c>
      <c r="G44" s="140" t="s">
        <v>2843</v>
      </c>
    </row>
    <row r="45" spans="1:7" x14ac:dyDescent="0.25">
      <c r="A45" s="158">
        <v>44</v>
      </c>
      <c r="B45" s="51" t="s">
        <v>5610</v>
      </c>
      <c r="C45" s="123">
        <v>531</v>
      </c>
      <c r="D45" s="124" t="s">
        <v>5611</v>
      </c>
      <c r="E45" s="123">
        <v>42</v>
      </c>
      <c r="F45" s="124">
        <v>44963</v>
      </c>
      <c r="G45" s="86" t="s">
        <v>2950</v>
      </c>
    </row>
    <row r="46" spans="1:7" x14ac:dyDescent="0.25">
      <c r="A46" s="158">
        <v>45</v>
      </c>
      <c r="B46" s="51" t="s">
        <v>5617</v>
      </c>
      <c r="C46" s="123" t="s">
        <v>3502</v>
      </c>
      <c r="D46" s="124" t="s">
        <v>5618</v>
      </c>
      <c r="E46" s="123">
        <v>49</v>
      </c>
      <c r="F46" s="124">
        <v>44965</v>
      </c>
      <c r="G46" s="86" t="s">
        <v>2950</v>
      </c>
    </row>
    <row r="47" spans="1:7" x14ac:dyDescent="0.25">
      <c r="A47" s="158">
        <v>46</v>
      </c>
      <c r="B47" s="51" t="s">
        <v>5636</v>
      </c>
      <c r="C47" s="123" t="s">
        <v>5637</v>
      </c>
      <c r="D47" s="124" t="s">
        <v>5638</v>
      </c>
      <c r="E47" s="123">
        <v>69</v>
      </c>
      <c r="F47" s="124">
        <v>44986</v>
      </c>
      <c r="G47" s="140" t="s">
        <v>2843</v>
      </c>
    </row>
    <row r="48" spans="1:7" x14ac:dyDescent="0.25">
      <c r="A48" s="158">
        <v>47</v>
      </c>
      <c r="B48" s="51" t="s">
        <v>5642</v>
      </c>
      <c r="C48" s="334" t="s">
        <v>2490</v>
      </c>
      <c r="D48" s="124" t="s">
        <v>5643</v>
      </c>
      <c r="E48" s="123">
        <v>71</v>
      </c>
      <c r="F48" s="124">
        <v>44987</v>
      </c>
      <c r="G48" s="86" t="s">
        <v>2950</v>
      </c>
    </row>
    <row r="49" spans="1:7" x14ac:dyDescent="0.25">
      <c r="A49" s="158">
        <v>48</v>
      </c>
      <c r="B49" s="51" t="s">
        <v>5645</v>
      </c>
      <c r="C49" s="123" t="s">
        <v>5646</v>
      </c>
      <c r="D49" s="124" t="s">
        <v>5647</v>
      </c>
      <c r="E49" s="123">
        <v>73</v>
      </c>
      <c r="F49" s="124">
        <v>44988</v>
      </c>
      <c r="G49" s="140" t="s">
        <v>2843</v>
      </c>
    </row>
    <row r="50" spans="1:7" x14ac:dyDescent="0.25">
      <c r="A50" s="158">
        <v>49</v>
      </c>
      <c r="B50" s="51" t="s">
        <v>5652</v>
      </c>
      <c r="C50" s="123" t="s">
        <v>4525</v>
      </c>
      <c r="D50" s="124" t="s">
        <v>5657</v>
      </c>
      <c r="E50" s="123">
        <v>76</v>
      </c>
      <c r="F50" s="124">
        <v>44994</v>
      </c>
      <c r="G50" s="140" t="s">
        <v>2843</v>
      </c>
    </row>
    <row r="51" spans="1:7" x14ac:dyDescent="0.25">
      <c r="A51" s="158">
        <v>50</v>
      </c>
      <c r="B51" s="51" t="s">
        <v>5655</v>
      </c>
      <c r="C51" s="123">
        <v>711</v>
      </c>
      <c r="D51" s="124" t="s">
        <v>5656</v>
      </c>
      <c r="E51" s="123">
        <v>83</v>
      </c>
      <c r="F51" s="124">
        <v>45001</v>
      </c>
      <c r="G51" s="86" t="s">
        <v>2950</v>
      </c>
    </row>
    <row r="52" spans="1:7" x14ac:dyDescent="0.25">
      <c r="A52" s="158">
        <v>51</v>
      </c>
      <c r="B52" s="51" t="s">
        <v>5673</v>
      </c>
      <c r="C52" s="123">
        <v>821</v>
      </c>
      <c r="D52" s="124" t="s">
        <v>5674</v>
      </c>
      <c r="E52" s="123">
        <v>84</v>
      </c>
      <c r="F52" s="124">
        <v>45002</v>
      </c>
      <c r="G52" s="302" t="s">
        <v>2950</v>
      </c>
    </row>
    <row r="53" spans="1:7" x14ac:dyDescent="0.25">
      <c r="A53" s="158">
        <v>52</v>
      </c>
      <c r="B53" s="51" t="s">
        <v>5697</v>
      </c>
      <c r="C53" s="123">
        <v>531</v>
      </c>
      <c r="D53" s="124" t="s">
        <v>5698</v>
      </c>
      <c r="E53" s="123">
        <v>107</v>
      </c>
      <c r="F53" s="124">
        <v>45037</v>
      </c>
      <c r="G53" s="302" t="s">
        <v>2950</v>
      </c>
    </row>
    <row r="54" spans="1:7" x14ac:dyDescent="0.25">
      <c r="A54" s="158">
        <v>53</v>
      </c>
      <c r="B54" s="51" t="s">
        <v>5700</v>
      </c>
      <c r="C54" s="123">
        <v>332</v>
      </c>
      <c r="D54" s="124" t="s">
        <v>5701</v>
      </c>
      <c r="E54" s="123">
        <v>112</v>
      </c>
      <c r="F54" s="124">
        <v>45042</v>
      </c>
      <c r="G54" s="140" t="s">
        <v>2843</v>
      </c>
    </row>
    <row r="55" spans="1:7" x14ac:dyDescent="0.25">
      <c r="A55" s="158">
        <v>54</v>
      </c>
      <c r="B55" s="51" t="s">
        <v>5702</v>
      </c>
      <c r="C55" s="123">
        <v>921</v>
      </c>
      <c r="D55" s="124" t="s">
        <v>5703</v>
      </c>
      <c r="E55" s="123">
        <v>111</v>
      </c>
      <c r="F55" s="124">
        <v>45041</v>
      </c>
      <c r="G55" s="86" t="s">
        <v>2950</v>
      </c>
    </row>
    <row r="56" spans="1:7" x14ac:dyDescent="0.25">
      <c r="A56" s="158">
        <v>55</v>
      </c>
      <c r="B56" s="51" t="s">
        <v>5706</v>
      </c>
      <c r="C56" s="123" t="s">
        <v>5135</v>
      </c>
      <c r="D56" s="124" t="s">
        <v>5707</v>
      </c>
      <c r="E56" s="123">
        <v>113</v>
      </c>
      <c r="F56" s="124">
        <v>45042</v>
      </c>
      <c r="G56" s="140" t="s">
        <v>2843</v>
      </c>
    </row>
    <row r="57" spans="1:7" x14ac:dyDescent="0.25">
      <c r="A57" s="158">
        <v>56</v>
      </c>
      <c r="B57" s="51" t="s">
        <v>5711</v>
      </c>
      <c r="C57" s="123" t="s">
        <v>3829</v>
      </c>
      <c r="D57" s="124" t="s">
        <v>5712</v>
      </c>
      <c r="E57" s="123">
        <v>115</v>
      </c>
      <c r="F57" s="124">
        <v>45043</v>
      </c>
      <c r="G57" s="140" t="s">
        <v>2843</v>
      </c>
    </row>
    <row r="58" spans="1:7" x14ac:dyDescent="0.25">
      <c r="A58" s="158">
        <v>57</v>
      </c>
      <c r="B58" s="51" t="s">
        <v>5713</v>
      </c>
      <c r="C58" s="123" t="s">
        <v>3829</v>
      </c>
      <c r="D58" s="124" t="s">
        <v>5712</v>
      </c>
      <c r="E58" s="123">
        <v>116</v>
      </c>
      <c r="F58" s="124">
        <v>45043</v>
      </c>
      <c r="G58" s="140" t="s">
        <v>2843</v>
      </c>
    </row>
    <row r="59" spans="1:7" x14ac:dyDescent="0.25">
      <c r="A59" s="158">
        <v>58</v>
      </c>
      <c r="B59" s="51" t="s">
        <v>5714</v>
      </c>
      <c r="C59" s="123" t="s">
        <v>3829</v>
      </c>
      <c r="D59" s="124" t="s">
        <v>5712</v>
      </c>
      <c r="E59" s="123">
        <v>117</v>
      </c>
      <c r="F59" s="124">
        <v>45043</v>
      </c>
      <c r="G59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Y384"/>
  <sheetViews>
    <sheetView zoomScaleNormal="100" workbookViewId="0">
      <pane ySplit="2" topLeftCell="A157" activePane="bottomLeft" state="frozen"/>
      <selection pane="bottomLeft" activeCell="O163" sqref="O163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5715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393</v>
      </c>
      <c r="G4" s="24">
        <f>C6+C13+C24+C32+C37+C43+C50+C109+C122+C123+C132+C133+C141+C152+C55+C64+C85+C94+C14+C15+C25+C26+C65+C110+C124+C142+C153+C103</f>
        <v>383</v>
      </c>
      <c r="H4" s="24">
        <f>C7+C16+C27+C33+C38+C45+C51+C56+C111+C125+C126+C134+C143+C154+C135+C86+C96+C68+C69+C112</f>
        <v>333</v>
      </c>
      <c r="I4" s="24">
        <f>C8+C34+C39+C47+C52+C57+C113+C127+C136+C145+C156+C157+C128+C87+C98+C72+C74+C137+C158+C114</f>
        <v>261</v>
      </c>
      <c r="J4" s="24"/>
      <c r="K4" s="170">
        <f>F4+G4+H4+I4</f>
        <v>1370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23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23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269</v>
      </c>
      <c r="G7" s="5">
        <f>B6+B13+B14+B15+B24+B25+B26+B32+B37+B43+B50+B55+B109+B122+B123+B132+B141+B152+B153+B133+B64+B85+B94+B65+B110+B142+B66+B67+B95+B44+B81+B82+B103</f>
        <v>250</v>
      </c>
      <c r="H7" s="5">
        <f>B7+B16+B17+B18+B27+B28+B29+B33+B38+B45+B51+B56+B111+B125+B126+B134+B135+B143+B154+B155+B86+B96+B68+B69+B112+B144+B72+B46+B70+B71+B97</f>
        <v>250</v>
      </c>
      <c r="I7" s="5">
        <f>B8+B34+B39+B47+B52+B57+B113+B127+B136+B137+B145+B156+B157+B158+B87+B98+B74+B128+B75+B73+B114+B146</f>
        <v>88</v>
      </c>
      <c r="J7" s="5"/>
      <c r="K7" s="94">
        <f>SUM(F7+G7+H7+I7)</f>
        <v>857</v>
      </c>
    </row>
    <row r="8" spans="1:19" x14ac:dyDescent="0.25">
      <c r="A8" s="62">
        <v>141</v>
      </c>
      <c r="B8" s="5">
        <v>0</v>
      </c>
      <c r="C8" s="24">
        <v>20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D4+D10+D11+D12+D21+D22+D23+D31+D36+D41+D49+D54+D107+D119+D120+D121+D130+D131+D139+D140+D149+D150+D60+D84+D91+D61+D108+D151+D42+D79+D93</f>
        <v>6</v>
      </c>
      <c r="G10" s="5">
        <f>D6+D13+D14+D15+D24+D25+D32+D37+D43+D50+D55+D109+D122+D123+D132+D133+D141+D152+D153+D64+D85+D94+D26+D65+D110+D142+D66+D95</f>
        <v>11</v>
      </c>
      <c r="H10" s="5">
        <f>D7+D16+D17+D18+D27+D28+D29+D33+D38+D45+D51+D56+D111+D125+D126+D134+D143+D154+D155+D65+D86+D96+D68+D69+D144+D112+D46+D82</f>
        <v>25</v>
      </c>
      <c r="I10" s="5">
        <f>D8+D34+D39+D47+D52+D57+D113+D127+D136+D137+D145+D156+D157+D158+D87+D98+D72+D74+D128</f>
        <v>6</v>
      </c>
      <c r="J10" s="5"/>
      <c r="K10" s="94">
        <f>SUM(F10+G10+H10+I10)</f>
        <v>48</v>
      </c>
    </row>
    <row r="11" spans="1:19" x14ac:dyDescent="0.25">
      <c r="A11" s="62" t="s">
        <v>2874</v>
      </c>
      <c r="B11" s="5">
        <v>17</v>
      </c>
      <c r="C11" s="5"/>
      <c r="D11" s="5"/>
      <c r="E11" s="5"/>
      <c r="F11" s="5"/>
      <c r="G11" s="5"/>
      <c r="H11" s="5"/>
      <c r="I11" s="5"/>
      <c r="J11" s="5"/>
      <c r="K11" s="94">
        <f>K4+K7+K10</f>
        <v>2275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668</v>
      </c>
      <c r="G16" s="5">
        <f>SUM(G4+G7+G10)</f>
        <v>644</v>
      </c>
      <c r="H16" s="5">
        <f>SUM(H4+H7+H10)</f>
        <v>608</v>
      </c>
      <c r="I16" s="5">
        <f>SUM(I4+I7+I10)</f>
        <v>355</v>
      </c>
      <c r="J16" s="5"/>
      <c r="K16" s="94">
        <f>SUM(F16+G16+H16+I16)</f>
        <v>2275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22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17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1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26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1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23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1</v>
      </c>
      <c r="C34" s="5">
        <v>23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13</v>
      </c>
      <c r="D38" s="5">
        <v>3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20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17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23</v>
      </c>
      <c r="D45" s="108">
        <v>2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27</v>
      </c>
      <c r="C46" s="108"/>
      <c r="D46" s="108">
        <v>1</v>
      </c>
      <c r="E46" s="260" t="s">
        <v>2843</v>
      </c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2</v>
      </c>
      <c r="C47" s="108">
        <v>23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/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24</v>
      </c>
      <c r="D50" s="5">
        <v>1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2992</v>
      </c>
      <c r="B51" s="5">
        <v>1</v>
      </c>
      <c r="C51" s="5">
        <v>21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19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0</v>
      </c>
      <c r="E54" s="264"/>
      <c r="F54" s="5"/>
      <c r="G54" s="5"/>
      <c r="H54" s="5"/>
      <c r="I54" s="5"/>
      <c r="J54" s="5"/>
      <c r="K54" s="5"/>
      <c r="O54" s="220"/>
      <c r="T54" s="220"/>
    </row>
    <row r="55" spans="1:20" x14ac:dyDescent="0.25">
      <c r="A55" s="5" t="s">
        <v>2995</v>
      </c>
      <c r="B55" s="5">
        <v>1</v>
      </c>
      <c r="C55" s="5">
        <v>24</v>
      </c>
      <c r="D55" s="5">
        <v>0</v>
      </c>
      <c r="E55" s="5"/>
      <c r="F55" s="5"/>
      <c r="G55" s="5"/>
      <c r="H55" s="5"/>
      <c r="I55" s="5"/>
      <c r="J55" s="5"/>
      <c r="K55" s="5"/>
      <c r="O55" s="220"/>
    </row>
    <row r="56" spans="1:20" x14ac:dyDescent="0.25">
      <c r="A56" s="5" t="s">
        <v>2996</v>
      </c>
      <c r="B56" s="5">
        <v>2</v>
      </c>
      <c r="C56" s="5">
        <v>19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23</v>
      </c>
      <c r="D57" s="5">
        <v>1</v>
      </c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23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20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M73" s="220"/>
      <c r="N73" s="220"/>
    </row>
    <row r="74" spans="1:16" x14ac:dyDescent="0.25">
      <c r="A74" s="5" t="s">
        <v>5098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25</v>
      </c>
      <c r="C79" s="5"/>
      <c r="D79" s="5">
        <v>1</v>
      </c>
      <c r="E79" s="264" t="s">
        <v>2843</v>
      </c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26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24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23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3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23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20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12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5102</v>
      </c>
      <c r="B97" s="5">
        <v>12</v>
      </c>
      <c r="C97" s="5"/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4132</v>
      </c>
      <c r="B98" s="5">
        <v>9</v>
      </c>
      <c r="C98" s="5">
        <v>15</v>
      </c>
      <c r="D98" s="5">
        <v>1</v>
      </c>
      <c r="E98" s="264" t="s">
        <v>2843</v>
      </c>
      <c r="F98" s="5"/>
      <c r="G98" s="5"/>
      <c r="H98" s="5"/>
      <c r="I98" s="5"/>
      <c r="J98" s="5"/>
      <c r="K98" s="5"/>
    </row>
    <row r="99" spans="1:11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5103</v>
      </c>
      <c r="B103" s="5">
        <v>0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1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1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1" x14ac:dyDescent="0.25">
      <c r="A109" s="362" t="s">
        <v>2490</v>
      </c>
      <c r="B109" s="5">
        <v>0</v>
      </c>
      <c r="C109" s="5">
        <v>25</v>
      </c>
      <c r="D109" s="5">
        <v>1</v>
      </c>
      <c r="E109" s="5"/>
      <c r="F109" s="5"/>
      <c r="G109" s="5"/>
      <c r="H109" s="5"/>
      <c r="I109" s="5"/>
      <c r="J109" s="5"/>
      <c r="K109" s="94"/>
    </row>
    <row r="110" spans="1:11" x14ac:dyDescent="0.25">
      <c r="A110" s="362" t="s">
        <v>3981</v>
      </c>
      <c r="B110" s="5">
        <v>9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1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1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</row>
    <row r="113" spans="1:11" x14ac:dyDescent="0.25">
      <c r="A113" s="362" t="s">
        <v>2491</v>
      </c>
      <c r="B113" s="5">
        <v>0</v>
      </c>
      <c r="C113" s="5">
        <v>25</v>
      </c>
      <c r="D113" s="5">
        <v>0</v>
      </c>
      <c r="E113" s="5"/>
      <c r="F113" s="5"/>
      <c r="G113" s="5"/>
      <c r="H113" s="5"/>
      <c r="I113" s="5"/>
      <c r="J113" s="5"/>
      <c r="K113" s="94"/>
    </row>
    <row r="114" spans="1:11" x14ac:dyDescent="0.25">
      <c r="A114" s="369" t="s">
        <v>5104</v>
      </c>
      <c r="B114" s="5">
        <v>13</v>
      </c>
      <c r="C114" s="5">
        <v>1</v>
      </c>
      <c r="D114" s="5"/>
      <c r="E114" s="5"/>
      <c r="F114" s="5"/>
      <c r="G114" s="5"/>
      <c r="H114" s="5"/>
      <c r="I114" s="5"/>
      <c r="J114" s="5"/>
      <c r="K114" s="5"/>
    </row>
    <row r="115" spans="1:1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1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1" x14ac:dyDescent="0.25">
      <c r="A119" s="62">
        <v>711</v>
      </c>
      <c r="B119" s="5">
        <v>0</v>
      </c>
      <c r="C119" s="5">
        <v>24</v>
      </c>
      <c r="D119" s="5">
        <v>1</v>
      </c>
      <c r="E119" s="135"/>
      <c r="F119" s="5"/>
      <c r="G119" s="5"/>
      <c r="H119" s="5"/>
      <c r="I119" s="5"/>
      <c r="J119" s="5"/>
      <c r="K119" s="5"/>
    </row>
    <row r="120" spans="1:11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1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1" x14ac:dyDescent="0.25">
      <c r="A122" s="62">
        <v>721</v>
      </c>
      <c r="B122" s="5">
        <v>0</v>
      </c>
      <c r="C122" s="5">
        <v>23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1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1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1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1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1" x14ac:dyDescent="0.25">
      <c r="A127" s="62">
        <v>741</v>
      </c>
      <c r="B127" s="5">
        <v>0</v>
      </c>
      <c r="C127" s="5">
        <v>22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1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21</v>
      </c>
      <c r="D132" s="5">
        <v>2</v>
      </c>
      <c r="E132" s="135" t="s">
        <v>3636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20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24</v>
      </c>
      <c r="D141" s="96">
        <v>2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13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2</v>
      </c>
      <c r="C145" s="5">
        <v>25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21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25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24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18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21</v>
      </c>
      <c r="C155" s="5"/>
      <c r="D155" s="5">
        <v>1</v>
      </c>
      <c r="E155" s="135" t="s">
        <v>2843</v>
      </c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3</v>
      </c>
      <c r="C156" s="5">
        <v>25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17</v>
      </c>
      <c r="C157" s="5">
        <v>0</v>
      </c>
      <c r="D157" s="5">
        <v>1</v>
      </c>
      <c r="E157" s="135" t="s">
        <v>2843</v>
      </c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857</v>
      </c>
      <c r="C160" s="176">
        <f>SUM(C4:C159)</f>
        <v>1370</v>
      </c>
      <c r="D160" s="176">
        <f>SUM(D4:D159)</f>
        <v>48</v>
      </c>
      <c r="E160" s="165"/>
      <c r="F160" s="176"/>
      <c r="G160" s="165"/>
      <c r="H160" s="165"/>
      <c r="I160" s="165"/>
      <c r="J160" s="165"/>
      <c r="K160" s="176">
        <f>B160+C160+D160</f>
        <v>2275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7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16</v>
      </c>
      <c r="C177" s="165"/>
      <c r="D177" s="165">
        <v>0</v>
      </c>
      <c r="E177" s="254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9</v>
      </c>
      <c r="C181" s="96">
        <v>15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18</v>
      </c>
      <c r="C184" s="96"/>
      <c r="D184" s="96">
        <v>2</v>
      </c>
      <c r="E184" s="268" t="s">
        <v>2843</v>
      </c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85</v>
      </c>
      <c r="G186" s="24">
        <f>SUM(C175+C176+C177+C196+C203+C209+C210)</f>
        <v>60</v>
      </c>
      <c r="H186" s="24">
        <f>SUM(C178+C179+C180+C197+C204+C211+C212)</f>
        <v>60</v>
      </c>
      <c r="I186" s="24">
        <f>SUM(C181+C182+C183+C184+C213+C214+C215)</f>
        <v>30</v>
      </c>
      <c r="J186" s="24">
        <f>SUM(C215)</f>
        <v>0</v>
      </c>
      <c r="K186" s="170">
        <f>SUM(F186:J186)</f>
        <v>235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26</v>
      </c>
      <c r="G188" s="165">
        <f>SUM(B175+B176+B177+B196+B203+B209+B210)</f>
        <v>36</v>
      </c>
      <c r="H188" s="165">
        <f>SUM(B178+B179+B180+B197+B204+B211+B212)</f>
        <v>58</v>
      </c>
      <c r="I188" s="165">
        <f>SUM(B181+B182+B183+B184+B213+B214)</f>
        <v>77</v>
      </c>
      <c r="J188" s="165">
        <f>SUM(B215)</f>
        <v>23</v>
      </c>
      <c r="K188" s="176">
        <f>SUM(F188:J188)</f>
        <v>220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2</v>
      </c>
      <c r="G190" s="165">
        <f>SUM(D175+D176+D177+D196+D203+D209+D210)</f>
        <v>1</v>
      </c>
      <c r="H190" s="165">
        <f>SUM(D178+D179+D180+D204+D211+D212)</f>
        <v>1</v>
      </c>
      <c r="I190" s="165">
        <f>SUM(D185+D186+D187+D181+D184)</f>
        <v>3</v>
      </c>
      <c r="J190" s="165">
        <f>SUM(D215)</f>
        <v>2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113</v>
      </c>
      <c r="G192" s="96">
        <f>G186+G188+G190</f>
        <v>97</v>
      </c>
      <c r="H192" s="96">
        <f>H186+H188+H190</f>
        <v>119</v>
      </c>
      <c r="I192" s="96">
        <f>I186+I188+I190</f>
        <v>110</v>
      </c>
      <c r="J192" s="96">
        <f>SUM(J186+J188+J190)</f>
        <v>25</v>
      </c>
      <c r="K192" s="167">
        <f>SUM(K186:K191)</f>
        <v>464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464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1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15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4</v>
      </c>
      <c r="C204" s="163">
        <v>15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7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20</v>
      </c>
      <c r="C212" s="271"/>
      <c r="D212" s="5">
        <v>0</v>
      </c>
      <c r="E212" s="252"/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3</v>
      </c>
      <c r="C213" s="271">
        <v>15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23</v>
      </c>
      <c r="C215" s="271"/>
      <c r="D215" s="5">
        <v>2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220</v>
      </c>
      <c r="C220" s="179">
        <f>SUM(C171:C219)</f>
        <v>235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464</v>
      </c>
    </row>
    <row r="221" spans="1:18" ht="15.75" thickTop="1" x14ac:dyDescent="0.25">
      <c r="A221" s="24" t="s">
        <v>1802</v>
      </c>
      <c r="B221" s="24">
        <f>B220+B160</f>
        <v>1077</v>
      </c>
      <c r="C221" s="24">
        <f>C160+C220</f>
        <v>1605</v>
      </c>
      <c r="D221" s="24">
        <f>D160+D220</f>
        <v>57</v>
      </c>
      <c r="E221" s="24"/>
      <c r="F221" s="24"/>
      <c r="G221" s="24"/>
      <c r="H221" s="24"/>
      <c r="I221" s="24"/>
      <c r="J221" s="24"/>
      <c r="K221" s="24">
        <f>K220+K160</f>
        <v>2739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5717</v>
      </c>
      <c r="E227" s="253" t="s">
        <v>5516</v>
      </c>
      <c r="P227" t="s">
        <v>5530</v>
      </c>
      <c r="Q227" s="253"/>
      <c r="R227" s="253"/>
    </row>
    <row r="228" spans="1:18" x14ac:dyDescent="0.25">
      <c r="A228" s="253" t="s">
        <v>5727</v>
      </c>
      <c r="B228" s="253"/>
      <c r="C228" s="253"/>
      <c r="D228" s="253"/>
      <c r="E228" s="253" t="s">
        <v>5730</v>
      </c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t="s">
        <v>4254</v>
      </c>
      <c r="Q228" s="253"/>
      <c r="R228" s="253"/>
    </row>
    <row r="229" spans="1:18" x14ac:dyDescent="0.25">
      <c r="A229" s="253" t="s">
        <v>5357</v>
      </c>
      <c r="B229" s="253"/>
      <c r="C229" s="253"/>
      <c r="D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 t="s">
        <v>5733</v>
      </c>
      <c r="Q229" s="253"/>
      <c r="R229" s="253"/>
    </row>
    <row r="230" spans="1:18" x14ac:dyDescent="0.25">
      <c r="A230" s="253" t="s">
        <v>5728</v>
      </c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t="s">
        <v>5708</v>
      </c>
      <c r="Q230" s="253"/>
      <c r="R230" s="253"/>
    </row>
    <row r="231" spans="1:18" x14ac:dyDescent="0.25">
      <c r="A231" s="253" t="s">
        <v>5729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t="s">
        <v>5710</v>
      </c>
      <c r="Q231" s="253"/>
      <c r="R231" s="253"/>
    </row>
    <row r="232" spans="1:18" x14ac:dyDescent="0.25">
      <c r="A232" s="253" t="s">
        <v>5731</v>
      </c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B328" s="166"/>
      <c r="E328" s="253" t="s">
        <v>5724</v>
      </c>
      <c r="P328" t="s">
        <v>5718</v>
      </c>
    </row>
    <row r="329" spans="1:18" x14ac:dyDescent="0.25">
      <c r="E329" t="s">
        <v>5732</v>
      </c>
      <c r="P329" t="s">
        <v>5719</v>
      </c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/>
      <c r="B344" s="253"/>
      <c r="C344" s="253"/>
      <c r="D344" s="253"/>
      <c r="E344" s="253"/>
      <c r="F344" s="253"/>
      <c r="G344" s="253"/>
    </row>
    <row r="345" spans="1:16" x14ac:dyDescent="0.25">
      <c r="A345" s="253"/>
      <c r="C345" s="253"/>
      <c r="D345" s="253"/>
      <c r="E345" s="253"/>
      <c r="F345" s="253"/>
      <c r="G345" s="253"/>
    </row>
    <row r="346" spans="1:16" x14ac:dyDescent="0.25">
      <c r="A346" s="253"/>
      <c r="C346" s="253"/>
      <c r="D346" s="253"/>
      <c r="E346" s="253"/>
      <c r="F346" s="253"/>
      <c r="G346" s="253"/>
    </row>
    <row r="347" spans="1:16" x14ac:dyDescent="0.25">
      <c r="A347" s="253"/>
      <c r="C347" s="253"/>
      <c r="D347" s="253"/>
      <c r="E347" s="253"/>
      <c r="F347" s="253"/>
      <c r="G347" s="253"/>
    </row>
    <row r="348" spans="1:16" x14ac:dyDescent="0.25">
      <c r="A348" s="253"/>
      <c r="C348" s="253"/>
      <c r="D348" s="253"/>
      <c r="E348" s="253"/>
      <c r="F348" s="253"/>
    </row>
    <row r="349" spans="1:16" x14ac:dyDescent="0.25">
      <c r="A349" s="253"/>
      <c r="C349" s="253"/>
      <c r="D349" s="253"/>
      <c r="E349" s="253"/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 t="s">
        <v>5357</v>
      </c>
      <c r="P373" t="s">
        <v>5530</v>
      </c>
    </row>
    <row r="374" spans="1:16" x14ac:dyDescent="0.25">
      <c r="A374" s="253"/>
      <c r="B374" s="253"/>
      <c r="C374" s="253"/>
      <c r="D374" s="253"/>
      <c r="P374" t="s">
        <v>4254</v>
      </c>
    </row>
    <row r="375" spans="1:16" x14ac:dyDescent="0.25">
      <c r="B375" s="253"/>
      <c r="C375" s="253"/>
      <c r="D375" s="253"/>
      <c r="E375" s="253"/>
      <c r="P375" t="s">
        <v>5708</v>
      </c>
    </row>
    <row r="376" spans="1:16" x14ac:dyDescent="0.25">
      <c r="B376" s="253"/>
      <c r="C376" s="253"/>
      <c r="D376" s="253"/>
      <c r="E376" s="253"/>
      <c r="P376" t="s">
        <v>5710</v>
      </c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I58"/>
  <sheetViews>
    <sheetView topLeftCell="A43" workbookViewId="0">
      <selection activeCell="G58" sqref="G58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5127</v>
      </c>
      <c r="C8" s="123">
        <v>721</v>
      </c>
      <c r="D8" s="123" t="s">
        <v>4556</v>
      </c>
      <c r="E8" s="123">
        <v>431</v>
      </c>
      <c r="F8" s="124">
        <v>44546</v>
      </c>
      <c r="G8" s="86" t="s">
        <v>2950</v>
      </c>
      <c r="H8" t="s">
        <v>5128</v>
      </c>
    </row>
    <row r="9" spans="1:9" x14ac:dyDescent="0.25">
      <c r="A9" s="158">
        <v>8</v>
      </c>
      <c r="B9" s="51" t="s">
        <v>4875</v>
      </c>
      <c r="C9" s="123" t="s">
        <v>3719</v>
      </c>
      <c r="D9" s="123" t="s">
        <v>4556</v>
      </c>
      <c r="E9" s="123">
        <v>439</v>
      </c>
      <c r="F9" s="124">
        <v>44553</v>
      </c>
      <c r="G9" s="86" t="s">
        <v>2950</v>
      </c>
      <c r="I9" s="343" t="s">
        <v>5384</v>
      </c>
    </row>
    <row r="10" spans="1:9" x14ac:dyDescent="0.25">
      <c r="A10" s="158">
        <v>9</v>
      </c>
      <c r="B10" s="51" t="s">
        <v>4882</v>
      </c>
      <c r="C10" s="123">
        <v>231</v>
      </c>
      <c r="D10" s="124" t="s">
        <v>4883</v>
      </c>
      <c r="E10" s="123">
        <v>446</v>
      </c>
      <c r="F10" s="124">
        <v>44557</v>
      </c>
      <c r="G10" s="140" t="s">
        <v>2843</v>
      </c>
      <c r="H10" t="s">
        <v>5592</v>
      </c>
    </row>
    <row r="11" spans="1:9" x14ac:dyDescent="0.25">
      <c r="A11" s="158">
        <v>10</v>
      </c>
      <c r="B11" s="51" t="s">
        <v>4937</v>
      </c>
      <c r="C11" s="123" t="s">
        <v>4938</v>
      </c>
      <c r="D11" s="124" t="s">
        <v>4939</v>
      </c>
      <c r="E11" s="123">
        <v>51</v>
      </c>
      <c r="F11" s="124">
        <v>44594</v>
      </c>
      <c r="G11" s="140" t="s">
        <v>2843</v>
      </c>
      <c r="H11" t="s">
        <v>5716</v>
      </c>
    </row>
    <row r="12" spans="1:9" x14ac:dyDescent="0.25">
      <c r="A12" s="158">
        <v>11</v>
      </c>
      <c r="B12" s="51" t="s">
        <v>5649</v>
      </c>
      <c r="C12" s="123">
        <v>841</v>
      </c>
      <c r="D12" s="124" t="s">
        <v>4988</v>
      </c>
      <c r="E12" s="123">
        <v>98</v>
      </c>
      <c r="F12" s="124">
        <v>44642</v>
      </c>
      <c r="G12" s="86" t="s">
        <v>2950</v>
      </c>
      <c r="H12" t="s">
        <v>5648</v>
      </c>
    </row>
    <row r="13" spans="1:9" x14ac:dyDescent="0.25">
      <c r="A13" s="158">
        <v>12</v>
      </c>
      <c r="B13" s="51" t="s">
        <v>5016</v>
      </c>
      <c r="C13" s="123" t="s">
        <v>3719</v>
      </c>
      <c r="D13" s="124" t="s">
        <v>5052</v>
      </c>
      <c r="E13" s="123">
        <v>127</v>
      </c>
      <c r="F13" s="124">
        <v>44669</v>
      </c>
      <c r="G13" s="86" t="s">
        <v>2950</v>
      </c>
      <c r="H13" t="s">
        <v>5692</v>
      </c>
    </row>
    <row r="14" spans="1:9" x14ac:dyDescent="0.25">
      <c r="A14" s="158">
        <v>13</v>
      </c>
      <c r="B14" s="51" t="s">
        <v>5049</v>
      </c>
      <c r="C14" s="123" t="s">
        <v>5050</v>
      </c>
      <c r="D14" s="124" t="s">
        <v>5051</v>
      </c>
      <c r="E14" s="123">
        <v>163</v>
      </c>
      <c r="F14" s="124">
        <v>44712</v>
      </c>
      <c r="G14" s="140" t="s">
        <v>2843</v>
      </c>
    </row>
    <row r="15" spans="1:9" x14ac:dyDescent="0.25">
      <c r="A15" s="158">
        <v>14</v>
      </c>
      <c r="B15" s="51" t="s">
        <v>5058</v>
      </c>
      <c r="C15" s="123" t="s">
        <v>5059</v>
      </c>
      <c r="D15" s="124" t="s">
        <v>5060</v>
      </c>
      <c r="E15" s="123">
        <v>167</v>
      </c>
      <c r="F15" s="124">
        <v>44718</v>
      </c>
      <c r="G15" s="140" t="s">
        <v>2843</v>
      </c>
    </row>
    <row r="16" spans="1:9" x14ac:dyDescent="0.25">
      <c r="A16" s="158">
        <v>15</v>
      </c>
      <c r="B16" s="51" t="s">
        <v>4294</v>
      </c>
      <c r="C16" s="123">
        <v>921</v>
      </c>
      <c r="D16" s="124" t="s">
        <v>5060</v>
      </c>
      <c r="E16" s="123">
        <v>171</v>
      </c>
      <c r="F16" s="124">
        <v>44718</v>
      </c>
      <c r="G16" s="140" t="s">
        <v>2843</v>
      </c>
    </row>
    <row r="17" spans="1:7" x14ac:dyDescent="0.25">
      <c r="A17" s="158">
        <v>16</v>
      </c>
      <c r="B17" s="51" t="s">
        <v>5171</v>
      </c>
      <c r="C17" s="123">
        <v>631</v>
      </c>
      <c r="D17" s="124" t="s">
        <v>5172</v>
      </c>
      <c r="E17" s="123">
        <v>254</v>
      </c>
      <c r="F17" s="124">
        <v>44805</v>
      </c>
      <c r="G17" s="86" t="s">
        <v>2950</v>
      </c>
    </row>
    <row r="18" spans="1:7" x14ac:dyDescent="0.25">
      <c r="A18" s="158">
        <v>17</v>
      </c>
      <c r="B18" s="51" t="s">
        <v>5202</v>
      </c>
      <c r="C18" s="123" t="s">
        <v>5203</v>
      </c>
      <c r="D18" s="124" t="s">
        <v>5172</v>
      </c>
      <c r="E18" s="123">
        <v>299</v>
      </c>
      <c r="F18" s="124">
        <v>44811</v>
      </c>
      <c r="G18" s="86" t="s">
        <v>2950</v>
      </c>
    </row>
    <row r="19" spans="1:7" x14ac:dyDescent="0.25">
      <c r="A19" s="158">
        <v>18</v>
      </c>
      <c r="B19" s="51" t="s">
        <v>5270</v>
      </c>
      <c r="C19" s="123" t="s">
        <v>3502</v>
      </c>
      <c r="D19" s="124" t="s">
        <v>5271</v>
      </c>
      <c r="E19" s="123">
        <v>344</v>
      </c>
      <c r="F19" s="124">
        <v>44820</v>
      </c>
      <c r="G19" s="86" t="s">
        <v>2950</v>
      </c>
    </row>
    <row r="20" spans="1:7" x14ac:dyDescent="0.25">
      <c r="A20" s="158">
        <v>19</v>
      </c>
      <c r="B20" s="51" t="s">
        <v>5281</v>
      </c>
      <c r="C20" s="123">
        <v>232</v>
      </c>
      <c r="D20" s="124" t="s">
        <v>5282</v>
      </c>
      <c r="E20" s="123">
        <v>356</v>
      </c>
      <c r="F20" s="124">
        <v>44825</v>
      </c>
      <c r="G20" s="140" t="s">
        <v>2843</v>
      </c>
    </row>
    <row r="21" spans="1:7" x14ac:dyDescent="0.25">
      <c r="A21" s="158">
        <v>20</v>
      </c>
      <c r="B21" s="51" t="s">
        <v>5390</v>
      </c>
      <c r="C21" s="123">
        <v>611</v>
      </c>
      <c r="D21" s="124" t="s">
        <v>5172</v>
      </c>
      <c r="E21" s="123">
        <v>419</v>
      </c>
      <c r="F21" s="124">
        <v>44846</v>
      </c>
      <c r="G21" s="86" t="s">
        <v>2950</v>
      </c>
    </row>
    <row r="22" spans="1:7" x14ac:dyDescent="0.25">
      <c r="A22" s="158">
        <v>21</v>
      </c>
      <c r="B22" s="51" t="s">
        <v>5430</v>
      </c>
      <c r="C22" s="123" t="s">
        <v>5050</v>
      </c>
      <c r="D22" s="124" t="s">
        <v>5431</v>
      </c>
      <c r="E22" s="123">
        <v>449</v>
      </c>
      <c r="F22" s="124">
        <v>44858</v>
      </c>
      <c r="G22" s="86" t="s">
        <v>2950</v>
      </c>
    </row>
    <row r="23" spans="1:7" x14ac:dyDescent="0.25">
      <c r="A23" s="158">
        <v>22</v>
      </c>
      <c r="B23" s="51" t="s">
        <v>5437</v>
      </c>
      <c r="C23" s="123">
        <v>741</v>
      </c>
      <c r="D23" s="124" t="s">
        <v>5438</v>
      </c>
      <c r="E23" s="123">
        <v>457</v>
      </c>
      <c r="F23" s="124">
        <v>44861</v>
      </c>
      <c r="G23" s="86" t="s">
        <v>2950</v>
      </c>
    </row>
    <row r="24" spans="1:7" x14ac:dyDescent="0.25">
      <c r="A24" s="158">
        <v>23</v>
      </c>
      <c r="B24" s="51" t="s">
        <v>5442</v>
      </c>
      <c r="C24" s="123" t="s">
        <v>5059</v>
      </c>
      <c r="D24" s="124" t="s">
        <v>5443</v>
      </c>
      <c r="E24" s="123">
        <v>464</v>
      </c>
      <c r="F24" s="124">
        <v>44862</v>
      </c>
      <c r="G24" s="86" t="s">
        <v>2950</v>
      </c>
    </row>
    <row r="25" spans="1:7" x14ac:dyDescent="0.25">
      <c r="A25" s="158">
        <v>24</v>
      </c>
      <c r="B25" s="65" t="s">
        <v>5470</v>
      </c>
      <c r="C25" s="287" t="s">
        <v>5471</v>
      </c>
      <c r="D25" s="288" t="s">
        <v>5472</v>
      </c>
      <c r="E25" s="287">
        <v>480</v>
      </c>
      <c r="F25" s="288">
        <v>44872</v>
      </c>
      <c r="G25" s="244" t="s">
        <v>2843</v>
      </c>
    </row>
    <row r="26" spans="1:7" x14ac:dyDescent="0.25">
      <c r="A26" s="158">
        <v>25</v>
      </c>
      <c r="B26" s="65" t="s">
        <v>5473</v>
      </c>
      <c r="C26" s="287" t="s">
        <v>3829</v>
      </c>
      <c r="D26" s="288" t="s">
        <v>5472</v>
      </c>
      <c r="E26" s="287">
        <v>479</v>
      </c>
      <c r="F26" s="288">
        <v>44872</v>
      </c>
      <c r="G26" s="244" t="s">
        <v>2843</v>
      </c>
    </row>
    <row r="27" spans="1:7" x14ac:dyDescent="0.25">
      <c r="A27" s="158">
        <v>26</v>
      </c>
      <c r="B27" s="65" t="s">
        <v>5474</v>
      </c>
      <c r="C27" s="287" t="s">
        <v>4922</v>
      </c>
      <c r="D27" s="288" t="s">
        <v>5472</v>
      </c>
      <c r="E27" s="287">
        <v>481</v>
      </c>
      <c r="F27" s="288">
        <v>44872</v>
      </c>
      <c r="G27" s="244" t="s">
        <v>2843</v>
      </c>
    </row>
    <row r="28" spans="1:7" x14ac:dyDescent="0.25">
      <c r="A28" s="158">
        <v>27</v>
      </c>
      <c r="B28" s="65" t="s">
        <v>5486</v>
      </c>
      <c r="C28" s="287" t="s">
        <v>5487</v>
      </c>
      <c r="D28" s="288" t="s">
        <v>5488</v>
      </c>
      <c r="E28" s="287">
        <v>488</v>
      </c>
      <c r="F28" s="288">
        <v>44875</v>
      </c>
      <c r="G28" s="244" t="s">
        <v>2843</v>
      </c>
    </row>
    <row r="29" spans="1:7" x14ac:dyDescent="0.25">
      <c r="A29" s="158">
        <v>28</v>
      </c>
      <c r="B29" s="51" t="s">
        <v>5490</v>
      </c>
      <c r="C29" s="123">
        <v>741</v>
      </c>
      <c r="D29" s="124" t="s">
        <v>5491</v>
      </c>
      <c r="E29" s="123">
        <v>500</v>
      </c>
      <c r="F29" s="124">
        <v>44881</v>
      </c>
      <c r="G29" s="86" t="s">
        <v>2950</v>
      </c>
    </row>
    <row r="30" spans="1:7" x14ac:dyDescent="0.25">
      <c r="A30" s="158">
        <v>29</v>
      </c>
      <c r="B30" s="51" t="s">
        <v>5504</v>
      </c>
      <c r="C30" s="123" t="s">
        <v>4490</v>
      </c>
      <c r="D30" s="124" t="s">
        <v>5172</v>
      </c>
      <c r="E30" s="123">
        <v>503</v>
      </c>
      <c r="F30" s="124">
        <v>44882</v>
      </c>
      <c r="G30" s="140" t="s">
        <v>2843</v>
      </c>
    </row>
    <row r="31" spans="1:7" x14ac:dyDescent="0.25">
      <c r="A31" s="158">
        <v>30</v>
      </c>
      <c r="B31" s="51" t="s">
        <v>5526</v>
      </c>
      <c r="C31" s="123">
        <v>821</v>
      </c>
      <c r="D31" s="124" t="s">
        <v>5172</v>
      </c>
      <c r="E31" s="123">
        <v>526</v>
      </c>
      <c r="F31" s="124">
        <v>44897</v>
      </c>
      <c r="G31" s="140" t="s">
        <v>2843</v>
      </c>
    </row>
    <row r="32" spans="1:7" x14ac:dyDescent="0.25">
      <c r="A32" s="158">
        <v>31</v>
      </c>
      <c r="B32" s="83" t="s">
        <v>5536</v>
      </c>
      <c r="C32" s="221">
        <v>531</v>
      </c>
      <c r="D32" s="222" t="s">
        <v>5172</v>
      </c>
      <c r="E32" s="221">
        <v>545</v>
      </c>
      <c r="F32" s="222">
        <v>44911</v>
      </c>
      <c r="G32" s="36" t="s">
        <v>2950</v>
      </c>
    </row>
    <row r="33" spans="1:7" x14ac:dyDescent="0.25">
      <c r="A33" s="158">
        <v>32</v>
      </c>
      <c r="B33" s="65" t="s">
        <v>5539</v>
      </c>
      <c r="C33" s="287" t="s">
        <v>5532</v>
      </c>
      <c r="D33" s="288" t="s">
        <v>5540</v>
      </c>
      <c r="E33" s="287">
        <v>532</v>
      </c>
      <c r="F33" s="288">
        <v>44900</v>
      </c>
      <c r="G33" s="244" t="s">
        <v>2843</v>
      </c>
    </row>
    <row r="34" spans="1:7" x14ac:dyDescent="0.25">
      <c r="A34" s="158">
        <v>33</v>
      </c>
      <c r="B34" s="83" t="s">
        <v>5542</v>
      </c>
      <c r="C34" s="221">
        <v>232</v>
      </c>
      <c r="D34" s="222" t="s">
        <v>5172</v>
      </c>
      <c r="E34" s="221">
        <v>539</v>
      </c>
      <c r="F34" s="222">
        <v>44903</v>
      </c>
      <c r="G34" s="140" t="s">
        <v>2843</v>
      </c>
    </row>
    <row r="35" spans="1:7" x14ac:dyDescent="0.25">
      <c r="A35" s="158">
        <v>34</v>
      </c>
      <c r="B35" s="83" t="s">
        <v>5555</v>
      </c>
      <c r="C35" s="221">
        <v>432</v>
      </c>
      <c r="D35" s="222" t="s">
        <v>5172</v>
      </c>
      <c r="E35" s="221">
        <v>548</v>
      </c>
      <c r="F35" s="222">
        <v>44914</v>
      </c>
      <c r="G35" s="140" t="s">
        <v>2843</v>
      </c>
    </row>
    <row r="36" spans="1:7" x14ac:dyDescent="0.25">
      <c r="A36" s="158">
        <v>35</v>
      </c>
      <c r="B36" s="65" t="s">
        <v>5559</v>
      </c>
      <c r="C36" s="287" t="s">
        <v>5560</v>
      </c>
      <c r="D36" s="288" t="s">
        <v>5561</v>
      </c>
      <c r="E36" s="287">
        <v>550</v>
      </c>
      <c r="F36" s="288">
        <v>44917</v>
      </c>
      <c r="G36" s="396" t="s">
        <v>2950</v>
      </c>
    </row>
    <row r="37" spans="1:7" x14ac:dyDescent="0.25">
      <c r="A37" s="158">
        <v>36</v>
      </c>
      <c r="B37" s="83" t="s">
        <v>5568</v>
      </c>
      <c r="C37" s="221">
        <v>521</v>
      </c>
      <c r="D37" s="222" t="s">
        <v>5569</v>
      </c>
      <c r="E37" s="221">
        <v>7</v>
      </c>
      <c r="F37" s="222">
        <v>44939</v>
      </c>
      <c r="G37" s="86" t="s">
        <v>2950</v>
      </c>
    </row>
    <row r="38" spans="1:7" x14ac:dyDescent="0.25">
      <c r="A38" s="158">
        <v>37</v>
      </c>
      <c r="B38" s="83" t="s">
        <v>5576</v>
      </c>
      <c r="C38" s="221" t="s">
        <v>5577</v>
      </c>
      <c r="D38" s="222" t="s">
        <v>5578</v>
      </c>
      <c r="E38" s="221">
        <v>12</v>
      </c>
      <c r="F38" s="222">
        <v>44943</v>
      </c>
      <c r="G38" s="86" t="s">
        <v>2950</v>
      </c>
    </row>
    <row r="39" spans="1:7" x14ac:dyDescent="0.25">
      <c r="A39" s="158">
        <v>38</v>
      </c>
      <c r="B39" s="51" t="s">
        <v>3946</v>
      </c>
      <c r="C39" s="123">
        <v>831</v>
      </c>
      <c r="D39" s="124" t="s">
        <v>5587</v>
      </c>
      <c r="E39" s="123">
        <v>17</v>
      </c>
      <c r="F39" s="124">
        <v>44945</v>
      </c>
      <c r="G39" s="86" t="s">
        <v>2950</v>
      </c>
    </row>
    <row r="40" spans="1:7" x14ac:dyDescent="0.25">
      <c r="A40" s="158">
        <v>39</v>
      </c>
      <c r="B40" s="51" t="s">
        <v>5595</v>
      </c>
      <c r="C40" s="123">
        <v>331</v>
      </c>
      <c r="D40" s="124" t="s">
        <v>5596</v>
      </c>
      <c r="E40" s="123">
        <v>23</v>
      </c>
      <c r="F40" s="124">
        <v>44949</v>
      </c>
      <c r="G40" s="86" t="s">
        <v>2950</v>
      </c>
    </row>
    <row r="41" spans="1:7" x14ac:dyDescent="0.25">
      <c r="A41" s="158">
        <v>40</v>
      </c>
      <c r="B41" s="51" t="s">
        <v>5601</v>
      </c>
      <c r="C41" s="123" t="s">
        <v>5050</v>
      </c>
      <c r="D41" s="124" t="s">
        <v>5602</v>
      </c>
      <c r="E41" s="123">
        <v>28</v>
      </c>
      <c r="F41" s="124">
        <v>44951</v>
      </c>
      <c r="G41" s="140" t="s">
        <v>2843</v>
      </c>
    </row>
    <row r="42" spans="1:7" x14ac:dyDescent="0.25">
      <c r="A42" s="158">
        <v>41</v>
      </c>
      <c r="B42" s="51" t="s">
        <v>5610</v>
      </c>
      <c r="C42" s="123">
        <v>531</v>
      </c>
      <c r="D42" s="124" t="s">
        <v>5611</v>
      </c>
      <c r="E42" s="123">
        <v>42</v>
      </c>
      <c r="F42" s="124">
        <v>44963</v>
      </c>
      <c r="G42" s="86" t="s">
        <v>2950</v>
      </c>
    </row>
    <row r="43" spans="1:7" x14ac:dyDescent="0.25">
      <c r="A43" s="158">
        <v>42</v>
      </c>
      <c r="B43" s="51" t="s">
        <v>5617</v>
      </c>
      <c r="C43" s="123" t="s">
        <v>3502</v>
      </c>
      <c r="D43" s="124" t="s">
        <v>5618</v>
      </c>
      <c r="E43" s="123">
        <v>49</v>
      </c>
      <c r="F43" s="124">
        <v>44965</v>
      </c>
      <c r="G43" s="86" t="s">
        <v>2950</v>
      </c>
    </row>
    <row r="44" spans="1:7" x14ac:dyDescent="0.25">
      <c r="A44" s="158">
        <v>43</v>
      </c>
      <c r="B44" s="51" t="s">
        <v>5636</v>
      </c>
      <c r="C44" s="123" t="s">
        <v>5637</v>
      </c>
      <c r="D44" s="124" t="s">
        <v>5638</v>
      </c>
      <c r="E44" s="123">
        <v>69</v>
      </c>
      <c r="F44" s="124">
        <v>44986</v>
      </c>
      <c r="G44" s="140" t="s">
        <v>2843</v>
      </c>
    </row>
    <row r="45" spans="1:7" x14ac:dyDescent="0.25">
      <c r="A45" s="158">
        <v>44</v>
      </c>
      <c r="B45" s="51" t="s">
        <v>5642</v>
      </c>
      <c r="C45" s="334" t="s">
        <v>2490</v>
      </c>
      <c r="D45" s="124" t="s">
        <v>5643</v>
      </c>
      <c r="E45" s="123">
        <v>71</v>
      </c>
      <c r="F45" s="124">
        <v>44987</v>
      </c>
      <c r="G45" s="86" t="s">
        <v>2950</v>
      </c>
    </row>
    <row r="46" spans="1:7" x14ac:dyDescent="0.25">
      <c r="A46" s="158">
        <v>45</v>
      </c>
      <c r="B46" s="51" t="s">
        <v>5645</v>
      </c>
      <c r="C46" s="123" t="s">
        <v>5646</v>
      </c>
      <c r="D46" s="124" t="s">
        <v>5647</v>
      </c>
      <c r="E46" s="123">
        <v>73</v>
      </c>
      <c r="F46" s="124">
        <v>44988</v>
      </c>
      <c r="G46" s="140" t="s">
        <v>2843</v>
      </c>
    </row>
    <row r="47" spans="1:7" x14ac:dyDescent="0.25">
      <c r="A47" s="158">
        <v>46</v>
      </c>
      <c r="B47" s="51" t="s">
        <v>5652</v>
      </c>
      <c r="C47" s="123" t="s">
        <v>4525</v>
      </c>
      <c r="D47" s="124" t="s">
        <v>5657</v>
      </c>
      <c r="E47" s="123">
        <v>76</v>
      </c>
      <c r="F47" s="124">
        <v>44994</v>
      </c>
      <c r="G47" s="140" t="s">
        <v>2843</v>
      </c>
    </row>
    <row r="48" spans="1:7" x14ac:dyDescent="0.25">
      <c r="A48" s="158">
        <v>47</v>
      </c>
      <c r="B48" s="51" t="s">
        <v>5655</v>
      </c>
      <c r="C48" s="123">
        <v>711</v>
      </c>
      <c r="D48" s="124" t="s">
        <v>5656</v>
      </c>
      <c r="E48" s="123">
        <v>83</v>
      </c>
      <c r="F48" s="124">
        <v>45001</v>
      </c>
      <c r="G48" s="86" t="s">
        <v>2950</v>
      </c>
    </row>
    <row r="49" spans="1:7" x14ac:dyDescent="0.25">
      <c r="A49" s="158">
        <v>48</v>
      </c>
      <c r="B49" s="51" t="s">
        <v>5673</v>
      </c>
      <c r="C49" s="123">
        <v>821</v>
      </c>
      <c r="D49" s="124" t="s">
        <v>5674</v>
      </c>
      <c r="E49" s="123">
        <v>84</v>
      </c>
      <c r="F49" s="124">
        <v>45002</v>
      </c>
      <c r="G49" s="302" t="s">
        <v>2950</v>
      </c>
    </row>
    <row r="50" spans="1:7" x14ac:dyDescent="0.25">
      <c r="A50" s="158">
        <v>49</v>
      </c>
      <c r="B50" s="51" t="s">
        <v>5697</v>
      </c>
      <c r="C50" s="123">
        <v>531</v>
      </c>
      <c r="D50" s="124" t="s">
        <v>5698</v>
      </c>
      <c r="E50" s="123">
        <v>107</v>
      </c>
      <c r="F50" s="124">
        <v>45037</v>
      </c>
      <c r="G50" s="302" t="s">
        <v>2950</v>
      </c>
    </row>
    <row r="51" spans="1:7" x14ac:dyDescent="0.25">
      <c r="A51" s="158">
        <v>50</v>
      </c>
      <c r="B51" s="51" t="s">
        <v>5700</v>
      </c>
      <c r="C51" s="123">
        <v>332</v>
      </c>
      <c r="D51" s="124" t="s">
        <v>5701</v>
      </c>
      <c r="E51" s="123">
        <v>112</v>
      </c>
      <c r="F51" s="124">
        <v>45042</v>
      </c>
      <c r="G51" s="140" t="s">
        <v>2843</v>
      </c>
    </row>
    <row r="52" spans="1:7" x14ac:dyDescent="0.25">
      <c r="A52" s="158">
        <v>51</v>
      </c>
      <c r="B52" s="51" t="s">
        <v>5702</v>
      </c>
      <c r="C52" s="123">
        <v>921</v>
      </c>
      <c r="D52" s="124" t="s">
        <v>5703</v>
      </c>
      <c r="E52" s="123">
        <v>111</v>
      </c>
      <c r="F52" s="124">
        <v>45041</v>
      </c>
      <c r="G52" s="86" t="s">
        <v>2950</v>
      </c>
    </row>
    <row r="53" spans="1:7" x14ac:dyDescent="0.25">
      <c r="A53" s="158">
        <v>52</v>
      </c>
      <c r="B53" s="51" t="s">
        <v>5706</v>
      </c>
      <c r="C53" s="123" t="s">
        <v>5135</v>
      </c>
      <c r="D53" s="124" t="s">
        <v>5707</v>
      </c>
      <c r="E53" s="123">
        <v>113</v>
      </c>
      <c r="F53" s="124">
        <v>45042</v>
      </c>
      <c r="G53" s="140" t="s">
        <v>2843</v>
      </c>
    </row>
    <row r="54" spans="1:7" x14ac:dyDescent="0.25">
      <c r="A54" s="158">
        <v>53</v>
      </c>
      <c r="B54" s="65" t="s">
        <v>5713</v>
      </c>
      <c r="C54" s="287" t="s">
        <v>3829</v>
      </c>
      <c r="D54" s="288" t="s">
        <v>5712</v>
      </c>
      <c r="E54" s="287">
        <v>116</v>
      </c>
      <c r="F54" s="288">
        <v>45043</v>
      </c>
      <c r="G54" s="244" t="s">
        <v>2843</v>
      </c>
    </row>
    <row r="55" spans="1:7" x14ac:dyDescent="0.25">
      <c r="A55" s="158">
        <v>54</v>
      </c>
      <c r="B55" s="65" t="s">
        <v>5720</v>
      </c>
      <c r="C55" s="287" t="s">
        <v>5721</v>
      </c>
      <c r="D55" s="288" t="s">
        <v>5722</v>
      </c>
      <c r="E55" s="287">
        <v>124</v>
      </c>
      <c r="F55" s="288">
        <v>45063</v>
      </c>
      <c r="G55" s="244" t="s">
        <v>2843</v>
      </c>
    </row>
    <row r="56" spans="1:7" x14ac:dyDescent="0.25">
      <c r="A56" s="158">
        <v>55</v>
      </c>
      <c r="B56" s="65" t="s">
        <v>5723</v>
      </c>
      <c r="C56" s="287" t="s">
        <v>5721</v>
      </c>
      <c r="D56" s="288" t="s">
        <v>5722</v>
      </c>
      <c r="E56" s="287">
        <v>125</v>
      </c>
      <c r="F56" s="288">
        <v>45063</v>
      </c>
      <c r="G56" s="244" t="s">
        <v>2843</v>
      </c>
    </row>
    <row r="57" spans="1:7" x14ac:dyDescent="0.25">
      <c r="A57" s="158">
        <v>56</v>
      </c>
      <c r="B57" s="51" t="s">
        <v>5725</v>
      </c>
      <c r="C57" s="123">
        <v>342</v>
      </c>
      <c r="D57" s="124" t="s">
        <v>5726</v>
      </c>
      <c r="E57" s="123">
        <v>129</v>
      </c>
      <c r="F57" s="124">
        <v>45069</v>
      </c>
      <c r="G57" s="140" t="s">
        <v>2843</v>
      </c>
    </row>
    <row r="58" spans="1:7" x14ac:dyDescent="0.25">
      <c r="A58" s="158">
        <v>57</v>
      </c>
      <c r="B58" s="51" t="s">
        <v>5734</v>
      </c>
      <c r="C58" s="123" t="s">
        <v>5101</v>
      </c>
      <c r="D58" s="124" t="s">
        <v>5674</v>
      </c>
      <c r="E58" s="123">
        <v>141</v>
      </c>
      <c r="F58" s="124">
        <v>45076</v>
      </c>
      <c r="G58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Y384"/>
  <sheetViews>
    <sheetView zoomScaleNormal="100" workbookViewId="0">
      <pane ySplit="2" topLeftCell="A3" activePane="bottomLeft" state="frozen"/>
      <selection pane="bottomLeft" activeCell="B17" sqref="B17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9" t="s">
        <v>5735</v>
      </c>
      <c r="B1" s="540"/>
      <c r="C1" s="540"/>
      <c r="D1" s="540"/>
      <c r="E1" s="540"/>
      <c r="F1" s="540"/>
      <c r="G1" s="540"/>
      <c r="H1" s="540"/>
      <c r="I1" s="540"/>
      <c r="J1" s="540"/>
      <c r="K1" s="541"/>
    </row>
    <row r="2" spans="1:19" x14ac:dyDescent="0.25">
      <c r="A2" s="135" t="s">
        <v>1766</v>
      </c>
      <c r="B2" s="135" t="s">
        <v>1770</v>
      </c>
      <c r="C2" s="135" t="s">
        <v>1772</v>
      </c>
      <c r="D2" s="135" t="s">
        <v>1771</v>
      </c>
      <c r="E2" s="135" t="s">
        <v>1</v>
      </c>
      <c r="F2" s="135" t="s">
        <v>1764</v>
      </c>
      <c r="G2" s="135" t="s">
        <v>1765</v>
      </c>
      <c r="H2" s="135" t="s">
        <v>1767</v>
      </c>
      <c r="I2" s="135" t="s">
        <v>1768</v>
      </c>
      <c r="J2" s="135" t="s">
        <v>5111</v>
      </c>
      <c r="K2" s="135" t="s">
        <v>1769</v>
      </c>
    </row>
    <row r="3" spans="1:19" x14ac:dyDescent="0.25">
      <c r="A3" s="397" t="s">
        <v>2183</v>
      </c>
      <c r="B3" s="135"/>
      <c r="C3" s="135"/>
      <c r="D3" s="135"/>
      <c r="E3" s="308"/>
      <c r="F3" s="135" t="s">
        <v>1759</v>
      </c>
      <c r="G3" s="135"/>
      <c r="H3" s="135"/>
      <c r="I3" s="135"/>
      <c r="J3" s="135"/>
      <c r="K3" s="135"/>
      <c r="O3" s="220"/>
    </row>
    <row r="4" spans="1:19" x14ac:dyDescent="0.25">
      <c r="A4" s="398">
        <v>111</v>
      </c>
      <c r="B4" s="264">
        <v>0</v>
      </c>
      <c r="C4" s="264">
        <v>25</v>
      </c>
      <c r="D4" s="264">
        <v>0</v>
      </c>
      <c r="E4" s="312"/>
      <c r="F4" s="399">
        <f>C4+C10+C21+C31+C36+C41+C49+C54+C107+C119+C130+C139+C149+C60+C84+C91+C11+C12+C22+C23+C61+C120+C131+C150+C102+C92</f>
        <v>389</v>
      </c>
      <c r="G4" s="264">
        <f>C6+C13+C24+C32+C37+C43+C50+C109+C122+C123+C132+C133+C141+C152+C55+C64+C85+C94+C14+C15+C25+C26+C65+C110+C124+C142+C153+C103</f>
        <v>379</v>
      </c>
      <c r="H4" s="264">
        <f>C7+C16+C27+C33+C38+C45+C51+C56+C111+C125+C126+C134+C143+C154+C135+C86+C96+C68+C69+C112</f>
        <v>332</v>
      </c>
      <c r="I4" s="264">
        <f>C8+C34+C39+C47+C52+C57+C113+C127+C136+C145+C156+C157+C128+C87+C98+C72+C74+C137+C158+C114</f>
        <v>261</v>
      </c>
      <c r="J4" s="264"/>
      <c r="K4" s="310">
        <f>F4+G4+H4+I4</f>
        <v>1361</v>
      </c>
      <c r="O4" s="303"/>
      <c r="P4" s="220"/>
    </row>
    <row r="5" spans="1:19" x14ac:dyDescent="0.25">
      <c r="A5" s="398" t="s">
        <v>2888</v>
      </c>
      <c r="B5" s="264">
        <v>0</v>
      </c>
      <c r="C5" s="264"/>
      <c r="D5" s="264"/>
      <c r="E5" s="312"/>
      <c r="F5" s="264"/>
      <c r="G5" s="264"/>
      <c r="H5" s="264"/>
      <c r="I5" s="264"/>
      <c r="J5" s="264"/>
      <c r="K5" s="310"/>
    </row>
    <row r="6" spans="1:19" x14ac:dyDescent="0.25">
      <c r="A6" s="338">
        <v>121</v>
      </c>
      <c r="B6" s="264">
        <v>0</v>
      </c>
      <c r="C6" s="264">
        <v>23</v>
      </c>
      <c r="D6" s="135">
        <v>1</v>
      </c>
      <c r="E6" s="135"/>
      <c r="F6" s="135" t="s">
        <v>1770</v>
      </c>
      <c r="G6" s="135"/>
      <c r="H6" s="135"/>
      <c r="I6" s="135"/>
      <c r="J6" s="135"/>
      <c r="K6" s="135"/>
    </row>
    <row r="7" spans="1:19" x14ac:dyDescent="0.25">
      <c r="A7" s="338">
        <v>131</v>
      </c>
      <c r="B7" s="264">
        <v>1</v>
      </c>
      <c r="C7" s="264">
        <v>23</v>
      </c>
      <c r="D7" s="135">
        <v>0</v>
      </c>
      <c r="E7" s="338"/>
      <c r="F7" s="313">
        <f>SUM(B4+B10+B11+B12+B21+B22+B23+B31+B36+B41+B49+B54+B60+B61+B84+B91+B107+B108+B119+B120+B121+B130+B131+B139+B140+B149+B150+B151+B92+B62+B42+B63+B79+B80+B102+B93)</f>
        <v>269</v>
      </c>
      <c r="G7" s="135">
        <f>B6+B13+B14+B15+B24+B25+B26+B32+B37+B43+B50+B55+B109+B122+B123+B132+B141+B152+B153+B133+B64+B85+B94+B65+B110+B142+B66+B67+B95+B44+B81+B82+B103</f>
        <v>249</v>
      </c>
      <c r="H7" s="135">
        <f>B7+B16+B17+B18+B27+B28+B29+B33+B38+B45+B51+B56+B111+B125+B126+B134+B135+B143+B154+B155+B86+B96+B68+B69+B112+B144+B72+B46+B70+B71+B97</f>
        <v>251</v>
      </c>
      <c r="I7" s="135">
        <f>B8+B34+B39+B47+B52+B57+B113+B127+B136+B137+B145+B156+B157+B158+B87+B98+B74+B128+B75+B73+B114+B146</f>
        <v>88</v>
      </c>
      <c r="J7" s="135"/>
      <c r="K7" s="313">
        <f>SUM(F7+G7+H7+I7)</f>
        <v>857</v>
      </c>
    </row>
    <row r="8" spans="1:19" x14ac:dyDescent="0.25">
      <c r="A8" s="338">
        <v>141</v>
      </c>
      <c r="B8" s="135">
        <v>0</v>
      </c>
      <c r="C8" s="264">
        <v>20</v>
      </c>
      <c r="D8" s="135">
        <v>0</v>
      </c>
      <c r="E8" s="135"/>
      <c r="F8" s="135"/>
      <c r="G8" s="135"/>
      <c r="H8" s="135"/>
      <c r="I8" s="135"/>
      <c r="J8" s="135"/>
      <c r="K8" s="135"/>
    </row>
    <row r="9" spans="1:19" x14ac:dyDescent="0.25">
      <c r="A9" s="397" t="s">
        <v>5</v>
      </c>
      <c r="B9" s="135"/>
      <c r="C9" s="135"/>
      <c r="D9" s="135"/>
      <c r="E9" s="135"/>
      <c r="F9" s="135" t="s">
        <v>1775</v>
      </c>
      <c r="G9" s="135"/>
      <c r="H9" s="135"/>
      <c r="I9" s="135"/>
      <c r="J9" s="135"/>
      <c r="K9" s="135"/>
    </row>
    <row r="10" spans="1:19" x14ac:dyDescent="0.25">
      <c r="A10" s="338">
        <v>211</v>
      </c>
      <c r="B10" s="135">
        <v>0</v>
      </c>
      <c r="C10" s="135">
        <v>24</v>
      </c>
      <c r="D10" s="135"/>
      <c r="E10" s="135"/>
      <c r="F10" s="313">
        <f>D4+D10+D11+D12+D21+D22+D23+D31+D36+D41+D49+D54+D107+D119+D120+D121+D130+D131+D139+D140+D149+D150+D60+D84+D91+D61+D108+D151+D42+D79+D93</f>
        <v>6</v>
      </c>
      <c r="G10" s="135">
        <f>D6+D13+D14+D15+D24+D25+D32+D37+D43+D50+D55+D109+D122+D123+D132+D133+D141+D152+D153+D64+D85+D94+D26+D65+D110+D142+D66+D95</f>
        <v>12</v>
      </c>
      <c r="H10" s="135">
        <f>D7+D16+D17+D18+D27+D28+D29+D33+D38+D45+D51+D56+D111+D125+D126+D134+D143+D154+D155+D65+D86+D96+D68+D69+D144+D112+D46+D82</f>
        <v>24</v>
      </c>
      <c r="I10" s="135">
        <f>D8+D34+D39+D47+D52+D57+D113+D127+D136+D137+D145+D156+D157+D158+D87+D98+D72+D74+D128</f>
        <v>6</v>
      </c>
      <c r="J10" s="135"/>
      <c r="K10" s="313">
        <f>SUM(F10+G10+H10+I10)</f>
        <v>48</v>
      </c>
    </row>
    <row r="11" spans="1:19" x14ac:dyDescent="0.25">
      <c r="A11" s="338" t="s">
        <v>2874</v>
      </c>
      <c r="B11" s="135">
        <v>17</v>
      </c>
      <c r="C11" s="135"/>
      <c r="D11" s="135"/>
      <c r="E11" s="135"/>
      <c r="F11" s="135"/>
      <c r="G11" s="135"/>
      <c r="H11" s="135"/>
      <c r="I11" s="135"/>
      <c r="J11" s="135"/>
      <c r="K11" s="313">
        <f>K4+K7+K10</f>
        <v>2266</v>
      </c>
      <c r="N11" s="220"/>
    </row>
    <row r="12" spans="1:19" x14ac:dyDescent="0.25">
      <c r="A12" s="338" t="s">
        <v>2891</v>
      </c>
      <c r="B12" s="135">
        <v>0</v>
      </c>
      <c r="C12" s="135"/>
      <c r="D12" s="135"/>
      <c r="E12" s="135"/>
      <c r="F12" s="135"/>
      <c r="G12" s="135"/>
      <c r="H12" s="135"/>
      <c r="I12" s="135"/>
      <c r="J12" s="135"/>
      <c r="K12" s="313"/>
    </row>
    <row r="13" spans="1:19" x14ac:dyDescent="0.25">
      <c r="A13" s="338">
        <v>221</v>
      </c>
      <c r="B13" s="135">
        <v>0</v>
      </c>
      <c r="C13" s="135">
        <v>24</v>
      </c>
      <c r="D13" s="135">
        <v>0</v>
      </c>
      <c r="E13" s="254"/>
      <c r="F13" s="135" t="s">
        <v>1776</v>
      </c>
      <c r="G13" s="135"/>
      <c r="H13" s="135"/>
      <c r="I13" s="135"/>
      <c r="J13" s="135"/>
      <c r="K13" s="135"/>
    </row>
    <row r="14" spans="1:19" x14ac:dyDescent="0.25">
      <c r="A14" s="338" t="s">
        <v>2875</v>
      </c>
      <c r="B14" s="135">
        <v>15</v>
      </c>
      <c r="C14" s="135"/>
      <c r="D14" s="135">
        <v>0</v>
      </c>
      <c r="E14" s="338"/>
      <c r="F14" s="135"/>
      <c r="G14" s="135"/>
      <c r="H14" s="135"/>
      <c r="I14" s="135"/>
      <c r="J14" s="135"/>
      <c r="K14" s="135"/>
      <c r="O14" s="220"/>
      <c r="P14" s="220"/>
    </row>
    <row r="15" spans="1:19" x14ac:dyDescent="0.25">
      <c r="A15" s="338">
        <v>223</v>
      </c>
      <c r="B15" s="135">
        <v>0</v>
      </c>
      <c r="C15" s="135"/>
      <c r="D15" s="135"/>
      <c r="E15" s="254"/>
      <c r="F15" s="135"/>
      <c r="G15" s="135"/>
      <c r="H15" s="135"/>
      <c r="I15" s="135"/>
      <c r="J15" s="135"/>
      <c r="K15" s="135"/>
      <c r="O15" s="303"/>
    </row>
    <row r="16" spans="1:19" x14ac:dyDescent="0.25">
      <c r="A16" s="338" t="s">
        <v>2893</v>
      </c>
      <c r="B16" s="135">
        <v>0</v>
      </c>
      <c r="C16" s="135">
        <v>25</v>
      </c>
      <c r="D16" s="135">
        <v>1</v>
      </c>
      <c r="E16" s="135" t="s">
        <v>2843</v>
      </c>
      <c r="F16" s="135">
        <f>SUM(F4+F7+F10)</f>
        <v>664</v>
      </c>
      <c r="G16" s="135">
        <f>SUM(G4+G7+G10)</f>
        <v>640</v>
      </c>
      <c r="H16" s="135">
        <f>SUM(H4+H7+H10)</f>
        <v>607</v>
      </c>
      <c r="I16" s="135">
        <f>SUM(I4+I7+I10)</f>
        <v>355</v>
      </c>
      <c r="J16" s="135"/>
      <c r="K16" s="313">
        <f>SUM(F16+G16+H16+I16)</f>
        <v>2266</v>
      </c>
      <c r="O16" s="252"/>
      <c r="P16" s="252"/>
      <c r="Q16" s="252"/>
      <c r="R16" s="252"/>
      <c r="S16" s="252"/>
    </row>
    <row r="17" spans="1:19" x14ac:dyDescent="0.25">
      <c r="A17" s="338" t="s">
        <v>2876</v>
      </c>
      <c r="B17" s="135">
        <v>22</v>
      </c>
      <c r="C17" s="135"/>
      <c r="D17" s="135">
        <v>2</v>
      </c>
      <c r="E17" s="135" t="s">
        <v>2843</v>
      </c>
      <c r="F17" s="135"/>
      <c r="G17" s="135"/>
      <c r="H17" s="135"/>
      <c r="I17" s="135"/>
      <c r="J17" s="135"/>
      <c r="K17" s="313"/>
      <c r="O17" s="252"/>
      <c r="P17" s="252"/>
      <c r="Q17" s="252"/>
      <c r="R17" s="252"/>
      <c r="S17" s="252"/>
    </row>
    <row r="18" spans="1:19" x14ac:dyDescent="0.25">
      <c r="A18" s="338" t="s">
        <v>2877</v>
      </c>
      <c r="B18" s="135">
        <v>0</v>
      </c>
      <c r="C18" s="135"/>
      <c r="D18" s="135"/>
      <c r="E18" s="135"/>
      <c r="F18" s="135"/>
      <c r="G18" s="135"/>
      <c r="H18" s="135"/>
      <c r="I18" s="135"/>
      <c r="J18" s="135"/>
      <c r="K18" s="313"/>
      <c r="N18" s="220"/>
      <c r="O18" s="252"/>
      <c r="P18" s="252"/>
      <c r="Q18" s="252"/>
      <c r="R18" s="252"/>
      <c r="S18" s="252"/>
    </row>
    <row r="19" spans="1:19" x14ac:dyDescent="0.25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313"/>
      <c r="O19" s="252"/>
      <c r="P19" s="252"/>
      <c r="Q19" s="252"/>
      <c r="R19" s="252"/>
      <c r="S19" s="252"/>
    </row>
    <row r="20" spans="1:19" ht="30.6" customHeight="1" x14ac:dyDescent="0.25">
      <c r="A20" s="401" t="s">
        <v>178</v>
      </c>
      <c r="B20" s="135"/>
      <c r="C20" s="135"/>
      <c r="D20" s="135"/>
      <c r="E20" s="135"/>
      <c r="F20" s="135"/>
      <c r="G20" s="135"/>
      <c r="H20" s="135"/>
      <c r="I20" s="135"/>
      <c r="J20" s="135"/>
      <c r="K20" s="313"/>
      <c r="O20" s="252"/>
      <c r="P20" s="252"/>
      <c r="Q20" s="252"/>
      <c r="R20" s="252"/>
      <c r="S20" s="252"/>
    </row>
    <row r="21" spans="1:19" x14ac:dyDescent="0.25">
      <c r="A21" s="338">
        <v>411</v>
      </c>
      <c r="B21" s="135">
        <v>1</v>
      </c>
      <c r="C21" s="135">
        <v>25</v>
      </c>
      <c r="D21" s="135">
        <v>0</v>
      </c>
      <c r="E21" s="135"/>
      <c r="F21" s="135"/>
      <c r="G21" s="135"/>
      <c r="H21" s="135"/>
      <c r="I21" s="135"/>
      <c r="J21" s="135"/>
      <c r="K21" s="135"/>
      <c r="O21" s="252"/>
      <c r="P21" s="252"/>
      <c r="Q21" s="252"/>
      <c r="R21" s="252"/>
      <c r="S21" s="252"/>
    </row>
    <row r="22" spans="1:19" x14ac:dyDescent="0.25">
      <c r="A22" s="338" t="s">
        <v>2889</v>
      </c>
      <c r="B22" s="135">
        <v>0</v>
      </c>
      <c r="C22" s="135"/>
      <c r="D22" s="135"/>
      <c r="E22" s="135"/>
      <c r="F22" s="135"/>
      <c r="G22" s="135"/>
      <c r="H22" s="135"/>
      <c r="I22" s="135"/>
      <c r="J22" s="135"/>
      <c r="K22" s="135"/>
      <c r="O22" s="252"/>
      <c r="P22" s="252"/>
      <c r="Q22" s="252"/>
      <c r="R22" s="252"/>
      <c r="S22" s="252"/>
    </row>
    <row r="23" spans="1:19" x14ac:dyDescent="0.25">
      <c r="A23" s="338" t="s">
        <v>2892</v>
      </c>
      <c r="B23" s="135">
        <v>0</v>
      </c>
      <c r="C23" s="135"/>
      <c r="D23" s="135"/>
      <c r="E23" s="135"/>
      <c r="F23" s="135"/>
      <c r="G23" s="135"/>
      <c r="H23" s="135"/>
      <c r="I23" s="135"/>
      <c r="J23" s="135"/>
      <c r="K23" s="135"/>
      <c r="O23" s="252"/>
      <c r="P23" s="252"/>
      <c r="Q23" s="252"/>
      <c r="R23" s="252"/>
      <c r="S23" s="252"/>
    </row>
    <row r="24" spans="1:19" x14ac:dyDescent="0.25">
      <c r="A24" s="338">
        <v>421</v>
      </c>
      <c r="B24" s="135">
        <v>0</v>
      </c>
      <c r="C24" s="135">
        <v>25</v>
      </c>
      <c r="D24" s="135">
        <v>0</v>
      </c>
      <c r="E24" s="338"/>
      <c r="F24" s="135"/>
      <c r="G24" s="135"/>
      <c r="H24" s="135"/>
      <c r="I24" s="135"/>
      <c r="J24" s="135"/>
      <c r="K24" s="313"/>
    </row>
    <row r="25" spans="1:19" x14ac:dyDescent="0.25">
      <c r="A25" s="402">
        <v>422</v>
      </c>
      <c r="B25" s="135">
        <v>17</v>
      </c>
      <c r="C25" s="135"/>
      <c r="D25" s="135">
        <v>0</v>
      </c>
      <c r="E25" s="254"/>
      <c r="F25" s="135"/>
      <c r="G25" s="135"/>
      <c r="H25" s="135"/>
      <c r="I25" s="135"/>
      <c r="J25" s="135"/>
      <c r="K25" s="135"/>
      <c r="O25" s="303"/>
    </row>
    <row r="26" spans="1:19" x14ac:dyDescent="0.25">
      <c r="A26" s="402" t="s">
        <v>2890</v>
      </c>
      <c r="B26" s="135">
        <v>0</v>
      </c>
      <c r="C26" s="135"/>
      <c r="D26" s="135"/>
      <c r="E26" s="254"/>
      <c r="F26" s="135"/>
      <c r="G26" s="135"/>
      <c r="H26" s="135"/>
      <c r="I26" s="135"/>
      <c r="J26" s="135"/>
      <c r="K26" s="135"/>
    </row>
    <row r="27" spans="1:19" x14ac:dyDescent="0.25">
      <c r="A27" s="338">
        <v>431</v>
      </c>
      <c r="B27" s="135">
        <v>1</v>
      </c>
      <c r="C27" s="135">
        <v>25</v>
      </c>
      <c r="D27" s="135">
        <v>0</v>
      </c>
      <c r="E27" s="135"/>
      <c r="F27" s="135"/>
      <c r="G27" s="135"/>
      <c r="H27" s="135"/>
      <c r="I27" s="135"/>
      <c r="J27" s="135"/>
      <c r="K27" s="135"/>
      <c r="N27" s="220"/>
      <c r="O27" s="220"/>
    </row>
    <row r="28" spans="1:19" x14ac:dyDescent="0.25">
      <c r="A28" s="402">
        <v>432</v>
      </c>
      <c r="B28" s="135">
        <v>26</v>
      </c>
      <c r="C28" s="135"/>
      <c r="D28" s="135">
        <v>1</v>
      </c>
      <c r="E28" s="135" t="s">
        <v>2843</v>
      </c>
      <c r="F28" s="135"/>
      <c r="G28" s="135"/>
      <c r="H28" s="135"/>
      <c r="I28" s="135"/>
      <c r="J28" s="135"/>
      <c r="K28" s="135"/>
    </row>
    <row r="29" spans="1:19" x14ac:dyDescent="0.25">
      <c r="A29" s="402">
        <v>433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O29" s="220"/>
    </row>
    <row r="30" spans="1:19" ht="30.6" customHeight="1" x14ac:dyDescent="0.25">
      <c r="A30" s="403" t="s">
        <v>5115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O30" s="303"/>
    </row>
    <row r="31" spans="1:19" x14ac:dyDescent="0.25">
      <c r="A31" s="338">
        <v>611</v>
      </c>
      <c r="B31" s="135">
        <v>4</v>
      </c>
      <c r="C31" s="135">
        <v>23</v>
      </c>
      <c r="D31" s="135">
        <v>1</v>
      </c>
      <c r="E31" s="135"/>
      <c r="F31" s="135"/>
      <c r="G31" s="135"/>
      <c r="H31" s="135"/>
      <c r="I31" s="135"/>
      <c r="J31" s="135"/>
      <c r="K31" s="135"/>
      <c r="O31" s="220"/>
    </row>
    <row r="32" spans="1:19" x14ac:dyDescent="0.25">
      <c r="A32" s="338">
        <v>621</v>
      </c>
      <c r="B32" s="135">
        <v>1</v>
      </c>
      <c r="C32" s="135">
        <v>25</v>
      </c>
      <c r="D32" s="135">
        <v>0</v>
      </c>
      <c r="E32" s="135"/>
      <c r="F32" s="135"/>
      <c r="G32" s="135"/>
      <c r="H32" s="135"/>
      <c r="I32" s="135"/>
      <c r="J32" s="135"/>
      <c r="K32" s="135"/>
    </row>
    <row r="33" spans="1:16" x14ac:dyDescent="0.25">
      <c r="A33" s="338">
        <v>631</v>
      </c>
      <c r="B33" s="135">
        <v>0</v>
      </c>
      <c r="C33" s="135">
        <v>22</v>
      </c>
      <c r="D33" s="260">
        <v>2</v>
      </c>
      <c r="E33" s="260"/>
      <c r="F33" s="260"/>
      <c r="G33" s="260"/>
      <c r="H33" s="260"/>
      <c r="I33" s="260"/>
      <c r="J33" s="260"/>
      <c r="K33" s="260"/>
    </row>
    <row r="34" spans="1:16" x14ac:dyDescent="0.25">
      <c r="A34" s="398">
        <v>641</v>
      </c>
      <c r="B34" s="135">
        <v>1</v>
      </c>
      <c r="C34" s="135">
        <v>23</v>
      </c>
      <c r="D34" s="260">
        <v>0</v>
      </c>
      <c r="E34" s="260"/>
      <c r="F34" s="260"/>
      <c r="G34" s="260"/>
      <c r="H34" s="260"/>
      <c r="I34" s="260"/>
      <c r="J34" s="260"/>
      <c r="K34" s="260"/>
      <c r="N34" s="220"/>
    </row>
    <row r="35" spans="1:16" ht="18" customHeight="1" x14ac:dyDescent="0.25">
      <c r="A35" s="404" t="s">
        <v>4</v>
      </c>
      <c r="B35" s="264"/>
      <c r="C35" s="264"/>
      <c r="D35" s="260"/>
      <c r="E35" s="260"/>
      <c r="F35" s="260"/>
      <c r="G35" s="260"/>
      <c r="H35" s="260"/>
      <c r="I35" s="260"/>
      <c r="J35" s="260"/>
      <c r="K35" s="260"/>
      <c r="O35" s="220"/>
      <c r="P35" s="220"/>
    </row>
    <row r="36" spans="1:16" x14ac:dyDescent="0.25">
      <c r="A36" s="398">
        <v>511</v>
      </c>
      <c r="B36" s="264">
        <v>0</v>
      </c>
      <c r="C36" s="264">
        <v>24</v>
      </c>
      <c r="D36" s="135">
        <v>0</v>
      </c>
      <c r="E36" s="260"/>
      <c r="F36" s="260"/>
      <c r="G36" s="260"/>
      <c r="H36" s="260"/>
      <c r="I36" s="260"/>
      <c r="J36" s="260"/>
      <c r="K36" s="260"/>
      <c r="O36" s="220"/>
    </row>
    <row r="37" spans="1:16" x14ac:dyDescent="0.25">
      <c r="A37" s="338">
        <v>521</v>
      </c>
      <c r="B37" s="135"/>
      <c r="C37" s="264">
        <v>20</v>
      </c>
      <c r="D37" s="135">
        <v>1</v>
      </c>
      <c r="E37" s="260"/>
      <c r="F37" s="260"/>
      <c r="G37" s="260"/>
      <c r="H37" s="260"/>
      <c r="I37" s="260"/>
      <c r="J37" s="260"/>
      <c r="K37" s="260"/>
    </row>
    <row r="38" spans="1:16" x14ac:dyDescent="0.25">
      <c r="A38" s="338">
        <v>531</v>
      </c>
      <c r="B38" s="135"/>
      <c r="C38" s="264">
        <v>13</v>
      </c>
      <c r="D38" s="135">
        <v>3</v>
      </c>
      <c r="E38" s="260"/>
      <c r="F38" s="260"/>
      <c r="G38" s="260"/>
      <c r="H38" s="260"/>
      <c r="I38" s="260"/>
      <c r="J38" s="260"/>
      <c r="K38" s="260"/>
      <c r="P38" s="220"/>
    </row>
    <row r="39" spans="1:16" x14ac:dyDescent="0.25">
      <c r="A39" s="405">
        <v>541</v>
      </c>
      <c r="B39" s="260"/>
      <c r="C39" s="135">
        <v>20</v>
      </c>
      <c r="D39" s="260">
        <v>0</v>
      </c>
      <c r="E39" s="260"/>
      <c r="F39" s="260"/>
      <c r="G39" s="260"/>
      <c r="H39" s="260"/>
      <c r="I39" s="260"/>
      <c r="J39" s="260"/>
      <c r="K39" s="260"/>
    </row>
    <row r="40" spans="1:16" x14ac:dyDescent="0.25">
      <c r="A40" s="406" t="s">
        <v>2215</v>
      </c>
      <c r="B40" s="260"/>
      <c r="C40" s="260"/>
      <c r="D40" s="260"/>
      <c r="E40" s="260"/>
      <c r="F40" s="260"/>
      <c r="G40" s="260"/>
      <c r="H40" s="260"/>
      <c r="I40" s="260"/>
      <c r="J40" s="260"/>
      <c r="K40" s="260"/>
      <c r="O40" s="220"/>
    </row>
    <row r="41" spans="1:16" x14ac:dyDescent="0.25">
      <c r="A41" s="260" t="s">
        <v>2987</v>
      </c>
      <c r="B41" s="260">
        <v>0</v>
      </c>
      <c r="C41" s="260">
        <v>25</v>
      </c>
      <c r="D41" s="260">
        <v>0</v>
      </c>
      <c r="E41" s="260"/>
      <c r="F41" s="260"/>
      <c r="G41" s="260"/>
      <c r="H41" s="260"/>
      <c r="I41" s="260"/>
      <c r="J41" s="260"/>
      <c r="K41" s="260"/>
      <c r="O41" s="220"/>
    </row>
    <row r="42" spans="1:16" x14ac:dyDescent="0.25">
      <c r="A42" s="260" t="s">
        <v>4071</v>
      </c>
      <c r="B42" s="260">
        <v>23</v>
      </c>
      <c r="C42" s="260">
        <v>0</v>
      </c>
      <c r="D42" s="260">
        <v>1</v>
      </c>
      <c r="E42" s="260" t="s">
        <v>2843</v>
      </c>
      <c r="F42" s="260"/>
      <c r="G42" s="260"/>
      <c r="H42" s="260"/>
      <c r="I42" s="260"/>
      <c r="J42" s="260"/>
      <c r="K42" s="260"/>
      <c r="O42" s="220"/>
    </row>
    <row r="43" spans="1:16" x14ac:dyDescent="0.25">
      <c r="A43" s="260" t="s">
        <v>2988</v>
      </c>
      <c r="B43" s="260">
        <v>0</v>
      </c>
      <c r="C43" s="260">
        <v>25</v>
      </c>
      <c r="D43" s="260"/>
      <c r="E43" s="260"/>
      <c r="F43" s="260"/>
      <c r="G43" s="260"/>
      <c r="H43" s="260"/>
      <c r="I43" s="260"/>
      <c r="J43" s="260"/>
      <c r="K43" s="260"/>
      <c r="N43" s="220"/>
      <c r="O43" s="220"/>
    </row>
    <row r="44" spans="1:16" x14ac:dyDescent="0.25">
      <c r="A44" s="260" t="s">
        <v>4492</v>
      </c>
      <c r="B44" s="260">
        <v>17</v>
      </c>
      <c r="C44" s="260"/>
      <c r="D44" s="260"/>
      <c r="E44" s="260"/>
      <c r="F44" s="260"/>
      <c r="G44" s="260"/>
      <c r="H44" s="260"/>
      <c r="I44" s="260"/>
      <c r="J44" s="260"/>
      <c r="K44" s="260"/>
      <c r="N44" s="220"/>
    </row>
    <row r="45" spans="1:16" x14ac:dyDescent="0.25">
      <c r="A45" s="260" t="s">
        <v>2989</v>
      </c>
      <c r="B45" s="260">
        <v>0</v>
      </c>
      <c r="C45" s="260">
        <v>23</v>
      </c>
      <c r="D45" s="260">
        <v>2</v>
      </c>
      <c r="E45" s="260"/>
      <c r="F45" s="260"/>
      <c r="G45" s="260"/>
      <c r="H45" s="260"/>
      <c r="I45" s="260"/>
      <c r="J45" s="260"/>
      <c r="K45" s="260"/>
    </row>
    <row r="46" spans="1:16" x14ac:dyDescent="0.25">
      <c r="A46" s="260" t="s">
        <v>5088</v>
      </c>
      <c r="B46" s="260">
        <v>27</v>
      </c>
      <c r="C46" s="260"/>
      <c r="D46" s="260">
        <v>1</v>
      </c>
      <c r="E46" s="260" t="s">
        <v>2843</v>
      </c>
      <c r="F46" s="260"/>
      <c r="G46" s="260"/>
      <c r="H46" s="260"/>
      <c r="I46" s="260"/>
      <c r="J46" s="260"/>
      <c r="K46" s="260"/>
    </row>
    <row r="47" spans="1:16" x14ac:dyDescent="0.25">
      <c r="A47" s="260" t="s">
        <v>2990</v>
      </c>
      <c r="B47" s="260">
        <v>2</v>
      </c>
      <c r="C47" s="260">
        <v>23</v>
      </c>
      <c r="D47" s="260">
        <v>0</v>
      </c>
      <c r="E47" s="260"/>
      <c r="F47" s="260"/>
      <c r="G47" s="260"/>
      <c r="H47" s="260"/>
      <c r="I47" s="260"/>
      <c r="J47" s="260"/>
      <c r="K47" s="260"/>
      <c r="O47" s="303"/>
    </row>
    <row r="48" spans="1:16" ht="42.75" x14ac:dyDescent="0.25">
      <c r="A48" s="407" t="s">
        <v>5116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O48" s="220"/>
    </row>
    <row r="49" spans="1:20" ht="15.75" thickBot="1" x14ac:dyDescent="0.3">
      <c r="A49" s="317" t="s">
        <v>2986</v>
      </c>
      <c r="B49" s="260">
        <v>2</v>
      </c>
      <c r="C49" s="260">
        <v>25</v>
      </c>
      <c r="D49" s="260"/>
      <c r="E49" s="260"/>
      <c r="F49" s="260"/>
      <c r="G49" s="260"/>
      <c r="H49" s="260"/>
      <c r="I49" s="260"/>
      <c r="J49" s="260"/>
      <c r="K49" s="260"/>
      <c r="O49" s="220"/>
    </row>
    <row r="50" spans="1:20" x14ac:dyDescent="0.25">
      <c r="A50" s="260" t="s">
        <v>2991</v>
      </c>
      <c r="B50" s="135">
        <v>0</v>
      </c>
      <c r="C50" s="260">
        <v>24</v>
      </c>
      <c r="D50" s="135">
        <v>1</v>
      </c>
      <c r="E50" s="135"/>
      <c r="F50" s="135"/>
      <c r="G50" s="135"/>
      <c r="H50" s="135"/>
      <c r="I50" s="135"/>
      <c r="J50" s="135"/>
      <c r="K50" s="135"/>
    </row>
    <row r="51" spans="1:20" x14ac:dyDescent="0.25">
      <c r="A51" s="135" t="s">
        <v>2992</v>
      </c>
      <c r="B51" s="135">
        <v>1</v>
      </c>
      <c r="C51" s="135">
        <v>21</v>
      </c>
      <c r="D51" s="135">
        <v>2</v>
      </c>
      <c r="E51" s="135"/>
      <c r="F51" s="135"/>
      <c r="G51" s="135"/>
      <c r="H51" s="135"/>
      <c r="I51" s="135"/>
      <c r="J51" s="135"/>
      <c r="K51" s="135"/>
    </row>
    <row r="52" spans="1:20" x14ac:dyDescent="0.25">
      <c r="A52" s="135" t="s">
        <v>2993</v>
      </c>
      <c r="B52" s="135"/>
      <c r="C52" s="135">
        <v>19</v>
      </c>
      <c r="D52" s="135">
        <v>0</v>
      </c>
      <c r="E52" s="135"/>
      <c r="F52" s="135"/>
      <c r="G52" s="135"/>
      <c r="H52" s="135"/>
      <c r="I52" s="135"/>
      <c r="J52" s="135"/>
      <c r="K52" s="135"/>
      <c r="O52" s="220"/>
    </row>
    <row r="53" spans="1:20" ht="28.5" x14ac:dyDescent="0.25">
      <c r="A53" s="408" t="s">
        <v>5117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</row>
    <row r="54" spans="1:20" x14ac:dyDescent="0.25">
      <c r="A54" s="135" t="s">
        <v>2994</v>
      </c>
      <c r="B54" s="135">
        <v>1</v>
      </c>
      <c r="C54" s="135">
        <v>25</v>
      </c>
      <c r="D54" s="135">
        <v>0</v>
      </c>
      <c r="E54" s="264"/>
      <c r="F54" s="135"/>
      <c r="G54" s="135"/>
      <c r="H54" s="135"/>
      <c r="I54" s="135"/>
      <c r="J54" s="135"/>
      <c r="K54" s="135"/>
      <c r="O54" s="220"/>
      <c r="T54" s="220"/>
    </row>
    <row r="55" spans="1:20" x14ac:dyDescent="0.25">
      <c r="A55" s="135" t="s">
        <v>2995</v>
      </c>
      <c r="B55" s="135">
        <v>1</v>
      </c>
      <c r="C55" s="135">
        <v>24</v>
      </c>
      <c r="D55" s="135">
        <v>0</v>
      </c>
      <c r="E55" s="135"/>
      <c r="F55" s="135"/>
      <c r="G55" s="135"/>
      <c r="H55" s="135"/>
      <c r="I55" s="135"/>
      <c r="J55" s="135"/>
      <c r="K55" s="135"/>
      <c r="O55" s="220"/>
    </row>
    <row r="56" spans="1:20" x14ac:dyDescent="0.25">
      <c r="A56" s="135" t="s">
        <v>2996</v>
      </c>
      <c r="B56" s="135">
        <v>2</v>
      </c>
      <c r="C56" s="135">
        <v>19</v>
      </c>
      <c r="D56" s="135">
        <v>2</v>
      </c>
      <c r="E56" s="135" t="s">
        <v>3636</v>
      </c>
      <c r="F56" s="135"/>
      <c r="G56" s="135"/>
      <c r="H56" s="135"/>
      <c r="I56" s="135"/>
      <c r="J56" s="135"/>
      <c r="K56" s="135"/>
    </row>
    <row r="57" spans="1:20" x14ac:dyDescent="0.25">
      <c r="A57" s="135" t="s">
        <v>2997</v>
      </c>
      <c r="B57" s="135">
        <v>0</v>
      </c>
      <c r="C57" s="135">
        <v>23</v>
      </c>
      <c r="D57" s="135">
        <v>1</v>
      </c>
      <c r="E57" s="135"/>
      <c r="F57" s="135"/>
      <c r="G57" s="135"/>
      <c r="H57" s="135"/>
      <c r="I57" s="135"/>
      <c r="J57" s="135"/>
      <c r="K57" s="135"/>
    </row>
    <row r="58" spans="1:20" x14ac:dyDescent="0.2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O58" s="220"/>
    </row>
    <row r="59" spans="1:20" x14ac:dyDescent="0.25">
      <c r="A59" s="397" t="s">
        <v>3386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</row>
    <row r="60" spans="1:20" x14ac:dyDescent="0.25">
      <c r="A60" s="135" t="s">
        <v>5096</v>
      </c>
      <c r="B60" s="135">
        <v>27</v>
      </c>
      <c r="C60" s="135"/>
      <c r="D60" s="135"/>
      <c r="E60" s="264"/>
      <c r="F60" s="135"/>
      <c r="G60" s="135"/>
      <c r="H60" s="135"/>
      <c r="I60" s="135"/>
      <c r="J60" s="135"/>
      <c r="K60" s="135"/>
      <c r="O60" s="220"/>
      <c r="P60" s="220"/>
    </row>
    <row r="61" spans="1:20" x14ac:dyDescent="0.25">
      <c r="A61" s="135" t="s">
        <v>5097</v>
      </c>
      <c r="B61" s="135">
        <v>29</v>
      </c>
      <c r="C61" s="135"/>
      <c r="D61" s="135">
        <v>0</v>
      </c>
      <c r="E61" s="264"/>
      <c r="F61" s="135"/>
      <c r="G61" s="135"/>
      <c r="H61" s="135"/>
      <c r="I61" s="135"/>
      <c r="J61" s="135"/>
      <c r="K61" s="135"/>
    </row>
    <row r="62" spans="1:20" x14ac:dyDescent="0.25">
      <c r="A62" s="135" t="s">
        <v>4060</v>
      </c>
      <c r="B62" s="135">
        <v>28</v>
      </c>
      <c r="C62" s="135"/>
      <c r="D62" s="135"/>
      <c r="E62" s="264"/>
      <c r="F62" s="135"/>
      <c r="G62" s="135"/>
      <c r="H62" s="135"/>
      <c r="I62" s="135"/>
      <c r="J62" s="135"/>
      <c r="K62" s="135"/>
      <c r="O62" s="220"/>
    </row>
    <row r="63" spans="1:20" x14ac:dyDescent="0.25">
      <c r="A63" s="135" t="s">
        <v>4081</v>
      </c>
      <c r="B63" s="135">
        <v>0</v>
      </c>
      <c r="C63" s="135"/>
      <c r="D63" s="135"/>
      <c r="E63" s="264"/>
      <c r="F63" s="135"/>
      <c r="G63" s="135"/>
      <c r="H63" s="135"/>
      <c r="I63" s="135"/>
      <c r="J63" s="135"/>
      <c r="K63" s="135"/>
      <c r="O63" s="220"/>
      <c r="P63" s="220"/>
    </row>
    <row r="64" spans="1:20" x14ac:dyDescent="0.25">
      <c r="A64" s="135" t="s">
        <v>5092</v>
      </c>
      <c r="B64" s="135">
        <v>31</v>
      </c>
      <c r="C64" s="135"/>
      <c r="D64" s="135"/>
      <c r="E64" s="264"/>
      <c r="F64" s="135"/>
      <c r="G64" s="135"/>
      <c r="H64" s="135"/>
      <c r="I64" s="135"/>
      <c r="J64" s="135"/>
      <c r="K64" s="135"/>
    </row>
    <row r="65" spans="1:16" x14ac:dyDescent="0.25">
      <c r="A65" s="135" t="s">
        <v>5093</v>
      </c>
      <c r="B65" s="135">
        <v>29</v>
      </c>
      <c r="C65" s="135"/>
      <c r="D65" s="135"/>
      <c r="E65" s="264"/>
      <c r="F65" s="135"/>
      <c r="G65" s="135"/>
      <c r="H65" s="135"/>
      <c r="I65" s="135"/>
      <c r="J65" s="135"/>
      <c r="K65" s="135"/>
      <c r="O65" s="220"/>
      <c r="P65" s="220"/>
    </row>
    <row r="66" spans="1:16" x14ac:dyDescent="0.25">
      <c r="A66" s="135" t="s">
        <v>4488</v>
      </c>
      <c r="B66" s="135">
        <v>31</v>
      </c>
      <c r="C66" s="135"/>
      <c r="D66" s="135">
        <v>0</v>
      </c>
      <c r="E66" s="264"/>
      <c r="F66" s="135"/>
      <c r="G66" s="135"/>
      <c r="H66" s="135"/>
      <c r="I66" s="135"/>
      <c r="J66" s="135"/>
      <c r="K66" s="135"/>
      <c r="O66" s="220"/>
      <c r="P66" s="220"/>
    </row>
    <row r="67" spans="1:16" x14ac:dyDescent="0.25">
      <c r="A67" s="135" t="s">
        <v>4489</v>
      </c>
      <c r="B67" s="135">
        <v>0</v>
      </c>
      <c r="C67" s="135"/>
      <c r="D67" s="135"/>
      <c r="E67" s="264"/>
      <c r="F67" s="135"/>
      <c r="G67" s="135"/>
      <c r="H67" s="135"/>
      <c r="I67" s="135"/>
      <c r="J67" s="135"/>
      <c r="K67" s="135"/>
      <c r="O67" s="220"/>
      <c r="P67" s="220"/>
    </row>
    <row r="68" spans="1:16" x14ac:dyDescent="0.25">
      <c r="A68" s="135" t="s">
        <v>5094</v>
      </c>
      <c r="B68" s="135">
        <v>28</v>
      </c>
      <c r="C68" s="135"/>
      <c r="D68" s="135"/>
      <c r="E68" s="264"/>
      <c r="F68" s="135"/>
      <c r="G68" s="135"/>
      <c r="H68" s="135"/>
      <c r="I68" s="135"/>
      <c r="J68" s="135"/>
      <c r="K68" s="135"/>
    </row>
    <row r="69" spans="1:16" x14ac:dyDescent="0.25">
      <c r="A69" s="135" t="s">
        <v>5095</v>
      </c>
      <c r="B69" s="135">
        <v>26</v>
      </c>
      <c r="C69" s="135"/>
      <c r="D69" s="135"/>
      <c r="E69" s="264"/>
      <c r="F69" s="135"/>
      <c r="G69" s="135"/>
      <c r="H69" s="135"/>
      <c r="I69" s="135"/>
      <c r="J69" s="135"/>
      <c r="K69" s="135"/>
      <c r="O69" s="220"/>
      <c r="P69" s="220"/>
    </row>
    <row r="70" spans="1:16" x14ac:dyDescent="0.25">
      <c r="A70" s="135" t="s">
        <v>5090</v>
      </c>
      <c r="B70" s="135">
        <v>23</v>
      </c>
      <c r="C70" s="135"/>
      <c r="D70" s="135"/>
      <c r="E70" s="264"/>
      <c r="F70" s="135"/>
      <c r="G70" s="135"/>
      <c r="H70" s="135"/>
      <c r="I70" s="135"/>
      <c r="J70" s="135"/>
      <c r="K70" s="135"/>
      <c r="O70" s="220"/>
      <c r="P70" s="220"/>
    </row>
    <row r="71" spans="1:16" x14ac:dyDescent="0.25">
      <c r="A71" s="135" t="s">
        <v>5091</v>
      </c>
      <c r="B71" s="135">
        <v>20</v>
      </c>
      <c r="C71" s="135"/>
      <c r="D71" s="135"/>
      <c r="E71" s="264"/>
      <c r="F71" s="135"/>
      <c r="G71" s="135"/>
      <c r="H71" s="135"/>
      <c r="I71" s="135"/>
      <c r="J71" s="135"/>
      <c r="K71" s="135"/>
      <c r="O71" s="220"/>
      <c r="P71" s="220"/>
    </row>
    <row r="72" spans="1:16" x14ac:dyDescent="0.25">
      <c r="A72" s="135" t="s">
        <v>4487</v>
      </c>
      <c r="B72" s="135">
        <v>16</v>
      </c>
      <c r="C72" s="135"/>
      <c r="D72" s="135"/>
      <c r="E72" s="264"/>
      <c r="F72" s="135"/>
      <c r="G72" s="135"/>
      <c r="H72" s="135"/>
      <c r="I72" s="135"/>
      <c r="J72" s="135"/>
      <c r="K72" s="135"/>
    </row>
    <row r="73" spans="1:16" x14ac:dyDescent="0.25">
      <c r="A73" s="135" t="s">
        <v>5089</v>
      </c>
      <c r="B73" s="135">
        <v>0</v>
      </c>
      <c r="C73" s="135"/>
      <c r="D73" s="135"/>
      <c r="E73" s="264"/>
      <c r="F73" s="135"/>
      <c r="G73" s="135"/>
      <c r="H73" s="135"/>
      <c r="I73" s="135"/>
      <c r="J73" s="135"/>
      <c r="K73" s="135"/>
      <c r="M73" s="220"/>
      <c r="N73" s="220"/>
    </row>
    <row r="74" spans="1:16" x14ac:dyDescent="0.25">
      <c r="A74" s="135" t="s">
        <v>5098</v>
      </c>
      <c r="B74" s="135">
        <v>0</v>
      </c>
      <c r="C74" s="135"/>
      <c r="D74" s="135"/>
      <c r="E74" s="264"/>
      <c r="F74" s="135"/>
      <c r="G74" s="135"/>
      <c r="H74" s="135"/>
      <c r="I74" s="135"/>
      <c r="J74" s="135"/>
      <c r="K74" s="135"/>
      <c r="O74" s="220"/>
      <c r="P74" s="220"/>
    </row>
    <row r="75" spans="1:16" x14ac:dyDescent="0.25">
      <c r="A75" s="135" t="s">
        <v>5099</v>
      </c>
      <c r="B75" s="135">
        <v>0</v>
      </c>
      <c r="C75" s="135"/>
      <c r="D75" s="135"/>
      <c r="E75" s="264"/>
      <c r="F75" s="135"/>
      <c r="G75" s="135"/>
      <c r="H75" s="135"/>
      <c r="I75" s="135"/>
      <c r="J75" s="135"/>
      <c r="K75" s="135"/>
    </row>
    <row r="76" spans="1:16" x14ac:dyDescent="0.25">
      <c r="A76" s="135"/>
      <c r="B76" s="135"/>
      <c r="C76" s="135"/>
      <c r="D76" s="135"/>
      <c r="E76" s="264"/>
      <c r="F76" s="135"/>
      <c r="G76" s="135"/>
      <c r="H76" s="135"/>
      <c r="I76" s="135"/>
      <c r="J76" s="135"/>
      <c r="K76" s="135"/>
    </row>
    <row r="77" spans="1:16" x14ac:dyDescent="0.25">
      <c r="A77" s="135"/>
      <c r="B77" s="135"/>
      <c r="C77" s="135"/>
      <c r="D77" s="135"/>
      <c r="E77" s="264"/>
      <c r="F77" s="135"/>
      <c r="G77" s="135"/>
      <c r="H77" s="135"/>
      <c r="I77" s="135"/>
      <c r="J77" s="135"/>
      <c r="K77" s="135"/>
    </row>
    <row r="78" spans="1:16" ht="30.6" customHeight="1" x14ac:dyDescent="0.25">
      <c r="A78" s="409" t="s">
        <v>4524</v>
      </c>
      <c r="B78" s="135"/>
      <c r="C78" s="135"/>
      <c r="D78" s="135"/>
      <c r="E78" s="264"/>
      <c r="F78" s="135"/>
      <c r="G78" s="135"/>
      <c r="H78" s="135"/>
      <c r="I78" s="135"/>
      <c r="J78" s="135"/>
      <c r="K78" s="135"/>
    </row>
    <row r="79" spans="1:16" x14ac:dyDescent="0.25">
      <c r="A79" s="135" t="s">
        <v>4525</v>
      </c>
      <c r="B79" s="135">
        <v>25</v>
      </c>
      <c r="C79" s="135"/>
      <c r="D79" s="135">
        <v>1</v>
      </c>
      <c r="E79" s="264" t="s">
        <v>2843</v>
      </c>
      <c r="F79" s="135"/>
      <c r="G79" s="135"/>
      <c r="H79" s="135"/>
      <c r="I79" s="135"/>
      <c r="J79" s="135"/>
      <c r="K79" s="135"/>
    </row>
    <row r="80" spans="1:16" x14ac:dyDescent="0.25">
      <c r="A80" s="135" t="s">
        <v>4526</v>
      </c>
      <c r="B80" s="135">
        <v>24</v>
      </c>
      <c r="C80" s="135"/>
      <c r="D80" s="135"/>
      <c r="E80" s="264"/>
      <c r="F80" s="135"/>
      <c r="G80" s="135"/>
      <c r="H80" s="135"/>
      <c r="I80" s="135"/>
      <c r="J80" s="135"/>
      <c r="K80" s="135"/>
    </row>
    <row r="81" spans="1:15" x14ac:dyDescent="0.25">
      <c r="A81" s="135" t="s">
        <v>5100</v>
      </c>
      <c r="B81" s="135">
        <v>26</v>
      </c>
      <c r="C81" s="135"/>
      <c r="D81" s="135"/>
      <c r="E81" s="264"/>
      <c r="F81" s="135"/>
      <c r="G81" s="135"/>
      <c r="H81" s="135"/>
      <c r="I81" s="135"/>
      <c r="J81" s="135"/>
      <c r="K81" s="135"/>
    </row>
    <row r="82" spans="1:15" x14ac:dyDescent="0.25">
      <c r="A82" s="135" t="s">
        <v>5101</v>
      </c>
      <c r="B82" s="135">
        <v>24</v>
      </c>
      <c r="C82" s="135"/>
      <c r="D82" s="135">
        <v>1</v>
      </c>
      <c r="E82" s="264" t="s">
        <v>2843</v>
      </c>
      <c r="F82" s="135"/>
      <c r="G82" s="135"/>
      <c r="H82" s="135"/>
      <c r="I82" s="135"/>
      <c r="J82" s="135"/>
      <c r="K82" s="135"/>
    </row>
    <row r="83" spans="1:15" ht="43.9" customHeight="1" x14ac:dyDescent="0.25">
      <c r="A83" s="409" t="s">
        <v>5118</v>
      </c>
      <c r="B83" s="135"/>
      <c r="C83" s="135"/>
      <c r="D83" s="135"/>
      <c r="E83" s="264"/>
      <c r="F83" s="135"/>
      <c r="G83" s="135"/>
      <c r="H83" s="135"/>
      <c r="I83" s="135"/>
      <c r="J83" s="135"/>
      <c r="K83" s="135"/>
      <c r="O83" s="220"/>
    </row>
    <row r="84" spans="1:15" x14ac:dyDescent="0.25">
      <c r="A84" s="135" t="s">
        <v>4347</v>
      </c>
      <c r="B84" s="135">
        <v>1</v>
      </c>
      <c r="C84" s="140">
        <v>22</v>
      </c>
      <c r="D84" s="135"/>
      <c r="E84" s="264"/>
      <c r="F84" s="135"/>
      <c r="G84" s="135"/>
      <c r="H84" s="135"/>
      <c r="I84" s="135"/>
      <c r="J84" s="135"/>
      <c r="K84" s="135"/>
    </row>
    <row r="85" spans="1:15" x14ac:dyDescent="0.25">
      <c r="A85" s="135" t="s">
        <v>4348</v>
      </c>
      <c r="B85" s="135">
        <v>5</v>
      </c>
      <c r="C85" s="140">
        <v>25</v>
      </c>
      <c r="D85" s="135">
        <v>0</v>
      </c>
      <c r="E85" s="264"/>
      <c r="F85" s="135"/>
      <c r="G85" s="135"/>
      <c r="H85" s="135"/>
      <c r="I85" s="135"/>
      <c r="J85" s="135"/>
      <c r="K85" s="135"/>
    </row>
    <row r="86" spans="1:15" x14ac:dyDescent="0.25">
      <c r="A86" s="135" t="s">
        <v>4349</v>
      </c>
      <c r="B86" s="135">
        <v>4</v>
      </c>
      <c r="C86" s="140">
        <v>22</v>
      </c>
      <c r="D86" s="135">
        <v>2</v>
      </c>
      <c r="E86" s="264" t="s">
        <v>3636</v>
      </c>
      <c r="F86" s="135"/>
      <c r="G86" s="135"/>
      <c r="H86" s="135"/>
      <c r="I86" s="135"/>
      <c r="J86" s="135"/>
      <c r="K86" s="135"/>
    </row>
    <row r="87" spans="1:15" x14ac:dyDescent="0.25">
      <c r="A87" s="135" t="s">
        <v>4350</v>
      </c>
      <c r="B87" s="135">
        <v>20</v>
      </c>
      <c r="C87" s="135"/>
      <c r="D87" s="135"/>
      <c r="E87" s="264"/>
      <c r="F87" s="135"/>
      <c r="G87" s="135"/>
      <c r="H87" s="135"/>
      <c r="I87" s="135"/>
      <c r="J87" s="135"/>
      <c r="K87" s="135"/>
    </row>
    <row r="88" spans="1:15" x14ac:dyDescent="0.25">
      <c r="A88" s="135"/>
      <c r="B88" s="135"/>
      <c r="C88" s="135"/>
      <c r="D88" s="135"/>
      <c r="E88" s="264"/>
      <c r="F88" s="135"/>
      <c r="G88" s="135"/>
      <c r="H88" s="135"/>
      <c r="I88" s="135"/>
      <c r="J88" s="135"/>
      <c r="K88" s="135"/>
    </row>
    <row r="89" spans="1:15" x14ac:dyDescent="0.25">
      <c r="A89" s="135"/>
      <c r="B89" s="135"/>
      <c r="C89" s="135"/>
      <c r="D89" s="135"/>
      <c r="E89" s="264"/>
      <c r="F89" s="135"/>
      <c r="G89" s="135"/>
      <c r="H89" s="135"/>
      <c r="I89" s="135"/>
      <c r="J89" s="135"/>
      <c r="K89" s="135"/>
    </row>
    <row r="90" spans="1:15" ht="42.75" x14ac:dyDescent="0.25">
      <c r="A90" s="409" t="s">
        <v>5121</v>
      </c>
      <c r="B90" s="135"/>
      <c r="C90" s="135"/>
      <c r="D90" s="135"/>
      <c r="E90" s="264"/>
      <c r="F90" s="135"/>
      <c r="G90" s="135"/>
      <c r="H90" s="135"/>
      <c r="I90" s="135"/>
      <c r="J90" s="135"/>
      <c r="K90" s="135"/>
    </row>
    <row r="91" spans="1:15" x14ac:dyDescent="0.25">
      <c r="A91" s="135" t="s">
        <v>5317</v>
      </c>
      <c r="B91" s="135">
        <v>0</v>
      </c>
      <c r="C91" s="135">
        <v>23</v>
      </c>
      <c r="D91" s="135"/>
      <c r="E91" s="264"/>
      <c r="F91" s="135"/>
      <c r="G91" s="135"/>
      <c r="H91" s="135"/>
      <c r="I91" s="135"/>
      <c r="J91" s="135"/>
      <c r="K91" s="135"/>
    </row>
    <row r="92" spans="1:15" x14ac:dyDescent="0.25">
      <c r="A92" s="135" t="s">
        <v>4052</v>
      </c>
      <c r="B92" s="135">
        <v>0</v>
      </c>
      <c r="C92" s="135">
        <v>25</v>
      </c>
      <c r="D92" s="135"/>
      <c r="E92" s="264"/>
      <c r="F92" s="135"/>
      <c r="G92" s="135"/>
      <c r="H92" s="135"/>
      <c r="I92" s="135"/>
      <c r="J92" s="135"/>
      <c r="K92" s="135"/>
    </row>
    <row r="93" spans="1:15" x14ac:dyDescent="0.25">
      <c r="A93" s="135" t="s">
        <v>5135</v>
      </c>
      <c r="B93" s="135">
        <v>20</v>
      </c>
      <c r="C93" s="135"/>
      <c r="D93" s="135">
        <v>1</v>
      </c>
      <c r="E93" s="264" t="s">
        <v>2843</v>
      </c>
      <c r="F93" s="135"/>
      <c r="G93" s="135"/>
      <c r="H93" s="135"/>
      <c r="I93" s="135"/>
      <c r="J93" s="135"/>
      <c r="K93" s="135"/>
    </row>
    <row r="94" spans="1:15" x14ac:dyDescent="0.25">
      <c r="A94" s="135" t="s">
        <v>4130</v>
      </c>
      <c r="B94" s="135">
        <v>0</v>
      </c>
      <c r="C94" s="135">
        <v>25</v>
      </c>
      <c r="D94" s="135">
        <v>0</v>
      </c>
      <c r="E94" s="264"/>
      <c r="F94" s="135"/>
      <c r="G94" s="135"/>
      <c r="H94" s="135"/>
      <c r="I94" s="135"/>
      <c r="J94" s="135"/>
      <c r="K94" s="135"/>
    </row>
    <row r="95" spans="1:15" x14ac:dyDescent="0.25">
      <c r="A95" s="135" t="s">
        <v>4490</v>
      </c>
      <c r="B95" s="135">
        <v>11</v>
      </c>
      <c r="C95" s="135"/>
      <c r="D95" s="135">
        <v>1</v>
      </c>
      <c r="E95" s="264" t="s">
        <v>2843</v>
      </c>
      <c r="F95" s="135"/>
      <c r="G95" s="135"/>
      <c r="H95" s="135"/>
      <c r="I95" s="135"/>
      <c r="J95" s="135"/>
      <c r="K95" s="135"/>
    </row>
    <row r="96" spans="1:15" x14ac:dyDescent="0.25">
      <c r="A96" s="135" t="s">
        <v>4131</v>
      </c>
      <c r="B96" s="135">
        <v>0</v>
      </c>
      <c r="C96" s="135">
        <v>25</v>
      </c>
      <c r="D96" s="135"/>
      <c r="E96" s="264"/>
      <c r="F96" s="135"/>
      <c r="G96" s="135"/>
      <c r="H96" s="135"/>
      <c r="I96" s="135"/>
      <c r="J96" s="135"/>
      <c r="K96" s="135"/>
    </row>
    <row r="97" spans="1:11" x14ac:dyDescent="0.25">
      <c r="A97" s="135" t="s">
        <v>5102</v>
      </c>
      <c r="B97" s="135">
        <v>12</v>
      </c>
      <c r="C97" s="135"/>
      <c r="D97" s="135"/>
      <c r="E97" s="264"/>
      <c r="F97" s="135"/>
      <c r="G97" s="135"/>
      <c r="H97" s="135"/>
      <c r="I97" s="135"/>
      <c r="J97" s="135"/>
      <c r="K97" s="135"/>
    </row>
    <row r="98" spans="1:11" x14ac:dyDescent="0.25">
      <c r="A98" s="135" t="s">
        <v>4132</v>
      </c>
      <c r="B98" s="135">
        <v>9</v>
      </c>
      <c r="C98" s="135">
        <v>15</v>
      </c>
      <c r="D98" s="135">
        <v>1</v>
      </c>
      <c r="E98" s="264" t="s">
        <v>2843</v>
      </c>
      <c r="F98" s="135"/>
      <c r="G98" s="135"/>
      <c r="H98" s="135"/>
      <c r="I98" s="135"/>
      <c r="J98" s="135"/>
      <c r="K98" s="135"/>
    </row>
    <row r="99" spans="1:11" x14ac:dyDescent="0.25">
      <c r="A99" s="135"/>
      <c r="B99" s="135"/>
      <c r="C99" s="135"/>
      <c r="D99" s="135"/>
      <c r="E99" s="264"/>
      <c r="F99" s="135"/>
      <c r="G99" s="135"/>
      <c r="H99" s="135"/>
      <c r="I99" s="135"/>
      <c r="J99" s="135"/>
      <c r="K99" s="135"/>
    </row>
    <row r="100" spans="1:11" x14ac:dyDescent="0.25">
      <c r="A100" s="135"/>
      <c r="B100" s="135"/>
      <c r="C100" s="135"/>
      <c r="D100" s="135"/>
      <c r="E100" s="264"/>
      <c r="F100" s="135"/>
      <c r="G100" s="135"/>
      <c r="H100" s="135"/>
      <c r="I100" s="135"/>
      <c r="J100" s="135"/>
      <c r="K100" s="135"/>
    </row>
    <row r="101" spans="1:11" ht="31.9" customHeight="1" x14ac:dyDescent="0.25">
      <c r="A101" s="409" t="s">
        <v>4547</v>
      </c>
      <c r="B101" s="135"/>
      <c r="C101" s="135"/>
      <c r="D101" s="135"/>
      <c r="E101" s="264"/>
      <c r="F101" s="135"/>
      <c r="G101" s="135"/>
      <c r="H101" s="135"/>
      <c r="I101" s="135"/>
      <c r="J101" s="135"/>
      <c r="K101" s="135"/>
    </row>
    <row r="102" spans="1:11" x14ac:dyDescent="0.25">
      <c r="A102" s="135" t="s">
        <v>4548</v>
      </c>
      <c r="B102" s="135">
        <v>6</v>
      </c>
      <c r="C102" s="135">
        <v>25</v>
      </c>
      <c r="D102" s="135"/>
      <c r="E102" s="264"/>
      <c r="F102" s="135"/>
      <c r="G102" s="135"/>
      <c r="H102" s="135"/>
      <c r="I102" s="135"/>
      <c r="J102" s="135"/>
      <c r="K102" s="135"/>
    </row>
    <row r="103" spans="1:11" x14ac:dyDescent="0.25">
      <c r="A103" s="135" t="s">
        <v>5103</v>
      </c>
      <c r="B103" s="135">
        <v>0</v>
      </c>
      <c r="C103" s="135">
        <v>24</v>
      </c>
      <c r="D103" s="135"/>
      <c r="E103" s="264"/>
      <c r="F103" s="135"/>
      <c r="G103" s="135"/>
      <c r="H103" s="135"/>
      <c r="I103" s="135"/>
      <c r="J103" s="135"/>
      <c r="K103" s="135"/>
    </row>
    <row r="104" spans="1:11" x14ac:dyDescent="0.25">
      <c r="A104" s="135"/>
      <c r="B104" s="135"/>
      <c r="C104" s="135"/>
      <c r="D104" s="135"/>
      <c r="E104" s="264"/>
      <c r="F104" s="135"/>
      <c r="G104" s="135"/>
      <c r="H104" s="135"/>
      <c r="I104" s="135"/>
      <c r="J104" s="135"/>
      <c r="K104" s="135"/>
    </row>
    <row r="105" spans="1:11" x14ac:dyDescent="0.25">
      <c r="A105" s="135"/>
      <c r="B105" s="135"/>
      <c r="C105" s="135"/>
      <c r="D105" s="135"/>
      <c r="E105" s="264"/>
      <c r="F105" s="135"/>
      <c r="G105" s="135"/>
      <c r="H105" s="135"/>
      <c r="I105" s="135"/>
      <c r="J105" s="135"/>
      <c r="K105" s="135"/>
    </row>
    <row r="106" spans="1:11" ht="28.5" x14ac:dyDescent="0.25">
      <c r="A106" s="409" t="s">
        <v>3</v>
      </c>
      <c r="B106" s="135"/>
      <c r="C106" s="135"/>
      <c r="D106" s="135"/>
      <c r="E106" s="312"/>
      <c r="F106" s="135"/>
      <c r="G106" s="135"/>
      <c r="H106" s="135"/>
      <c r="I106" s="135"/>
      <c r="J106" s="135"/>
      <c r="K106" s="135"/>
    </row>
    <row r="107" spans="1:11" ht="13.9" customHeight="1" x14ac:dyDescent="0.25">
      <c r="A107" s="410" t="s">
        <v>2489</v>
      </c>
      <c r="B107" s="135">
        <v>0</v>
      </c>
      <c r="C107" s="135">
        <v>0</v>
      </c>
      <c r="D107" s="135">
        <v>0</v>
      </c>
      <c r="E107" s="308"/>
      <c r="F107" s="135"/>
      <c r="G107" s="135"/>
      <c r="H107" s="135"/>
      <c r="I107" s="135"/>
      <c r="J107" s="135"/>
      <c r="K107" s="135"/>
    </row>
    <row r="108" spans="1:11" ht="13.9" customHeight="1" x14ac:dyDescent="0.25">
      <c r="A108" s="410" t="s">
        <v>3456</v>
      </c>
      <c r="B108" s="135">
        <v>17</v>
      </c>
      <c r="C108" s="264"/>
      <c r="D108" s="135">
        <v>1</v>
      </c>
      <c r="E108" s="391" t="s">
        <v>5274</v>
      </c>
      <c r="F108" s="135"/>
      <c r="G108" s="135"/>
      <c r="H108" s="135"/>
      <c r="I108" s="135"/>
      <c r="J108" s="135"/>
      <c r="K108" s="135"/>
    </row>
    <row r="109" spans="1:11" x14ac:dyDescent="0.25">
      <c r="A109" s="410" t="s">
        <v>2490</v>
      </c>
      <c r="B109" s="135">
        <v>0</v>
      </c>
      <c r="C109" s="135">
        <v>25</v>
      </c>
      <c r="D109" s="135">
        <v>1</v>
      </c>
      <c r="E109" s="135"/>
      <c r="F109" s="135"/>
      <c r="G109" s="135"/>
      <c r="H109" s="135"/>
      <c r="I109" s="135"/>
      <c r="J109" s="135"/>
      <c r="K109" s="313"/>
    </row>
    <row r="110" spans="1:11" x14ac:dyDescent="0.25">
      <c r="A110" s="410" t="s">
        <v>3981</v>
      </c>
      <c r="B110" s="135">
        <v>9</v>
      </c>
      <c r="C110" s="264">
        <v>0</v>
      </c>
      <c r="D110" s="135"/>
      <c r="E110" s="135"/>
      <c r="F110" s="135"/>
      <c r="G110" s="135"/>
      <c r="H110" s="135"/>
      <c r="I110" s="135"/>
      <c r="J110" s="135"/>
      <c r="K110" s="313"/>
    </row>
    <row r="111" spans="1:11" x14ac:dyDescent="0.25">
      <c r="A111" s="410" t="s">
        <v>100</v>
      </c>
      <c r="B111" s="135">
        <v>1</v>
      </c>
      <c r="C111" s="264">
        <v>25</v>
      </c>
      <c r="D111" s="135">
        <v>0</v>
      </c>
      <c r="E111" s="135"/>
      <c r="F111" s="135"/>
      <c r="G111" s="135"/>
      <c r="H111" s="135"/>
      <c r="I111" s="135"/>
      <c r="J111" s="135"/>
      <c r="K111" s="135"/>
    </row>
    <row r="112" spans="1:11" x14ac:dyDescent="0.25">
      <c r="A112" s="410" t="s">
        <v>4491</v>
      </c>
      <c r="B112" s="135">
        <v>10</v>
      </c>
      <c r="C112" s="135">
        <v>0</v>
      </c>
      <c r="D112" s="135">
        <v>0</v>
      </c>
      <c r="E112" s="135"/>
      <c r="F112" s="135"/>
      <c r="G112" s="135"/>
      <c r="H112" s="135"/>
      <c r="I112" s="135"/>
      <c r="J112" s="135"/>
      <c r="K112" s="135"/>
    </row>
    <row r="113" spans="1:11" x14ac:dyDescent="0.25">
      <c r="A113" s="410" t="s">
        <v>2491</v>
      </c>
      <c r="B113" s="135">
        <v>0</v>
      </c>
      <c r="C113" s="135">
        <v>25</v>
      </c>
      <c r="D113" s="135">
        <v>0</v>
      </c>
      <c r="E113" s="135"/>
      <c r="F113" s="135"/>
      <c r="G113" s="135"/>
      <c r="H113" s="135"/>
      <c r="I113" s="135"/>
      <c r="J113" s="135"/>
      <c r="K113" s="313"/>
    </row>
    <row r="114" spans="1:11" x14ac:dyDescent="0.25">
      <c r="A114" s="411" t="s">
        <v>5104</v>
      </c>
      <c r="B114" s="135">
        <v>13</v>
      </c>
      <c r="C114" s="135">
        <v>1</v>
      </c>
      <c r="D114" s="135"/>
      <c r="E114" s="135"/>
      <c r="F114" s="135"/>
      <c r="G114" s="135"/>
      <c r="H114" s="135"/>
      <c r="I114" s="135"/>
      <c r="J114" s="135"/>
      <c r="K114" s="135"/>
    </row>
    <row r="115" spans="1:11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313"/>
    </row>
    <row r="116" spans="1:11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</row>
    <row r="117" spans="1:11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313"/>
    </row>
    <row r="118" spans="1:11" ht="28.5" x14ac:dyDescent="0.25">
      <c r="A118" s="409" t="s">
        <v>288</v>
      </c>
      <c r="B118" s="135"/>
      <c r="C118" s="135"/>
      <c r="D118" s="135"/>
      <c r="E118" s="135"/>
      <c r="F118" s="135"/>
      <c r="G118" s="135"/>
      <c r="H118" s="135"/>
      <c r="I118" s="135"/>
      <c r="J118" s="135"/>
      <c r="K118" s="313"/>
    </row>
    <row r="119" spans="1:11" x14ac:dyDescent="0.25">
      <c r="A119" s="338">
        <v>711</v>
      </c>
      <c r="B119" s="135">
        <v>0</v>
      </c>
      <c r="C119" s="135">
        <v>24</v>
      </c>
      <c r="D119" s="135">
        <v>1</v>
      </c>
      <c r="E119" s="135"/>
      <c r="F119" s="135"/>
      <c r="G119" s="135"/>
      <c r="H119" s="135"/>
      <c r="I119" s="135"/>
      <c r="J119" s="135"/>
      <c r="K119" s="135"/>
    </row>
    <row r="120" spans="1:11" x14ac:dyDescent="0.25">
      <c r="A120" s="338">
        <v>712</v>
      </c>
      <c r="B120" s="135">
        <v>16</v>
      </c>
      <c r="C120" s="135"/>
      <c r="D120" s="135">
        <v>0</v>
      </c>
      <c r="E120" s="252"/>
      <c r="F120" s="135"/>
      <c r="G120" s="135"/>
      <c r="H120" s="135"/>
      <c r="I120" s="135"/>
      <c r="J120" s="135"/>
      <c r="K120" s="135"/>
    </row>
    <row r="121" spans="1:11" x14ac:dyDescent="0.25">
      <c r="A121" s="338" t="s">
        <v>2894</v>
      </c>
      <c r="B121" s="135">
        <v>0</v>
      </c>
      <c r="C121" s="135"/>
      <c r="D121" s="135"/>
      <c r="E121" s="135"/>
      <c r="F121" s="135"/>
      <c r="G121" s="135"/>
      <c r="H121" s="135"/>
      <c r="I121" s="135"/>
      <c r="J121" s="135"/>
      <c r="K121" s="135"/>
    </row>
    <row r="122" spans="1:11" x14ac:dyDescent="0.25">
      <c r="A122" s="338">
        <v>721</v>
      </c>
      <c r="B122" s="135">
        <v>0</v>
      </c>
      <c r="C122" s="135">
        <v>22</v>
      </c>
      <c r="D122" s="135">
        <v>2</v>
      </c>
      <c r="E122" s="254"/>
      <c r="F122" s="135"/>
      <c r="G122" s="135"/>
      <c r="H122" s="135"/>
      <c r="I122" s="135"/>
      <c r="J122" s="135"/>
      <c r="K122" s="313"/>
    </row>
    <row r="123" spans="1:11" x14ac:dyDescent="0.25">
      <c r="A123" s="338">
        <v>722</v>
      </c>
      <c r="B123" s="135">
        <v>0</v>
      </c>
      <c r="C123" s="135">
        <v>0</v>
      </c>
      <c r="D123" s="135">
        <v>0</v>
      </c>
      <c r="E123" s="252"/>
      <c r="F123" s="135"/>
      <c r="G123" s="135"/>
      <c r="H123" s="135"/>
      <c r="I123" s="135"/>
      <c r="J123" s="135"/>
      <c r="K123" s="135"/>
    </row>
    <row r="124" spans="1:11" x14ac:dyDescent="0.25">
      <c r="A124" s="338" t="s">
        <v>2882</v>
      </c>
      <c r="B124" s="135">
        <v>0</v>
      </c>
      <c r="C124" s="135"/>
      <c r="D124" s="135"/>
      <c r="E124" s="254"/>
      <c r="F124" s="135"/>
      <c r="G124" s="135"/>
      <c r="H124" s="135"/>
      <c r="I124" s="135"/>
      <c r="J124" s="135"/>
      <c r="K124" s="135"/>
    </row>
    <row r="125" spans="1:11" x14ac:dyDescent="0.25">
      <c r="A125" s="338">
        <v>731</v>
      </c>
      <c r="B125" s="135">
        <v>0</v>
      </c>
      <c r="C125" s="135">
        <v>24</v>
      </c>
      <c r="D125" s="135">
        <v>1</v>
      </c>
      <c r="E125" s="135"/>
      <c r="F125" s="135"/>
      <c r="G125" s="135"/>
      <c r="H125" s="135"/>
      <c r="I125" s="135"/>
      <c r="J125" s="135"/>
      <c r="K125" s="135"/>
    </row>
    <row r="126" spans="1:11" x14ac:dyDescent="0.25">
      <c r="A126" s="338">
        <v>732</v>
      </c>
      <c r="B126" s="135">
        <v>0</v>
      </c>
      <c r="C126" s="135">
        <v>0</v>
      </c>
      <c r="D126" s="135">
        <v>0</v>
      </c>
      <c r="E126" s="135"/>
      <c r="F126" s="135"/>
      <c r="G126" s="135"/>
      <c r="H126" s="135"/>
      <c r="I126" s="135"/>
      <c r="J126" s="135"/>
      <c r="K126" s="135"/>
    </row>
    <row r="127" spans="1:11" x14ac:dyDescent="0.25">
      <c r="A127" s="338">
        <v>741</v>
      </c>
      <c r="B127" s="135">
        <v>0</v>
      </c>
      <c r="C127" s="135">
        <v>22</v>
      </c>
      <c r="D127" s="135">
        <v>2</v>
      </c>
      <c r="E127" s="135"/>
      <c r="F127" s="135"/>
      <c r="G127" s="135"/>
      <c r="H127" s="135"/>
      <c r="I127" s="135"/>
      <c r="J127" s="135"/>
      <c r="K127" s="135"/>
    </row>
    <row r="128" spans="1:11" x14ac:dyDescent="0.25">
      <c r="A128" s="338">
        <v>742</v>
      </c>
      <c r="B128" s="135"/>
      <c r="C128" s="135">
        <v>0</v>
      </c>
      <c r="D128" s="135"/>
      <c r="E128" s="135"/>
      <c r="F128" s="135"/>
      <c r="G128" s="135"/>
      <c r="H128" s="135"/>
      <c r="I128" s="135"/>
      <c r="J128" s="135"/>
      <c r="K128" s="135"/>
    </row>
    <row r="129" spans="1:19" x14ac:dyDescent="0.25">
      <c r="A129" s="412" t="s">
        <v>2</v>
      </c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</row>
    <row r="130" spans="1:19" x14ac:dyDescent="0.25">
      <c r="A130" s="338">
        <v>811</v>
      </c>
      <c r="B130" s="135">
        <v>3</v>
      </c>
      <c r="C130" s="135">
        <v>25</v>
      </c>
      <c r="D130" s="135">
        <v>0</v>
      </c>
      <c r="E130" s="135"/>
      <c r="F130" s="135"/>
      <c r="G130" s="135"/>
      <c r="H130" s="135"/>
      <c r="I130" s="135"/>
      <c r="J130" s="135"/>
      <c r="K130" s="135"/>
    </row>
    <row r="131" spans="1:19" x14ac:dyDescent="0.25">
      <c r="A131" s="338" t="s">
        <v>2881</v>
      </c>
      <c r="B131" s="135">
        <v>0</v>
      </c>
      <c r="C131" s="135"/>
      <c r="D131" s="135"/>
      <c r="E131" s="135"/>
      <c r="F131" s="135"/>
      <c r="G131" s="135"/>
      <c r="H131" s="135"/>
      <c r="I131" s="135"/>
      <c r="J131" s="135"/>
      <c r="K131" s="135"/>
    </row>
    <row r="132" spans="1:19" x14ac:dyDescent="0.25">
      <c r="A132" s="338">
        <v>821</v>
      </c>
      <c r="B132" s="135">
        <v>1</v>
      </c>
      <c r="C132" s="135">
        <v>21</v>
      </c>
      <c r="D132" s="135">
        <v>2</v>
      </c>
      <c r="E132" s="135" t="s">
        <v>3636</v>
      </c>
      <c r="F132" s="135"/>
      <c r="G132" s="135"/>
      <c r="H132" s="135"/>
      <c r="I132" s="135"/>
      <c r="J132" s="135"/>
      <c r="K132" s="135"/>
    </row>
    <row r="133" spans="1:19" x14ac:dyDescent="0.25">
      <c r="A133" s="338">
        <v>822</v>
      </c>
      <c r="B133" s="135">
        <v>0</v>
      </c>
      <c r="C133" s="135">
        <v>0</v>
      </c>
      <c r="D133" s="135">
        <v>0</v>
      </c>
      <c r="E133" s="135"/>
      <c r="F133" s="135"/>
      <c r="G133" s="135"/>
      <c r="H133" s="135"/>
      <c r="I133" s="135"/>
      <c r="J133" s="135"/>
      <c r="K133" s="135"/>
    </row>
    <row r="134" spans="1:19" x14ac:dyDescent="0.25">
      <c r="A134" s="338">
        <v>831</v>
      </c>
      <c r="B134" s="135">
        <v>2</v>
      </c>
      <c r="C134" s="135">
        <v>15</v>
      </c>
      <c r="D134" s="135">
        <v>1</v>
      </c>
      <c r="E134" s="135"/>
      <c r="F134" s="135"/>
      <c r="G134" s="135"/>
      <c r="H134" s="135"/>
      <c r="I134" s="135"/>
      <c r="J134" s="135"/>
      <c r="K134" s="135"/>
    </row>
    <row r="135" spans="1:19" x14ac:dyDescent="0.25">
      <c r="A135" s="338">
        <v>832</v>
      </c>
      <c r="B135" s="135">
        <v>0</v>
      </c>
      <c r="C135" s="135">
        <v>0</v>
      </c>
      <c r="D135" s="252"/>
      <c r="E135" s="135"/>
      <c r="F135" s="135"/>
      <c r="G135" s="135"/>
      <c r="H135" s="135"/>
      <c r="I135" s="135"/>
      <c r="J135" s="135"/>
      <c r="K135" s="135"/>
    </row>
    <row r="136" spans="1:19" x14ac:dyDescent="0.25">
      <c r="A136" s="338">
        <v>841</v>
      </c>
      <c r="B136" s="135">
        <v>0</v>
      </c>
      <c r="C136" s="135">
        <v>20</v>
      </c>
      <c r="D136" s="135">
        <v>1</v>
      </c>
      <c r="E136" s="135"/>
      <c r="F136" s="135"/>
      <c r="G136" s="135"/>
      <c r="H136" s="135"/>
      <c r="I136" s="135"/>
      <c r="J136" s="135"/>
      <c r="K136" s="135"/>
    </row>
    <row r="137" spans="1:19" x14ac:dyDescent="0.25">
      <c r="A137" s="338">
        <v>842</v>
      </c>
      <c r="B137" s="135">
        <v>0</v>
      </c>
      <c r="C137" s="135">
        <v>0</v>
      </c>
      <c r="D137" s="135">
        <v>0</v>
      </c>
      <c r="E137" s="135"/>
      <c r="F137" s="135"/>
      <c r="G137" s="135"/>
      <c r="H137" s="135"/>
      <c r="I137" s="135"/>
      <c r="J137" s="135"/>
      <c r="K137" s="135"/>
    </row>
    <row r="138" spans="1:19" ht="30.6" customHeight="1" x14ac:dyDescent="0.25">
      <c r="A138" s="409" t="s">
        <v>319</v>
      </c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</row>
    <row r="139" spans="1:19" x14ac:dyDescent="0.25">
      <c r="A139" s="338">
        <v>911</v>
      </c>
      <c r="B139" s="135">
        <v>2</v>
      </c>
      <c r="C139" s="135">
        <v>25</v>
      </c>
      <c r="D139" s="135"/>
      <c r="E139" s="135"/>
      <c r="F139" s="135"/>
      <c r="G139" s="135"/>
      <c r="H139" s="135"/>
      <c r="I139" s="135"/>
      <c r="J139" s="135"/>
      <c r="K139" s="135"/>
    </row>
    <row r="140" spans="1:19" x14ac:dyDescent="0.25">
      <c r="A140" s="338">
        <v>912</v>
      </c>
      <c r="B140" s="135">
        <v>0</v>
      </c>
      <c r="C140" s="135"/>
      <c r="D140" s="135"/>
      <c r="E140" s="135"/>
      <c r="F140" s="135"/>
      <c r="G140" s="135"/>
      <c r="H140" s="135"/>
      <c r="I140" s="135"/>
      <c r="J140" s="135"/>
      <c r="K140" s="135"/>
    </row>
    <row r="141" spans="1:19" x14ac:dyDescent="0.25">
      <c r="A141" s="338">
        <v>921</v>
      </c>
      <c r="B141" s="135">
        <v>0</v>
      </c>
      <c r="C141" s="135">
        <v>23</v>
      </c>
      <c r="D141" s="254">
        <v>3</v>
      </c>
      <c r="E141" s="255" t="s">
        <v>3636</v>
      </c>
      <c r="F141" s="135"/>
      <c r="G141" s="135"/>
      <c r="H141" s="135"/>
      <c r="I141" s="135"/>
      <c r="J141" s="135"/>
      <c r="K141" s="135"/>
    </row>
    <row r="142" spans="1:19" x14ac:dyDescent="0.25">
      <c r="A142" s="338">
        <v>922</v>
      </c>
      <c r="B142" s="135">
        <v>13</v>
      </c>
      <c r="C142" s="135"/>
      <c r="D142" s="135">
        <v>0</v>
      </c>
      <c r="E142" s="255"/>
      <c r="F142" s="135"/>
      <c r="G142" s="135"/>
      <c r="H142" s="135"/>
      <c r="I142" s="135"/>
      <c r="J142" s="135"/>
      <c r="K142" s="135"/>
    </row>
    <row r="143" spans="1:19" x14ac:dyDescent="0.25">
      <c r="A143" s="338">
        <v>931</v>
      </c>
      <c r="B143" s="135">
        <v>5</v>
      </c>
      <c r="C143" s="135">
        <v>25</v>
      </c>
      <c r="D143" s="135">
        <v>1</v>
      </c>
      <c r="E143" s="135" t="s">
        <v>2843</v>
      </c>
      <c r="F143" s="135"/>
      <c r="G143" s="135"/>
      <c r="H143" s="135"/>
      <c r="I143" s="135"/>
      <c r="J143" s="135"/>
      <c r="K143" s="135"/>
      <c r="O143" s="252"/>
      <c r="P143" s="252"/>
      <c r="Q143" s="252"/>
      <c r="R143" s="252"/>
      <c r="S143" s="252"/>
    </row>
    <row r="144" spans="1:19" x14ac:dyDescent="0.25">
      <c r="A144" s="405">
        <v>932</v>
      </c>
      <c r="B144" s="135">
        <v>0</v>
      </c>
      <c r="C144" s="135"/>
      <c r="D144" s="260">
        <v>0</v>
      </c>
      <c r="E144" s="135"/>
      <c r="F144" s="260"/>
      <c r="G144" s="260"/>
      <c r="H144" s="260"/>
      <c r="I144" s="260"/>
      <c r="J144" s="260"/>
      <c r="K144" s="260"/>
      <c r="O144" s="252"/>
      <c r="P144" s="252"/>
      <c r="Q144" s="252"/>
      <c r="R144" s="252"/>
      <c r="S144" s="252"/>
    </row>
    <row r="145" spans="1:19" x14ac:dyDescent="0.25">
      <c r="A145" s="405">
        <v>941</v>
      </c>
      <c r="B145" s="135">
        <v>2</v>
      </c>
      <c r="C145" s="135">
        <v>25</v>
      </c>
      <c r="D145" s="260">
        <v>0</v>
      </c>
      <c r="E145" s="260"/>
      <c r="F145" s="260"/>
      <c r="G145" s="260"/>
      <c r="H145" s="260"/>
      <c r="I145" s="260"/>
      <c r="J145" s="260"/>
      <c r="K145" s="260"/>
      <c r="O145" s="252"/>
      <c r="P145" s="252"/>
      <c r="Q145" s="252"/>
      <c r="R145" s="252"/>
      <c r="S145" s="252"/>
    </row>
    <row r="146" spans="1:19" x14ac:dyDescent="0.25">
      <c r="A146" s="338">
        <v>942</v>
      </c>
      <c r="B146" s="135">
        <v>21</v>
      </c>
      <c r="C146" s="135"/>
      <c r="D146" s="135"/>
      <c r="E146" s="135"/>
      <c r="F146" s="135"/>
      <c r="G146" s="135"/>
      <c r="H146" s="135"/>
      <c r="I146" s="135"/>
      <c r="J146" s="135"/>
      <c r="K146" s="135"/>
      <c r="O146" s="252"/>
      <c r="P146" s="252"/>
      <c r="Q146" s="252"/>
      <c r="R146" s="252"/>
      <c r="S146" s="252"/>
    </row>
    <row r="147" spans="1:19" x14ac:dyDescent="0.25">
      <c r="A147" s="260"/>
      <c r="B147" s="260"/>
      <c r="C147" s="260"/>
      <c r="D147" s="260"/>
      <c r="E147" s="260"/>
      <c r="F147" s="260"/>
      <c r="G147" s="260"/>
      <c r="H147" s="260"/>
      <c r="I147" s="260"/>
      <c r="J147" s="260"/>
      <c r="K147" s="260"/>
      <c r="O147" s="252"/>
      <c r="P147" s="252"/>
      <c r="Q147" s="252"/>
      <c r="R147" s="252"/>
      <c r="S147" s="252"/>
    </row>
    <row r="148" spans="1:19" x14ac:dyDescent="0.25">
      <c r="A148" s="412" t="s">
        <v>346</v>
      </c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O148" s="252"/>
      <c r="P148" s="252"/>
      <c r="Q148" s="252"/>
      <c r="R148" s="252"/>
      <c r="S148" s="252"/>
    </row>
    <row r="149" spans="1:19" x14ac:dyDescent="0.25">
      <c r="A149" s="338">
        <v>311</v>
      </c>
      <c r="B149" s="135">
        <v>0</v>
      </c>
      <c r="C149" s="135">
        <v>24</v>
      </c>
      <c r="D149" s="135"/>
      <c r="E149" s="397"/>
      <c r="F149" s="135"/>
      <c r="G149" s="135"/>
      <c r="H149" s="135"/>
      <c r="I149" s="135"/>
      <c r="J149" s="135"/>
      <c r="K149" s="135"/>
      <c r="O149" s="252"/>
      <c r="P149" s="252"/>
      <c r="Q149" s="252"/>
      <c r="R149" s="252"/>
      <c r="S149" s="252"/>
    </row>
    <row r="150" spans="1:19" x14ac:dyDescent="0.25">
      <c r="A150" s="402">
        <v>312</v>
      </c>
      <c r="B150" s="135">
        <v>23</v>
      </c>
      <c r="C150" s="135"/>
      <c r="D150" s="135">
        <v>0</v>
      </c>
      <c r="E150" s="255"/>
      <c r="F150" s="135"/>
      <c r="G150" s="135"/>
      <c r="H150" s="135"/>
      <c r="I150" s="135"/>
      <c r="J150" s="135"/>
      <c r="K150" s="313"/>
      <c r="O150" s="252"/>
      <c r="P150" s="252"/>
      <c r="Q150" s="252"/>
      <c r="R150" s="252"/>
      <c r="S150" s="252"/>
    </row>
    <row r="151" spans="1:19" x14ac:dyDescent="0.25">
      <c r="A151" s="402">
        <v>313</v>
      </c>
      <c r="B151" s="135">
        <v>0</v>
      </c>
      <c r="C151" s="264"/>
      <c r="D151" s="135"/>
      <c r="E151" s="135"/>
      <c r="F151" s="135"/>
      <c r="G151" s="135"/>
      <c r="H151" s="135"/>
      <c r="I151" s="135"/>
      <c r="J151" s="135"/>
      <c r="K151" s="313"/>
    </row>
    <row r="152" spans="1:19" x14ac:dyDescent="0.25">
      <c r="A152" s="338">
        <v>321</v>
      </c>
      <c r="B152" s="135">
        <v>0</v>
      </c>
      <c r="C152" s="264">
        <v>24</v>
      </c>
      <c r="D152" s="135">
        <v>0</v>
      </c>
      <c r="E152" s="135"/>
      <c r="F152" s="135"/>
      <c r="G152" s="135"/>
      <c r="H152" s="135"/>
      <c r="I152" s="135"/>
      <c r="J152" s="135"/>
      <c r="K152" s="135"/>
    </row>
    <row r="153" spans="1:19" x14ac:dyDescent="0.25">
      <c r="A153" s="338">
        <v>322</v>
      </c>
      <c r="B153" s="135">
        <v>18</v>
      </c>
      <c r="C153" s="135"/>
      <c r="D153" s="135">
        <v>0</v>
      </c>
      <c r="E153" s="135"/>
      <c r="F153" s="135"/>
      <c r="G153" s="135"/>
      <c r="H153" s="135"/>
      <c r="I153" s="135"/>
      <c r="J153" s="135"/>
      <c r="K153" s="313"/>
      <c r="O153" t="s">
        <v>6</v>
      </c>
    </row>
    <row r="154" spans="1:19" x14ac:dyDescent="0.25">
      <c r="A154" s="338">
        <v>331</v>
      </c>
      <c r="B154" s="135">
        <v>3</v>
      </c>
      <c r="C154" s="264">
        <v>25</v>
      </c>
      <c r="D154" s="135">
        <v>1</v>
      </c>
      <c r="E154" s="135"/>
      <c r="F154" s="135"/>
      <c r="G154" s="135"/>
      <c r="H154" s="135"/>
      <c r="I154" s="135"/>
      <c r="J154" s="135"/>
      <c r="K154" s="135"/>
      <c r="N154" s="252"/>
      <c r="O154" s="335"/>
      <c r="P154" s="252"/>
    </row>
    <row r="155" spans="1:19" x14ac:dyDescent="0.25">
      <c r="A155" s="338">
        <v>332</v>
      </c>
      <c r="B155" s="135">
        <v>21</v>
      </c>
      <c r="C155" s="135"/>
      <c r="D155" s="135">
        <v>1</v>
      </c>
      <c r="E155" s="135" t="s">
        <v>2843</v>
      </c>
      <c r="F155" s="135"/>
      <c r="G155" s="135"/>
      <c r="H155" s="135"/>
      <c r="I155" s="135"/>
      <c r="J155" s="135"/>
      <c r="K155" s="313"/>
    </row>
    <row r="156" spans="1:19" x14ac:dyDescent="0.25">
      <c r="A156" s="338">
        <v>341</v>
      </c>
      <c r="B156" s="135">
        <v>3</v>
      </c>
      <c r="C156" s="135">
        <v>25</v>
      </c>
      <c r="D156" s="135">
        <v>0</v>
      </c>
      <c r="E156" s="135"/>
      <c r="F156" s="135"/>
      <c r="G156" s="135"/>
      <c r="H156" s="135"/>
      <c r="I156" s="135"/>
      <c r="J156" s="135"/>
      <c r="K156" s="313"/>
    </row>
    <row r="157" spans="1:19" x14ac:dyDescent="0.25">
      <c r="A157" s="402">
        <v>342</v>
      </c>
      <c r="B157" s="135">
        <v>17</v>
      </c>
      <c r="C157" s="135">
        <v>0</v>
      </c>
      <c r="D157" s="135">
        <v>1</v>
      </c>
      <c r="E157" s="135" t="s">
        <v>2843</v>
      </c>
      <c r="F157" s="135"/>
      <c r="G157" s="135"/>
      <c r="H157" s="135"/>
      <c r="I157" s="135"/>
      <c r="J157" s="135"/>
      <c r="K157" s="135"/>
    </row>
    <row r="158" spans="1:19" x14ac:dyDescent="0.25">
      <c r="A158" s="402">
        <v>343</v>
      </c>
      <c r="B158" s="254"/>
      <c r="C158" s="254"/>
      <c r="D158" s="254"/>
      <c r="E158" s="321"/>
      <c r="F158" s="254"/>
      <c r="G158" s="254"/>
      <c r="H158" s="254"/>
      <c r="I158" s="254"/>
      <c r="J158" s="254"/>
      <c r="K158" s="254"/>
      <c r="L158" s="174"/>
      <c r="M158" s="166"/>
    </row>
    <row r="159" spans="1:19" ht="15.75" thickBot="1" x14ac:dyDescent="0.3">
      <c r="A159" s="322"/>
      <c r="B159" s="322"/>
      <c r="C159" s="322"/>
      <c r="D159" s="322"/>
      <c r="E159" s="323"/>
      <c r="F159" s="322"/>
      <c r="G159" s="322"/>
      <c r="H159" s="322"/>
      <c r="I159" s="322"/>
      <c r="J159" s="322"/>
      <c r="K159" s="322"/>
      <c r="L159" s="174"/>
      <c r="M159" s="166"/>
    </row>
    <row r="160" spans="1:19" ht="13.9" customHeight="1" x14ac:dyDescent="0.25">
      <c r="A160" s="324" t="s">
        <v>1776</v>
      </c>
      <c r="B160" s="324">
        <f>SUM(B4:B159)</f>
        <v>857</v>
      </c>
      <c r="C160" s="324">
        <f>SUM(C4:C159)</f>
        <v>1361</v>
      </c>
      <c r="D160" s="324">
        <f>SUM(D4:D159)</f>
        <v>48</v>
      </c>
      <c r="E160" s="268"/>
      <c r="F160" s="324"/>
      <c r="G160" s="268"/>
      <c r="H160" s="268"/>
      <c r="I160" s="268"/>
      <c r="J160" s="268"/>
      <c r="K160" s="324">
        <f>B160+C160+D160</f>
        <v>2266</v>
      </c>
      <c r="L160" s="174"/>
      <c r="M160" s="166"/>
    </row>
    <row r="161" spans="1:25" x14ac:dyDescent="0.25">
      <c r="A161" s="254"/>
      <c r="B161" s="254"/>
      <c r="C161" s="254"/>
      <c r="D161" s="254"/>
      <c r="E161" s="325" t="s">
        <v>2191</v>
      </c>
      <c r="F161" s="325">
        <v>100</v>
      </c>
      <c r="G161" s="254"/>
      <c r="H161" s="254"/>
      <c r="I161" s="254"/>
      <c r="J161" s="254"/>
      <c r="K161" s="325"/>
      <c r="M161" s="166"/>
    </row>
    <row r="162" spans="1:25" x14ac:dyDescent="0.25">
      <c r="A162" s="254"/>
      <c r="B162" s="254"/>
      <c r="C162" s="254"/>
      <c r="D162" s="254"/>
      <c r="E162" s="254"/>
      <c r="F162" s="254"/>
      <c r="G162" s="254"/>
      <c r="H162" s="254"/>
      <c r="I162" s="254"/>
      <c r="J162" s="254"/>
      <c r="K162" s="254"/>
      <c r="L162" s="174"/>
      <c r="M162" s="166"/>
    </row>
    <row r="163" spans="1:25" ht="16.899999999999999" customHeight="1" thickBot="1" x14ac:dyDescent="0.3">
      <c r="A163" s="326"/>
      <c r="B163" s="326"/>
      <c r="C163" s="326"/>
      <c r="D163" s="326"/>
      <c r="E163" s="322"/>
      <c r="F163" s="326"/>
      <c r="G163" s="326"/>
      <c r="H163" s="326"/>
      <c r="I163" s="326"/>
      <c r="J163" s="326"/>
      <c r="K163" s="326"/>
      <c r="L163" s="174"/>
      <c r="M163" s="166"/>
    </row>
    <row r="164" spans="1:25" ht="1.9" hidden="1" customHeight="1" thickBot="1" x14ac:dyDescent="0.3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174"/>
      <c r="M164" s="166"/>
    </row>
    <row r="165" spans="1:25" ht="15.75" hidden="1" thickBot="1" x14ac:dyDescent="0.3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174"/>
      <c r="M165" s="166"/>
    </row>
    <row r="166" spans="1:25" ht="15.75" hidden="1" thickBot="1" x14ac:dyDescent="0.3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174"/>
      <c r="M166" s="166"/>
    </row>
    <row r="167" spans="1:25" s="5" customFormat="1" ht="15.75" hidden="1" thickBot="1" x14ac:dyDescent="0.3">
      <c r="A167" s="254"/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254"/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166"/>
      <c r="M168" s="166"/>
    </row>
    <row r="169" spans="1:25" ht="15.75" hidden="1" thickBot="1" x14ac:dyDescent="0.3">
      <c r="A169" s="254"/>
      <c r="B169" s="254"/>
      <c r="C169" s="254"/>
      <c r="D169" s="254"/>
      <c r="E169" s="254"/>
      <c r="F169" s="254"/>
      <c r="G169" s="254"/>
      <c r="H169" s="254"/>
      <c r="I169" s="254"/>
      <c r="J169" s="254"/>
      <c r="K169" s="254"/>
      <c r="L169" s="166"/>
      <c r="M169" s="166"/>
    </row>
    <row r="170" spans="1:25" ht="15.75" hidden="1" thickBot="1" x14ac:dyDescent="0.3">
      <c r="A170" s="327"/>
      <c r="B170" s="327"/>
      <c r="C170" s="327"/>
      <c r="D170" s="327"/>
      <c r="E170" s="327"/>
      <c r="F170" s="327"/>
      <c r="G170" s="327"/>
      <c r="H170" s="327"/>
      <c r="I170" s="327"/>
      <c r="J170" s="327"/>
      <c r="K170" s="327"/>
      <c r="L170" s="166"/>
      <c r="M170" s="166"/>
    </row>
    <row r="171" spans="1:25" ht="15.75" thickTop="1" x14ac:dyDescent="0.25">
      <c r="A171" s="329" t="s">
        <v>1266</v>
      </c>
      <c r="B171" s="328"/>
      <c r="C171" s="328"/>
      <c r="D171" s="328"/>
      <c r="E171" s="135"/>
      <c r="F171" s="328"/>
      <c r="G171" s="328"/>
      <c r="H171" s="328"/>
      <c r="I171" s="328"/>
      <c r="J171" s="328"/>
      <c r="K171" s="328"/>
      <c r="L171" s="166"/>
      <c r="M171" s="166"/>
    </row>
    <row r="172" spans="1:25" x14ac:dyDescent="0.25">
      <c r="A172" s="412" t="s">
        <v>2</v>
      </c>
      <c r="B172" s="268"/>
      <c r="C172" s="268"/>
      <c r="D172" s="268"/>
      <c r="E172" s="414"/>
      <c r="F172" s="268"/>
      <c r="G172" s="268"/>
      <c r="H172" s="268"/>
      <c r="I172" s="268"/>
      <c r="J172" s="268"/>
      <c r="K172" s="268"/>
      <c r="L172" s="166"/>
      <c r="M172" s="166"/>
    </row>
    <row r="173" spans="1:25" x14ac:dyDescent="0.25">
      <c r="A173" s="415" t="s">
        <v>5156</v>
      </c>
      <c r="B173" s="268">
        <v>0</v>
      </c>
      <c r="C173" s="268">
        <v>15</v>
      </c>
      <c r="D173" s="268"/>
      <c r="E173" s="414"/>
      <c r="F173" s="268"/>
      <c r="G173" s="268"/>
      <c r="H173" s="268"/>
      <c r="I173" s="268"/>
      <c r="J173" s="268"/>
      <c r="K173" s="268"/>
      <c r="L173" s="166"/>
      <c r="M173" s="166"/>
    </row>
    <row r="174" spans="1:25" x14ac:dyDescent="0.25">
      <c r="A174" s="415" t="s">
        <v>5160</v>
      </c>
      <c r="B174" s="268">
        <v>7</v>
      </c>
      <c r="C174" s="268"/>
      <c r="D174" s="268"/>
      <c r="E174" s="414"/>
      <c r="F174" s="268"/>
      <c r="G174" s="268"/>
      <c r="H174" s="268"/>
      <c r="I174" s="268"/>
      <c r="J174" s="268"/>
      <c r="K174" s="268"/>
      <c r="L174" s="166"/>
      <c r="M174" s="166"/>
    </row>
    <row r="175" spans="1:25" x14ac:dyDescent="0.25">
      <c r="A175" s="268" t="s">
        <v>4565</v>
      </c>
      <c r="B175" s="268">
        <v>0</v>
      </c>
      <c r="C175" s="268">
        <v>15</v>
      </c>
      <c r="D175" s="268">
        <v>0</v>
      </c>
      <c r="E175" s="347"/>
      <c r="F175" s="268"/>
      <c r="G175" s="268"/>
      <c r="H175" s="268"/>
      <c r="I175" s="268"/>
      <c r="J175" s="268"/>
      <c r="K175" s="268"/>
      <c r="L175" s="166"/>
      <c r="M175" s="166"/>
    </row>
    <row r="176" spans="1:25" x14ac:dyDescent="0.25">
      <c r="A176" s="268" t="s">
        <v>4528</v>
      </c>
      <c r="B176" s="268">
        <v>0</v>
      </c>
      <c r="C176" s="268">
        <v>0</v>
      </c>
      <c r="D176" s="268"/>
      <c r="E176" s="414"/>
      <c r="F176" s="268"/>
      <c r="G176" s="268"/>
      <c r="H176" s="268"/>
      <c r="I176" s="268"/>
      <c r="J176" s="268"/>
      <c r="K176" s="268"/>
      <c r="L176" s="166"/>
      <c r="M176" s="166"/>
    </row>
    <row r="177" spans="1:24" x14ac:dyDescent="0.25">
      <c r="A177" s="268" t="s">
        <v>4567</v>
      </c>
      <c r="B177" s="268">
        <v>16</v>
      </c>
      <c r="C177" s="268"/>
      <c r="D177" s="268">
        <v>0</v>
      </c>
      <c r="E177" s="254"/>
      <c r="F177" s="268"/>
      <c r="G177" s="268"/>
      <c r="H177" s="268"/>
      <c r="I177" s="268"/>
      <c r="J177" s="268"/>
      <c r="K177" s="268"/>
      <c r="L177" s="166"/>
      <c r="M177" s="166"/>
    </row>
    <row r="178" spans="1:24" x14ac:dyDescent="0.25">
      <c r="A178" s="254" t="s">
        <v>4019</v>
      </c>
      <c r="B178" s="254">
        <v>7</v>
      </c>
      <c r="C178" s="254">
        <v>15</v>
      </c>
      <c r="D178" s="254">
        <v>1</v>
      </c>
      <c r="E178" s="254" t="s">
        <v>2843</v>
      </c>
      <c r="F178" s="254"/>
      <c r="G178" s="254"/>
      <c r="H178" s="254"/>
      <c r="I178" s="254"/>
      <c r="J178" s="254"/>
      <c r="K178" s="254"/>
      <c r="L178" s="166"/>
      <c r="M178" s="166"/>
      <c r="O178" s="220"/>
      <c r="P178" s="220"/>
    </row>
    <row r="179" spans="1:24" x14ac:dyDescent="0.25">
      <c r="A179" s="254" t="s">
        <v>4023</v>
      </c>
      <c r="B179" s="254">
        <v>0</v>
      </c>
      <c r="C179" s="254"/>
      <c r="D179" s="254"/>
      <c r="E179" s="254"/>
      <c r="F179" s="268"/>
      <c r="G179" s="254"/>
      <c r="H179" s="254"/>
      <c r="I179" s="254"/>
      <c r="J179" s="254"/>
      <c r="K179" s="254"/>
      <c r="L179" s="166"/>
      <c r="M179" s="166"/>
      <c r="O179" s="220"/>
      <c r="P179" s="220"/>
    </row>
    <row r="180" spans="1:24" x14ac:dyDescent="0.25">
      <c r="A180" s="254" t="s">
        <v>5284</v>
      </c>
      <c r="B180" s="254">
        <v>21</v>
      </c>
      <c r="C180" s="254"/>
      <c r="D180" s="254">
        <v>0</v>
      </c>
      <c r="E180" s="135"/>
      <c r="F180" s="268"/>
      <c r="G180" s="254"/>
      <c r="H180" s="254"/>
      <c r="I180" s="254"/>
      <c r="J180" s="254"/>
      <c r="K180" s="254"/>
      <c r="L180" s="166"/>
      <c r="M180" s="166"/>
      <c r="O180" s="220"/>
      <c r="P180" s="220"/>
    </row>
    <row r="181" spans="1:24" x14ac:dyDescent="0.25">
      <c r="A181" s="254" t="s">
        <v>3446</v>
      </c>
      <c r="B181" s="254">
        <v>9</v>
      </c>
      <c r="C181" s="254">
        <v>15</v>
      </c>
      <c r="D181" s="254">
        <v>1</v>
      </c>
      <c r="E181" s="135" t="s">
        <v>2843</v>
      </c>
      <c r="F181" s="268"/>
      <c r="G181" s="254"/>
      <c r="H181" s="254"/>
      <c r="I181" s="254"/>
      <c r="J181" s="254"/>
      <c r="K181" s="254"/>
      <c r="L181" s="166"/>
      <c r="M181" s="166"/>
      <c r="O181" s="220"/>
      <c r="P181" s="220"/>
    </row>
    <row r="182" spans="1:24" x14ac:dyDescent="0.25">
      <c r="A182" s="135" t="s">
        <v>3447</v>
      </c>
      <c r="B182" s="135">
        <v>0</v>
      </c>
      <c r="C182" s="135">
        <v>0</v>
      </c>
      <c r="D182" s="135">
        <v>0</v>
      </c>
      <c r="E182" s="252"/>
      <c r="F182" s="268"/>
      <c r="G182" s="254"/>
      <c r="H182" s="254"/>
      <c r="I182" s="254"/>
      <c r="J182" s="254"/>
      <c r="K182" s="254"/>
      <c r="L182" s="166"/>
      <c r="M182" s="166"/>
      <c r="O182" s="220"/>
      <c r="P182" s="220"/>
    </row>
    <row r="183" spans="1:24" x14ac:dyDescent="0.25">
      <c r="A183" s="254" t="s">
        <v>3448</v>
      </c>
      <c r="B183" s="254">
        <v>32</v>
      </c>
      <c r="C183" s="254"/>
      <c r="D183" s="254">
        <v>0</v>
      </c>
      <c r="E183" s="135"/>
      <c r="F183" s="268"/>
      <c r="G183" s="254"/>
      <c r="H183" s="254"/>
      <c r="I183" s="254"/>
      <c r="J183" s="254"/>
      <c r="K183" s="254"/>
      <c r="L183" s="166"/>
      <c r="M183" s="166"/>
      <c r="O183" s="220"/>
      <c r="P183" s="220"/>
    </row>
    <row r="184" spans="1:24" x14ac:dyDescent="0.25">
      <c r="A184" s="254" t="s">
        <v>3449</v>
      </c>
      <c r="B184" s="254">
        <v>18</v>
      </c>
      <c r="C184" s="254"/>
      <c r="D184" s="254">
        <v>2</v>
      </c>
      <c r="E184" s="268" t="s">
        <v>2843</v>
      </c>
      <c r="F184" s="268"/>
      <c r="G184" s="254"/>
      <c r="H184" s="254"/>
      <c r="I184" s="254"/>
      <c r="J184" s="254"/>
      <c r="K184" s="254"/>
      <c r="L184" s="166"/>
      <c r="M184" s="166"/>
      <c r="O184" s="220"/>
      <c r="P184" s="220"/>
    </row>
    <row r="185" spans="1:24" s="5" customFormat="1" x14ac:dyDescent="0.25">
      <c r="A185" s="254"/>
      <c r="B185" s="254"/>
      <c r="C185" s="254"/>
      <c r="D185" s="254"/>
      <c r="E185" s="135"/>
      <c r="F185" s="268" t="s">
        <v>1759</v>
      </c>
      <c r="G185" s="254"/>
      <c r="H185" s="254"/>
      <c r="I185" s="254"/>
      <c r="J185" s="254"/>
      <c r="K185" s="254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64"/>
      <c r="B186" s="264"/>
      <c r="C186" s="264"/>
      <c r="D186" s="264"/>
      <c r="E186" s="135"/>
      <c r="F186" s="264">
        <f>SUM(C173+C195+C201+C207+C218)</f>
        <v>85</v>
      </c>
      <c r="G186" s="264">
        <f>SUM(C175+C176+C177+C196+C203+C209+C210)</f>
        <v>59</v>
      </c>
      <c r="H186" s="264">
        <f>SUM(C178+C179+C180+C197+C204+C211+C212)</f>
        <v>60</v>
      </c>
      <c r="I186" s="264">
        <f>SUM(C181+C182+C183+C184+C213+C214+C215)</f>
        <v>30</v>
      </c>
      <c r="J186" s="264">
        <f>SUM(C215)</f>
        <v>0</v>
      </c>
      <c r="K186" s="310">
        <f>SUM(F186:J186)</f>
        <v>234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254"/>
      <c r="B187" s="254"/>
      <c r="C187" s="254"/>
      <c r="D187" s="254"/>
      <c r="E187" s="254"/>
      <c r="F187" s="254" t="s">
        <v>1770</v>
      </c>
      <c r="G187" s="254"/>
      <c r="H187" s="254"/>
      <c r="I187" s="254"/>
      <c r="J187" s="254"/>
      <c r="K187" s="254"/>
      <c r="L187" s="174"/>
      <c r="M187" s="166"/>
      <c r="O187" s="220"/>
      <c r="P187" s="220"/>
      <c r="S187" s="220"/>
    </row>
    <row r="188" spans="1:24" x14ac:dyDescent="0.25">
      <c r="A188" s="326"/>
      <c r="B188" s="268"/>
      <c r="C188" s="268"/>
      <c r="D188" s="268"/>
      <c r="E188" s="330"/>
      <c r="F188" s="417">
        <f>SUM(B174+B202+B207+B208+B218+B195+B173+B201)</f>
        <v>26</v>
      </c>
      <c r="G188" s="268">
        <f>SUM(B175+B176+B177+B196+B203+B209+B210)</f>
        <v>36</v>
      </c>
      <c r="H188" s="268">
        <f>SUM(B178+B179+B180+B197+B204+B211+B212)</f>
        <v>58</v>
      </c>
      <c r="I188" s="268">
        <f>SUM(B181+B182+B183+B184+B213+B214)</f>
        <v>77</v>
      </c>
      <c r="J188" s="268">
        <f>SUM(B215)</f>
        <v>23</v>
      </c>
      <c r="K188" s="324">
        <f>SUM(F188:J188)</f>
        <v>220</v>
      </c>
      <c r="L188" s="174"/>
      <c r="M188" s="166"/>
      <c r="S188" s="220"/>
      <c r="T188" s="220"/>
    </row>
    <row r="189" spans="1:24" x14ac:dyDescent="0.25">
      <c r="A189" s="254"/>
      <c r="B189" s="268"/>
      <c r="C189" s="268"/>
      <c r="D189" s="268"/>
      <c r="E189" s="254"/>
      <c r="F189" s="254" t="s">
        <v>1775</v>
      </c>
      <c r="G189" s="268"/>
      <c r="H189" s="268"/>
      <c r="I189" s="268"/>
      <c r="J189" s="268"/>
      <c r="K189" s="268"/>
      <c r="L189" s="174"/>
      <c r="M189" s="166"/>
      <c r="S189" s="220"/>
      <c r="T189" s="220"/>
    </row>
    <row r="190" spans="1:24" x14ac:dyDescent="0.25">
      <c r="A190" s="268"/>
      <c r="B190" s="268"/>
      <c r="C190" s="268"/>
      <c r="D190" s="268"/>
      <c r="E190" s="330"/>
      <c r="F190" s="268">
        <f>SUM(D207+D208+D202)</f>
        <v>2</v>
      </c>
      <c r="G190" s="268">
        <f>SUM(D175+D176+D177+D196+D203+D209+D210)</f>
        <v>1</v>
      </c>
      <c r="H190" s="268">
        <f>SUM(D178+D179+D180+D204+D211+D212)</f>
        <v>1</v>
      </c>
      <c r="I190" s="268">
        <f>SUM(D185+D186+D187+D181+D184)</f>
        <v>3</v>
      </c>
      <c r="J190" s="268">
        <f>SUM(D215)</f>
        <v>2</v>
      </c>
      <c r="K190" s="324">
        <f>SUM(F190:J190)</f>
        <v>9</v>
      </c>
      <c r="L190" s="174"/>
      <c r="M190" s="166"/>
    </row>
    <row r="191" spans="1:24" x14ac:dyDescent="0.25">
      <c r="A191" s="254"/>
      <c r="B191" s="254"/>
      <c r="C191" s="254"/>
      <c r="D191" s="254"/>
      <c r="E191" s="252"/>
      <c r="F191" s="254" t="s">
        <v>1776</v>
      </c>
      <c r="G191" s="254"/>
      <c r="H191" s="254"/>
      <c r="I191" s="254"/>
      <c r="J191" s="254"/>
      <c r="K191" s="254"/>
      <c r="L191" s="174"/>
      <c r="M191" s="166"/>
    </row>
    <row r="192" spans="1:24" x14ac:dyDescent="0.25">
      <c r="A192" s="254"/>
      <c r="B192" s="254"/>
      <c r="C192" s="254"/>
      <c r="D192" s="254"/>
      <c r="E192" s="254"/>
      <c r="F192" s="135">
        <f>F186+F188+F190</f>
        <v>113</v>
      </c>
      <c r="G192" s="254">
        <f>G186+G188+G190</f>
        <v>96</v>
      </c>
      <c r="H192" s="254">
        <f>H186+H188+H190</f>
        <v>119</v>
      </c>
      <c r="I192" s="254">
        <f>I186+I188+I190</f>
        <v>110</v>
      </c>
      <c r="J192" s="254">
        <f>SUM(J186+J188+J190)</f>
        <v>25</v>
      </c>
      <c r="K192" s="325">
        <f>SUM(K186:K191)</f>
        <v>463</v>
      </c>
      <c r="L192" s="174"/>
      <c r="M192" s="166"/>
      <c r="O192" s="220"/>
      <c r="P192" s="220"/>
    </row>
    <row r="193" spans="1:16" x14ac:dyDescent="0.25">
      <c r="A193" s="254"/>
      <c r="B193" s="254"/>
      <c r="C193" s="254"/>
      <c r="D193" s="254"/>
      <c r="E193" s="254"/>
      <c r="F193" s="135"/>
      <c r="G193" s="254"/>
      <c r="H193" s="254"/>
      <c r="I193" s="325"/>
      <c r="J193" s="325">
        <f>SUM(F192:J192)</f>
        <v>463</v>
      </c>
      <c r="K193" s="325"/>
      <c r="L193" s="174"/>
      <c r="M193" s="166"/>
      <c r="O193" s="220"/>
      <c r="P193" s="220"/>
    </row>
    <row r="194" spans="1:16" x14ac:dyDescent="0.25">
      <c r="A194" s="397" t="s">
        <v>3386</v>
      </c>
      <c r="B194" s="254"/>
      <c r="C194" s="254"/>
      <c r="D194" s="254"/>
      <c r="E194" s="254"/>
      <c r="F194" s="135"/>
      <c r="G194" s="254"/>
      <c r="H194" s="254"/>
      <c r="I194" s="254"/>
      <c r="J194" s="254"/>
      <c r="K194" s="325"/>
      <c r="L194" s="174"/>
      <c r="M194" s="166"/>
      <c r="O194" s="220"/>
      <c r="P194" s="220"/>
    </row>
    <row r="195" spans="1:16" x14ac:dyDescent="0.25">
      <c r="A195" s="156" t="s">
        <v>5155</v>
      </c>
      <c r="B195" s="254">
        <v>1</v>
      </c>
      <c r="C195" s="254">
        <v>15</v>
      </c>
      <c r="D195" s="254"/>
      <c r="E195" s="254"/>
      <c r="F195" s="135"/>
      <c r="G195" s="254"/>
      <c r="H195" s="254"/>
      <c r="I195" s="254"/>
      <c r="J195" s="254"/>
      <c r="K195" s="325"/>
      <c r="L195" s="174"/>
      <c r="M195" s="166"/>
      <c r="O195" s="220"/>
      <c r="P195" s="220"/>
    </row>
    <row r="196" spans="1:16" x14ac:dyDescent="0.25">
      <c r="A196" s="254" t="s">
        <v>4566</v>
      </c>
      <c r="B196" s="254">
        <v>3</v>
      </c>
      <c r="C196" s="254">
        <v>15</v>
      </c>
      <c r="D196" s="254"/>
      <c r="E196" s="254"/>
      <c r="F196" s="254"/>
      <c r="G196" s="254"/>
      <c r="H196" s="254"/>
      <c r="I196" s="325"/>
      <c r="J196" s="325"/>
      <c r="K196" s="325"/>
      <c r="L196" s="174"/>
      <c r="M196" s="166"/>
      <c r="O196" s="220"/>
    </row>
    <row r="197" spans="1:16" x14ac:dyDescent="0.25">
      <c r="A197" s="254" t="s">
        <v>4020</v>
      </c>
      <c r="B197" s="254">
        <v>5</v>
      </c>
      <c r="C197" s="254">
        <v>15</v>
      </c>
      <c r="D197" s="254"/>
      <c r="E197" s="254"/>
      <c r="F197" s="254"/>
      <c r="G197" s="254"/>
      <c r="H197" s="254"/>
      <c r="I197" s="254"/>
      <c r="J197" s="254"/>
      <c r="K197" s="254"/>
      <c r="L197" s="174"/>
      <c r="M197" s="166"/>
    </row>
    <row r="198" spans="1:16" x14ac:dyDescent="0.25">
      <c r="A198" s="254"/>
      <c r="B198" s="254"/>
      <c r="C198" s="254"/>
      <c r="D198" s="254"/>
      <c r="E198" s="254"/>
      <c r="F198" s="254"/>
      <c r="G198" s="254"/>
      <c r="H198" s="254"/>
      <c r="I198" s="254"/>
      <c r="J198" s="254"/>
      <c r="K198" s="325"/>
      <c r="L198" s="174"/>
      <c r="M198" s="166"/>
    </row>
    <row r="199" spans="1:16" x14ac:dyDescent="0.25">
      <c r="A199" s="254"/>
      <c r="B199" s="254"/>
      <c r="C199" s="254"/>
      <c r="D199" s="254"/>
      <c r="E199" s="254"/>
      <c r="F199" s="252"/>
      <c r="G199" s="254"/>
      <c r="H199" s="254"/>
      <c r="I199" s="254"/>
      <c r="J199" s="254"/>
      <c r="K199" s="254"/>
      <c r="L199" s="174"/>
      <c r="M199" s="166"/>
    </row>
    <row r="200" spans="1:16" ht="30.6" customHeight="1" x14ac:dyDescent="0.25">
      <c r="A200" s="401" t="s">
        <v>178</v>
      </c>
      <c r="B200" s="254"/>
      <c r="C200" s="254"/>
      <c r="D200" s="254"/>
      <c r="E200" s="254"/>
      <c r="F200" s="254"/>
      <c r="G200" s="254"/>
      <c r="H200" s="254"/>
      <c r="I200" s="254"/>
      <c r="J200" s="254"/>
      <c r="K200" s="254"/>
      <c r="L200" s="174"/>
      <c r="M200" s="166"/>
      <c r="O200" s="220"/>
    </row>
    <row r="201" spans="1:16" ht="13.9" customHeight="1" x14ac:dyDescent="0.25">
      <c r="A201" s="418" t="s">
        <v>5157</v>
      </c>
      <c r="B201" s="254">
        <v>2</v>
      </c>
      <c r="C201" s="254">
        <v>15</v>
      </c>
      <c r="D201" s="254"/>
      <c r="E201" s="254"/>
      <c r="F201" s="254"/>
      <c r="G201" s="254"/>
      <c r="H201" s="254"/>
      <c r="I201" s="254"/>
      <c r="J201" s="254"/>
      <c r="K201" s="254"/>
      <c r="L201" s="174"/>
      <c r="M201" s="166"/>
      <c r="O201" s="220"/>
    </row>
    <row r="202" spans="1:16" ht="13.9" customHeight="1" x14ac:dyDescent="0.25">
      <c r="A202" s="418" t="s">
        <v>5161</v>
      </c>
      <c r="B202" s="254">
        <v>8</v>
      </c>
      <c r="C202" s="254"/>
      <c r="D202" s="254">
        <v>1</v>
      </c>
      <c r="E202" s="254" t="s">
        <v>2843</v>
      </c>
      <c r="F202" s="254"/>
      <c r="G202" s="254"/>
      <c r="H202" s="254"/>
      <c r="I202" s="254"/>
      <c r="J202" s="254"/>
      <c r="K202" s="254"/>
      <c r="L202" s="174"/>
      <c r="M202" s="166"/>
      <c r="O202" s="220"/>
    </row>
    <row r="203" spans="1:16" x14ac:dyDescent="0.25">
      <c r="A203" s="254" t="s">
        <v>4527</v>
      </c>
      <c r="B203" s="254">
        <v>0</v>
      </c>
      <c r="C203" s="254">
        <v>14</v>
      </c>
      <c r="D203" s="254">
        <v>1</v>
      </c>
      <c r="E203" s="254"/>
      <c r="F203" s="254"/>
      <c r="G203" s="254"/>
      <c r="H203" s="254"/>
      <c r="I203" s="254"/>
      <c r="J203" s="254"/>
      <c r="K203" s="254"/>
      <c r="L203" s="174"/>
      <c r="M203" s="166"/>
      <c r="O203" s="220"/>
    </row>
    <row r="204" spans="1:16" x14ac:dyDescent="0.25">
      <c r="A204" s="254" t="s">
        <v>4021</v>
      </c>
      <c r="B204" s="254">
        <v>4</v>
      </c>
      <c r="C204" s="254">
        <v>15</v>
      </c>
      <c r="D204" s="254">
        <v>0</v>
      </c>
      <c r="E204" s="254"/>
      <c r="F204" s="254"/>
      <c r="G204" s="254"/>
      <c r="H204" s="254"/>
      <c r="I204" s="254"/>
      <c r="J204" s="254"/>
      <c r="K204" s="254"/>
      <c r="L204" s="174"/>
      <c r="M204" s="166"/>
    </row>
    <row r="205" spans="1:16" x14ac:dyDescent="0.25">
      <c r="A205" s="254"/>
      <c r="B205" s="254"/>
      <c r="C205" s="254"/>
      <c r="D205" s="254"/>
      <c r="E205" s="254"/>
      <c r="F205" s="254"/>
      <c r="G205" s="254"/>
      <c r="H205" s="254"/>
      <c r="I205" s="254"/>
      <c r="J205" s="254"/>
      <c r="K205" s="254"/>
      <c r="L205" s="174"/>
      <c r="M205" s="166"/>
      <c r="N205" s="252"/>
    </row>
    <row r="206" spans="1:16" x14ac:dyDescent="0.25">
      <c r="A206" s="412" t="s">
        <v>346</v>
      </c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174"/>
      <c r="M206" s="166"/>
      <c r="O206" s="220"/>
    </row>
    <row r="207" spans="1:16" x14ac:dyDescent="0.25">
      <c r="A207" s="138" t="s">
        <v>5154</v>
      </c>
      <c r="B207" s="254">
        <v>1</v>
      </c>
      <c r="C207" s="254">
        <v>15</v>
      </c>
      <c r="D207" s="254"/>
      <c r="E207" s="254"/>
      <c r="F207" s="254"/>
      <c r="G207" s="254"/>
      <c r="H207" s="254"/>
      <c r="I207" s="254"/>
      <c r="J207" s="254"/>
      <c r="K207" s="254"/>
      <c r="L207" s="174"/>
      <c r="M207" s="166"/>
      <c r="O207" s="220"/>
    </row>
    <row r="208" spans="1:16" x14ac:dyDescent="0.25">
      <c r="A208" s="138" t="s">
        <v>5159</v>
      </c>
      <c r="B208" s="254">
        <v>7</v>
      </c>
      <c r="C208" s="254"/>
      <c r="D208" s="254">
        <v>1</v>
      </c>
      <c r="E208" s="254" t="s">
        <v>2843</v>
      </c>
      <c r="F208" s="254"/>
      <c r="G208" s="254"/>
      <c r="H208" s="254"/>
      <c r="I208" s="254"/>
      <c r="J208" s="254"/>
      <c r="K208" s="254"/>
      <c r="L208" s="174"/>
      <c r="M208" s="166"/>
      <c r="O208" s="220"/>
    </row>
    <row r="209" spans="1:18" x14ac:dyDescent="0.25">
      <c r="A209" s="254" t="s">
        <v>4529</v>
      </c>
      <c r="B209" s="254">
        <v>1</v>
      </c>
      <c r="C209" s="254">
        <v>15</v>
      </c>
      <c r="D209" s="254"/>
      <c r="E209" s="254"/>
      <c r="F209" s="254"/>
      <c r="G209" s="254"/>
      <c r="H209" s="254"/>
      <c r="I209" s="254"/>
      <c r="J209" s="254"/>
      <c r="K209" s="254"/>
      <c r="L209" s="174"/>
      <c r="M209" s="166"/>
      <c r="O209" s="220"/>
    </row>
    <row r="210" spans="1:18" x14ac:dyDescent="0.25">
      <c r="A210" s="254" t="s">
        <v>4530</v>
      </c>
      <c r="B210" s="254">
        <v>16</v>
      </c>
      <c r="C210" s="254"/>
      <c r="D210" s="254">
        <v>0</v>
      </c>
      <c r="E210" s="135"/>
      <c r="F210" s="254"/>
      <c r="G210" s="254"/>
      <c r="H210" s="254"/>
      <c r="I210" s="254"/>
      <c r="J210" s="254"/>
      <c r="K210" s="254"/>
      <c r="L210" s="174"/>
      <c r="M210" s="166"/>
      <c r="N210" s="166"/>
      <c r="O210" s="342"/>
    </row>
    <row r="211" spans="1:18" x14ac:dyDescent="0.25">
      <c r="A211" s="135" t="s">
        <v>4022</v>
      </c>
      <c r="B211" s="135">
        <v>1</v>
      </c>
      <c r="C211" s="135">
        <v>15</v>
      </c>
      <c r="D211" s="135">
        <v>0</v>
      </c>
      <c r="E211" s="135"/>
      <c r="F211" s="254"/>
      <c r="G211" s="254"/>
      <c r="H211" s="254"/>
      <c r="I211" s="254"/>
      <c r="J211" s="254"/>
      <c r="K211" s="254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135" t="s">
        <v>4024</v>
      </c>
      <c r="B212" s="135">
        <v>20</v>
      </c>
      <c r="C212" s="135"/>
      <c r="D212" s="135">
        <v>0</v>
      </c>
      <c r="E212" s="252"/>
      <c r="F212" s="254"/>
      <c r="G212" s="254"/>
      <c r="H212" s="254"/>
      <c r="I212" s="254"/>
      <c r="J212" s="254"/>
      <c r="K212" s="254"/>
      <c r="L212" s="166"/>
      <c r="M212" s="166"/>
      <c r="N212" s="166"/>
      <c r="O212" s="166"/>
    </row>
    <row r="213" spans="1:18" x14ac:dyDescent="0.25">
      <c r="A213" s="135" t="s">
        <v>3450</v>
      </c>
      <c r="B213" s="135">
        <v>3</v>
      </c>
      <c r="C213" s="135">
        <v>15</v>
      </c>
      <c r="D213" s="135">
        <v>0</v>
      </c>
      <c r="E213" s="135"/>
      <c r="F213" s="254"/>
      <c r="G213" s="254"/>
      <c r="H213" s="254"/>
      <c r="I213" s="254"/>
      <c r="J213" s="254"/>
      <c r="K213" s="254"/>
      <c r="L213" s="166"/>
      <c r="M213" s="166"/>
      <c r="N213" s="166"/>
      <c r="O213" s="342"/>
    </row>
    <row r="214" spans="1:18" x14ac:dyDescent="0.25">
      <c r="A214" s="135" t="s">
        <v>3451</v>
      </c>
      <c r="B214" s="135">
        <v>15</v>
      </c>
      <c r="C214" s="135"/>
      <c r="D214" s="135">
        <v>0</v>
      </c>
      <c r="E214" s="135"/>
      <c r="F214" s="254"/>
      <c r="G214" s="254"/>
      <c r="H214" s="254"/>
      <c r="I214" s="254"/>
      <c r="J214" s="254"/>
      <c r="K214" s="254"/>
      <c r="L214" s="166"/>
      <c r="M214" s="166"/>
      <c r="N214" s="166"/>
      <c r="O214" s="342"/>
    </row>
    <row r="215" spans="1:18" x14ac:dyDescent="0.25">
      <c r="A215" s="135" t="s">
        <v>2887</v>
      </c>
      <c r="B215" s="135">
        <v>23</v>
      </c>
      <c r="C215" s="135"/>
      <c r="D215" s="135">
        <v>2</v>
      </c>
      <c r="E215" s="135" t="s">
        <v>2843</v>
      </c>
      <c r="F215" s="254"/>
      <c r="G215" s="254"/>
      <c r="H215" s="254"/>
      <c r="I215" s="254"/>
      <c r="J215" s="254"/>
      <c r="K215" s="254"/>
      <c r="L215" s="166"/>
      <c r="M215" s="166"/>
      <c r="N215" s="166"/>
      <c r="O215" s="166"/>
    </row>
    <row r="216" spans="1:18" x14ac:dyDescent="0.25">
      <c r="A216" s="135"/>
      <c r="B216" s="135"/>
      <c r="C216" s="135"/>
      <c r="D216" s="135"/>
      <c r="E216" s="135"/>
      <c r="F216" s="254"/>
      <c r="G216" s="254"/>
      <c r="H216" s="254"/>
      <c r="I216" s="254"/>
      <c r="J216" s="254"/>
      <c r="K216" s="254"/>
      <c r="L216" s="166"/>
      <c r="M216" s="166"/>
      <c r="N216" s="166"/>
      <c r="O216" s="166"/>
    </row>
    <row r="217" spans="1:18" x14ac:dyDescent="0.25">
      <c r="A217" s="313" t="s">
        <v>3</v>
      </c>
      <c r="B217" s="135"/>
      <c r="C217" s="135"/>
      <c r="D217" s="135"/>
      <c r="E217" s="135"/>
      <c r="F217" s="254"/>
      <c r="G217" s="254"/>
      <c r="H217" s="254"/>
      <c r="I217" s="254"/>
      <c r="J217" s="254"/>
      <c r="K217" s="254"/>
      <c r="L217" s="166"/>
      <c r="M217" s="166"/>
      <c r="N217" s="166"/>
      <c r="O217" s="166"/>
    </row>
    <row r="218" spans="1:18" x14ac:dyDescent="0.25">
      <c r="A218" s="135" t="s">
        <v>5158</v>
      </c>
      <c r="B218" s="135"/>
      <c r="C218" s="135">
        <v>25</v>
      </c>
      <c r="D218" s="135"/>
      <c r="E218" s="135"/>
      <c r="F218" s="254"/>
      <c r="G218" s="254"/>
      <c r="H218" s="254"/>
      <c r="I218" s="254"/>
      <c r="J218" s="254"/>
      <c r="K218" s="254"/>
      <c r="L218" s="166"/>
      <c r="M218" s="166"/>
      <c r="N218" s="166"/>
      <c r="O218" s="166"/>
    </row>
    <row r="219" spans="1:18" ht="15.75" thickBot="1" x14ac:dyDescent="0.3">
      <c r="A219" s="135"/>
      <c r="B219" s="135"/>
      <c r="C219" s="135"/>
      <c r="D219" s="135"/>
      <c r="E219" s="135"/>
      <c r="F219" s="254"/>
      <c r="G219" s="254"/>
      <c r="H219" s="254"/>
      <c r="I219" s="254"/>
      <c r="J219" s="254"/>
      <c r="K219" s="254"/>
      <c r="L219" s="166"/>
      <c r="M219" s="166"/>
    </row>
    <row r="220" spans="1:18" ht="15.75" thickBot="1" x14ac:dyDescent="0.3">
      <c r="A220" s="331" t="s">
        <v>1739</v>
      </c>
      <c r="B220" s="331">
        <f>SUM(B171:B219)</f>
        <v>220</v>
      </c>
      <c r="C220" s="331">
        <f>SUM(C171:C219)</f>
        <v>234</v>
      </c>
      <c r="D220" s="331">
        <f>SUM(D171:D219)</f>
        <v>9</v>
      </c>
      <c r="E220" s="332" t="s">
        <v>5180</v>
      </c>
      <c r="F220" s="331"/>
      <c r="G220" s="331"/>
      <c r="H220" s="331"/>
      <c r="I220" s="331"/>
      <c r="J220" s="331"/>
      <c r="K220" s="331">
        <f>B220+C220+D220</f>
        <v>463</v>
      </c>
    </row>
    <row r="221" spans="1:18" ht="15.75" thickTop="1" x14ac:dyDescent="0.25">
      <c r="A221" s="264" t="s">
        <v>1802</v>
      </c>
      <c r="B221" s="264">
        <f>B220+B160</f>
        <v>1077</v>
      </c>
      <c r="C221" s="264">
        <f>C160+C220</f>
        <v>1595</v>
      </c>
      <c r="D221" s="264">
        <f>D160+D220</f>
        <v>57</v>
      </c>
      <c r="E221" s="264"/>
      <c r="F221" s="264"/>
      <c r="G221" s="264"/>
      <c r="H221" s="264"/>
      <c r="I221" s="264"/>
      <c r="J221" s="264"/>
      <c r="K221" s="264">
        <f>K220+K160</f>
        <v>2729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5736</v>
      </c>
      <c r="E227" s="253" t="s">
        <v>5740</v>
      </c>
      <c r="L227" t="s">
        <v>5744</v>
      </c>
      <c r="Q227" s="253"/>
      <c r="R227" s="253"/>
    </row>
    <row r="228" spans="1:18" x14ac:dyDescent="0.25">
      <c r="A228" s="253" t="s">
        <v>5737</v>
      </c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Q228" s="253"/>
      <c r="R228" s="253"/>
    </row>
    <row r="229" spans="1:18" x14ac:dyDescent="0.25">
      <c r="A229" s="253" t="s">
        <v>5738</v>
      </c>
      <c r="B229" s="253"/>
      <c r="C229" s="253"/>
      <c r="D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5739</v>
      </c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Q230" s="253"/>
      <c r="R230" s="253"/>
    </row>
    <row r="231" spans="1:18" x14ac:dyDescent="0.25">
      <c r="A231" s="253" t="s">
        <v>5741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Q231" s="253"/>
      <c r="R231" s="253"/>
    </row>
    <row r="232" spans="1:18" x14ac:dyDescent="0.25">
      <c r="A232" s="253" t="s">
        <v>5745</v>
      </c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 t="s">
        <v>5746</v>
      </c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 t="s">
        <v>5747</v>
      </c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5742</v>
      </c>
      <c r="B328" s="166"/>
      <c r="E328" s="253"/>
    </row>
    <row r="329" spans="1:18" x14ac:dyDescent="0.25"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/>
      <c r="B344" s="253"/>
      <c r="C344" s="253"/>
      <c r="D344" s="253"/>
      <c r="E344" s="253"/>
      <c r="F344" s="253"/>
      <c r="G344" s="253"/>
    </row>
    <row r="345" spans="1:16" x14ac:dyDescent="0.25">
      <c r="A345" s="253"/>
      <c r="C345" s="253"/>
      <c r="D345" s="253"/>
      <c r="E345" s="253"/>
      <c r="F345" s="253"/>
      <c r="G345" s="253"/>
    </row>
    <row r="346" spans="1:16" x14ac:dyDescent="0.25">
      <c r="A346" s="253"/>
      <c r="C346" s="253"/>
      <c r="D346" s="253"/>
      <c r="E346" s="253"/>
      <c r="F346" s="253"/>
      <c r="G346" s="253"/>
    </row>
    <row r="347" spans="1:16" x14ac:dyDescent="0.25">
      <c r="A347" s="253"/>
      <c r="C347" s="253"/>
      <c r="D347" s="253"/>
      <c r="E347" s="253"/>
      <c r="F347" s="253"/>
      <c r="G347" s="253"/>
    </row>
    <row r="348" spans="1:16" x14ac:dyDescent="0.25">
      <c r="A348" s="253"/>
      <c r="C348" s="253"/>
      <c r="D348" s="253"/>
      <c r="E348" s="253"/>
      <c r="F348" s="253"/>
    </row>
    <row r="349" spans="1:16" x14ac:dyDescent="0.25">
      <c r="A349" s="253"/>
      <c r="C349" s="253"/>
      <c r="D349" s="253"/>
      <c r="E349" s="253"/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 t="s">
        <v>5048</v>
      </c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Y384"/>
  <sheetViews>
    <sheetView zoomScaleNormal="100" workbookViewId="0">
      <pane ySplit="2" topLeftCell="A103" activePane="bottomLeft" state="frozen"/>
      <selection pane="bottomLeft" activeCell="R106" sqref="R106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5735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C4+C10+C21+C31+C36+C41+C49+C54+C107+C119+C130+C139+C149+C60+C84+C91+C11+C12+C22+C23+C61+C120+C131+C150+C102+C92</f>
        <v>388</v>
      </c>
      <c r="G4" s="24">
        <f>C6+C13+C24+C32+C37+C43+C50+C109+C122+C123+C132+C133+C141+C152+C55+C64+C85+C94+C14+C15+C25+C26+C65+C110+C124+C142+C153+C103</f>
        <v>378</v>
      </c>
      <c r="H4" s="24">
        <f>C7+C16+C27+C33+C38+C45+C51+C56+C111+C125+C126+C134+C143+C154+C135+C86+C96+C68+C69+C112</f>
        <v>282</v>
      </c>
      <c r="I4" s="24">
        <f>C8+C34+C39+C47+C52+C57+C113+C127+C136+C145+C156+C157+C128+C87+C98+C72+C74+C137+C158+C114</f>
        <v>0</v>
      </c>
      <c r="J4" s="24"/>
      <c r="K4" s="170">
        <f>F4+G4+H4+I4</f>
        <v>1048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23</v>
      </c>
      <c r="D6" s="5">
        <v>1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1</v>
      </c>
      <c r="C7" s="24">
        <v>23</v>
      </c>
      <c r="D7" s="5">
        <v>0</v>
      </c>
      <c r="E7" s="338"/>
      <c r="F7" s="94">
        <f>SUM(B4+B10+B11+B12+B21+B22+B23+B31+B36+B41+B49+B54+B60+B61+B84+B91+B107+B108+B119+B120+B121+B130+B131+B139+B140+B149+B150+B151+B92+B62+B42+B63+B79+B80+B102+B93)</f>
        <v>268</v>
      </c>
      <c r="G7" s="5">
        <f>B6+B13+B14+B15+B24+B25+B26+B32+B37+B43+B50+B55+B109+B122+B123+B132+B141+B152+B153+B133+B64+B85+B94+B65+B110+B142+B66+B67+B95+B44+B81+B82+B103</f>
        <v>249</v>
      </c>
      <c r="H7" s="5">
        <f>B7+B16+B17+B18+B27+B28+B29+B33+B38+B45+B51+B56+B111+B125+B126+B134+B135+B143+B154+B155+B86+B96+B68+B69+B112+B144+B72+B46+B70+B71+B97</f>
        <v>201</v>
      </c>
      <c r="I7" s="5">
        <f>B8+B34+B39+B47+B52+B57+B113+B127+B136+B137+B145+B156+B157+B158+B87+B98+B74+B128+B75+B73+B114+B146</f>
        <v>0</v>
      </c>
      <c r="J7" s="5"/>
      <c r="K7" s="94">
        <f>SUM(F7+G7+H7+I7)</f>
        <v>718</v>
      </c>
    </row>
    <row r="8" spans="1:19" x14ac:dyDescent="0.25">
      <c r="A8" s="62">
        <v>141</v>
      </c>
      <c r="B8" s="5">
        <v>0</v>
      </c>
      <c r="C8" s="24">
        <v>0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D4+D10+D11+D12+D21+D22+D23+D31+D36+D41+D49+D54+D107+D119+D120+D121+D130+D131+D139+D140+D149+D150+D60+D84+D91+D61+D108+D151+D42+D79+D93</f>
        <v>7</v>
      </c>
      <c r="G10" s="5">
        <f>D6+D13+D14+D15+D24+D25+D32+D37+D43+D50+D55+D109+D122+D123+D132+D133+D141+D152+D153+D64+D85+D94+D26+D65+D110+D142+D66+D95</f>
        <v>12</v>
      </c>
      <c r="H10" s="5">
        <f>D7+D16+D17+D18+D27+D28+D29+D33+D38+D45+D51+D56+D111+D125+D126+D134+D143+D154+D155+D65+D86+D96+D68+D69+D144+D112+D46+D82</f>
        <v>24</v>
      </c>
      <c r="I10" s="5">
        <f>D8+D34+D39+D47+D52+D57+D113+D127+D136+D137+D145+D156+D157+D158+D87+D98+D72+D74+D128</f>
        <v>6</v>
      </c>
      <c r="J10" s="5"/>
      <c r="K10" s="94">
        <f>SUM(F10+G10+H10+I10)</f>
        <v>49</v>
      </c>
    </row>
    <row r="11" spans="1:19" x14ac:dyDescent="0.25">
      <c r="A11" s="62" t="s">
        <v>2874</v>
      </c>
      <c r="B11" s="5">
        <v>17</v>
      </c>
      <c r="C11" s="5"/>
      <c r="D11" s="5"/>
      <c r="E11" s="5"/>
      <c r="F11" s="5"/>
      <c r="G11" s="5"/>
      <c r="H11" s="5"/>
      <c r="I11" s="5"/>
      <c r="J11" s="5"/>
      <c r="K11" s="94">
        <f>K4+K7+K10</f>
        <v>1815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0</v>
      </c>
      <c r="D16" s="5">
        <v>1</v>
      </c>
      <c r="E16" s="135" t="s">
        <v>2843</v>
      </c>
      <c r="F16" s="5">
        <f>SUM(F4+F7+F10)</f>
        <v>663</v>
      </c>
      <c r="G16" s="5">
        <f>SUM(G4+G7+G10)</f>
        <v>639</v>
      </c>
      <c r="H16" s="5">
        <f>SUM(H4+H7+H10)</f>
        <v>507</v>
      </c>
      <c r="I16" s="5">
        <f>SUM(I4+I7+I10)</f>
        <v>6</v>
      </c>
      <c r="J16" s="5"/>
      <c r="K16" s="94">
        <f>SUM(F16+G16+H16+I16)</f>
        <v>1815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0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1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0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17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0</v>
      </c>
      <c r="C27" s="5">
        <v>0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0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23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1</v>
      </c>
      <c r="C32" s="5">
        <v>25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0</v>
      </c>
      <c r="C33" s="5">
        <v>22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0</v>
      </c>
      <c r="C34" s="5">
        <v>0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23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20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13</v>
      </c>
      <c r="D38" s="5">
        <v>3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0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23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24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17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23</v>
      </c>
      <c r="D45" s="108">
        <v>2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27</v>
      </c>
      <c r="C46" s="108"/>
      <c r="D46" s="108">
        <v>1</v>
      </c>
      <c r="E46" s="260" t="s">
        <v>2843</v>
      </c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0</v>
      </c>
      <c r="C47" s="108">
        <v>0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ht="42.75" x14ac:dyDescent="0.25">
      <c r="A48" s="353" t="s">
        <v>5116</v>
      </c>
      <c r="B48" s="108"/>
      <c r="C48" s="108"/>
      <c r="D48" s="108"/>
      <c r="E48" s="260"/>
      <c r="F48" s="108"/>
      <c r="G48" s="108"/>
      <c r="H48" s="108"/>
      <c r="I48" s="108"/>
      <c r="J48" s="108"/>
      <c r="K48" s="108"/>
      <c r="O48" s="220"/>
    </row>
    <row r="49" spans="1:20" ht="15.75" thickBot="1" x14ac:dyDescent="0.3">
      <c r="A49" s="98" t="s">
        <v>2986</v>
      </c>
      <c r="B49" s="108">
        <v>2</v>
      </c>
      <c r="C49" s="108">
        <v>25</v>
      </c>
      <c r="D49" s="108"/>
      <c r="E49" s="108"/>
      <c r="F49" s="108"/>
      <c r="G49" s="108"/>
      <c r="H49" s="108"/>
      <c r="I49" s="108"/>
      <c r="J49" s="108"/>
      <c r="K49" s="108"/>
      <c r="O49" s="220"/>
    </row>
    <row r="50" spans="1:20" x14ac:dyDescent="0.25">
      <c r="A50" s="108" t="s">
        <v>2991</v>
      </c>
      <c r="B50" s="5">
        <v>0</v>
      </c>
      <c r="C50" s="108">
        <v>24</v>
      </c>
      <c r="D50" s="5">
        <v>1</v>
      </c>
      <c r="E50" s="5"/>
      <c r="F50" s="5"/>
      <c r="G50" s="5"/>
      <c r="H50" s="5"/>
      <c r="I50" s="5"/>
      <c r="J50" s="5"/>
      <c r="K50" s="5"/>
    </row>
    <row r="51" spans="1:20" x14ac:dyDescent="0.25">
      <c r="A51" s="5" t="s">
        <v>2992</v>
      </c>
      <c r="B51" s="5">
        <v>1</v>
      </c>
      <c r="C51" s="5">
        <v>21</v>
      </c>
      <c r="D51" s="5">
        <v>2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2993</v>
      </c>
      <c r="B52" s="5"/>
      <c r="C52" s="5">
        <v>0</v>
      </c>
      <c r="D52" s="5">
        <v>0</v>
      </c>
      <c r="E52" s="5"/>
      <c r="F52" s="5"/>
      <c r="G52" s="5"/>
      <c r="H52" s="5"/>
      <c r="I52" s="5"/>
      <c r="J52" s="5"/>
      <c r="K52" s="5"/>
      <c r="O52" s="220"/>
    </row>
    <row r="53" spans="1:20" ht="28.5" x14ac:dyDescent="0.25">
      <c r="A53" s="354" t="s">
        <v>5117</v>
      </c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2994</v>
      </c>
      <c r="B54" s="5">
        <v>1</v>
      </c>
      <c r="C54" s="5">
        <v>25</v>
      </c>
      <c r="D54" s="5">
        <v>0</v>
      </c>
      <c r="E54" s="264"/>
      <c r="F54" s="5"/>
      <c r="G54" s="5"/>
      <c r="H54" s="5"/>
      <c r="I54" s="5"/>
      <c r="J54" s="5"/>
      <c r="K54" s="5"/>
      <c r="O54" s="220"/>
      <c r="T54" s="220"/>
    </row>
    <row r="55" spans="1:20" x14ac:dyDescent="0.25">
      <c r="A55" s="5" t="s">
        <v>2995</v>
      </c>
      <c r="B55" s="5">
        <v>1</v>
      </c>
      <c r="C55" s="5">
        <v>24</v>
      </c>
      <c r="D55" s="5">
        <v>0</v>
      </c>
      <c r="E55" s="5"/>
      <c r="F55" s="5"/>
      <c r="G55" s="5"/>
      <c r="H55" s="5"/>
      <c r="I55" s="5"/>
      <c r="J55" s="5"/>
      <c r="K55" s="5"/>
      <c r="O55" s="220"/>
    </row>
    <row r="56" spans="1:20" x14ac:dyDescent="0.25">
      <c r="A56" s="5" t="s">
        <v>2996</v>
      </c>
      <c r="B56" s="5">
        <v>2</v>
      </c>
      <c r="C56" s="5">
        <v>19</v>
      </c>
      <c r="D56" s="5">
        <v>2</v>
      </c>
      <c r="E56" s="135" t="s">
        <v>3636</v>
      </c>
      <c r="F56" s="5"/>
      <c r="G56" s="5"/>
      <c r="H56" s="5"/>
      <c r="I56" s="5"/>
      <c r="J56" s="5"/>
      <c r="K56" s="5"/>
    </row>
    <row r="57" spans="1:20" x14ac:dyDescent="0.25">
      <c r="A57" s="5" t="s">
        <v>2997</v>
      </c>
      <c r="B57" s="5">
        <v>0</v>
      </c>
      <c r="C57" s="5">
        <v>0</v>
      </c>
      <c r="D57" s="5">
        <v>1</v>
      </c>
      <c r="E57" s="5"/>
      <c r="F57" s="5"/>
      <c r="G57" s="5"/>
      <c r="H57" s="5"/>
      <c r="I57" s="5"/>
      <c r="J57" s="5"/>
      <c r="K57" s="5"/>
    </row>
    <row r="58" spans="1:20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O58" s="220"/>
    </row>
    <row r="59" spans="1:20" x14ac:dyDescent="0.25">
      <c r="A59" s="84" t="s">
        <v>3386</v>
      </c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20" x14ac:dyDescent="0.25">
      <c r="A60" s="5" t="s">
        <v>5096</v>
      </c>
      <c r="B60" s="5">
        <v>27</v>
      </c>
      <c r="C60" s="5"/>
      <c r="D60" s="5"/>
      <c r="E60" s="24"/>
      <c r="F60" s="5"/>
      <c r="G60" s="5"/>
      <c r="H60" s="5"/>
      <c r="I60" s="5"/>
      <c r="J60" s="5"/>
      <c r="K60" s="5"/>
      <c r="O60" s="220"/>
      <c r="P60" s="220"/>
    </row>
    <row r="61" spans="1:20" x14ac:dyDescent="0.25">
      <c r="A61" s="5" t="s">
        <v>5097</v>
      </c>
      <c r="B61" s="5">
        <v>29</v>
      </c>
      <c r="C61" s="5"/>
      <c r="D61" s="5">
        <v>0</v>
      </c>
      <c r="E61" s="264"/>
      <c r="F61" s="5"/>
      <c r="G61" s="5"/>
      <c r="H61" s="5"/>
      <c r="I61" s="5"/>
      <c r="J61" s="5"/>
      <c r="K61" s="5"/>
    </row>
    <row r="62" spans="1:20" x14ac:dyDescent="0.25">
      <c r="A62" s="5" t="s">
        <v>4060</v>
      </c>
      <c r="B62" s="5">
        <v>28</v>
      </c>
      <c r="C62" s="5"/>
      <c r="D62" s="5"/>
      <c r="E62" s="264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4081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5092</v>
      </c>
      <c r="B64" s="5">
        <v>31</v>
      </c>
      <c r="C64" s="5"/>
      <c r="D64" s="5"/>
      <c r="E64" s="24"/>
      <c r="F64" s="5"/>
      <c r="G64" s="5"/>
      <c r="H64" s="5"/>
      <c r="I64" s="5"/>
      <c r="J64" s="5"/>
      <c r="K64" s="5"/>
    </row>
    <row r="65" spans="1:16" x14ac:dyDescent="0.25">
      <c r="A65" s="5" t="s">
        <v>5093</v>
      </c>
      <c r="B65" s="5">
        <v>29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4488</v>
      </c>
      <c r="B66" s="5">
        <v>31</v>
      </c>
      <c r="C66" s="5"/>
      <c r="D66" s="5">
        <v>0</v>
      </c>
      <c r="E66" s="26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4489</v>
      </c>
      <c r="B67" s="5">
        <v>0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5094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</row>
    <row r="69" spans="1:16" x14ac:dyDescent="0.25">
      <c r="A69" s="5" t="s">
        <v>5095</v>
      </c>
      <c r="B69" s="5">
        <v>26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5090</v>
      </c>
      <c r="B70" s="5">
        <v>22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5091</v>
      </c>
      <c r="B71" s="5">
        <v>20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4487</v>
      </c>
      <c r="B72" s="5">
        <v>16</v>
      </c>
      <c r="C72" s="5"/>
      <c r="D72" s="5"/>
      <c r="E72" s="24"/>
      <c r="F72" s="5"/>
      <c r="G72" s="5"/>
      <c r="H72" s="5"/>
      <c r="I72" s="5"/>
      <c r="J72" s="5"/>
      <c r="K72" s="5"/>
    </row>
    <row r="73" spans="1:16" x14ac:dyDescent="0.25">
      <c r="A73" s="5" t="s">
        <v>5089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M73" s="220"/>
      <c r="N73" s="220"/>
    </row>
    <row r="74" spans="1:16" x14ac:dyDescent="0.25">
      <c r="A74" s="5" t="s">
        <v>5098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/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/>
      <c r="B77" s="5"/>
      <c r="C77" s="5"/>
      <c r="D77" s="5"/>
      <c r="E77" s="24"/>
      <c r="F77" s="5"/>
      <c r="G77" s="5"/>
      <c r="H77" s="5"/>
      <c r="I77" s="5"/>
      <c r="J77" s="5"/>
      <c r="K77" s="5"/>
    </row>
    <row r="78" spans="1:16" ht="30.6" customHeight="1" x14ac:dyDescent="0.25">
      <c r="A78" s="356" t="s">
        <v>4524</v>
      </c>
      <c r="B78" s="5"/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4525</v>
      </c>
      <c r="B79" s="5">
        <v>24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x14ac:dyDescent="0.25">
      <c r="A80" s="5" t="s">
        <v>4526</v>
      </c>
      <c r="B80" s="5">
        <v>24</v>
      </c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5100</v>
      </c>
      <c r="B81" s="5">
        <v>26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5101</v>
      </c>
      <c r="B82" s="5">
        <v>24</v>
      </c>
      <c r="C82" s="5"/>
      <c r="D82" s="5">
        <v>1</v>
      </c>
      <c r="E82" s="264" t="s">
        <v>2843</v>
      </c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1</v>
      </c>
      <c r="C84" s="86">
        <v>22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5</v>
      </c>
      <c r="C85" s="86">
        <v>25</v>
      </c>
      <c r="D85" s="5">
        <v>0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4</v>
      </c>
      <c r="C86" s="86">
        <v>22</v>
      </c>
      <c r="D86" s="5">
        <v>2</v>
      </c>
      <c r="E86" s="264" t="s">
        <v>3636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0</v>
      </c>
      <c r="C87" s="5"/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23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25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20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0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11</v>
      </c>
      <c r="C95" s="5"/>
      <c r="D95" s="5">
        <v>1</v>
      </c>
      <c r="E95" s="264" t="s">
        <v>2843</v>
      </c>
      <c r="F95" s="5"/>
      <c r="G95" s="5"/>
      <c r="H95" s="5"/>
      <c r="I95" s="5"/>
      <c r="J95" s="5"/>
      <c r="K95" s="5"/>
    </row>
    <row r="96" spans="1:15" x14ac:dyDescent="0.25">
      <c r="A96" s="5" t="s">
        <v>4131</v>
      </c>
      <c r="B96" s="5">
        <v>0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4" x14ac:dyDescent="0.25">
      <c r="A97" s="5" t="s">
        <v>5102</v>
      </c>
      <c r="B97" s="5">
        <v>12</v>
      </c>
      <c r="C97" s="5"/>
      <c r="D97" s="5"/>
      <c r="E97" s="24"/>
      <c r="F97" s="5"/>
      <c r="G97" s="5"/>
      <c r="H97" s="5"/>
      <c r="I97" s="5"/>
      <c r="J97" s="5"/>
      <c r="K97" s="5"/>
    </row>
    <row r="98" spans="1:14" x14ac:dyDescent="0.25">
      <c r="A98" s="5" t="s">
        <v>4132</v>
      </c>
      <c r="B98" s="5">
        <v>0</v>
      </c>
      <c r="C98" s="5">
        <v>0</v>
      </c>
      <c r="D98" s="5">
        <v>1</v>
      </c>
      <c r="E98" s="264" t="s">
        <v>2843</v>
      </c>
      <c r="F98" s="5"/>
      <c r="G98" s="5"/>
      <c r="H98" s="5"/>
      <c r="I98" s="5"/>
      <c r="J98" s="5"/>
      <c r="K98" s="5"/>
    </row>
    <row r="99" spans="1:14" x14ac:dyDescent="0.25">
      <c r="A99" s="5"/>
      <c r="B99" s="5"/>
      <c r="C99" s="5"/>
      <c r="D99" s="5"/>
      <c r="E99" s="24"/>
      <c r="F99" s="5"/>
      <c r="G99" s="5"/>
      <c r="H99" s="5"/>
      <c r="I99" s="5"/>
      <c r="J99" s="5"/>
      <c r="K99" s="5"/>
    </row>
    <row r="100" spans="1:14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4" ht="31.9" customHeight="1" x14ac:dyDescent="0.25">
      <c r="A101" s="356" t="s">
        <v>4547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4" x14ac:dyDescent="0.25">
      <c r="A102" s="5" t="s">
        <v>4548</v>
      </c>
      <c r="B102" s="5">
        <v>6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4" x14ac:dyDescent="0.25">
      <c r="A103" s="5" t="s">
        <v>5103</v>
      </c>
      <c r="B103" s="5">
        <v>0</v>
      </c>
      <c r="C103" s="5">
        <v>24</v>
      </c>
      <c r="D103" s="5"/>
      <c r="E103" s="24"/>
      <c r="F103" s="5"/>
      <c r="G103" s="5"/>
      <c r="H103" s="5"/>
      <c r="I103" s="5"/>
      <c r="J103" s="5"/>
      <c r="K103" s="5"/>
    </row>
    <row r="104" spans="1:14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4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4" ht="28.5" x14ac:dyDescent="0.25">
      <c r="A106" s="356" t="s">
        <v>3</v>
      </c>
      <c r="B106" s="5"/>
      <c r="C106" s="5"/>
      <c r="D106" s="5"/>
      <c r="E106" s="97"/>
      <c r="F106" s="5"/>
      <c r="G106" s="5"/>
      <c r="H106" s="5"/>
      <c r="I106" s="5"/>
      <c r="J106" s="5"/>
      <c r="K106" s="5"/>
    </row>
    <row r="107" spans="1:14" ht="13.9" customHeight="1" x14ac:dyDescent="0.25">
      <c r="A107" s="362" t="s">
        <v>2489</v>
      </c>
      <c r="B107" s="5">
        <v>0</v>
      </c>
      <c r="C107" s="5">
        <v>0</v>
      </c>
      <c r="D107" s="5">
        <v>0</v>
      </c>
      <c r="E107" s="3"/>
      <c r="F107" s="5"/>
      <c r="G107" s="5"/>
      <c r="H107" s="5"/>
      <c r="I107" s="5"/>
      <c r="J107" s="5"/>
      <c r="K107" s="5"/>
    </row>
    <row r="108" spans="1:14" ht="13.9" customHeight="1" x14ac:dyDescent="0.25">
      <c r="A108" s="362" t="s">
        <v>3456</v>
      </c>
      <c r="B108" s="5">
        <v>17</v>
      </c>
      <c r="C108" s="24"/>
      <c r="D108" s="5">
        <v>1</v>
      </c>
      <c r="E108" s="391" t="s">
        <v>5274</v>
      </c>
      <c r="F108" s="5"/>
      <c r="G108" s="5"/>
      <c r="H108" s="5"/>
      <c r="I108" s="5"/>
      <c r="J108" s="5"/>
      <c r="K108" s="5"/>
    </row>
    <row r="109" spans="1:14" x14ac:dyDescent="0.25">
      <c r="A109" s="362" t="s">
        <v>2490</v>
      </c>
      <c r="B109" s="5">
        <v>0</v>
      </c>
      <c r="C109" s="5">
        <v>25</v>
      </c>
      <c r="D109" s="5">
        <v>1</v>
      </c>
      <c r="E109" s="5"/>
      <c r="F109" s="5"/>
      <c r="G109" s="5"/>
      <c r="H109" s="5"/>
      <c r="I109" s="5"/>
      <c r="J109" s="5"/>
      <c r="K109" s="94"/>
    </row>
    <row r="110" spans="1:14" x14ac:dyDescent="0.25">
      <c r="A110" s="362" t="s">
        <v>3981</v>
      </c>
      <c r="B110" s="5">
        <v>9</v>
      </c>
      <c r="C110" s="24">
        <v>0</v>
      </c>
      <c r="D110" s="5"/>
      <c r="E110" s="5"/>
      <c r="F110" s="5"/>
      <c r="G110" s="5"/>
      <c r="H110" s="5"/>
      <c r="I110" s="5"/>
      <c r="J110" s="5"/>
      <c r="K110" s="94"/>
    </row>
    <row r="111" spans="1:14" x14ac:dyDescent="0.25">
      <c r="A111" s="362" t="s">
        <v>100</v>
      </c>
      <c r="B111" s="5">
        <v>1</v>
      </c>
      <c r="C111" s="24">
        <v>25</v>
      </c>
      <c r="D111" s="5">
        <v>0</v>
      </c>
      <c r="E111" s="135"/>
      <c r="F111" s="5"/>
      <c r="G111" s="5"/>
      <c r="H111" s="5"/>
      <c r="I111" s="5"/>
      <c r="J111" s="5"/>
      <c r="K111" s="5"/>
    </row>
    <row r="112" spans="1:14" x14ac:dyDescent="0.25">
      <c r="A112" s="362" t="s">
        <v>4491</v>
      </c>
      <c r="B112" s="5">
        <v>10</v>
      </c>
      <c r="C112" s="5">
        <v>0</v>
      </c>
      <c r="D112" s="5">
        <v>0</v>
      </c>
      <c r="E112" s="135"/>
      <c r="F112" s="5"/>
      <c r="G112" s="5"/>
      <c r="H112" s="5"/>
      <c r="I112" s="5"/>
      <c r="J112" s="5"/>
      <c r="K112" s="5"/>
      <c r="M112" s="220" t="s">
        <v>6322</v>
      </c>
      <c r="N112" s="220"/>
    </row>
    <row r="113" spans="1:16" x14ac:dyDescent="0.25">
      <c r="A113" s="362" t="s">
        <v>2491</v>
      </c>
      <c r="B113" s="5">
        <v>0</v>
      </c>
      <c r="C113" s="5">
        <v>0</v>
      </c>
      <c r="D113" s="5">
        <v>0</v>
      </c>
      <c r="E113" s="5"/>
      <c r="F113" s="5"/>
      <c r="G113" s="5"/>
      <c r="H113" s="5"/>
      <c r="I113" s="5"/>
      <c r="J113" s="5"/>
      <c r="K113" s="94"/>
      <c r="M113" s="220" t="s">
        <v>5749</v>
      </c>
      <c r="O113" t="s">
        <v>5751</v>
      </c>
      <c r="P113" t="s">
        <v>5752</v>
      </c>
    </row>
    <row r="114" spans="1:16" x14ac:dyDescent="0.25">
      <c r="A114" s="369" t="s">
        <v>5104</v>
      </c>
      <c r="B114" s="5">
        <v>0</v>
      </c>
      <c r="C114" s="5">
        <v>0</v>
      </c>
      <c r="D114" s="5"/>
      <c r="E114" s="5"/>
      <c r="F114" s="5"/>
      <c r="G114" s="5"/>
      <c r="H114" s="5"/>
      <c r="I114" s="5"/>
      <c r="J114" s="5"/>
      <c r="K114" s="5"/>
      <c r="M114" s="220" t="s">
        <v>5750</v>
      </c>
      <c r="O114" t="s">
        <v>5753</v>
      </c>
      <c r="P114" t="s">
        <v>5754</v>
      </c>
    </row>
    <row r="115" spans="1:16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94"/>
    </row>
    <row r="116" spans="1:16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</row>
    <row r="117" spans="1:16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6" ht="28.5" x14ac:dyDescent="0.25">
      <c r="A118" s="356" t="s">
        <v>288</v>
      </c>
      <c r="B118" s="5"/>
      <c r="C118" s="5"/>
      <c r="D118" s="5"/>
      <c r="E118" s="5"/>
      <c r="F118" s="5"/>
      <c r="G118" s="5"/>
      <c r="H118" s="5"/>
      <c r="I118" s="5"/>
      <c r="J118" s="5"/>
      <c r="K118" s="94"/>
    </row>
    <row r="119" spans="1:16" x14ac:dyDescent="0.25">
      <c r="A119" s="62">
        <v>711</v>
      </c>
      <c r="B119" s="5">
        <v>0</v>
      </c>
      <c r="C119" s="5">
        <v>24</v>
      </c>
      <c r="D119" s="5">
        <v>1</v>
      </c>
      <c r="E119" s="135"/>
      <c r="F119" s="5"/>
      <c r="G119" s="5"/>
      <c r="H119" s="5"/>
      <c r="I119" s="5"/>
      <c r="J119" s="5"/>
      <c r="K119" s="5"/>
    </row>
    <row r="120" spans="1:16" x14ac:dyDescent="0.25">
      <c r="A120" s="62">
        <v>712</v>
      </c>
      <c r="B120" s="5">
        <v>16</v>
      </c>
      <c r="C120" s="5"/>
      <c r="D120" s="5">
        <v>0</v>
      </c>
      <c r="F120" s="5"/>
      <c r="G120" s="5"/>
      <c r="H120" s="5"/>
      <c r="I120" s="5"/>
      <c r="J120" s="5"/>
      <c r="K120" s="5"/>
    </row>
    <row r="121" spans="1:16" x14ac:dyDescent="0.25">
      <c r="A121" s="62" t="s">
        <v>2894</v>
      </c>
      <c r="B121" s="5">
        <v>0</v>
      </c>
      <c r="C121" s="5"/>
      <c r="D121" s="5"/>
      <c r="E121" s="5"/>
      <c r="F121" s="5"/>
      <c r="G121" s="5"/>
      <c r="H121" s="5"/>
      <c r="I121" s="5"/>
      <c r="J121" s="5"/>
      <c r="K121" s="5"/>
    </row>
    <row r="122" spans="1:16" x14ac:dyDescent="0.25">
      <c r="A122" s="62">
        <v>721</v>
      </c>
      <c r="B122" s="5">
        <v>0</v>
      </c>
      <c r="C122" s="5">
        <v>22</v>
      </c>
      <c r="D122" s="5">
        <v>2</v>
      </c>
      <c r="E122" s="254"/>
      <c r="F122" s="5"/>
      <c r="G122" s="5"/>
      <c r="H122" s="5"/>
      <c r="I122" s="5"/>
      <c r="J122" s="5"/>
      <c r="K122" s="94"/>
    </row>
    <row r="123" spans="1:16" x14ac:dyDescent="0.25">
      <c r="A123" s="62">
        <v>722</v>
      </c>
      <c r="B123" s="5">
        <v>0</v>
      </c>
      <c r="C123" s="5">
        <v>0</v>
      </c>
      <c r="D123" s="5">
        <v>0</v>
      </c>
      <c r="F123" s="5"/>
      <c r="G123" s="5"/>
      <c r="H123" s="5"/>
      <c r="I123" s="5"/>
      <c r="J123" s="5"/>
      <c r="K123" s="5"/>
    </row>
    <row r="124" spans="1:16" x14ac:dyDescent="0.25">
      <c r="A124" s="62" t="s">
        <v>2882</v>
      </c>
      <c r="B124" s="5">
        <v>0</v>
      </c>
      <c r="C124" s="5"/>
      <c r="D124" s="5"/>
      <c r="E124" s="254"/>
      <c r="F124" s="5"/>
      <c r="G124" s="5"/>
      <c r="H124" s="5"/>
      <c r="I124" s="5"/>
      <c r="J124" s="5"/>
      <c r="K124" s="5"/>
    </row>
    <row r="125" spans="1:16" x14ac:dyDescent="0.25">
      <c r="A125" s="62">
        <v>731</v>
      </c>
      <c r="B125" s="5">
        <v>0</v>
      </c>
      <c r="C125" s="5">
        <v>24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6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6" x14ac:dyDescent="0.25">
      <c r="A127" s="62">
        <v>741</v>
      </c>
      <c r="B127" s="5">
        <v>0</v>
      </c>
      <c r="C127" s="5">
        <v>0</v>
      </c>
      <c r="D127" s="5">
        <v>2</v>
      </c>
      <c r="E127" s="5"/>
      <c r="F127" s="5"/>
      <c r="G127" s="5"/>
      <c r="H127" s="5"/>
      <c r="I127" s="5"/>
      <c r="J127" s="5"/>
      <c r="K127" s="5"/>
    </row>
    <row r="128" spans="1:16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3</v>
      </c>
      <c r="C130" s="5">
        <v>25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1</v>
      </c>
      <c r="C132" s="5">
        <v>21</v>
      </c>
      <c r="D132" s="5">
        <v>2</v>
      </c>
      <c r="E132" s="135" t="s">
        <v>3636</v>
      </c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2</v>
      </c>
      <c r="C134" s="5">
        <v>15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0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2</v>
      </c>
      <c r="C139" s="5">
        <v>25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0</v>
      </c>
      <c r="C141" s="5">
        <v>23</v>
      </c>
      <c r="D141" s="96">
        <v>3</v>
      </c>
      <c r="E141" s="255" t="s">
        <v>3636</v>
      </c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13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5</v>
      </c>
      <c r="C143" s="5">
        <v>25</v>
      </c>
      <c r="D143" s="5">
        <v>1</v>
      </c>
      <c r="E143" s="135" t="s">
        <v>2843</v>
      </c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0</v>
      </c>
      <c r="C145" s="5">
        <v>0</v>
      </c>
      <c r="D145" s="108">
        <v>0</v>
      </c>
      <c r="E145" s="108"/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0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24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23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360">
        <v>313</v>
      </c>
      <c r="B151" s="5">
        <v>0</v>
      </c>
      <c r="C151" s="24"/>
      <c r="D151" s="5"/>
      <c r="E151" s="5"/>
      <c r="F151" s="5"/>
      <c r="G151" s="5"/>
      <c r="H151" s="5"/>
      <c r="I151" s="5"/>
      <c r="J151" s="5"/>
      <c r="K151" s="94"/>
    </row>
    <row r="152" spans="1:19" x14ac:dyDescent="0.25">
      <c r="A152" s="62">
        <v>321</v>
      </c>
      <c r="B152" s="5">
        <v>0</v>
      </c>
      <c r="C152" s="24">
        <v>24</v>
      </c>
      <c r="D152" s="5">
        <v>0</v>
      </c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322</v>
      </c>
      <c r="B153" s="5">
        <v>18</v>
      </c>
      <c r="C153" s="5"/>
      <c r="D153" s="5">
        <v>0</v>
      </c>
      <c r="E153" s="135"/>
      <c r="F153" s="5"/>
      <c r="G153" s="5"/>
      <c r="H153" s="5"/>
      <c r="I153" s="5"/>
      <c r="J153" s="5"/>
      <c r="K153" s="94"/>
      <c r="O153" t="s">
        <v>6</v>
      </c>
    </row>
    <row r="154" spans="1:19" x14ac:dyDescent="0.25">
      <c r="A154" s="62">
        <v>331</v>
      </c>
      <c r="B154" s="5">
        <v>3</v>
      </c>
      <c r="C154" s="24">
        <v>25</v>
      </c>
      <c r="D154" s="5">
        <v>1</v>
      </c>
      <c r="E154" s="135"/>
      <c r="F154" s="5"/>
      <c r="G154" s="5"/>
      <c r="H154" s="5"/>
      <c r="I154" s="5"/>
      <c r="J154" s="5"/>
      <c r="K154" s="5"/>
      <c r="N154" s="252"/>
      <c r="O154" s="335"/>
      <c r="P154" s="252"/>
    </row>
    <row r="155" spans="1:19" x14ac:dyDescent="0.25">
      <c r="A155" s="62">
        <v>332</v>
      </c>
      <c r="B155" s="5">
        <v>21</v>
      </c>
      <c r="C155" s="5"/>
      <c r="D155" s="5">
        <v>1</v>
      </c>
      <c r="E155" s="135" t="s">
        <v>2843</v>
      </c>
      <c r="F155" s="5"/>
      <c r="G155" s="5"/>
      <c r="H155" s="5"/>
      <c r="I155" s="5"/>
      <c r="J155" s="5"/>
      <c r="K155" s="94"/>
    </row>
    <row r="156" spans="1:19" x14ac:dyDescent="0.25">
      <c r="A156" s="62">
        <v>341</v>
      </c>
      <c r="B156" s="5">
        <v>0</v>
      </c>
      <c r="C156" s="5">
        <v>0</v>
      </c>
      <c r="D156" s="5">
        <v>0</v>
      </c>
      <c r="E156" s="5"/>
      <c r="F156" s="5"/>
      <c r="G156" s="5"/>
      <c r="H156" s="5"/>
      <c r="I156" s="5"/>
      <c r="J156" s="5"/>
      <c r="K156" s="94"/>
    </row>
    <row r="157" spans="1:19" x14ac:dyDescent="0.25">
      <c r="A157" s="360">
        <v>342</v>
      </c>
      <c r="B157" s="5">
        <v>0</v>
      </c>
      <c r="C157" s="5">
        <v>0</v>
      </c>
      <c r="D157" s="5">
        <v>1</v>
      </c>
      <c r="E157" s="135" t="s">
        <v>2843</v>
      </c>
      <c r="F157" s="5"/>
      <c r="G157" s="5"/>
      <c r="H157" s="5"/>
      <c r="I157" s="5"/>
      <c r="J157" s="5"/>
      <c r="K157" s="5"/>
    </row>
    <row r="158" spans="1:19" x14ac:dyDescent="0.25">
      <c r="A158" s="360">
        <v>343</v>
      </c>
      <c r="B158" s="96"/>
      <c r="C158" s="96"/>
      <c r="D158" s="96"/>
      <c r="E158" s="175"/>
      <c r="F158" s="96"/>
      <c r="G158" s="96"/>
      <c r="H158" s="96"/>
      <c r="I158" s="96"/>
      <c r="J158" s="96"/>
      <c r="K158" s="96"/>
      <c r="L158" s="174"/>
      <c r="M158" s="166"/>
    </row>
    <row r="159" spans="1:19" ht="15.75" thickBot="1" x14ac:dyDescent="0.3">
      <c r="A159" s="107"/>
      <c r="B159" s="107"/>
      <c r="C159" s="107"/>
      <c r="D159" s="107"/>
      <c r="E159" s="177"/>
      <c r="F159" s="107"/>
      <c r="G159" s="107"/>
      <c r="H159" s="107"/>
      <c r="I159" s="107"/>
      <c r="J159" s="107"/>
      <c r="K159" s="107"/>
      <c r="L159" s="174"/>
      <c r="M159" s="166"/>
    </row>
    <row r="160" spans="1:19" ht="13.9" customHeight="1" x14ac:dyDescent="0.25">
      <c r="A160" s="176" t="s">
        <v>1776</v>
      </c>
      <c r="B160" s="176">
        <f>SUM(B4:B159)</f>
        <v>718</v>
      </c>
      <c r="C160" s="176">
        <f>SUM(C4:C159)</f>
        <v>1048</v>
      </c>
      <c r="D160" s="176">
        <f>SUM(D4:D159)</f>
        <v>49</v>
      </c>
      <c r="E160" s="165"/>
      <c r="F160" s="176"/>
      <c r="G160" s="165"/>
      <c r="H160" s="165"/>
      <c r="I160" s="165"/>
      <c r="J160" s="165"/>
      <c r="K160" s="176">
        <f>B160+C160+D160</f>
        <v>1815</v>
      </c>
      <c r="L160" s="174"/>
      <c r="M160" s="166"/>
    </row>
    <row r="161" spans="1:25" x14ac:dyDescent="0.25">
      <c r="A161" s="96"/>
      <c r="B161" s="96"/>
      <c r="C161" s="96"/>
      <c r="D161" s="96"/>
      <c r="E161" s="167" t="s">
        <v>2191</v>
      </c>
      <c r="F161" s="167">
        <v>100</v>
      </c>
      <c r="G161" s="96"/>
      <c r="H161" s="96"/>
      <c r="I161" s="96"/>
      <c r="J161" s="96"/>
      <c r="K161" s="167"/>
      <c r="M161" s="166"/>
    </row>
    <row r="162" spans="1:25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174"/>
      <c r="M162" s="166"/>
    </row>
    <row r="163" spans="1:25" ht="16.899999999999999" customHeight="1" thickBot="1" x14ac:dyDescent="0.3">
      <c r="A163" s="171"/>
      <c r="B163" s="171"/>
      <c r="C163" s="171"/>
      <c r="D163" s="171"/>
      <c r="E163" s="107"/>
      <c r="F163" s="171"/>
      <c r="G163" s="171"/>
      <c r="H163" s="171"/>
      <c r="I163" s="171"/>
      <c r="J163" s="171"/>
      <c r="K163" s="171"/>
      <c r="L163" s="174"/>
      <c r="M163" s="166"/>
    </row>
    <row r="164" spans="1:25" ht="1.9" hidden="1" customHeight="1" thickBot="1" x14ac:dyDescent="0.3">
      <c r="A164" s="171"/>
      <c r="B164" s="171"/>
      <c r="C164" s="171"/>
      <c r="D164" s="171"/>
      <c r="E164" s="171"/>
      <c r="F164" s="171"/>
      <c r="G164" s="171"/>
      <c r="H164" s="171"/>
      <c r="I164" s="171"/>
      <c r="J164" s="171"/>
      <c r="K164" s="171"/>
      <c r="L164" s="174"/>
      <c r="M164" s="166"/>
    </row>
    <row r="165" spans="1:25" ht="15.75" hidden="1" thickBot="1" x14ac:dyDescent="0.3">
      <c r="A165" s="171"/>
      <c r="B165" s="171"/>
      <c r="C165" s="171"/>
      <c r="D165" s="171"/>
      <c r="E165" s="171"/>
      <c r="F165" s="171"/>
      <c r="G165" s="171"/>
      <c r="H165" s="171"/>
      <c r="I165" s="171"/>
      <c r="J165" s="171"/>
      <c r="K165" s="171"/>
      <c r="L165" s="174"/>
      <c r="M165" s="166"/>
    </row>
    <row r="166" spans="1:25" ht="15.75" hidden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s="5" customFormat="1" ht="15.75" hidden="1" thickBo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166"/>
      <c r="M168" s="166"/>
    </row>
    <row r="169" spans="1:25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</row>
    <row r="170" spans="1:25" ht="15.75" hidden="1" thickBot="1" x14ac:dyDescent="0.3">
      <c r="A170" s="265"/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166"/>
      <c r="M170" s="166"/>
    </row>
    <row r="171" spans="1:25" ht="15.75" thickTop="1" x14ac:dyDescent="0.25">
      <c r="A171" s="267" t="s">
        <v>1266</v>
      </c>
      <c r="B171" s="266"/>
      <c r="C171" s="266"/>
      <c r="D171" s="266"/>
      <c r="E171" s="5"/>
      <c r="F171" s="266"/>
      <c r="G171" s="266"/>
      <c r="H171" s="266"/>
      <c r="I171" s="266"/>
      <c r="J171" s="266"/>
      <c r="K171" s="266"/>
      <c r="L171" s="166"/>
      <c r="M171" s="166"/>
    </row>
    <row r="172" spans="1:25" x14ac:dyDescent="0.25">
      <c r="A172" s="355" t="s">
        <v>2</v>
      </c>
      <c r="B172" s="165"/>
      <c r="C172" s="165"/>
      <c r="D172" s="165"/>
      <c r="E172" s="340"/>
      <c r="F172" s="165"/>
      <c r="G172" s="165"/>
      <c r="H172" s="165"/>
      <c r="I172" s="165"/>
      <c r="J172" s="165"/>
      <c r="K172" s="165"/>
      <c r="L172" s="166"/>
      <c r="M172" s="166"/>
    </row>
    <row r="173" spans="1:25" x14ac:dyDescent="0.25">
      <c r="A173" s="372" t="s">
        <v>5156</v>
      </c>
      <c r="B173" s="165">
        <v>0</v>
      </c>
      <c r="C173" s="165">
        <v>15</v>
      </c>
      <c r="D173" s="165"/>
      <c r="E173" s="340"/>
      <c r="F173" s="165"/>
      <c r="G173" s="165"/>
      <c r="H173" s="165"/>
      <c r="I173" s="165"/>
      <c r="J173" s="165"/>
      <c r="K173" s="165"/>
      <c r="L173" s="166"/>
      <c r="M173" s="166"/>
    </row>
    <row r="174" spans="1:25" x14ac:dyDescent="0.25">
      <c r="A174" s="372" t="s">
        <v>5160</v>
      </c>
      <c r="B174" s="165">
        <v>7</v>
      </c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165" t="s">
        <v>4565</v>
      </c>
      <c r="B175" s="165">
        <v>0</v>
      </c>
      <c r="C175" s="165">
        <v>15</v>
      </c>
      <c r="D175" s="165">
        <v>0</v>
      </c>
      <c r="E175" s="347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165" t="s">
        <v>4528</v>
      </c>
      <c r="B176" s="165">
        <v>0</v>
      </c>
      <c r="C176" s="165">
        <v>0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165" t="s">
        <v>4567</v>
      </c>
      <c r="B177" s="165">
        <v>16</v>
      </c>
      <c r="C177" s="165"/>
      <c r="D177" s="165">
        <v>0</v>
      </c>
      <c r="E177" s="254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96" t="s">
        <v>4019</v>
      </c>
      <c r="B178" s="96">
        <v>7</v>
      </c>
      <c r="C178" s="96">
        <v>15</v>
      </c>
      <c r="D178" s="96">
        <v>1</v>
      </c>
      <c r="E178" s="254" t="s">
        <v>2843</v>
      </c>
      <c r="F178" s="96"/>
      <c r="G178" s="96"/>
      <c r="H178" s="96"/>
      <c r="I178" s="96"/>
      <c r="J178" s="96"/>
      <c r="K178" s="96"/>
      <c r="L178" s="166"/>
      <c r="M178" s="166"/>
      <c r="O178" s="220"/>
      <c r="P178" s="220"/>
    </row>
    <row r="179" spans="1:24" x14ac:dyDescent="0.25">
      <c r="A179" s="96" t="s">
        <v>4023</v>
      </c>
      <c r="B179" s="96">
        <v>0</v>
      </c>
      <c r="C179" s="96"/>
      <c r="D179" s="96"/>
      <c r="E179" s="96"/>
      <c r="F179" s="165"/>
      <c r="G179" s="96"/>
      <c r="H179" s="96"/>
      <c r="I179" s="96"/>
      <c r="J179" s="96"/>
      <c r="K179" s="96"/>
      <c r="L179" s="166"/>
      <c r="M179" s="166"/>
      <c r="O179" s="220"/>
      <c r="P179" s="220"/>
    </row>
    <row r="180" spans="1:24" x14ac:dyDescent="0.25">
      <c r="A180" s="96" t="s">
        <v>5284</v>
      </c>
      <c r="B180" s="96">
        <v>21</v>
      </c>
      <c r="C180" s="96"/>
      <c r="D180" s="96">
        <v>0</v>
      </c>
      <c r="E180" s="135"/>
      <c r="F180" s="165"/>
      <c r="G180" s="96"/>
      <c r="H180" s="96"/>
      <c r="I180" s="96"/>
      <c r="J180" s="96"/>
      <c r="K180" s="96"/>
      <c r="L180" s="166"/>
      <c r="M180" s="166"/>
      <c r="O180" s="220"/>
      <c r="P180" s="220"/>
    </row>
    <row r="181" spans="1:24" x14ac:dyDescent="0.25">
      <c r="A181" s="96" t="s">
        <v>3446</v>
      </c>
      <c r="B181" s="96">
        <v>0</v>
      </c>
      <c r="C181" s="96">
        <v>0</v>
      </c>
      <c r="D181" s="96">
        <v>1</v>
      </c>
      <c r="E181" s="135" t="s">
        <v>2843</v>
      </c>
      <c r="F181" s="165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5" t="s">
        <v>3447</v>
      </c>
      <c r="B182" s="5">
        <v>0</v>
      </c>
      <c r="C182" s="5">
        <v>0</v>
      </c>
      <c r="D182" s="5">
        <v>0</v>
      </c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3448</v>
      </c>
      <c r="B183" s="96">
        <v>32</v>
      </c>
      <c r="C183" s="96"/>
      <c r="D183" s="96">
        <v>0</v>
      </c>
      <c r="E183" s="135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3449</v>
      </c>
      <c r="B184" s="96">
        <v>0</v>
      </c>
      <c r="C184" s="96"/>
      <c r="D184" s="96">
        <v>2</v>
      </c>
      <c r="E184" s="268" t="s">
        <v>2843</v>
      </c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s="5" customFormat="1" x14ac:dyDescent="0.25">
      <c r="A185" s="96"/>
      <c r="B185" s="163"/>
      <c r="C185" s="163"/>
      <c r="D185" s="96"/>
      <c r="E185" s="135"/>
      <c r="F185" s="165" t="s">
        <v>1759</v>
      </c>
      <c r="G185" s="96"/>
      <c r="H185" s="96"/>
      <c r="I185" s="96"/>
      <c r="J185" s="96"/>
      <c r="K185" s="96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24"/>
      <c r="B186" s="274"/>
      <c r="C186" s="274"/>
      <c r="D186" s="24"/>
      <c r="E186" s="5"/>
      <c r="F186" s="24">
        <f>SUM(C173+C195+C201+C207+C218)</f>
        <v>83</v>
      </c>
      <c r="G186" s="24">
        <f>SUM(C175+C176+C177+C196+C203+C209+C210)</f>
        <v>59</v>
      </c>
      <c r="H186" s="24">
        <f>SUM(C178+C179+C180+C197+C204+C211+C212)</f>
        <v>45</v>
      </c>
      <c r="I186" s="24">
        <f>SUM(C181+C182+C183+C184+C213+C214+C215)</f>
        <v>0</v>
      </c>
      <c r="J186" s="24">
        <f>SUM(C215)</f>
        <v>0</v>
      </c>
      <c r="K186" s="170">
        <f>SUM(F186:J186)</f>
        <v>187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6"/>
      <c r="B187" s="163"/>
      <c r="C187" s="163"/>
      <c r="D187" s="96"/>
      <c r="E187" s="96"/>
      <c r="F187" s="96" t="s">
        <v>1770</v>
      </c>
      <c r="G187" s="96"/>
      <c r="H187" s="96"/>
      <c r="I187" s="96"/>
      <c r="J187" s="96"/>
      <c r="K187" s="96"/>
      <c r="L187" s="174"/>
      <c r="M187" s="166"/>
      <c r="O187" s="220"/>
      <c r="P187" s="220"/>
      <c r="S187" s="220"/>
    </row>
    <row r="188" spans="1:24" x14ac:dyDescent="0.25">
      <c r="A188" s="171"/>
      <c r="B188" s="278"/>
      <c r="C188" s="278"/>
      <c r="D188" s="165"/>
      <c r="E188" s="178"/>
      <c r="F188" s="341">
        <f>SUM(B174+B202+B207+B208+B218+B195+B173+B201)</f>
        <v>26</v>
      </c>
      <c r="G188" s="165">
        <f>SUM(B175+B176+B177+B196+B203+B209+B210)</f>
        <v>36</v>
      </c>
      <c r="H188" s="165">
        <f>SUM(B178+B179+B180+B197+B204+B211+B212)</f>
        <v>54</v>
      </c>
      <c r="I188" s="165">
        <f>SUM(B181+B182+B183+B184+B213+B214)</f>
        <v>47</v>
      </c>
      <c r="J188" s="165">
        <f>SUM(B215)</f>
        <v>0</v>
      </c>
      <c r="K188" s="176">
        <f>SUM(F188:J188)</f>
        <v>163</v>
      </c>
      <c r="L188" s="174"/>
      <c r="M188" s="166"/>
      <c r="S188" s="220"/>
      <c r="T188" s="220"/>
    </row>
    <row r="189" spans="1:24" x14ac:dyDescent="0.25">
      <c r="A189" s="96"/>
      <c r="B189" s="278"/>
      <c r="C189" s="278"/>
      <c r="D189" s="165"/>
      <c r="E189" s="254"/>
      <c r="F189" s="96" t="s">
        <v>1775</v>
      </c>
      <c r="G189" s="165"/>
      <c r="H189" s="165"/>
      <c r="I189" s="165"/>
      <c r="J189" s="165"/>
      <c r="K189" s="165"/>
      <c r="L189" s="174"/>
      <c r="M189" s="166"/>
      <c r="S189" s="220"/>
      <c r="T189" s="220"/>
    </row>
    <row r="190" spans="1:24" x14ac:dyDescent="0.25">
      <c r="A190" s="268"/>
      <c r="B190" s="278"/>
      <c r="C190" s="278"/>
      <c r="D190" s="165"/>
      <c r="E190" s="178"/>
      <c r="F190" s="165">
        <f>SUM(D207+D208+D202)</f>
        <v>2</v>
      </c>
      <c r="G190" s="165">
        <f>SUM(D175+D176+D177+D196+D203+D209+D210)</f>
        <v>1</v>
      </c>
      <c r="H190" s="165">
        <f>SUM(D178+D179+D180+D204+D211+D212)</f>
        <v>1</v>
      </c>
      <c r="I190" s="165">
        <f>SUM(D185+D186+D187+D181+D184)</f>
        <v>3</v>
      </c>
      <c r="J190" s="165">
        <f>SUM(D215)</f>
        <v>2</v>
      </c>
      <c r="K190" s="176">
        <f>SUM(F190:J190)</f>
        <v>9</v>
      </c>
      <c r="L190" s="174"/>
      <c r="M190" s="166"/>
    </row>
    <row r="191" spans="1:24" x14ac:dyDescent="0.25">
      <c r="A191" s="254"/>
      <c r="B191" s="163"/>
      <c r="C191" s="163"/>
      <c r="D191" s="96"/>
      <c r="F191" s="96" t="s">
        <v>1776</v>
      </c>
      <c r="G191" s="96"/>
      <c r="H191" s="96"/>
      <c r="I191" s="96"/>
      <c r="J191" s="96"/>
      <c r="K191" s="96"/>
      <c r="L191" s="174"/>
      <c r="M191" s="166"/>
    </row>
    <row r="192" spans="1:24" x14ac:dyDescent="0.25">
      <c r="A192" s="96"/>
      <c r="B192" s="163"/>
      <c r="C192" s="163"/>
      <c r="D192" s="96"/>
      <c r="E192" s="96"/>
      <c r="F192" s="5">
        <f>F186+F188+F190</f>
        <v>111</v>
      </c>
      <c r="G192" s="96">
        <f>G186+G188+G190</f>
        <v>96</v>
      </c>
      <c r="H192" s="96">
        <f>H186+H188+H190</f>
        <v>100</v>
      </c>
      <c r="I192" s="96">
        <f>I186+I188+I190</f>
        <v>50</v>
      </c>
      <c r="J192" s="96">
        <f>SUM(J186+J188+J190)</f>
        <v>2</v>
      </c>
      <c r="K192" s="167">
        <f>SUM(K186:K191)</f>
        <v>359</v>
      </c>
      <c r="L192" s="174"/>
      <c r="M192" s="166"/>
      <c r="O192" s="220"/>
      <c r="P192" s="220"/>
    </row>
    <row r="193" spans="1:16" x14ac:dyDescent="0.25">
      <c r="A193" s="96"/>
      <c r="B193" s="163"/>
      <c r="C193" s="163"/>
      <c r="D193" s="96"/>
      <c r="E193" s="96"/>
      <c r="F193" s="5"/>
      <c r="G193" s="96"/>
      <c r="H193" s="96"/>
      <c r="I193" s="167"/>
      <c r="J193" s="167">
        <f>SUM(F192:J192)</f>
        <v>359</v>
      </c>
      <c r="K193" s="167"/>
      <c r="L193" s="174"/>
      <c r="M193" s="166"/>
      <c r="O193" s="220"/>
      <c r="P193" s="220"/>
    </row>
    <row r="194" spans="1:16" x14ac:dyDescent="0.25">
      <c r="A194" s="84" t="s">
        <v>3386</v>
      </c>
      <c r="B194" s="163"/>
      <c r="C194" s="163"/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1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 t="s">
        <v>4020</v>
      </c>
      <c r="B197" s="96">
        <v>5</v>
      </c>
      <c r="C197" s="96">
        <v>15</v>
      </c>
      <c r="D197" s="96"/>
      <c r="E197" s="96"/>
      <c r="F197" s="96"/>
      <c r="G197" s="96"/>
      <c r="H197" s="96"/>
      <c r="I197" s="96"/>
      <c r="J197" s="96"/>
      <c r="K197" s="96"/>
      <c r="L197" s="174"/>
      <c r="M197" s="166"/>
    </row>
    <row r="198" spans="1:16" x14ac:dyDescent="0.25">
      <c r="A198" s="96"/>
      <c r="B198" s="96"/>
      <c r="C198" s="96"/>
      <c r="D198" s="96"/>
      <c r="E198" s="254"/>
      <c r="F198" s="96"/>
      <c r="G198" s="96"/>
      <c r="H198" s="96"/>
      <c r="I198" s="96"/>
      <c r="J198" s="96"/>
      <c r="K198" s="167"/>
      <c r="L198" s="174"/>
      <c r="M198" s="166"/>
    </row>
    <row r="199" spans="1:16" x14ac:dyDescent="0.25">
      <c r="A199" s="96"/>
      <c r="B199" s="163"/>
      <c r="C199" s="163"/>
      <c r="D199" s="96"/>
      <c r="E199" s="96"/>
      <c r="G199" s="96"/>
      <c r="H199" s="96"/>
      <c r="I199" s="96"/>
      <c r="J199" s="96"/>
      <c r="K199" s="96"/>
      <c r="L199" s="174"/>
      <c r="M199" s="166"/>
    </row>
    <row r="200" spans="1:16" ht="30.6" customHeight="1" x14ac:dyDescent="0.25">
      <c r="A200" s="370" t="s">
        <v>178</v>
      </c>
      <c r="B200" s="163"/>
      <c r="C200" s="163"/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3.9" customHeight="1" x14ac:dyDescent="0.25">
      <c r="A201" s="373" t="s">
        <v>5157</v>
      </c>
      <c r="B201" s="163">
        <v>2</v>
      </c>
      <c r="C201" s="163">
        <v>13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5161</v>
      </c>
      <c r="B202" s="163">
        <v>8</v>
      </c>
      <c r="C202" s="163"/>
      <c r="D202" s="96">
        <v>1</v>
      </c>
      <c r="E202" s="254" t="s">
        <v>2843</v>
      </c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x14ac:dyDescent="0.25">
      <c r="A203" s="96" t="s">
        <v>4527</v>
      </c>
      <c r="B203" s="163">
        <v>0</v>
      </c>
      <c r="C203" s="163">
        <v>14</v>
      </c>
      <c r="D203" s="96">
        <v>1</v>
      </c>
      <c r="E203" s="96"/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x14ac:dyDescent="0.25">
      <c r="A204" s="96" t="s">
        <v>4021</v>
      </c>
      <c r="B204" s="163">
        <v>0</v>
      </c>
      <c r="C204" s="163">
        <v>0</v>
      </c>
      <c r="D204" s="96">
        <v>0</v>
      </c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5154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5159</v>
      </c>
      <c r="B208" s="163">
        <v>7</v>
      </c>
      <c r="C208" s="163"/>
      <c r="D208" s="96">
        <v>1</v>
      </c>
      <c r="E208" s="254" t="s">
        <v>2843</v>
      </c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4529</v>
      </c>
      <c r="B209" s="163">
        <v>1</v>
      </c>
      <c r="C209" s="163">
        <v>15</v>
      </c>
      <c r="D209" s="96"/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96" t="s">
        <v>4530</v>
      </c>
      <c r="B210" s="163">
        <v>16</v>
      </c>
      <c r="C210" s="163"/>
      <c r="D210" s="96">
        <v>0</v>
      </c>
      <c r="E210" s="135"/>
      <c r="F210" s="96"/>
      <c r="G210" s="96"/>
      <c r="H210" s="96"/>
      <c r="I210" s="96"/>
      <c r="J210" s="96"/>
      <c r="K210" s="96"/>
      <c r="L210" s="174"/>
      <c r="M210" s="166"/>
      <c r="N210" s="166"/>
      <c r="O210" s="342"/>
    </row>
    <row r="211" spans="1:18" x14ac:dyDescent="0.25">
      <c r="A211" s="5" t="s">
        <v>4022</v>
      </c>
      <c r="B211" s="271">
        <v>1</v>
      </c>
      <c r="C211" s="271">
        <v>15</v>
      </c>
      <c r="D211" s="5">
        <v>0</v>
      </c>
      <c r="E211" s="135"/>
      <c r="F211" s="96"/>
      <c r="G211" s="96"/>
      <c r="H211" s="96"/>
      <c r="I211" s="96"/>
      <c r="J211" s="96"/>
      <c r="K211" s="96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5" t="s">
        <v>4024</v>
      </c>
      <c r="B212" s="271">
        <v>20</v>
      </c>
      <c r="C212" s="271"/>
      <c r="D212" s="5">
        <v>0</v>
      </c>
      <c r="E212" s="252"/>
      <c r="F212" s="96"/>
      <c r="G212" s="96"/>
      <c r="H212" s="96"/>
      <c r="I212" s="96"/>
      <c r="J212" s="96"/>
      <c r="K212" s="96"/>
      <c r="L212" s="166"/>
      <c r="M212" s="166"/>
      <c r="N212" s="166"/>
      <c r="O212" s="166"/>
    </row>
    <row r="213" spans="1:18" x14ac:dyDescent="0.25">
      <c r="A213" s="5" t="s">
        <v>3450</v>
      </c>
      <c r="B213" s="271">
        <v>0</v>
      </c>
      <c r="C213" s="271">
        <v>0</v>
      </c>
      <c r="D213" s="5">
        <v>0</v>
      </c>
      <c r="E213" s="5"/>
      <c r="F213" s="96"/>
      <c r="G213" s="96"/>
      <c r="H213" s="96"/>
      <c r="I213" s="96"/>
      <c r="J213" s="96"/>
      <c r="K213" s="96"/>
      <c r="L213" s="166"/>
      <c r="M213" s="166"/>
      <c r="N213" s="166"/>
      <c r="O213" s="342"/>
    </row>
    <row r="214" spans="1:18" x14ac:dyDescent="0.25">
      <c r="A214" s="5" t="s">
        <v>3451</v>
      </c>
      <c r="B214" s="271">
        <v>15</v>
      </c>
      <c r="C214" s="271"/>
      <c r="D214" s="5">
        <v>0</v>
      </c>
      <c r="E214" s="135"/>
      <c r="F214" s="96"/>
      <c r="G214" s="96"/>
      <c r="H214" s="96"/>
      <c r="I214" s="96"/>
      <c r="J214" s="96"/>
      <c r="K214" s="96"/>
      <c r="L214" s="166"/>
      <c r="M214" s="166"/>
      <c r="N214" s="166"/>
      <c r="O214" s="342"/>
    </row>
    <row r="215" spans="1:18" x14ac:dyDescent="0.25">
      <c r="A215" s="5" t="s">
        <v>2887</v>
      </c>
      <c r="B215" s="271">
        <v>0</v>
      </c>
      <c r="C215" s="271"/>
      <c r="D215" s="5">
        <v>2</v>
      </c>
      <c r="E215" s="135" t="s">
        <v>2843</v>
      </c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94" t="s">
        <v>3</v>
      </c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5" t="s">
        <v>5158</v>
      </c>
      <c r="B218" s="271"/>
      <c r="C218" s="271">
        <v>25</v>
      </c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ht="15.75" thickBot="1" x14ac:dyDescent="0.3">
      <c r="A219" s="5"/>
      <c r="B219" s="271"/>
      <c r="C219" s="271"/>
      <c r="D219" s="5"/>
      <c r="E219" s="135"/>
      <c r="F219" s="96"/>
      <c r="G219" s="96"/>
      <c r="H219" s="96"/>
      <c r="I219" s="96"/>
      <c r="J219" s="96"/>
      <c r="K219" s="96"/>
      <c r="L219" s="166"/>
      <c r="M219" s="166"/>
    </row>
    <row r="220" spans="1:18" ht="15.75" thickBot="1" x14ac:dyDescent="0.3">
      <c r="A220" s="179" t="s">
        <v>1739</v>
      </c>
      <c r="B220" s="179">
        <f>SUM(B171:B219)</f>
        <v>163</v>
      </c>
      <c r="C220" s="179">
        <f>SUM(C171:C219)</f>
        <v>187</v>
      </c>
      <c r="D220" s="179">
        <f>SUM(D171:D219)</f>
        <v>9</v>
      </c>
      <c r="E220" s="292" t="s">
        <v>5180</v>
      </c>
      <c r="F220" s="179"/>
      <c r="G220" s="179"/>
      <c r="H220" s="179"/>
      <c r="I220" s="179"/>
      <c r="J220" s="179"/>
      <c r="K220" s="179">
        <f>B220+C220+D220</f>
        <v>359</v>
      </c>
    </row>
    <row r="221" spans="1:18" ht="15.75" thickTop="1" x14ac:dyDescent="0.25">
      <c r="A221" s="24" t="s">
        <v>1802</v>
      </c>
      <c r="B221" s="24">
        <f>B220+B160</f>
        <v>881</v>
      </c>
      <c r="C221" s="24">
        <f>C160+C220</f>
        <v>1235</v>
      </c>
      <c r="D221" s="24">
        <f>D160+D220</f>
        <v>58</v>
      </c>
      <c r="E221" s="24"/>
      <c r="F221" s="24"/>
      <c r="G221" s="24"/>
      <c r="H221" s="24"/>
      <c r="I221" s="24"/>
      <c r="J221" s="24"/>
      <c r="K221" s="24">
        <f>K220+K160</f>
        <v>2174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A227" t="s">
        <v>5736</v>
      </c>
      <c r="E227" s="253" t="s">
        <v>5740</v>
      </c>
      <c r="L227" t="s">
        <v>5744</v>
      </c>
      <c r="Q227" s="253"/>
      <c r="R227" s="253"/>
    </row>
    <row r="228" spans="1:18" x14ac:dyDescent="0.25">
      <c r="A228" s="253" t="s">
        <v>5737</v>
      </c>
      <c r="B228" s="253"/>
      <c r="C228" s="253"/>
      <c r="D228" s="253"/>
      <c r="E228" s="253" t="s">
        <v>5756</v>
      </c>
      <c r="F228" s="253"/>
      <c r="G228" s="253"/>
      <c r="H228" s="253"/>
      <c r="I228" s="253"/>
      <c r="J228" s="253"/>
      <c r="K228" s="253"/>
      <c r="L228" s="253" t="s">
        <v>5759</v>
      </c>
      <c r="M228" s="253"/>
      <c r="N228" s="253"/>
      <c r="O228" s="253"/>
      <c r="Q228" s="253"/>
      <c r="R228" s="253"/>
    </row>
    <row r="229" spans="1:18" x14ac:dyDescent="0.25">
      <c r="A229" s="253" t="s">
        <v>5738</v>
      </c>
      <c r="B229" s="253"/>
      <c r="C229" s="253"/>
      <c r="D229" s="253"/>
      <c r="F229" s="253"/>
      <c r="G229" s="253"/>
      <c r="H229" s="253"/>
      <c r="I229" s="253"/>
      <c r="J229" s="253"/>
      <c r="K229" s="253"/>
      <c r="L229" s="253" t="s">
        <v>5760</v>
      </c>
      <c r="M229" s="253"/>
      <c r="N229" s="253"/>
      <c r="O229" s="253"/>
      <c r="P229" s="253"/>
      <c r="Q229" s="253"/>
      <c r="R229" s="253"/>
    </row>
    <row r="230" spans="1:18" x14ac:dyDescent="0.25">
      <c r="A230" s="253" t="s">
        <v>5739</v>
      </c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Q230" s="253"/>
      <c r="R230" s="253"/>
    </row>
    <row r="231" spans="1:18" x14ac:dyDescent="0.25">
      <c r="A231" s="253" t="s">
        <v>5741</v>
      </c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Q231" s="253"/>
      <c r="R231" s="253"/>
    </row>
    <row r="232" spans="1:18" x14ac:dyDescent="0.25">
      <c r="A232" s="253" t="s">
        <v>5745</v>
      </c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 t="s">
        <v>5746</v>
      </c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 t="s">
        <v>5747</v>
      </c>
      <c r="E234" s="253"/>
      <c r="Q234" s="252"/>
      <c r="R234" s="252"/>
    </row>
    <row r="235" spans="1:18" x14ac:dyDescent="0.25">
      <c r="A235" s="253" t="s">
        <v>5755</v>
      </c>
      <c r="E235" s="253"/>
      <c r="P235" s="253"/>
    </row>
    <row r="236" spans="1:18" x14ac:dyDescent="0.25">
      <c r="A236" s="253" t="s">
        <v>5337</v>
      </c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5742</v>
      </c>
      <c r="B328" s="166"/>
      <c r="E328" s="253" t="s">
        <v>5415</v>
      </c>
    </row>
    <row r="329" spans="1:18" x14ac:dyDescent="0.25"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/>
      <c r="B344" s="253"/>
      <c r="C344" s="253"/>
      <c r="D344" s="253"/>
      <c r="E344" s="253"/>
      <c r="F344" s="253"/>
      <c r="G344" s="253"/>
    </row>
    <row r="345" spans="1:16" x14ac:dyDescent="0.25">
      <c r="A345" s="253"/>
      <c r="C345" s="253"/>
      <c r="D345" s="253"/>
      <c r="E345" s="253"/>
      <c r="F345" s="253"/>
      <c r="G345" s="253"/>
    </row>
    <row r="346" spans="1:16" x14ac:dyDescent="0.25">
      <c r="A346" s="253"/>
      <c r="C346" s="253"/>
      <c r="D346" s="253"/>
      <c r="E346" s="253"/>
      <c r="F346" s="253"/>
      <c r="G346" s="253"/>
    </row>
    <row r="347" spans="1:16" x14ac:dyDescent="0.25">
      <c r="A347" s="253"/>
      <c r="C347" s="253"/>
      <c r="D347" s="253"/>
      <c r="E347" s="253"/>
      <c r="F347" s="253"/>
      <c r="G347" s="253"/>
    </row>
    <row r="348" spans="1:16" x14ac:dyDescent="0.25">
      <c r="A348" s="253"/>
      <c r="C348" s="253"/>
      <c r="D348" s="253"/>
      <c r="E348" s="253"/>
      <c r="F348" s="253"/>
    </row>
    <row r="349" spans="1:16" x14ac:dyDescent="0.25">
      <c r="A349" s="253"/>
      <c r="C349" s="253"/>
      <c r="D349" s="253"/>
      <c r="E349" s="253"/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C373" s="253"/>
      <c r="D373" s="253"/>
      <c r="E373" s="253" t="s">
        <v>5048</v>
      </c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I59"/>
  <sheetViews>
    <sheetView topLeftCell="A38" workbookViewId="0">
      <selection activeCell="M45" sqref="M45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4435</v>
      </c>
      <c r="C2" s="123">
        <v>121</v>
      </c>
      <c r="D2" s="123" t="s">
        <v>4436</v>
      </c>
      <c r="E2" s="123">
        <v>112</v>
      </c>
      <c r="F2" s="124">
        <v>44330</v>
      </c>
      <c r="G2" s="302" t="s">
        <v>2950</v>
      </c>
      <c r="H2" s="345" t="s">
        <v>5068</v>
      </c>
    </row>
    <row r="3" spans="1:9" x14ac:dyDescent="0.25">
      <c r="A3" s="158">
        <v>2</v>
      </c>
      <c r="B3" s="51" t="s">
        <v>4472</v>
      </c>
      <c r="C3" s="334" t="s">
        <v>3456</v>
      </c>
      <c r="D3" s="123" t="s">
        <v>4433</v>
      </c>
      <c r="E3" s="123">
        <v>142</v>
      </c>
      <c r="F3" s="124">
        <v>44370</v>
      </c>
      <c r="G3" s="86" t="s">
        <v>2950</v>
      </c>
      <c r="H3" t="s">
        <v>5566</v>
      </c>
    </row>
    <row r="4" spans="1:9" x14ac:dyDescent="0.25">
      <c r="A4" s="158">
        <v>3</v>
      </c>
      <c r="B4" s="51" t="s">
        <v>5220</v>
      </c>
      <c r="C4" s="123">
        <v>731</v>
      </c>
      <c r="D4" s="123" t="s">
        <v>4635</v>
      </c>
      <c r="E4" s="123">
        <v>235</v>
      </c>
      <c r="F4" s="124">
        <v>44453</v>
      </c>
      <c r="G4" s="86" t="s">
        <v>2950</v>
      </c>
      <c r="H4" t="s">
        <v>5221</v>
      </c>
    </row>
    <row r="5" spans="1:9" x14ac:dyDescent="0.25">
      <c r="A5" s="158">
        <v>4</v>
      </c>
      <c r="B5" s="51" t="s">
        <v>4799</v>
      </c>
      <c r="C5" s="123">
        <v>931</v>
      </c>
      <c r="D5" s="123" t="s">
        <v>4556</v>
      </c>
      <c r="E5" s="123">
        <v>374</v>
      </c>
      <c r="F5" s="124">
        <v>44519</v>
      </c>
      <c r="G5" s="140" t="s">
        <v>2843</v>
      </c>
      <c r="H5" t="s">
        <v>5169</v>
      </c>
    </row>
    <row r="6" spans="1:9" x14ac:dyDescent="0.25">
      <c r="A6" s="158">
        <v>5</v>
      </c>
      <c r="B6" s="51" t="s">
        <v>5385</v>
      </c>
      <c r="C6" s="123">
        <v>631</v>
      </c>
      <c r="D6" s="123" t="s">
        <v>4556</v>
      </c>
      <c r="E6" s="123">
        <v>395</v>
      </c>
      <c r="F6" s="124">
        <v>44531</v>
      </c>
      <c r="G6" s="86" t="s">
        <v>2950</v>
      </c>
      <c r="H6" t="s">
        <v>5386</v>
      </c>
    </row>
    <row r="7" spans="1:9" x14ac:dyDescent="0.25">
      <c r="A7" s="158">
        <v>6</v>
      </c>
      <c r="B7" s="51" t="s">
        <v>5186</v>
      </c>
      <c r="C7" s="123">
        <v>721</v>
      </c>
      <c r="D7" s="123" t="s">
        <v>4556</v>
      </c>
      <c r="E7" s="123">
        <v>422</v>
      </c>
      <c r="F7" s="124">
        <v>44539</v>
      </c>
      <c r="G7" s="86" t="s">
        <v>2950</v>
      </c>
      <c r="H7" t="s">
        <v>5187</v>
      </c>
    </row>
    <row r="8" spans="1:9" x14ac:dyDescent="0.25">
      <c r="A8" s="158">
        <v>7</v>
      </c>
      <c r="B8" s="51" t="s">
        <v>5127</v>
      </c>
      <c r="C8" s="123">
        <v>721</v>
      </c>
      <c r="D8" s="123" t="s">
        <v>4556</v>
      </c>
      <c r="E8" s="123">
        <v>431</v>
      </c>
      <c r="F8" s="124">
        <v>44546</v>
      </c>
      <c r="G8" s="86" t="s">
        <v>2950</v>
      </c>
      <c r="H8" t="s">
        <v>5128</v>
      </c>
    </row>
    <row r="9" spans="1:9" x14ac:dyDescent="0.25">
      <c r="A9" s="158">
        <v>8</v>
      </c>
      <c r="B9" s="51" t="s">
        <v>4875</v>
      </c>
      <c r="C9" s="123" t="s">
        <v>3719</v>
      </c>
      <c r="D9" s="123" t="s">
        <v>4556</v>
      </c>
      <c r="E9" s="123">
        <v>439</v>
      </c>
      <c r="F9" s="124">
        <v>44553</v>
      </c>
      <c r="G9" s="86" t="s">
        <v>2950</v>
      </c>
      <c r="I9" s="343" t="s">
        <v>5384</v>
      </c>
    </row>
    <row r="10" spans="1:9" x14ac:dyDescent="0.25">
      <c r="A10" s="158">
        <v>9</v>
      </c>
      <c r="B10" s="51" t="s">
        <v>4882</v>
      </c>
      <c r="C10" s="123">
        <v>231</v>
      </c>
      <c r="D10" s="124" t="s">
        <v>4883</v>
      </c>
      <c r="E10" s="123">
        <v>446</v>
      </c>
      <c r="F10" s="124">
        <v>44557</v>
      </c>
      <c r="G10" s="140" t="s">
        <v>2843</v>
      </c>
      <c r="H10" t="s">
        <v>5592</v>
      </c>
    </row>
    <row r="11" spans="1:9" x14ac:dyDescent="0.25">
      <c r="A11" s="158">
        <v>10</v>
      </c>
      <c r="B11" s="51" t="s">
        <v>4937</v>
      </c>
      <c r="C11" s="123" t="s">
        <v>4938</v>
      </c>
      <c r="D11" s="124" t="s">
        <v>4939</v>
      </c>
      <c r="E11" s="123">
        <v>51</v>
      </c>
      <c r="F11" s="124">
        <v>44594</v>
      </c>
      <c r="G11" s="140" t="s">
        <v>2843</v>
      </c>
      <c r="H11" t="s">
        <v>5716</v>
      </c>
    </row>
    <row r="12" spans="1:9" x14ac:dyDescent="0.25">
      <c r="A12" s="158">
        <v>11</v>
      </c>
      <c r="B12" s="51" t="s">
        <v>5649</v>
      </c>
      <c r="C12" s="123">
        <v>841</v>
      </c>
      <c r="D12" s="124" t="s">
        <v>4988</v>
      </c>
      <c r="E12" s="123">
        <v>98</v>
      </c>
      <c r="F12" s="124">
        <v>44642</v>
      </c>
      <c r="G12" s="86" t="s">
        <v>2950</v>
      </c>
      <c r="H12" t="s">
        <v>5648</v>
      </c>
    </row>
    <row r="13" spans="1:9" x14ac:dyDescent="0.25">
      <c r="A13" s="158">
        <v>12</v>
      </c>
      <c r="B13" s="51" t="s">
        <v>5016</v>
      </c>
      <c r="C13" s="123" t="s">
        <v>3719</v>
      </c>
      <c r="D13" s="124" t="s">
        <v>5052</v>
      </c>
      <c r="E13" s="123">
        <v>127</v>
      </c>
      <c r="F13" s="124">
        <v>44669</v>
      </c>
      <c r="G13" s="86" t="s">
        <v>2950</v>
      </c>
      <c r="H13" t="s">
        <v>5692</v>
      </c>
    </row>
    <row r="14" spans="1:9" x14ac:dyDescent="0.25">
      <c r="A14" s="158">
        <v>13</v>
      </c>
      <c r="B14" s="51" t="s">
        <v>5058</v>
      </c>
      <c r="C14" s="123" t="s">
        <v>5059</v>
      </c>
      <c r="D14" s="124" t="s">
        <v>5060</v>
      </c>
      <c r="E14" s="123">
        <v>167</v>
      </c>
      <c r="F14" s="124">
        <v>44718</v>
      </c>
      <c r="G14" s="140" t="s">
        <v>2843</v>
      </c>
    </row>
    <row r="15" spans="1:9" x14ac:dyDescent="0.25">
      <c r="A15" s="158">
        <v>14</v>
      </c>
      <c r="B15" s="51" t="s">
        <v>4294</v>
      </c>
      <c r="C15" s="123">
        <v>921</v>
      </c>
      <c r="D15" s="124" t="s">
        <v>5060</v>
      </c>
      <c r="E15" s="123">
        <v>171</v>
      </c>
      <c r="F15" s="124">
        <v>44718</v>
      </c>
      <c r="G15" s="140" t="s">
        <v>2843</v>
      </c>
    </row>
    <row r="16" spans="1:9" x14ac:dyDescent="0.25">
      <c r="A16" s="158">
        <v>15</v>
      </c>
      <c r="B16" s="51" t="s">
        <v>5171</v>
      </c>
      <c r="C16" s="123">
        <v>631</v>
      </c>
      <c r="D16" s="124" t="s">
        <v>5172</v>
      </c>
      <c r="E16" s="123">
        <v>254</v>
      </c>
      <c r="F16" s="124">
        <v>44805</v>
      </c>
      <c r="G16" s="86" t="s">
        <v>2950</v>
      </c>
    </row>
    <row r="17" spans="1:7" x14ac:dyDescent="0.25">
      <c r="A17" s="158">
        <v>16</v>
      </c>
      <c r="B17" s="51" t="s">
        <v>5202</v>
      </c>
      <c r="C17" s="123" t="s">
        <v>5203</v>
      </c>
      <c r="D17" s="124" t="s">
        <v>5172</v>
      </c>
      <c r="E17" s="123">
        <v>299</v>
      </c>
      <c r="F17" s="124">
        <v>44811</v>
      </c>
      <c r="G17" s="86" t="s">
        <v>2950</v>
      </c>
    </row>
    <row r="18" spans="1:7" x14ac:dyDescent="0.25">
      <c r="A18" s="158">
        <v>17</v>
      </c>
      <c r="B18" s="51" t="s">
        <v>5270</v>
      </c>
      <c r="C18" s="123" t="s">
        <v>3502</v>
      </c>
      <c r="D18" s="124" t="s">
        <v>5271</v>
      </c>
      <c r="E18" s="123">
        <v>344</v>
      </c>
      <c r="F18" s="124">
        <v>44820</v>
      </c>
      <c r="G18" s="86" t="s">
        <v>2950</v>
      </c>
    </row>
    <row r="19" spans="1:7" x14ac:dyDescent="0.25">
      <c r="A19" s="158">
        <v>18</v>
      </c>
      <c r="B19" s="51" t="s">
        <v>5281</v>
      </c>
      <c r="C19" s="123">
        <v>232</v>
      </c>
      <c r="D19" s="124" t="s">
        <v>5282</v>
      </c>
      <c r="E19" s="123">
        <v>356</v>
      </c>
      <c r="F19" s="124">
        <v>44825</v>
      </c>
      <c r="G19" s="140" t="s">
        <v>2843</v>
      </c>
    </row>
    <row r="20" spans="1:7" x14ac:dyDescent="0.25">
      <c r="A20" s="158">
        <v>19</v>
      </c>
      <c r="B20" s="51" t="s">
        <v>5390</v>
      </c>
      <c r="C20" s="123">
        <v>611</v>
      </c>
      <c r="D20" s="124" t="s">
        <v>5172</v>
      </c>
      <c r="E20" s="123">
        <v>419</v>
      </c>
      <c r="F20" s="124">
        <v>44846</v>
      </c>
      <c r="G20" s="86" t="s">
        <v>2950</v>
      </c>
    </row>
    <row r="21" spans="1:7" x14ac:dyDescent="0.25">
      <c r="A21" s="158">
        <v>20</v>
      </c>
      <c r="B21" s="51" t="s">
        <v>5430</v>
      </c>
      <c r="C21" s="123" t="s">
        <v>5050</v>
      </c>
      <c r="D21" s="124" t="s">
        <v>5431</v>
      </c>
      <c r="E21" s="123">
        <v>449</v>
      </c>
      <c r="F21" s="124">
        <v>44858</v>
      </c>
      <c r="G21" s="86" t="s">
        <v>2950</v>
      </c>
    </row>
    <row r="22" spans="1:7" x14ac:dyDescent="0.25">
      <c r="A22" s="158">
        <v>21</v>
      </c>
      <c r="B22" s="51" t="s">
        <v>5437</v>
      </c>
      <c r="C22" s="123">
        <v>741</v>
      </c>
      <c r="D22" s="124" t="s">
        <v>5438</v>
      </c>
      <c r="E22" s="123">
        <v>457</v>
      </c>
      <c r="F22" s="124">
        <v>44861</v>
      </c>
      <c r="G22" s="86" t="s">
        <v>2950</v>
      </c>
    </row>
    <row r="23" spans="1:7" x14ac:dyDescent="0.25">
      <c r="A23" s="158">
        <v>22</v>
      </c>
      <c r="B23" s="51" t="s">
        <v>5442</v>
      </c>
      <c r="C23" s="123" t="s">
        <v>5059</v>
      </c>
      <c r="D23" s="124" t="s">
        <v>5443</v>
      </c>
      <c r="E23" s="123">
        <v>464</v>
      </c>
      <c r="F23" s="124">
        <v>44862</v>
      </c>
      <c r="G23" s="86" t="s">
        <v>2950</v>
      </c>
    </row>
    <row r="24" spans="1:7" x14ac:dyDescent="0.25">
      <c r="A24" s="158">
        <v>23</v>
      </c>
      <c r="B24" s="65" t="s">
        <v>5470</v>
      </c>
      <c r="C24" s="287" t="s">
        <v>5471</v>
      </c>
      <c r="D24" s="288" t="s">
        <v>5472</v>
      </c>
      <c r="E24" s="287">
        <v>480</v>
      </c>
      <c r="F24" s="288">
        <v>44872</v>
      </c>
      <c r="G24" s="244" t="s">
        <v>2843</v>
      </c>
    </row>
    <row r="25" spans="1:7" x14ac:dyDescent="0.25">
      <c r="A25" s="158">
        <v>24</v>
      </c>
      <c r="B25" s="65" t="s">
        <v>5473</v>
      </c>
      <c r="C25" s="287" t="s">
        <v>3829</v>
      </c>
      <c r="D25" s="288" t="s">
        <v>5472</v>
      </c>
      <c r="E25" s="287">
        <v>479</v>
      </c>
      <c r="F25" s="288">
        <v>44872</v>
      </c>
      <c r="G25" s="244" t="s">
        <v>2843</v>
      </c>
    </row>
    <row r="26" spans="1:7" x14ac:dyDescent="0.25">
      <c r="A26" s="158">
        <v>25</v>
      </c>
      <c r="B26" s="65" t="s">
        <v>5474</v>
      </c>
      <c r="C26" s="287" t="s">
        <v>4922</v>
      </c>
      <c r="D26" s="288" t="s">
        <v>5472</v>
      </c>
      <c r="E26" s="287">
        <v>481</v>
      </c>
      <c r="F26" s="288">
        <v>44872</v>
      </c>
      <c r="G26" s="244" t="s">
        <v>2843</v>
      </c>
    </row>
    <row r="27" spans="1:7" x14ac:dyDescent="0.25">
      <c r="A27" s="158">
        <v>26</v>
      </c>
      <c r="B27" s="65" t="s">
        <v>5486</v>
      </c>
      <c r="C27" s="287" t="s">
        <v>5487</v>
      </c>
      <c r="D27" s="288" t="s">
        <v>5488</v>
      </c>
      <c r="E27" s="287">
        <v>488</v>
      </c>
      <c r="F27" s="288">
        <v>44875</v>
      </c>
      <c r="G27" s="244" t="s">
        <v>2843</v>
      </c>
    </row>
    <row r="28" spans="1:7" x14ac:dyDescent="0.25">
      <c r="A28" s="158">
        <v>27</v>
      </c>
      <c r="B28" s="51" t="s">
        <v>5490</v>
      </c>
      <c r="C28" s="123">
        <v>741</v>
      </c>
      <c r="D28" s="124" t="s">
        <v>5491</v>
      </c>
      <c r="E28" s="123">
        <v>500</v>
      </c>
      <c r="F28" s="124">
        <v>44881</v>
      </c>
      <c r="G28" s="86" t="s">
        <v>2950</v>
      </c>
    </row>
    <row r="29" spans="1:7" x14ac:dyDescent="0.25">
      <c r="A29" s="158">
        <v>28</v>
      </c>
      <c r="B29" s="51" t="s">
        <v>5504</v>
      </c>
      <c r="C29" s="123" t="s">
        <v>4490</v>
      </c>
      <c r="D29" s="124" t="s">
        <v>5172</v>
      </c>
      <c r="E29" s="123">
        <v>503</v>
      </c>
      <c r="F29" s="124">
        <v>44882</v>
      </c>
      <c r="G29" s="140" t="s">
        <v>2843</v>
      </c>
    </row>
    <row r="30" spans="1:7" x14ac:dyDescent="0.25">
      <c r="A30" s="158">
        <v>29</v>
      </c>
      <c r="B30" s="51" t="s">
        <v>5526</v>
      </c>
      <c r="C30" s="123">
        <v>821</v>
      </c>
      <c r="D30" s="124" t="s">
        <v>5172</v>
      </c>
      <c r="E30" s="123">
        <v>526</v>
      </c>
      <c r="F30" s="124">
        <v>44897</v>
      </c>
      <c r="G30" s="140" t="s">
        <v>2843</v>
      </c>
    </row>
    <row r="31" spans="1:7" x14ac:dyDescent="0.25">
      <c r="A31" s="158">
        <v>30</v>
      </c>
      <c r="B31" s="83" t="s">
        <v>5536</v>
      </c>
      <c r="C31" s="221">
        <v>531</v>
      </c>
      <c r="D31" s="222" t="s">
        <v>5172</v>
      </c>
      <c r="E31" s="221">
        <v>545</v>
      </c>
      <c r="F31" s="222">
        <v>44911</v>
      </c>
      <c r="G31" s="36" t="s">
        <v>2950</v>
      </c>
    </row>
    <row r="32" spans="1:7" x14ac:dyDescent="0.25">
      <c r="A32" s="158">
        <v>31</v>
      </c>
      <c r="B32" s="65" t="s">
        <v>5539</v>
      </c>
      <c r="C32" s="287" t="s">
        <v>5532</v>
      </c>
      <c r="D32" s="288" t="s">
        <v>5540</v>
      </c>
      <c r="E32" s="287">
        <v>532</v>
      </c>
      <c r="F32" s="288">
        <v>44900</v>
      </c>
      <c r="G32" s="244" t="s">
        <v>2843</v>
      </c>
    </row>
    <row r="33" spans="1:7" x14ac:dyDescent="0.25">
      <c r="A33" s="158">
        <v>32</v>
      </c>
      <c r="B33" s="83" t="s">
        <v>5542</v>
      </c>
      <c r="C33" s="221">
        <v>232</v>
      </c>
      <c r="D33" s="222" t="s">
        <v>5172</v>
      </c>
      <c r="E33" s="221">
        <v>539</v>
      </c>
      <c r="F33" s="222">
        <v>44903</v>
      </c>
      <c r="G33" s="140" t="s">
        <v>2843</v>
      </c>
    </row>
    <row r="34" spans="1:7" x14ac:dyDescent="0.25">
      <c r="A34" s="158">
        <v>33</v>
      </c>
      <c r="B34" s="83" t="s">
        <v>5555</v>
      </c>
      <c r="C34" s="221">
        <v>432</v>
      </c>
      <c r="D34" s="222" t="s">
        <v>5172</v>
      </c>
      <c r="E34" s="221">
        <v>548</v>
      </c>
      <c r="F34" s="222">
        <v>44914</v>
      </c>
      <c r="G34" s="140" t="s">
        <v>2843</v>
      </c>
    </row>
    <row r="35" spans="1:7" x14ac:dyDescent="0.25">
      <c r="A35" s="158">
        <v>34</v>
      </c>
      <c r="B35" s="65" t="s">
        <v>5559</v>
      </c>
      <c r="C35" s="287" t="s">
        <v>5560</v>
      </c>
      <c r="D35" s="288" t="s">
        <v>5561</v>
      </c>
      <c r="E35" s="287">
        <v>550</v>
      </c>
      <c r="F35" s="288">
        <v>44917</v>
      </c>
      <c r="G35" s="396" t="s">
        <v>2950</v>
      </c>
    </row>
    <row r="36" spans="1:7" x14ac:dyDescent="0.25">
      <c r="A36" s="158">
        <v>35</v>
      </c>
      <c r="B36" s="83" t="s">
        <v>5568</v>
      </c>
      <c r="C36" s="221">
        <v>521</v>
      </c>
      <c r="D36" s="222" t="s">
        <v>5569</v>
      </c>
      <c r="E36" s="221">
        <v>7</v>
      </c>
      <c r="F36" s="222">
        <v>44939</v>
      </c>
      <c r="G36" s="86" t="s">
        <v>2950</v>
      </c>
    </row>
    <row r="37" spans="1:7" x14ac:dyDescent="0.25">
      <c r="A37" s="158">
        <v>36</v>
      </c>
      <c r="B37" s="83" t="s">
        <v>5576</v>
      </c>
      <c r="C37" s="221" t="s">
        <v>5577</v>
      </c>
      <c r="D37" s="222" t="s">
        <v>5578</v>
      </c>
      <c r="E37" s="221">
        <v>12</v>
      </c>
      <c r="F37" s="222">
        <v>44943</v>
      </c>
      <c r="G37" s="86" t="s">
        <v>2950</v>
      </c>
    </row>
    <row r="38" spans="1:7" x14ac:dyDescent="0.25">
      <c r="A38" s="158">
        <v>37</v>
      </c>
      <c r="B38" s="51" t="s">
        <v>3946</v>
      </c>
      <c r="C38" s="123">
        <v>831</v>
      </c>
      <c r="D38" s="124" t="s">
        <v>5587</v>
      </c>
      <c r="E38" s="123">
        <v>17</v>
      </c>
      <c r="F38" s="124">
        <v>44945</v>
      </c>
      <c r="G38" s="86" t="s">
        <v>2950</v>
      </c>
    </row>
    <row r="39" spans="1:7" x14ac:dyDescent="0.25">
      <c r="A39" s="158">
        <v>38</v>
      </c>
      <c r="B39" s="51" t="s">
        <v>5595</v>
      </c>
      <c r="C39" s="123">
        <v>331</v>
      </c>
      <c r="D39" s="124" t="s">
        <v>5596</v>
      </c>
      <c r="E39" s="123">
        <v>23</v>
      </c>
      <c r="F39" s="124">
        <v>44949</v>
      </c>
      <c r="G39" s="86" t="s">
        <v>2950</v>
      </c>
    </row>
    <row r="40" spans="1:7" x14ac:dyDescent="0.25">
      <c r="A40" s="158">
        <v>39</v>
      </c>
      <c r="B40" s="51" t="s">
        <v>5601</v>
      </c>
      <c r="C40" s="123" t="s">
        <v>5050</v>
      </c>
      <c r="D40" s="124" t="s">
        <v>5602</v>
      </c>
      <c r="E40" s="123">
        <v>28</v>
      </c>
      <c r="F40" s="124">
        <v>44951</v>
      </c>
      <c r="G40" s="140" t="s">
        <v>2843</v>
      </c>
    </row>
    <row r="41" spans="1:7" x14ac:dyDescent="0.25">
      <c r="A41" s="158">
        <v>40</v>
      </c>
      <c r="B41" s="51" t="s">
        <v>5610</v>
      </c>
      <c r="C41" s="123">
        <v>531</v>
      </c>
      <c r="D41" s="124" t="s">
        <v>5611</v>
      </c>
      <c r="E41" s="123">
        <v>42</v>
      </c>
      <c r="F41" s="124">
        <v>44963</v>
      </c>
      <c r="G41" s="86" t="s">
        <v>2950</v>
      </c>
    </row>
    <row r="42" spans="1:7" x14ac:dyDescent="0.25">
      <c r="A42" s="158">
        <v>41</v>
      </c>
      <c r="B42" s="51" t="s">
        <v>5617</v>
      </c>
      <c r="C42" s="123" t="s">
        <v>3502</v>
      </c>
      <c r="D42" s="124" t="s">
        <v>5618</v>
      </c>
      <c r="E42" s="123">
        <v>49</v>
      </c>
      <c r="F42" s="124">
        <v>44965</v>
      </c>
      <c r="G42" s="86" t="s">
        <v>2950</v>
      </c>
    </row>
    <row r="43" spans="1:7" x14ac:dyDescent="0.25">
      <c r="A43" s="158">
        <v>42</v>
      </c>
      <c r="B43" s="51" t="s">
        <v>5636</v>
      </c>
      <c r="C43" s="123" t="s">
        <v>5637</v>
      </c>
      <c r="D43" s="124" t="s">
        <v>5638</v>
      </c>
      <c r="E43" s="123">
        <v>69</v>
      </c>
      <c r="F43" s="124">
        <v>44986</v>
      </c>
      <c r="G43" s="140" t="s">
        <v>2843</v>
      </c>
    </row>
    <row r="44" spans="1:7" x14ac:dyDescent="0.25">
      <c r="A44" s="158">
        <v>43</v>
      </c>
      <c r="B44" s="51" t="s">
        <v>5642</v>
      </c>
      <c r="C44" s="334" t="s">
        <v>2490</v>
      </c>
      <c r="D44" s="124" t="s">
        <v>5643</v>
      </c>
      <c r="E44" s="123">
        <v>71</v>
      </c>
      <c r="F44" s="124">
        <v>44987</v>
      </c>
      <c r="G44" s="86" t="s">
        <v>2950</v>
      </c>
    </row>
    <row r="45" spans="1:7" x14ac:dyDescent="0.25">
      <c r="A45" s="158">
        <v>44</v>
      </c>
      <c r="B45" s="51" t="s">
        <v>5645</v>
      </c>
      <c r="C45" s="123" t="s">
        <v>5646</v>
      </c>
      <c r="D45" s="124" t="s">
        <v>5647</v>
      </c>
      <c r="E45" s="123">
        <v>73</v>
      </c>
      <c r="F45" s="124">
        <v>44988</v>
      </c>
      <c r="G45" s="140" t="s">
        <v>2843</v>
      </c>
    </row>
    <row r="46" spans="1:7" x14ac:dyDescent="0.25">
      <c r="A46" s="158">
        <v>45</v>
      </c>
      <c r="B46" s="51" t="s">
        <v>5652</v>
      </c>
      <c r="C46" s="123" t="s">
        <v>4525</v>
      </c>
      <c r="D46" s="124" t="s">
        <v>5657</v>
      </c>
      <c r="E46" s="123">
        <v>76</v>
      </c>
      <c r="F46" s="124">
        <v>44994</v>
      </c>
      <c r="G46" s="140" t="s">
        <v>2843</v>
      </c>
    </row>
    <row r="47" spans="1:7" x14ac:dyDescent="0.25">
      <c r="A47" s="158">
        <v>46</v>
      </c>
      <c r="B47" s="51" t="s">
        <v>5655</v>
      </c>
      <c r="C47" s="123">
        <v>711</v>
      </c>
      <c r="D47" s="124" t="s">
        <v>5656</v>
      </c>
      <c r="E47" s="123">
        <v>83</v>
      </c>
      <c r="F47" s="124">
        <v>45001</v>
      </c>
      <c r="G47" s="86" t="s">
        <v>2950</v>
      </c>
    </row>
    <row r="48" spans="1:7" x14ac:dyDescent="0.25">
      <c r="A48" s="158">
        <v>47</v>
      </c>
      <c r="B48" s="51" t="s">
        <v>5673</v>
      </c>
      <c r="C48" s="123">
        <v>821</v>
      </c>
      <c r="D48" s="124" t="s">
        <v>5674</v>
      </c>
      <c r="E48" s="123">
        <v>84</v>
      </c>
      <c r="F48" s="124">
        <v>45002</v>
      </c>
      <c r="G48" s="302" t="s">
        <v>2950</v>
      </c>
    </row>
    <row r="49" spans="1:7" x14ac:dyDescent="0.25">
      <c r="A49" s="158">
        <v>48</v>
      </c>
      <c r="B49" s="51" t="s">
        <v>5697</v>
      </c>
      <c r="C49" s="123">
        <v>531</v>
      </c>
      <c r="D49" s="124" t="s">
        <v>5698</v>
      </c>
      <c r="E49" s="123">
        <v>107</v>
      </c>
      <c r="F49" s="124">
        <v>45037</v>
      </c>
      <c r="G49" s="302" t="s">
        <v>2950</v>
      </c>
    </row>
    <row r="50" spans="1:7" x14ac:dyDescent="0.25">
      <c r="A50" s="158">
        <v>49</v>
      </c>
      <c r="B50" s="51" t="s">
        <v>5700</v>
      </c>
      <c r="C50" s="123">
        <v>332</v>
      </c>
      <c r="D50" s="124" t="s">
        <v>5701</v>
      </c>
      <c r="E50" s="123">
        <v>112</v>
      </c>
      <c r="F50" s="124">
        <v>45042</v>
      </c>
      <c r="G50" s="140" t="s">
        <v>2843</v>
      </c>
    </row>
    <row r="51" spans="1:7" x14ac:dyDescent="0.25">
      <c r="A51" s="158">
        <v>50</v>
      </c>
      <c r="B51" s="51" t="s">
        <v>5702</v>
      </c>
      <c r="C51" s="123">
        <v>921</v>
      </c>
      <c r="D51" s="124" t="s">
        <v>5703</v>
      </c>
      <c r="E51" s="123">
        <v>111</v>
      </c>
      <c r="F51" s="124">
        <v>45041</v>
      </c>
      <c r="G51" s="86" t="s">
        <v>2950</v>
      </c>
    </row>
    <row r="52" spans="1:7" x14ac:dyDescent="0.25">
      <c r="A52" s="158">
        <v>51</v>
      </c>
      <c r="B52" s="51" t="s">
        <v>5706</v>
      </c>
      <c r="C52" s="123" t="s">
        <v>5135</v>
      </c>
      <c r="D52" s="124" t="s">
        <v>5707</v>
      </c>
      <c r="E52" s="123">
        <v>113</v>
      </c>
      <c r="F52" s="124">
        <v>45042</v>
      </c>
      <c r="G52" s="140" t="s">
        <v>2843</v>
      </c>
    </row>
    <row r="53" spans="1:7" x14ac:dyDescent="0.25">
      <c r="A53" s="158">
        <v>52</v>
      </c>
      <c r="B53" s="65" t="s">
        <v>5713</v>
      </c>
      <c r="C53" s="287" t="s">
        <v>3829</v>
      </c>
      <c r="D53" s="288" t="s">
        <v>5712</v>
      </c>
      <c r="E53" s="287">
        <v>116</v>
      </c>
      <c r="F53" s="288">
        <v>45043</v>
      </c>
      <c r="G53" s="244" t="s">
        <v>2843</v>
      </c>
    </row>
    <row r="54" spans="1:7" x14ac:dyDescent="0.25">
      <c r="A54" s="158">
        <v>53</v>
      </c>
      <c r="B54" s="65" t="s">
        <v>5720</v>
      </c>
      <c r="C54" s="287" t="s">
        <v>5721</v>
      </c>
      <c r="D54" s="288" t="s">
        <v>5722</v>
      </c>
      <c r="E54" s="287">
        <v>124</v>
      </c>
      <c r="F54" s="288">
        <v>45063</v>
      </c>
      <c r="G54" s="244" t="s">
        <v>2843</v>
      </c>
    </row>
    <row r="55" spans="1:7" x14ac:dyDescent="0.25">
      <c r="A55" s="158">
        <v>54</v>
      </c>
      <c r="B55" s="65" t="s">
        <v>5723</v>
      </c>
      <c r="C55" s="287" t="s">
        <v>5721</v>
      </c>
      <c r="D55" s="288" t="s">
        <v>5722</v>
      </c>
      <c r="E55" s="287">
        <v>125</v>
      </c>
      <c r="F55" s="288">
        <v>45063</v>
      </c>
      <c r="G55" s="244" t="s">
        <v>2843</v>
      </c>
    </row>
    <row r="56" spans="1:7" x14ac:dyDescent="0.25">
      <c r="A56" s="158">
        <v>55</v>
      </c>
      <c r="B56" s="51" t="s">
        <v>5725</v>
      </c>
      <c r="C56" s="123">
        <v>342</v>
      </c>
      <c r="D56" s="124" t="s">
        <v>5726</v>
      </c>
      <c r="E56" s="123">
        <v>129</v>
      </c>
      <c r="F56" s="124">
        <v>45069</v>
      </c>
      <c r="G56" s="140" t="s">
        <v>2843</v>
      </c>
    </row>
    <row r="57" spans="1:7" x14ac:dyDescent="0.25">
      <c r="A57" s="158">
        <v>56</v>
      </c>
      <c r="B57" s="51" t="s">
        <v>5734</v>
      </c>
      <c r="C57" s="123" t="s">
        <v>5101</v>
      </c>
      <c r="D57" s="124" t="s">
        <v>5674</v>
      </c>
      <c r="E57" s="123">
        <v>141</v>
      </c>
      <c r="F57" s="124">
        <v>45076</v>
      </c>
      <c r="G57" s="140" t="s">
        <v>2843</v>
      </c>
    </row>
    <row r="58" spans="1:7" x14ac:dyDescent="0.25">
      <c r="A58" s="158">
        <v>57</v>
      </c>
      <c r="B58" s="51" t="s">
        <v>5743</v>
      </c>
      <c r="C58" s="123">
        <v>921</v>
      </c>
      <c r="D58" s="124" t="s">
        <v>5726</v>
      </c>
      <c r="E58" s="123">
        <v>155</v>
      </c>
      <c r="F58" s="124">
        <v>45097</v>
      </c>
      <c r="G58" s="86" t="s">
        <v>2950</v>
      </c>
    </row>
    <row r="59" spans="1:7" x14ac:dyDescent="0.25">
      <c r="A59" s="158">
        <v>58</v>
      </c>
      <c r="B59" s="51" t="s">
        <v>5757</v>
      </c>
      <c r="C59" s="123" t="s">
        <v>4525</v>
      </c>
      <c r="D59" s="124" t="s">
        <v>5758</v>
      </c>
      <c r="E59" s="123">
        <v>171</v>
      </c>
      <c r="F59" s="124">
        <v>45107</v>
      </c>
      <c r="G59" s="86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Y384"/>
  <sheetViews>
    <sheetView zoomScaleNormal="100" workbookViewId="0">
      <pane ySplit="2" topLeftCell="A3" activePane="bottomLeft" state="frozen"/>
      <selection pane="bottomLeft" activeCell="A365" sqref="A365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43" t="s">
        <v>5769</v>
      </c>
      <c r="B1" s="544"/>
      <c r="C1" s="544"/>
      <c r="D1" s="544"/>
      <c r="E1" s="544"/>
      <c r="F1" s="544"/>
      <c r="G1" s="544"/>
      <c r="H1" s="544"/>
      <c r="I1" s="544"/>
      <c r="J1" s="544"/>
      <c r="K1" s="545"/>
    </row>
    <row r="2" spans="1:19" x14ac:dyDescent="0.25">
      <c r="A2" s="95" t="s">
        <v>1766</v>
      </c>
      <c r="B2" s="95" t="s">
        <v>1770</v>
      </c>
      <c r="C2" s="95" t="s">
        <v>1772</v>
      </c>
      <c r="D2" s="95" t="s">
        <v>1771</v>
      </c>
      <c r="E2" s="95" t="s">
        <v>1</v>
      </c>
      <c r="F2" s="95" t="s">
        <v>1764</v>
      </c>
      <c r="G2" s="95" t="s">
        <v>1765</v>
      </c>
      <c r="H2" s="95" t="s">
        <v>1767</v>
      </c>
      <c r="I2" s="95" t="s">
        <v>1768</v>
      </c>
      <c r="J2" s="95" t="s">
        <v>5111</v>
      </c>
      <c r="K2" s="95" t="s">
        <v>1769</v>
      </c>
    </row>
    <row r="3" spans="1:19" x14ac:dyDescent="0.25">
      <c r="A3" s="243" t="s">
        <v>2183</v>
      </c>
      <c r="B3" s="95"/>
      <c r="C3" s="95"/>
      <c r="D3" s="95"/>
      <c r="E3" s="129"/>
      <c r="F3" s="95" t="s">
        <v>1759</v>
      </c>
      <c r="G3" s="95"/>
      <c r="H3" s="95"/>
      <c r="I3" s="95"/>
      <c r="J3" s="95"/>
      <c r="K3" s="95"/>
      <c r="O3" s="220"/>
    </row>
    <row r="4" spans="1:19" x14ac:dyDescent="0.25">
      <c r="A4" s="421">
        <v>111</v>
      </c>
      <c r="B4" s="422">
        <v>0</v>
      </c>
      <c r="C4" s="422">
        <v>25</v>
      </c>
      <c r="D4" s="422">
        <v>0</v>
      </c>
      <c r="E4" s="423"/>
      <c r="F4" s="424">
        <f>C4+C10+C21+C31+C36+C41+C49+C54+C107+C119+C130+C139+C149+C60+C84+C91+C11+C12+C22+C23+C61+C120+C131+C150+C102+C92</f>
        <v>388</v>
      </c>
      <c r="G4" s="422">
        <f>C6+C13+C24+C32+C37+C43+C50+C109+C122+C123+C132+C133+C141+C152+C55+C64+C85+C94+C14+C15+C25+C26+C65+C110+C124+C142+C153+C103</f>
        <v>379</v>
      </c>
      <c r="H4" s="422">
        <f>C7+C16+C27+C33+C38+C45+C51+C56+C111+C125+C126+C134+C143+C154+C135+C86+C96+C68+C69+C112</f>
        <v>282</v>
      </c>
      <c r="I4" s="422">
        <f>C8+C34+C39+C47+C52+C57+C113+C127+C136+C145+C156+C157+C128+C87+C98+C72+C74+C137+C158+C114</f>
        <v>0</v>
      </c>
      <c r="J4" s="422"/>
      <c r="K4" s="425">
        <f>F4+G4+H4+I4</f>
        <v>1049</v>
      </c>
      <c r="O4" s="303"/>
      <c r="P4" s="220"/>
    </row>
    <row r="5" spans="1:19" x14ac:dyDescent="0.25">
      <c r="A5" s="421" t="s">
        <v>2888</v>
      </c>
      <c r="B5" s="422">
        <v>0</v>
      </c>
      <c r="C5" s="422"/>
      <c r="D5" s="422"/>
      <c r="E5" s="423"/>
      <c r="F5" s="422"/>
      <c r="G5" s="422"/>
      <c r="H5" s="422"/>
      <c r="I5" s="422"/>
      <c r="J5" s="422"/>
      <c r="K5" s="425"/>
    </row>
    <row r="6" spans="1:19" x14ac:dyDescent="0.25">
      <c r="A6" s="374">
        <v>121</v>
      </c>
      <c r="B6" s="422">
        <v>0</v>
      </c>
      <c r="C6" s="422">
        <v>24</v>
      </c>
      <c r="D6" s="95">
        <v>0</v>
      </c>
      <c r="E6" s="380"/>
      <c r="F6" s="95" t="s">
        <v>1770</v>
      </c>
      <c r="G6" s="95"/>
      <c r="H6" s="95"/>
      <c r="I6" s="95"/>
      <c r="J6" s="95"/>
      <c r="K6" s="95"/>
    </row>
    <row r="7" spans="1:19" x14ac:dyDescent="0.25">
      <c r="A7" s="374">
        <v>131</v>
      </c>
      <c r="B7" s="422">
        <v>1</v>
      </c>
      <c r="C7" s="422">
        <v>23</v>
      </c>
      <c r="D7" s="95">
        <v>0</v>
      </c>
      <c r="E7" s="375"/>
      <c r="F7" s="241">
        <f>SUM(B4+B10+B11+B12+B21+B22+B23+B31+B36+B41+B49+B54+B60+B61+B84+B91+B107+B108+B119+B120+B121+B130+B131+B139+B140+B149+B150+B151+B92+B62+B42+B63+B79+B80+B102+B93)</f>
        <v>268</v>
      </c>
      <c r="G7" s="95">
        <f>B6+B13+B14+B15+B24+B25+B26+B32+B37+B43+B50+B55+B109+B122+B123+B132+B141+B152+B153+B133+B64+B85+B94+B65+B110+B142+B66+B67+B95+B44+B81+B82+B103</f>
        <v>249</v>
      </c>
      <c r="H7" s="95">
        <f>B7+B16+B17+B18+B27+B28+B29+B33+B38+B45+B51+B56+B111+B125+B126+B134+B135+B143+B154+B155+B86+B96+B68+B69+B112+B144+B72+B46+B70+B71+B97</f>
        <v>201</v>
      </c>
      <c r="I7" s="95">
        <f>B8+B34+B39+B47+B52+B57+B113+B127+B136+B137+B145+B156+B157+B158+B87+B98+B74+B128+B75+B73+B114+B146</f>
        <v>0</v>
      </c>
      <c r="J7" s="95"/>
      <c r="K7" s="241">
        <f>SUM(F7+G7+H7+I7)</f>
        <v>718</v>
      </c>
    </row>
    <row r="8" spans="1:19" x14ac:dyDescent="0.25">
      <c r="A8" s="374">
        <v>141</v>
      </c>
      <c r="B8" s="95">
        <v>0</v>
      </c>
      <c r="C8" s="422">
        <v>0</v>
      </c>
      <c r="D8" s="95">
        <v>0</v>
      </c>
      <c r="E8" s="95"/>
      <c r="F8" s="95"/>
      <c r="G8" s="95"/>
      <c r="H8" s="95"/>
      <c r="I8" s="95"/>
      <c r="J8" s="95"/>
      <c r="K8" s="95"/>
    </row>
    <row r="9" spans="1:19" x14ac:dyDescent="0.25">
      <c r="A9" s="243" t="s">
        <v>5</v>
      </c>
      <c r="B9" s="95"/>
      <c r="C9" s="95"/>
      <c r="D9" s="95"/>
      <c r="E9" s="95"/>
      <c r="F9" s="95" t="s">
        <v>1775</v>
      </c>
      <c r="G9" s="95"/>
      <c r="H9" s="95"/>
      <c r="I9" s="95"/>
      <c r="J9" s="95"/>
      <c r="K9" s="95"/>
    </row>
    <row r="10" spans="1:19" x14ac:dyDescent="0.25">
      <c r="A10" s="374">
        <v>211</v>
      </c>
      <c r="B10" s="95">
        <v>0</v>
      </c>
      <c r="C10" s="95">
        <v>24</v>
      </c>
      <c r="D10" s="95"/>
      <c r="E10" s="95"/>
      <c r="F10" s="241">
        <f>D4+D10+D11+D12+D21+D22+D23+D31+D36+D41+D49+D54+D107+D119+D120+D121+D130+D131+D139+D140+D149+D150+D60+D84+D91+D61+D108+D151+D42+D79+D93</f>
        <v>7</v>
      </c>
      <c r="G10" s="95">
        <f>D6+D13+D14+D15+D24+D25+D32+D37+D43+D50+D55+D109+D122+D123+D132+D133+D141+D152+D153+D64+D85+D94+D26+D65+D110+D142+D66+D95</f>
        <v>11</v>
      </c>
      <c r="H10" s="95">
        <f>D7+D16+D17+D18+D27+D28+D29+D33+D38+D45+D51+D56+D111+D125+D126+D134+D143+D154+D155+D65+D86+D96+D68+D69+D144+D112+D46+D82</f>
        <v>24</v>
      </c>
      <c r="I10" s="95">
        <f>D8+D34+D39+D47+D52+D57+D113+D127+D136+D137+D145+D156+D157+D158+D87+D98+D72+D74+D128</f>
        <v>6</v>
      </c>
      <c r="J10" s="95"/>
      <c r="K10" s="241">
        <f>SUM(F10+G10+H10+I10)</f>
        <v>48</v>
      </c>
    </row>
    <row r="11" spans="1:19" x14ac:dyDescent="0.25">
      <c r="A11" s="374" t="s">
        <v>2874</v>
      </c>
      <c r="B11" s="95">
        <v>17</v>
      </c>
      <c r="C11" s="95"/>
      <c r="D11" s="95"/>
      <c r="E11" s="95"/>
      <c r="F11" s="95"/>
      <c r="G11" s="95"/>
      <c r="H11" s="95"/>
      <c r="I11" s="95"/>
      <c r="J11" s="95"/>
      <c r="K11" s="241">
        <f>K4+K7+K10</f>
        <v>1815</v>
      </c>
      <c r="N11" s="220"/>
    </row>
    <row r="12" spans="1:19" x14ac:dyDescent="0.25">
      <c r="A12" s="374" t="s">
        <v>2891</v>
      </c>
      <c r="B12" s="95">
        <v>0</v>
      </c>
      <c r="C12" s="95"/>
      <c r="D12" s="95"/>
      <c r="E12" s="95"/>
      <c r="F12" s="95"/>
      <c r="G12" s="95"/>
      <c r="H12" s="95"/>
      <c r="I12" s="95"/>
      <c r="J12" s="95"/>
      <c r="K12" s="241"/>
    </row>
    <row r="13" spans="1:19" x14ac:dyDescent="0.25">
      <c r="A13" s="374">
        <v>221</v>
      </c>
      <c r="B13" s="95">
        <v>0</v>
      </c>
      <c r="C13" s="95">
        <v>24</v>
      </c>
      <c r="D13" s="95">
        <v>0</v>
      </c>
      <c r="E13" s="380"/>
      <c r="F13" s="95" t="s">
        <v>1776</v>
      </c>
      <c r="G13" s="95"/>
      <c r="H13" s="95"/>
      <c r="I13" s="95"/>
      <c r="J13" s="95"/>
      <c r="K13" s="95"/>
    </row>
    <row r="14" spans="1:19" x14ac:dyDescent="0.25">
      <c r="A14" s="374" t="s">
        <v>2875</v>
      </c>
      <c r="B14" s="95">
        <v>15</v>
      </c>
      <c r="C14" s="95"/>
      <c r="D14" s="95">
        <v>0</v>
      </c>
      <c r="E14" s="375"/>
      <c r="F14" s="95"/>
      <c r="G14" s="95"/>
      <c r="H14" s="95"/>
      <c r="I14" s="95"/>
      <c r="J14" s="95"/>
      <c r="K14" s="95"/>
      <c r="O14" s="220"/>
      <c r="P14" s="220"/>
    </row>
    <row r="15" spans="1:19" x14ac:dyDescent="0.25">
      <c r="A15" s="374">
        <v>223</v>
      </c>
      <c r="B15" s="95">
        <v>0</v>
      </c>
      <c r="C15" s="95"/>
      <c r="D15" s="95"/>
      <c r="E15" s="380"/>
      <c r="F15" s="95"/>
      <c r="G15" s="95"/>
      <c r="H15" s="95"/>
      <c r="I15" s="95"/>
      <c r="J15" s="95"/>
      <c r="K15" s="95"/>
      <c r="O15" s="303"/>
    </row>
    <row r="16" spans="1:19" x14ac:dyDescent="0.25">
      <c r="A16" s="374" t="s">
        <v>2893</v>
      </c>
      <c r="B16" s="95">
        <v>0</v>
      </c>
      <c r="C16" s="95">
        <v>0</v>
      </c>
      <c r="D16" s="95">
        <v>1</v>
      </c>
      <c r="E16" s="380" t="s">
        <v>2843</v>
      </c>
      <c r="F16" s="95">
        <f>SUM(F4+F7+F10)</f>
        <v>663</v>
      </c>
      <c r="G16" s="95">
        <f>SUM(G4+G7+G10)</f>
        <v>639</v>
      </c>
      <c r="H16" s="95">
        <f>SUM(H4+H7+H10)</f>
        <v>507</v>
      </c>
      <c r="I16" s="95">
        <f>SUM(I4+I7+I10)</f>
        <v>6</v>
      </c>
      <c r="J16" s="95"/>
      <c r="K16" s="241">
        <f>SUM(F16+G16+H16+I16)</f>
        <v>1815</v>
      </c>
      <c r="O16" s="252"/>
      <c r="P16" s="252"/>
      <c r="Q16" s="252"/>
      <c r="R16" s="252"/>
      <c r="S16" s="252"/>
    </row>
    <row r="17" spans="1:19" x14ac:dyDescent="0.25">
      <c r="A17" s="374" t="s">
        <v>2876</v>
      </c>
      <c r="B17" s="95">
        <v>0</v>
      </c>
      <c r="C17" s="95"/>
      <c r="D17" s="95">
        <v>2</v>
      </c>
      <c r="E17" s="380" t="s">
        <v>2843</v>
      </c>
      <c r="F17" s="95"/>
      <c r="G17" s="95"/>
      <c r="H17" s="95"/>
      <c r="I17" s="95"/>
      <c r="J17" s="95"/>
      <c r="K17" s="241"/>
      <c r="O17" s="252"/>
      <c r="P17" s="252"/>
      <c r="Q17" s="252"/>
      <c r="R17" s="252"/>
      <c r="S17" s="252"/>
    </row>
    <row r="18" spans="1:19" x14ac:dyDescent="0.25">
      <c r="A18" s="374" t="s">
        <v>2877</v>
      </c>
      <c r="B18" s="95">
        <v>0</v>
      </c>
      <c r="C18" s="95"/>
      <c r="D18" s="95"/>
      <c r="E18" s="95"/>
      <c r="F18" s="95"/>
      <c r="G18" s="95"/>
      <c r="H18" s="95"/>
      <c r="I18" s="95"/>
      <c r="J18" s="95"/>
      <c r="K18" s="241"/>
      <c r="N18" s="220"/>
      <c r="O18" s="252"/>
      <c r="P18" s="252"/>
      <c r="Q18" s="252"/>
      <c r="R18" s="252"/>
      <c r="S18" s="252"/>
    </row>
    <row r="19" spans="1:19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241"/>
      <c r="O19" s="252"/>
      <c r="P19" s="252"/>
      <c r="Q19" s="252"/>
      <c r="R19" s="252"/>
      <c r="S19" s="252"/>
    </row>
    <row r="20" spans="1:19" ht="30.6" customHeight="1" x14ac:dyDescent="0.25">
      <c r="A20" s="426" t="s">
        <v>178</v>
      </c>
      <c r="B20" s="95"/>
      <c r="C20" s="95"/>
      <c r="D20" s="95"/>
      <c r="E20" s="95"/>
      <c r="F20" s="95"/>
      <c r="G20" s="95"/>
      <c r="H20" s="95"/>
      <c r="I20" s="95"/>
      <c r="J20" s="95"/>
      <c r="K20" s="241"/>
      <c r="O20" s="252"/>
      <c r="P20" s="252"/>
      <c r="Q20" s="252"/>
      <c r="R20" s="252"/>
      <c r="S20" s="252"/>
    </row>
    <row r="21" spans="1:19" x14ac:dyDescent="0.25">
      <c r="A21" s="374">
        <v>411</v>
      </c>
      <c r="B21" s="95">
        <v>1</v>
      </c>
      <c r="C21" s="95">
        <v>25</v>
      </c>
      <c r="D21" s="95">
        <v>0</v>
      </c>
      <c r="E21" s="95"/>
      <c r="F21" s="95"/>
      <c r="G21" s="95"/>
      <c r="H21" s="95"/>
      <c r="I21" s="95"/>
      <c r="J21" s="95"/>
      <c r="K21" s="95"/>
      <c r="O21" s="252"/>
      <c r="P21" s="252"/>
      <c r="Q21" s="252"/>
      <c r="R21" s="252"/>
      <c r="S21" s="252"/>
    </row>
    <row r="22" spans="1:19" x14ac:dyDescent="0.25">
      <c r="A22" s="374" t="s">
        <v>2889</v>
      </c>
      <c r="B22" s="95">
        <v>0</v>
      </c>
      <c r="C22" s="95"/>
      <c r="D22" s="95"/>
      <c r="E22" s="95"/>
      <c r="F22" s="95"/>
      <c r="G22" s="95"/>
      <c r="H22" s="95"/>
      <c r="I22" s="95"/>
      <c r="J22" s="95"/>
      <c r="K22" s="95"/>
      <c r="O22" s="252"/>
      <c r="P22" s="252"/>
      <c r="Q22" s="252"/>
      <c r="R22" s="252"/>
      <c r="S22" s="252"/>
    </row>
    <row r="23" spans="1:19" x14ac:dyDescent="0.25">
      <c r="A23" s="374" t="s">
        <v>2892</v>
      </c>
      <c r="B23" s="95">
        <v>0</v>
      </c>
      <c r="C23" s="95"/>
      <c r="D23" s="95"/>
      <c r="E23" s="95"/>
      <c r="F23" s="95"/>
      <c r="G23" s="95"/>
      <c r="H23" s="95"/>
      <c r="I23" s="95"/>
      <c r="J23" s="95"/>
      <c r="K23" s="95"/>
      <c r="O23" s="252"/>
      <c r="P23" s="252"/>
      <c r="Q23" s="252"/>
      <c r="R23" s="252"/>
      <c r="S23" s="252"/>
    </row>
    <row r="24" spans="1:19" x14ac:dyDescent="0.25">
      <c r="A24" s="374">
        <v>421</v>
      </c>
      <c r="B24" s="95">
        <v>0</v>
      </c>
      <c r="C24" s="95">
        <v>25</v>
      </c>
      <c r="D24" s="95">
        <v>0</v>
      </c>
      <c r="E24" s="375"/>
      <c r="F24" s="95"/>
      <c r="G24" s="95"/>
      <c r="H24" s="95"/>
      <c r="I24" s="95"/>
      <c r="J24" s="95"/>
      <c r="K24" s="241"/>
    </row>
    <row r="25" spans="1:19" x14ac:dyDescent="0.25">
      <c r="A25" s="374">
        <v>422</v>
      </c>
      <c r="B25" s="95">
        <v>17</v>
      </c>
      <c r="C25" s="95"/>
      <c r="D25" s="95">
        <v>0</v>
      </c>
      <c r="E25" s="380"/>
      <c r="F25" s="95"/>
      <c r="G25" s="95"/>
      <c r="H25" s="95"/>
      <c r="I25" s="95"/>
      <c r="J25" s="95"/>
      <c r="K25" s="95"/>
      <c r="O25" s="303"/>
    </row>
    <row r="26" spans="1:19" x14ac:dyDescent="0.25">
      <c r="A26" s="374" t="s">
        <v>2890</v>
      </c>
      <c r="B26" s="95">
        <v>0</v>
      </c>
      <c r="C26" s="95"/>
      <c r="D26" s="95"/>
      <c r="E26" s="95"/>
      <c r="F26" s="95"/>
      <c r="G26" s="95"/>
      <c r="H26" s="95"/>
      <c r="I26" s="95"/>
      <c r="J26" s="95"/>
      <c r="K26" s="95"/>
    </row>
    <row r="27" spans="1:19" x14ac:dyDescent="0.25">
      <c r="A27" s="374">
        <v>431</v>
      </c>
      <c r="B27" s="95">
        <v>0</v>
      </c>
      <c r="C27" s="95">
        <v>0</v>
      </c>
      <c r="D27" s="95">
        <v>0</v>
      </c>
      <c r="E27" s="95"/>
      <c r="F27" s="95"/>
      <c r="G27" s="95"/>
      <c r="H27" s="95"/>
      <c r="I27" s="95"/>
      <c r="J27" s="95"/>
      <c r="K27" s="95"/>
      <c r="N27" s="220"/>
      <c r="O27" s="220"/>
    </row>
    <row r="28" spans="1:19" x14ac:dyDescent="0.25">
      <c r="A28" s="374">
        <v>432</v>
      </c>
      <c r="B28" s="95">
        <v>0</v>
      </c>
      <c r="C28" s="95"/>
      <c r="D28" s="95">
        <v>1</v>
      </c>
      <c r="E28" s="380" t="s">
        <v>2843</v>
      </c>
      <c r="F28" s="95"/>
      <c r="G28" s="95"/>
      <c r="H28" s="95"/>
      <c r="I28" s="95"/>
      <c r="J28" s="95"/>
      <c r="K28" s="95"/>
    </row>
    <row r="29" spans="1:19" x14ac:dyDescent="0.25">
      <c r="A29" s="374">
        <v>433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O29" s="220"/>
    </row>
    <row r="30" spans="1:19" ht="30.6" customHeight="1" x14ac:dyDescent="0.25">
      <c r="A30" s="427" t="s">
        <v>5115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O30" s="303"/>
    </row>
    <row r="31" spans="1:19" x14ac:dyDescent="0.25">
      <c r="A31" s="374">
        <v>611</v>
      </c>
      <c r="B31" s="95">
        <v>4</v>
      </c>
      <c r="C31" s="95">
        <v>23</v>
      </c>
      <c r="D31" s="95">
        <v>1</v>
      </c>
      <c r="E31" s="95"/>
      <c r="F31" s="95"/>
      <c r="G31" s="95"/>
      <c r="H31" s="95"/>
      <c r="I31" s="95"/>
      <c r="J31" s="95"/>
      <c r="K31" s="95"/>
      <c r="O31" s="220"/>
    </row>
    <row r="32" spans="1:19" x14ac:dyDescent="0.25">
      <c r="A32" s="374">
        <v>621</v>
      </c>
      <c r="B32" s="95">
        <v>1</v>
      </c>
      <c r="C32" s="95">
        <v>25</v>
      </c>
      <c r="D32" s="95">
        <v>0</v>
      </c>
      <c r="E32" s="380"/>
      <c r="F32" s="95"/>
      <c r="G32" s="95"/>
      <c r="H32" s="95"/>
      <c r="I32" s="95"/>
      <c r="J32" s="95"/>
      <c r="K32" s="95"/>
    </row>
    <row r="33" spans="1:16" x14ac:dyDescent="0.25">
      <c r="A33" s="374">
        <v>631</v>
      </c>
      <c r="B33" s="95">
        <v>0</v>
      </c>
      <c r="C33" s="95">
        <v>22</v>
      </c>
      <c r="D33" s="378">
        <v>2</v>
      </c>
      <c r="E33" s="378"/>
      <c r="F33" s="378"/>
      <c r="G33" s="378"/>
      <c r="H33" s="378"/>
      <c r="I33" s="378"/>
      <c r="J33" s="378"/>
      <c r="K33" s="378"/>
    </row>
    <row r="34" spans="1:16" x14ac:dyDescent="0.25">
      <c r="A34" s="421">
        <v>641</v>
      </c>
      <c r="B34" s="95">
        <v>0</v>
      </c>
      <c r="C34" s="95">
        <v>0</v>
      </c>
      <c r="D34" s="378">
        <v>0</v>
      </c>
      <c r="E34" s="378"/>
      <c r="F34" s="378"/>
      <c r="G34" s="378"/>
      <c r="H34" s="378"/>
      <c r="I34" s="378"/>
      <c r="J34" s="378"/>
      <c r="K34" s="378"/>
      <c r="N34" s="220"/>
    </row>
    <row r="35" spans="1:16" ht="18" customHeight="1" x14ac:dyDescent="0.25">
      <c r="A35" s="428" t="s">
        <v>4</v>
      </c>
      <c r="B35" s="422"/>
      <c r="C35" s="422"/>
      <c r="D35" s="378"/>
      <c r="E35" s="378"/>
      <c r="F35" s="378"/>
      <c r="G35" s="378"/>
      <c r="H35" s="378"/>
      <c r="I35" s="378"/>
      <c r="J35" s="378"/>
      <c r="K35" s="378"/>
      <c r="O35" s="220"/>
      <c r="P35" s="220"/>
    </row>
    <row r="36" spans="1:16" x14ac:dyDescent="0.25">
      <c r="A36" s="421">
        <v>511</v>
      </c>
      <c r="B36" s="422">
        <v>0</v>
      </c>
      <c r="C36" s="422">
        <v>23</v>
      </c>
      <c r="D36" s="95">
        <v>0</v>
      </c>
      <c r="E36" s="378"/>
      <c r="F36" s="378"/>
      <c r="G36" s="378"/>
      <c r="H36" s="378"/>
      <c r="I36" s="378"/>
      <c r="J36" s="378"/>
      <c r="K36" s="378"/>
      <c r="O36" s="220"/>
    </row>
    <row r="37" spans="1:16" x14ac:dyDescent="0.25">
      <c r="A37" s="374">
        <v>521</v>
      </c>
      <c r="B37" s="95"/>
      <c r="C37" s="422">
        <v>20</v>
      </c>
      <c r="D37" s="95">
        <v>1</v>
      </c>
      <c r="E37" s="378"/>
      <c r="F37" s="378"/>
      <c r="G37" s="378"/>
      <c r="H37" s="378"/>
      <c r="I37" s="378"/>
      <c r="J37" s="378"/>
      <c r="K37" s="378"/>
    </row>
    <row r="38" spans="1:16" x14ac:dyDescent="0.25">
      <c r="A38" s="374">
        <v>531</v>
      </c>
      <c r="B38" s="95"/>
      <c r="C38" s="422">
        <v>13</v>
      </c>
      <c r="D38" s="95">
        <v>3</v>
      </c>
      <c r="E38" s="378"/>
      <c r="F38" s="378"/>
      <c r="G38" s="378"/>
      <c r="H38" s="378"/>
      <c r="I38" s="378"/>
      <c r="J38" s="378"/>
      <c r="K38" s="378"/>
      <c r="P38" s="220"/>
    </row>
    <row r="39" spans="1:16" x14ac:dyDescent="0.25">
      <c r="A39" s="377">
        <v>541</v>
      </c>
      <c r="B39" s="378"/>
      <c r="C39" s="95">
        <v>0</v>
      </c>
      <c r="D39" s="378">
        <v>0</v>
      </c>
      <c r="E39" s="378"/>
      <c r="F39" s="378"/>
      <c r="G39" s="378"/>
      <c r="H39" s="378"/>
      <c r="I39" s="378"/>
      <c r="J39" s="378"/>
      <c r="K39" s="378"/>
    </row>
    <row r="40" spans="1:16" x14ac:dyDescent="0.25">
      <c r="A40" s="429" t="s">
        <v>2215</v>
      </c>
      <c r="B40" s="378"/>
      <c r="C40" s="378"/>
      <c r="D40" s="378"/>
      <c r="E40" s="378"/>
      <c r="F40" s="378"/>
      <c r="G40" s="378"/>
      <c r="H40" s="378"/>
      <c r="I40" s="378"/>
      <c r="J40" s="378"/>
      <c r="K40" s="378"/>
      <c r="O40" s="220"/>
    </row>
    <row r="41" spans="1:16" x14ac:dyDescent="0.25">
      <c r="A41" s="378" t="s">
        <v>2987</v>
      </c>
      <c r="B41" s="378">
        <v>0</v>
      </c>
      <c r="C41" s="378">
        <v>25</v>
      </c>
      <c r="D41" s="378">
        <v>0</v>
      </c>
      <c r="E41" s="381"/>
      <c r="F41" s="378"/>
      <c r="G41" s="378"/>
      <c r="H41" s="378"/>
      <c r="I41" s="378"/>
      <c r="J41" s="378"/>
      <c r="K41" s="378"/>
      <c r="O41" s="220"/>
    </row>
    <row r="42" spans="1:16" x14ac:dyDescent="0.25">
      <c r="A42" s="378" t="s">
        <v>4071</v>
      </c>
      <c r="B42" s="378">
        <v>23</v>
      </c>
      <c r="C42" s="378">
        <v>0</v>
      </c>
      <c r="D42" s="378">
        <v>1</v>
      </c>
      <c r="E42" s="381" t="s">
        <v>2843</v>
      </c>
      <c r="F42" s="378"/>
      <c r="G42" s="378"/>
      <c r="H42" s="378"/>
      <c r="I42" s="378"/>
      <c r="J42" s="378"/>
      <c r="K42" s="378"/>
      <c r="O42" s="220"/>
    </row>
    <row r="43" spans="1:16" x14ac:dyDescent="0.25">
      <c r="A43" s="378" t="s">
        <v>2988</v>
      </c>
      <c r="B43" s="378">
        <v>0</v>
      </c>
      <c r="C43" s="378">
        <v>24</v>
      </c>
      <c r="D43" s="378"/>
      <c r="E43" s="381"/>
      <c r="F43" s="378"/>
      <c r="G43" s="378"/>
      <c r="H43" s="378"/>
      <c r="I43" s="378"/>
      <c r="J43" s="378"/>
      <c r="K43" s="378"/>
      <c r="N43" s="220"/>
      <c r="O43" s="220"/>
    </row>
    <row r="44" spans="1:16" x14ac:dyDescent="0.25">
      <c r="A44" s="378" t="s">
        <v>4492</v>
      </c>
      <c r="B44" s="378">
        <v>17</v>
      </c>
      <c r="C44" s="378"/>
      <c r="D44" s="378"/>
      <c r="E44" s="381"/>
      <c r="F44" s="378"/>
      <c r="G44" s="378"/>
      <c r="H44" s="378"/>
      <c r="I44" s="378"/>
      <c r="J44" s="378"/>
      <c r="K44" s="378"/>
      <c r="N44" s="220"/>
    </row>
    <row r="45" spans="1:16" x14ac:dyDescent="0.25">
      <c r="A45" s="378" t="s">
        <v>2989</v>
      </c>
      <c r="B45" s="378">
        <v>0</v>
      </c>
      <c r="C45" s="378">
        <v>23</v>
      </c>
      <c r="D45" s="378">
        <v>2</v>
      </c>
      <c r="E45" s="381"/>
      <c r="F45" s="378"/>
      <c r="G45" s="378"/>
      <c r="H45" s="378"/>
      <c r="I45" s="378"/>
      <c r="J45" s="378"/>
      <c r="K45" s="378"/>
    </row>
    <row r="46" spans="1:16" x14ac:dyDescent="0.25">
      <c r="A46" s="378" t="s">
        <v>5088</v>
      </c>
      <c r="B46" s="378">
        <v>27</v>
      </c>
      <c r="C46" s="378"/>
      <c r="D46" s="378">
        <v>1</v>
      </c>
      <c r="E46" s="381" t="s">
        <v>2843</v>
      </c>
      <c r="F46" s="378"/>
      <c r="G46" s="378"/>
      <c r="H46" s="378"/>
      <c r="I46" s="378"/>
      <c r="J46" s="378"/>
      <c r="K46" s="378"/>
    </row>
    <row r="47" spans="1:16" x14ac:dyDescent="0.25">
      <c r="A47" s="378" t="s">
        <v>2990</v>
      </c>
      <c r="B47" s="378">
        <v>0</v>
      </c>
      <c r="C47" s="378">
        <v>0</v>
      </c>
      <c r="D47" s="378">
        <v>0</v>
      </c>
      <c r="E47" s="381"/>
      <c r="F47" s="378"/>
      <c r="G47" s="378"/>
      <c r="H47" s="378"/>
      <c r="I47" s="378"/>
      <c r="J47" s="378"/>
      <c r="K47" s="378"/>
      <c r="O47" s="303"/>
    </row>
    <row r="48" spans="1:16" ht="42.75" x14ac:dyDescent="0.25">
      <c r="A48" s="430" t="s">
        <v>5116</v>
      </c>
      <c r="B48" s="378"/>
      <c r="C48" s="378"/>
      <c r="D48" s="378"/>
      <c r="E48" s="381"/>
      <c r="F48" s="378"/>
      <c r="G48" s="378"/>
      <c r="H48" s="378"/>
      <c r="I48" s="378"/>
      <c r="J48" s="378"/>
      <c r="K48" s="378"/>
      <c r="O48" s="220"/>
    </row>
    <row r="49" spans="1:20" ht="15.75" thickBot="1" x14ac:dyDescent="0.3">
      <c r="A49" s="100" t="s">
        <v>2986</v>
      </c>
      <c r="B49" s="378">
        <v>2</v>
      </c>
      <c r="C49" s="378">
        <v>25</v>
      </c>
      <c r="D49" s="378"/>
      <c r="E49" s="378"/>
      <c r="F49" s="378"/>
      <c r="G49" s="378"/>
      <c r="H49" s="378"/>
      <c r="I49" s="378"/>
      <c r="J49" s="378"/>
      <c r="K49" s="378"/>
      <c r="O49" s="220"/>
    </row>
    <row r="50" spans="1:20" x14ac:dyDescent="0.25">
      <c r="A50" s="378" t="s">
        <v>2991</v>
      </c>
      <c r="B50" s="95">
        <v>0</v>
      </c>
      <c r="C50" s="378">
        <v>24</v>
      </c>
      <c r="D50" s="95">
        <v>1</v>
      </c>
      <c r="E50" s="95"/>
      <c r="F50" s="95"/>
      <c r="G50" s="95"/>
      <c r="H50" s="95"/>
      <c r="I50" s="95"/>
      <c r="J50" s="95"/>
      <c r="K50" s="95"/>
    </row>
    <row r="51" spans="1:20" x14ac:dyDescent="0.25">
      <c r="A51" s="95" t="s">
        <v>2992</v>
      </c>
      <c r="B51" s="95">
        <v>1</v>
      </c>
      <c r="C51" s="95">
        <v>21</v>
      </c>
      <c r="D51" s="95">
        <v>2</v>
      </c>
      <c r="E51" s="95"/>
      <c r="F51" s="95"/>
      <c r="G51" s="95"/>
      <c r="H51" s="95"/>
      <c r="I51" s="95"/>
      <c r="J51" s="95"/>
      <c r="K51" s="95"/>
    </row>
    <row r="52" spans="1:20" x14ac:dyDescent="0.25">
      <c r="A52" s="95" t="s">
        <v>2993</v>
      </c>
      <c r="B52" s="95"/>
      <c r="C52" s="95">
        <v>0</v>
      </c>
      <c r="D52" s="95">
        <v>0</v>
      </c>
      <c r="E52" s="95"/>
      <c r="F52" s="95"/>
      <c r="G52" s="95"/>
      <c r="H52" s="95"/>
      <c r="I52" s="95"/>
      <c r="J52" s="95"/>
      <c r="K52" s="95"/>
      <c r="O52" s="220"/>
    </row>
    <row r="53" spans="1:20" ht="28.5" x14ac:dyDescent="0.25">
      <c r="A53" s="431" t="s">
        <v>5117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</row>
    <row r="54" spans="1:20" x14ac:dyDescent="0.25">
      <c r="A54" s="95" t="s">
        <v>2994</v>
      </c>
      <c r="B54" s="95">
        <v>1</v>
      </c>
      <c r="C54" s="95">
        <v>25</v>
      </c>
      <c r="D54" s="95">
        <v>0</v>
      </c>
      <c r="E54" s="376"/>
      <c r="F54" s="95"/>
      <c r="G54" s="95"/>
      <c r="H54" s="95"/>
      <c r="I54" s="95"/>
      <c r="J54" s="95"/>
      <c r="K54" s="95"/>
      <c r="O54" s="220"/>
      <c r="T54" s="220"/>
    </row>
    <row r="55" spans="1:20" x14ac:dyDescent="0.25">
      <c r="A55" s="95" t="s">
        <v>2995</v>
      </c>
      <c r="B55" s="95">
        <v>1</v>
      </c>
      <c r="C55" s="95">
        <v>24</v>
      </c>
      <c r="D55" s="95">
        <v>0</v>
      </c>
      <c r="E55" s="95"/>
      <c r="F55" s="95"/>
      <c r="G55" s="95"/>
      <c r="H55" s="95"/>
      <c r="I55" s="95"/>
      <c r="J55" s="95"/>
      <c r="K55" s="95"/>
      <c r="O55" s="220"/>
    </row>
    <row r="56" spans="1:20" x14ac:dyDescent="0.25">
      <c r="A56" s="95" t="s">
        <v>2996</v>
      </c>
      <c r="B56" s="95">
        <v>2</v>
      </c>
      <c r="C56" s="95">
        <v>19</v>
      </c>
      <c r="D56" s="95">
        <v>2</v>
      </c>
      <c r="E56" s="380" t="s">
        <v>3636</v>
      </c>
      <c r="F56" s="95"/>
      <c r="G56" s="95"/>
      <c r="H56" s="95"/>
      <c r="I56" s="95"/>
      <c r="J56" s="95"/>
      <c r="K56" s="95"/>
    </row>
    <row r="57" spans="1:20" x14ac:dyDescent="0.25">
      <c r="A57" s="95" t="s">
        <v>2997</v>
      </c>
      <c r="B57" s="95">
        <v>0</v>
      </c>
      <c r="C57" s="95">
        <v>0</v>
      </c>
      <c r="D57" s="95">
        <v>1</v>
      </c>
      <c r="E57" s="95"/>
      <c r="F57" s="95"/>
      <c r="G57" s="95"/>
      <c r="H57" s="95"/>
      <c r="I57" s="95"/>
      <c r="J57" s="95"/>
      <c r="K57" s="95"/>
    </row>
    <row r="58" spans="1:2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O58" s="220"/>
    </row>
    <row r="59" spans="1:20" x14ac:dyDescent="0.25">
      <c r="A59" s="243" t="s">
        <v>3386</v>
      </c>
      <c r="B59" s="95"/>
      <c r="C59" s="95"/>
      <c r="D59" s="95"/>
      <c r="E59" s="95"/>
      <c r="F59" s="95"/>
      <c r="G59" s="95"/>
      <c r="H59" s="95"/>
      <c r="I59" s="95"/>
      <c r="J59" s="95"/>
      <c r="K59" s="95"/>
    </row>
    <row r="60" spans="1:20" x14ac:dyDescent="0.25">
      <c r="A60" s="95" t="s">
        <v>5096</v>
      </c>
      <c r="B60" s="95">
        <v>27</v>
      </c>
      <c r="C60" s="95"/>
      <c r="D60" s="95"/>
      <c r="E60" s="422"/>
      <c r="F60" s="95"/>
      <c r="G60" s="95"/>
      <c r="H60" s="95"/>
      <c r="I60" s="95"/>
      <c r="J60" s="95"/>
      <c r="K60" s="95"/>
      <c r="O60" s="220"/>
      <c r="P60" s="220"/>
    </row>
    <row r="61" spans="1:20" x14ac:dyDescent="0.25">
      <c r="A61" s="95" t="s">
        <v>5097</v>
      </c>
      <c r="B61" s="95">
        <v>29</v>
      </c>
      <c r="C61" s="95"/>
      <c r="D61" s="95">
        <v>0</v>
      </c>
      <c r="E61" s="376"/>
      <c r="F61" s="95"/>
      <c r="G61" s="95"/>
      <c r="H61" s="95"/>
      <c r="I61" s="95"/>
      <c r="J61" s="95"/>
      <c r="K61" s="95"/>
    </row>
    <row r="62" spans="1:20" x14ac:dyDescent="0.25">
      <c r="A62" s="95" t="s">
        <v>4060</v>
      </c>
      <c r="B62" s="95">
        <v>28</v>
      </c>
      <c r="C62" s="95"/>
      <c r="D62" s="95"/>
      <c r="E62" s="376"/>
      <c r="F62" s="95"/>
      <c r="G62" s="95"/>
      <c r="H62" s="95"/>
      <c r="I62" s="95"/>
      <c r="J62" s="95"/>
      <c r="K62" s="95"/>
      <c r="O62" s="220"/>
    </row>
    <row r="63" spans="1:20" x14ac:dyDescent="0.25">
      <c r="A63" s="95" t="s">
        <v>4081</v>
      </c>
      <c r="B63" s="95">
        <v>0</v>
      </c>
      <c r="C63" s="95"/>
      <c r="D63" s="95"/>
      <c r="E63" s="376"/>
      <c r="F63" s="95"/>
      <c r="G63" s="95"/>
      <c r="H63" s="95"/>
      <c r="I63" s="95"/>
      <c r="J63" s="95"/>
      <c r="K63" s="95"/>
      <c r="O63" s="220"/>
      <c r="P63" s="220"/>
    </row>
    <row r="64" spans="1:20" x14ac:dyDescent="0.25">
      <c r="A64" s="95" t="s">
        <v>5092</v>
      </c>
      <c r="B64" s="95">
        <v>31</v>
      </c>
      <c r="C64" s="95"/>
      <c r="D64" s="95"/>
      <c r="E64" s="422"/>
      <c r="F64" s="95"/>
      <c r="G64" s="95"/>
      <c r="H64" s="95"/>
      <c r="I64" s="95"/>
      <c r="J64" s="95"/>
      <c r="K64" s="95"/>
    </row>
    <row r="65" spans="1:16" x14ac:dyDescent="0.25">
      <c r="A65" s="95" t="s">
        <v>5093</v>
      </c>
      <c r="B65" s="95">
        <v>29</v>
      </c>
      <c r="C65" s="95"/>
      <c r="D65" s="95"/>
      <c r="E65" s="422"/>
      <c r="F65" s="95"/>
      <c r="G65" s="95"/>
      <c r="H65" s="95"/>
      <c r="I65" s="95"/>
      <c r="J65" s="95"/>
      <c r="K65" s="95"/>
      <c r="O65" s="220"/>
      <c r="P65" s="220"/>
    </row>
    <row r="66" spans="1:16" x14ac:dyDescent="0.25">
      <c r="A66" s="95" t="s">
        <v>4488</v>
      </c>
      <c r="B66" s="95">
        <v>31</v>
      </c>
      <c r="C66" s="95"/>
      <c r="D66" s="95">
        <v>0</v>
      </c>
      <c r="E66" s="376"/>
      <c r="F66" s="95"/>
      <c r="G66" s="95"/>
      <c r="H66" s="95"/>
      <c r="I66" s="95"/>
      <c r="J66" s="95"/>
      <c r="K66" s="95"/>
      <c r="O66" s="220"/>
      <c r="P66" s="220"/>
    </row>
    <row r="67" spans="1:16" x14ac:dyDescent="0.25">
      <c r="A67" s="95" t="s">
        <v>4489</v>
      </c>
      <c r="B67" s="95">
        <v>0</v>
      </c>
      <c r="C67" s="95"/>
      <c r="D67" s="95"/>
      <c r="E67" s="422"/>
      <c r="F67" s="95"/>
      <c r="G67" s="95"/>
      <c r="H67" s="95"/>
      <c r="I67" s="95"/>
      <c r="J67" s="95"/>
      <c r="K67" s="95"/>
      <c r="O67" s="220"/>
      <c r="P67" s="220"/>
    </row>
    <row r="68" spans="1:16" x14ac:dyDescent="0.25">
      <c r="A68" s="95" t="s">
        <v>5094</v>
      </c>
      <c r="B68" s="95">
        <v>28</v>
      </c>
      <c r="C68" s="95"/>
      <c r="D68" s="95"/>
      <c r="E68" s="422"/>
      <c r="F68" s="95"/>
      <c r="G68" s="95"/>
      <c r="H68" s="95"/>
      <c r="I68" s="95"/>
      <c r="J68" s="95"/>
      <c r="K68" s="95"/>
    </row>
    <row r="69" spans="1:16" x14ac:dyDescent="0.25">
      <c r="A69" s="95" t="s">
        <v>5095</v>
      </c>
      <c r="B69" s="95">
        <v>26</v>
      </c>
      <c r="C69" s="95"/>
      <c r="D69" s="95"/>
      <c r="E69" s="422"/>
      <c r="F69" s="95"/>
      <c r="G69" s="95"/>
      <c r="H69" s="95"/>
      <c r="I69" s="95"/>
      <c r="J69" s="95"/>
      <c r="K69" s="95"/>
      <c r="O69" s="220"/>
      <c r="P69" s="220"/>
    </row>
    <row r="70" spans="1:16" x14ac:dyDescent="0.25">
      <c r="A70" s="95" t="s">
        <v>5090</v>
      </c>
      <c r="B70" s="95">
        <v>22</v>
      </c>
      <c r="C70" s="95"/>
      <c r="D70" s="95"/>
      <c r="E70" s="422"/>
      <c r="F70" s="95"/>
      <c r="G70" s="95"/>
      <c r="H70" s="95"/>
      <c r="I70" s="95"/>
      <c r="J70" s="95"/>
      <c r="K70" s="95"/>
      <c r="O70" s="220"/>
      <c r="P70" s="220"/>
    </row>
    <row r="71" spans="1:16" x14ac:dyDescent="0.25">
      <c r="A71" s="95" t="s">
        <v>5091</v>
      </c>
      <c r="B71" s="95">
        <v>20</v>
      </c>
      <c r="C71" s="95"/>
      <c r="D71" s="95"/>
      <c r="E71" s="422"/>
      <c r="F71" s="95"/>
      <c r="G71" s="95"/>
      <c r="H71" s="95"/>
      <c r="I71" s="95"/>
      <c r="J71" s="95"/>
      <c r="K71" s="95"/>
      <c r="O71" s="220"/>
      <c r="P71" s="220"/>
    </row>
    <row r="72" spans="1:16" x14ac:dyDescent="0.25">
      <c r="A72" s="95" t="s">
        <v>4487</v>
      </c>
      <c r="B72" s="95">
        <v>16</v>
      </c>
      <c r="C72" s="95"/>
      <c r="D72" s="95"/>
      <c r="E72" s="422"/>
      <c r="F72" s="95"/>
      <c r="G72" s="95"/>
      <c r="H72" s="95"/>
      <c r="I72" s="95"/>
      <c r="J72" s="95"/>
      <c r="K72" s="95"/>
    </row>
    <row r="73" spans="1:16" x14ac:dyDescent="0.25">
      <c r="A73" s="95" t="s">
        <v>5089</v>
      </c>
      <c r="B73" s="95">
        <v>0</v>
      </c>
      <c r="C73" s="95"/>
      <c r="D73" s="95"/>
      <c r="E73" s="422"/>
      <c r="F73" s="95"/>
      <c r="G73" s="95"/>
      <c r="H73" s="95"/>
      <c r="I73" s="95"/>
      <c r="J73" s="95"/>
      <c r="K73" s="95"/>
      <c r="M73" s="220"/>
      <c r="N73" s="220"/>
    </row>
    <row r="74" spans="1:16" x14ac:dyDescent="0.25">
      <c r="A74" s="95" t="s">
        <v>5098</v>
      </c>
      <c r="B74" s="95">
        <v>0</v>
      </c>
      <c r="C74" s="95"/>
      <c r="D74" s="95"/>
      <c r="E74" s="422"/>
      <c r="F74" s="95"/>
      <c r="G74" s="95"/>
      <c r="H74" s="95"/>
      <c r="I74" s="95"/>
      <c r="J74" s="95"/>
      <c r="K74" s="95"/>
      <c r="O74" s="220"/>
      <c r="P74" s="220"/>
    </row>
    <row r="75" spans="1:16" x14ac:dyDescent="0.25">
      <c r="A75" s="95" t="s">
        <v>5099</v>
      </c>
      <c r="B75" s="95">
        <v>0</v>
      </c>
      <c r="C75" s="95"/>
      <c r="D75" s="95"/>
      <c r="E75" s="422"/>
      <c r="F75" s="95"/>
      <c r="G75" s="95"/>
      <c r="H75" s="95"/>
      <c r="I75" s="95"/>
      <c r="J75" s="95"/>
      <c r="K75" s="95"/>
    </row>
    <row r="76" spans="1:16" x14ac:dyDescent="0.25">
      <c r="A76" s="95"/>
      <c r="B76" s="95"/>
      <c r="C76" s="95"/>
      <c r="D76" s="95"/>
      <c r="E76" s="422"/>
      <c r="F76" s="95"/>
      <c r="G76" s="95"/>
      <c r="H76" s="95"/>
      <c r="I76" s="95"/>
      <c r="J76" s="95"/>
      <c r="K76" s="95"/>
    </row>
    <row r="77" spans="1:16" x14ac:dyDescent="0.25">
      <c r="A77" s="95"/>
      <c r="B77" s="95"/>
      <c r="C77" s="95"/>
      <c r="D77" s="95"/>
      <c r="E77" s="422"/>
      <c r="F77" s="95"/>
      <c r="G77" s="95"/>
      <c r="H77" s="95"/>
      <c r="I77" s="95"/>
      <c r="J77" s="95"/>
      <c r="K77" s="95"/>
    </row>
    <row r="78" spans="1:16" ht="30.6" customHeight="1" x14ac:dyDescent="0.25">
      <c r="A78" s="427" t="s">
        <v>4524</v>
      </c>
      <c r="B78" s="95"/>
      <c r="C78" s="95"/>
      <c r="D78" s="95"/>
      <c r="E78" s="422"/>
      <c r="F78" s="95"/>
      <c r="G78" s="95"/>
      <c r="H78" s="95"/>
      <c r="I78" s="95"/>
      <c r="J78" s="95"/>
      <c r="K78" s="95"/>
    </row>
    <row r="79" spans="1:16" x14ac:dyDescent="0.25">
      <c r="A79" s="95" t="s">
        <v>4525</v>
      </c>
      <c r="B79" s="95">
        <v>24</v>
      </c>
      <c r="C79" s="95"/>
      <c r="D79" s="95">
        <v>2</v>
      </c>
      <c r="E79" s="376" t="s">
        <v>2843</v>
      </c>
      <c r="F79" s="95"/>
      <c r="G79" s="95"/>
      <c r="H79" s="95"/>
      <c r="I79" s="95"/>
      <c r="J79" s="95"/>
      <c r="K79" s="95"/>
    </row>
    <row r="80" spans="1:16" x14ac:dyDescent="0.25">
      <c r="A80" s="95" t="s">
        <v>4526</v>
      </c>
      <c r="B80" s="95">
        <v>24</v>
      </c>
      <c r="C80" s="95"/>
      <c r="D80" s="95"/>
      <c r="E80" s="422"/>
      <c r="F80" s="95"/>
      <c r="G80" s="95"/>
      <c r="H80" s="95"/>
      <c r="I80" s="95"/>
      <c r="J80" s="95"/>
      <c r="K80" s="95"/>
    </row>
    <row r="81" spans="1:15" x14ac:dyDescent="0.25">
      <c r="A81" s="95" t="s">
        <v>5100</v>
      </c>
      <c r="B81" s="95">
        <v>26</v>
      </c>
      <c r="C81" s="95"/>
      <c r="D81" s="95"/>
      <c r="E81" s="422"/>
      <c r="F81" s="95"/>
      <c r="G81" s="95"/>
      <c r="H81" s="95"/>
      <c r="I81" s="95"/>
      <c r="J81" s="95"/>
      <c r="K81" s="95"/>
    </row>
    <row r="82" spans="1:15" x14ac:dyDescent="0.25">
      <c r="A82" s="95" t="s">
        <v>5101</v>
      </c>
      <c r="B82" s="95">
        <v>24</v>
      </c>
      <c r="C82" s="95"/>
      <c r="D82" s="95">
        <v>1</v>
      </c>
      <c r="E82" s="376" t="s">
        <v>2843</v>
      </c>
      <c r="F82" s="95"/>
      <c r="G82" s="95"/>
      <c r="H82" s="95"/>
      <c r="I82" s="95"/>
      <c r="J82" s="95"/>
      <c r="K82" s="95"/>
    </row>
    <row r="83" spans="1:15" ht="43.9" customHeight="1" x14ac:dyDescent="0.25">
      <c r="A83" s="427" t="s">
        <v>5118</v>
      </c>
      <c r="B83" s="95"/>
      <c r="C83" s="95"/>
      <c r="D83" s="95"/>
      <c r="E83" s="422"/>
      <c r="F83" s="95"/>
      <c r="G83" s="95"/>
      <c r="H83" s="95"/>
      <c r="I83" s="95"/>
      <c r="J83" s="95"/>
      <c r="K83" s="95"/>
      <c r="O83" s="220"/>
    </row>
    <row r="84" spans="1:15" x14ac:dyDescent="0.25">
      <c r="A84" s="95" t="s">
        <v>4347</v>
      </c>
      <c r="B84" s="95">
        <v>1</v>
      </c>
      <c r="C84" s="181">
        <v>22</v>
      </c>
      <c r="D84" s="95"/>
      <c r="E84" s="422"/>
      <c r="F84" s="95"/>
      <c r="G84" s="95"/>
      <c r="H84" s="95"/>
      <c r="I84" s="95"/>
      <c r="J84" s="95"/>
      <c r="K84" s="95"/>
    </row>
    <row r="85" spans="1:15" x14ac:dyDescent="0.25">
      <c r="A85" s="95" t="s">
        <v>4348</v>
      </c>
      <c r="B85" s="95">
        <v>5</v>
      </c>
      <c r="C85" s="181">
        <v>25</v>
      </c>
      <c r="D85" s="95">
        <v>0</v>
      </c>
      <c r="E85" s="376"/>
      <c r="F85" s="95"/>
      <c r="G85" s="95"/>
      <c r="H85" s="95"/>
      <c r="I85" s="95"/>
      <c r="J85" s="95"/>
      <c r="K85" s="95"/>
    </row>
    <row r="86" spans="1:15" x14ac:dyDescent="0.25">
      <c r="A86" s="95" t="s">
        <v>4349</v>
      </c>
      <c r="B86" s="95">
        <v>4</v>
      </c>
      <c r="C86" s="181">
        <v>22</v>
      </c>
      <c r="D86" s="95">
        <v>2</v>
      </c>
      <c r="E86" s="376" t="s">
        <v>3636</v>
      </c>
      <c r="F86" s="95"/>
      <c r="G86" s="95"/>
      <c r="H86" s="95"/>
      <c r="I86" s="95"/>
      <c r="J86" s="95"/>
      <c r="K86" s="95"/>
    </row>
    <row r="87" spans="1:15" x14ac:dyDescent="0.25">
      <c r="A87" s="95" t="s">
        <v>4350</v>
      </c>
      <c r="B87" s="95">
        <v>0</v>
      </c>
      <c r="C87" s="95"/>
      <c r="D87" s="95"/>
      <c r="E87" s="422"/>
      <c r="F87" s="95"/>
      <c r="G87" s="95"/>
      <c r="H87" s="95"/>
      <c r="I87" s="95"/>
      <c r="J87" s="95"/>
      <c r="K87" s="95"/>
    </row>
    <row r="88" spans="1:15" x14ac:dyDescent="0.25">
      <c r="A88" s="95"/>
      <c r="B88" s="95"/>
      <c r="C88" s="95"/>
      <c r="D88" s="95"/>
      <c r="E88" s="422"/>
      <c r="F88" s="95"/>
      <c r="G88" s="95"/>
      <c r="H88" s="95"/>
      <c r="I88" s="95"/>
      <c r="J88" s="95"/>
      <c r="K88" s="95"/>
    </row>
    <row r="89" spans="1:15" x14ac:dyDescent="0.25">
      <c r="A89" s="95"/>
      <c r="B89" s="95"/>
      <c r="C89" s="95"/>
      <c r="D89" s="95"/>
      <c r="E89" s="422"/>
      <c r="F89" s="95"/>
      <c r="G89" s="95"/>
      <c r="H89" s="95"/>
      <c r="I89" s="95"/>
      <c r="J89" s="95"/>
      <c r="K89" s="95"/>
    </row>
    <row r="90" spans="1:15" ht="42.75" x14ac:dyDescent="0.25">
      <c r="A90" s="427" t="s">
        <v>5121</v>
      </c>
      <c r="B90" s="95"/>
      <c r="C90" s="95"/>
      <c r="D90" s="95"/>
      <c r="E90" s="422"/>
      <c r="F90" s="95"/>
      <c r="G90" s="95"/>
      <c r="H90" s="95"/>
      <c r="I90" s="95"/>
      <c r="J90" s="95"/>
      <c r="K90" s="95"/>
    </row>
    <row r="91" spans="1:15" x14ac:dyDescent="0.25">
      <c r="A91" s="95" t="s">
        <v>5317</v>
      </c>
      <c r="B91" s="95">
        <v>0</v>
      </c>
      <c r="C91" s="95">
        <v>23</v>
      </c>
      <c r="D91" s="95"/>
      <c r="E91" s="422"/>
      <c r="F91" s="95"/>
      <c r="G91" s="95"/>
      <c r="H91" s="95"/>
      <c r="I91" s="95"/>
      <c r="J91" s="95"/>
      <c r="K91" s="95"/>
    </row>
    <row r="92" spans="1:15" x14ac:dyDescent="0.25">
      <c r="A92" s="95" t="s">
        <v>4052</v>
      </c>
      <c r="B92" s="95">
        <v>0</v>
      </c>
      <c r="C92" s="95">
        <v>25</v>
      </c>
      <c r="D92" s="95"/>
      <c r="E92" s="422"/>
      <c r="F92" s="95"/>
      <c r="G92" s="95"/>
      <c r="H92" s="95"/>
      <c r="I92" s="95"/>
      <c r="J92" s="95"/>
      <c r="K92" s="95"/>
    </row>
    <row r="93" spans="1:15" x14ac:dyDescent="0.25">
      <c r="A93" s="95" t="s">
        <v>5135</v>
      </c>
      <c r="B93" s="95">
        <v>20</v>
      </c>
      <c r="C93" s="95"/>
      <c r="D93" s="95">
        <v>1</v>
      </c>
      <c r="E93" s="376" t="s">
        <v>2843</v>
      </c>
      <c r="F93" s="95"/>
      <c r="G93" s="95"/>
      <c r="H93" s="95"/>
      <c r="I93" s="95"/>
      <c r="J93" s="95"/>
      <c r="K93" s="95"/>
    </row>
    <row r="94" spans="1:15" x14ac:dyDescent="0.25">
      <c r="A94" s="95" t="s">
        <v>4130</v>
      </c>
      <c r="B94" s="95">
        <v>0</v>
      </c>
      <c r="C94" s="95">
        <v>25</v>
      </c>
      <c r="D94" s="95">
        <v>0</v>
      </c>
      <c r="E94" s="376"/>
      <c r="F94" s="95"/>
      <c r="G94" s="95"/>
      <c r="H94" s="95"/>
      <c r="I94" s="95"/>
      <c r="J94" s="95"/>
      <c r="K94" s="95"/>
    </row>
    <row r="95" spans="1:15" x14ac:dyDescent="0.25">
      <c r="A95" s="95" t="s">
        <v>4490</v>
      </c>
      <c r="B95" s="95">
        <v>11</v>
      </c>
      <c r="C95" s="95"/>
      <c r="D95" s="95">
        <v>1</v>
      </c>
      <c r="E95" s="376" t="s">
        <v>2843</v>
      </c>
      <c r="F95" s="95"/>
      <c r="G95" s="95"/>
      <c r="H95" s="95"/>
      <c r="I95" s="95"/>
      <c r="J95" s="95"/>
      <c r="K95" s="95"/>
    </row>
    <row r="96" spans="1:15" x14ac:dyDescent="0.25">
      <c r="A96" s="95" t="s">
        <v>4131</v>
      </c>
      <c r="B96" s="95">
        <v>0</v>
      </c>
      <c r="C96" s="95">
        <v>25</v>
      </c>
      <c r="D96" s="95"/>
      <c r="E96" s="422"/>
      <c r="F96" s="95"/>
      <c r="G96" s="95"/>
      <c r="H96" s="95"/>
      <c r="I96" s="95"/>
      <c r="J96" s="95"/>
      <c r="K96" s="95"/>
    </row>
    <row r="97" spans="1:14" x14ac:dyDescent="0.25">
      <c r="A97" s="95" t="s">
        <v>5102</v>
      </c>
      <c r="B97" s="95">
        <v>12</v>
      </c>
      <c r="C97" s="95"/>
      <c r="D97" s="95"/>
      <c r="E97" s="422"/>
      <c r="F97" s="95"/>
      <c r="G97" s="95"/>
      <c r="H97" s="95"/>
      <c r="I97" s="95"/>
      <c r="J97" s="95"/>
      <c r="K97" s="95"/>
    </row>
    <row r="98" spans="1:14" x14ac:dyDescent="0.25">
      <c r="A98" s="95" t="s">
        <v>4132</v>
      </c>
      <c r="B98" s="95">
        <v>0</v>
      </c>
      <c r="C98" s="95">
        <v>0</v>
      </c>
      <c r="D98" s="95">
        <v>1</v>
      </c>
      <c r="E98" s="376" t="s">
        <v>2843</v>
      </c>
      <c r="F98" s="95"/>
      <c r="G98" s="95"/>
      <c r="H98" s="95"/>
      <c r="I98" s="95"/>
      <c r="J98" s="95"/>
      <c r="K98" s="95"/>
    </row>
    <row r="99" spans="1:14" x14ac:dyDescent="0.25">
      <c r="A99" s="95"/>
      <c r="B99" s="95"/>
      <c r="C99" s="95"/>
      <c r="D99" s="95"/>
      <c r="E99" s="422"/>
      <c r="F99" s="95"/>
      <c r="G99" s="95"/>
      <c r="H99" s="95"/>
      <c r="I99" s="95"/>
      <c r="J99" s="95"/>
      <c r="K99" s="95"/>
    </row>
    <row r="100" spans="1:14" x14ac:dyDescent="0.25">
      <c r="A100" s="95"/>
      <c r="B100" s="95"/>
      <c r="C100" s="95"/>
      <c r="D100" s="95"/>
      <c r="E100" s="422"/>
      <c r="F100" s="95"/>
      <c r="G100" s="95"/>
      <c r="H100" s="95"/>
      <c r="I100" s="95"/>
      <c r="J100" s="95"/>
      <c r="K100" s="95"/>
    </row>
    <row r="101" spans="1:14" ht="31.9" customHeight="1" x14ac:dyDescent="0.25">
      <c r="A101" s="427" t="s">
        <v>4547</v>
      </c>
      <c r="B101" s="95"/>
      <c r="C101" s="95"/>
      <c r="D101" s="95"/>
      <c r="E101" s="422"/>
      <c r="F101" s="95"/>
      <c r="G101" s="95"/>
      <c r="H101" s="95"/>
      <c r="I101" s="95"/>
      <c r="J101" s="95"/>
      <c r="K101" s="95"/>
    </row>
    <row r="102" spans="1:14" x14ac:dyDescent="0.25">
      <c r="A102" s="95" t="s">
        <v>4548</v>
      </c>
      <c r="B102" s="95">
        <v>6</v>
      </c>
      <c r="C102" s="95">
        <v>25</v>
      </c>
      <c r="D102" s="95"/>
      <c r="E102" s="422"/>
      <c r="F102" s="95"/>
      <c r="G102" s="95"/>
      <c r="H102" s="95"/>
      <c r="I102" s="95"/>
      <c r="J102" s="95"/>
      <c r="K102" s="95"/>
    </row>
    <row r="103" spans="1:14" x14ac:dyDescent="0.25">
      <c r="A103" s="95" t="s">
        <v>5103</v>
      </c>
      <c r="B103" s="95">
        <v>0</v>
      </c>
      <c r="C103" s="95">
        <v>24</v>
      </c>
      <c r="D103" s="95"/>
      <c r="E103" s="422"/>
      <c r="F103" s="95"/>
      <c r="G103" s="95"/>
      <c r="H103" s="95"/>
      <c r="I103" s="95"/>
      <c r="J103" s="95"/>
      <c r="K103" s="95"/>
    </row>
    <row r="104" spans="1:14" x14ac:dyDescent="0.25">
      <c r="A104" s="95"/>
      <c r="B104" s="95"/>
      <c r="C104" s="95"/>
      <c r="D104" s="95"/>
      <c r="E104" s="422"/>
      <c r="F104" s="95"/>
      <c r="G104" s="95"/>
      <c r="H104" s="95"/>
      <c r="I104" s="95"/>
      <c r="J104" s="95"/>
      <c r="K104" s="95"/>
    </row>
    <row r="105" spans="1:14" x14ac:dyDescent="0.25">
      <c r="A105" s="95"/>
      <c r="B105" s="95"/>
      <c r="C105" s="95"/>
      <c r="D105" s="95"/>
      <c r="E105" s="422"/>
      <c r="F105" s="95"/>
      <c r="G105" s="95"/>
      <c r="H105" s="95"/>
      <c r="I105" s="95"/>
      <c r="J105" s="95"/>
      <c r="K105" s="95"/>
    </row>
    <row r="106" spans="1:14" ht="28.5" x14ac:dyDescent="0.25">
      <c r="A106" s="427" t="s">
        <v>3</v>
      </c>
      <c r="B106" s="95"/>
      <c r="C106" s="95"/>
      <c r="D106" s="95"/>
      <c r="E106" s="423"/>
      <c r="F106" s="95"/>
      <c r="G106" s="95"/>
      <c r="H106" s="95"/>
      <c r="I106" s="95"/>
      <c r="J106" s="95"/>
      <c r="K106" s="95"/>
    </row>
    <row r="107" spans="1:14" ht="13.9" customHeight="1" x14ac:dyDescent="0.25">
      <c r="A107" s="379" t="s">
        <v>2489</v>
      </c>
      <c r="B107" s="95">
        <v>0</v>
      </c>
      <c r="C107" s="95">
        <v>0</v>
      </c>
      <c r="D107" s="95">
        <v>0</v>
      </c>
      <c r="E107" s="129"/>
      <c r="F107" s="95"/>
      <c r="G107" s="95"/>
      <c r="H107" s="95"/>
      <c r="I107" s="95"/>
      <c r="J107" s="95"/>
      <c r="K107" s="95"/>
    </row>
    <row r="108" spans="1:14" ht="13.9" customHeight="1" x14ac:dyDescent="0.25">
      <c r="A108" s="379" t="s">
        <v>3456</v>
      </c>
      <c r="B108" s="95">
        <v>17</v>
      </c>
      <c r="C108" s="422"/>
      <c r="D108" s="95">
        <v>1</v>
      </c>
      <c r="E108" s="432" t="s">
        <v>5274</v>
      </c>
      <c r="F108" s="95"/>
      <c r="G108" s="95"/>
      <c r="H108" s="95"/>
      <c r="I108" s="95"/>
      <c r="J108" s="95"/>
      <c r="K108" s="95"/>
    </row>
    <row r="109" spans="1:14" x14ac:dyDescent="0.25">
      <c r="A109" s="379" t="s">
        <v>2490</v>
      </c>
      <c r="B109" s="95">
        <v>0</v>
      </c>
      <c r="C109" s="95">
        <v>25</v>
      </c>
      <c r="D109" s="95">
        <v>1</v>
      </c>
      <c r="E109" s="95"/>
      <c r="F109" s="95"/>
      <c r="G109" s="95"/>
      <c r="H109" s="95"/>
      <c r="I109" s="95"/>
      <c r="J109" s="95"/>
      <c r="K109" s="241"/>
    </row>
    <row r="110" spans="1:14" x14ac:dyDescent="0.25">
      <c r="A110" s="379" t="s">
        <v>3981</v>
      </c>
      <c r="B110" s="95">
        <v>9</v>
      </c>
      <c r="C110" s="422">
        <v>0</v>
      </c>
      <c r="D110" s="95"/>
      <c r="E110" s="95"/>
      <c r="F110" s="95"/>
      <c r="G110" s="95"/>
      <c r="H110" s="95"/>
      <c r="I110" s="95"/>
      <c r="J110" s="95"/>
      <c r="K110" s="241"/>
    </row>
    <row r="111" spans="1:14" x14ac:dyDescent="0.25">
      <c r="A111" s="379" t="s">
        <v>100</v>
      </c>
      <c r="B111" s="95">
        <v>1</v>
      </c>
      <c r="C111" s="422">
        <v>25</v>
      </c>
      <c r="D111" s="95">
        <v>0</v>
      </c>
      <c r="E111" s="380"/>
      <c r="F111" s="95"/>
      <c r="G111" s="95"/>
      <c r="H111" s="95"/>
      <c r="I111" s="95"/>
      <c r="J111" s="95"/>
      <c r="K111" s="95"/>
    </row>
    <row r="112" spans="1:14" x14ac:dyDescent="0.25">
      <c r="A112" s="379" t="s">
        <v>4491</v>
      </c>
      <c r="B112" s="95">
        <v>10</v>
      </c>
      <c r="C112" s="95">
        <v>0</v>
      </c>
      <c r="D112" s="95">
        <v>0</v>
      </c>
      <c r="E112" s="380"/>
      <c r="F112" s="95"/>
      <c r="G112" s="95"/>
      <c r="H112" s="95"/>
      <c r="I112" s="95"/>
      <c r="J112" s="95"/>
      <c r="K112" s="95"/>
      <c r="M112" s="220" t="s">
        <v>5748</v>
      </c>
      <c r="N112" s="220"/>
    </row>
    <row r="113" spans="1:16" x14ac:dyDescent="0.25">
      <c r="A113" s="379" t="s">
        <v>2491</v>
      </c>
      <c r="B113" s="95">
        <v>0</v>
      </c>
      <c r="C113" s="95">
        <v>0</v>
      </c>
      <c r="D113" s="95">
        <v>0</v>
      </c>
      <c r="E113" s="95"/>
      <c r="F113" s="95"/>
      <c r="G113" s="95"/>
      <c r="H113" s="95"/>
      <c r="I113" s="95"/>
      <c r="J113" s="95"/>
      <c r="K113" s="241"/>
      <c r="M113" s="220" t="s">
        <v>5749</v>
      </c>
      <c r="O113" t="s">
        <v>5751</v>
      </c>
      <c r="P113" t="s">
        <v>5752</v>
      </c>
    </row>
    <row r="114" spans="1:16" x14ac:dyDescent="0.25">
      <c r="A114" s="433" t="s">
        <v>5104</v>
      </c>
      <c r="B114" s="95">
        <v>0</v>
      </c>
      <c r="C114" s="95">
        <v>0</v>
      </c>
      <c r="D114" s="95"/>
      <c r="E114" s="95"/>
      <c r="F114" s="95"/>
      <c r="G114" s="95"/>
      <c r="H114" s="95"/>
      <c r="I114" s="95"/>
      <c r="J114" s="95"/>
      <c r="K114" s="95"/>
      <c r="M114" s="220" t="s">
        <v>5750</v>
      </c>
      <c r="O114" t="s">
        <v>5753</v>
      </c>
      <c r="P114" t="s">
        <v>5754</v>
      </c>
    </row>
    <row r="115" spans="1:16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241"/>
    </row>
    <row r="116" spans="1:16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</row>
    <row r="117" spans="1:16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241"/>
    </row>
    <row r="118" spans="1:16" ht="28.5" x14ac:dyDescent="0.25">
      <c r="A118" s="427" t="s">
        <v>288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241"/>
    </row>
    <row r="119" spans="1:16" x14ac:dyDescent="0.25">
      <c r="A119" s="374">
        <v>711</v>
      </c>
      <c r="B119" s="95">
        <v>0</v>
      </c>
      <c r="C119" s="95">
        <v>24</v>
      </c>
      <c r="D119" s="95">
        <v>1</v>
      </c>
      <c r="E119" s="380"/>
      <c r="F119" s="95"/>
      <c r="G119" s="95"/>
      <c r="H119" s="95"/>
      <c r="I119" s="95"/>
      <c r="J119" s="95"/>
      <c r="K119" s="95"/>
    </row>
    <row r="120" spans="1:16" x14ac:dyDescent="0.25">
      <c r="A120" s="374">
        <v>712</v>
      </c>
      <c r="B120" s="95">
        <v>16</v>
      </c>
      <c r="C120" s="95"/>
      <c r="D120" s="95">
        <v>0</v>
      </c>
      <c r="E120" s="299"/>
      <c r="F120" s="95"/>
      <c r="G120" s="95"/>
      <c r="H120" s="95"/>
      <c r="I120" s="95"/>
      <c r="J120" s="95"/>
      <c r="K120" s="95"/>
    </row>
    <row r="121" spans="1:16" x14ac:dyDescent="0.25">
      <c r="A121" s="374" t="s">
        <v>2894</v>
      </c>
      <c r="B121" s="95">
        <v>0</v>
      </c>
      <c r="C121" s="95"/>
      <c r="D121" s="95"/>
      <c r="E121" s="95"/>
      <c r="F121" s="95"/>
      <c r="G121" s="95"/>
      <c r="H121" s="95"/>
      <c r="I121" s="95"/>
      <c r="J121" s="95"/>
      <c r="K121" s="95"/>
    </row>
    <row r="122" spans="1:16" x14ac:dyDescent="0.25">
      <c r="A122" s="374">
        <v>721</v>
      </c>
      <c r="B122" s="95">
        <v>0</v>
      </c>
      <c r="C122" s="95">
        <v>22</v>
      </c>
      <c r="D122" s="95">
        <v>2</v>
      </c>
      <c r="E122" s="380"/>
      <c r="F122" s="95"/>
      <c r="G122" s="95"/>
      <c r="H122" s="95"/>
      <c r="I122" s="95"/>
      <c r="J122" s="95"/>
      <c r="K122" s="241"/>
    </row>
    <row r="123" spans="1:16" x14ac:dyDescent="0.25">
      <c r="A123" s="374">
        <v>722</v>
      </c>
      <c r="B123" s="95">
        <v>0</v>
      </c>
      <c r="C123" s="95">
        <v>0</v>
      </c>
      <c r="D123" s="95">
        <v>0</v>
      </c>
      <c r="E123" s="299"/>
      <c r="F123" s="95"/>
      <c r="G123" s="95"/>
      <c r="H123" s="95"/>
      <c r="I123" s="95"/>
      <c r="J123" s="95"/>
      <c r="K123" s="95"/>
    </row>
    <row r="124" spans="1:16" x14ac:dyDescent="0.25">
      <c r="A124" s="374" t="s">
        <v>2882</v>
      </c>
      <c r="B124" s="95">
        <v>0</v>
      </c>
      <c r="C124" s="95"/>
      <c r="D124" s="95"/>
      <c r="E124" s="380"/>
      <c r="F124" s="95"/>
      <c r="G124" s="95"/>
      <c r="H124" s="95"/>
      <c r="I124" s="95"/>
      <c r="J124" s="95"/>
      <c r="K124" s="95"/>
    </row>
    <row r="125" spans="1:16" x14ac:dyDescent="0.25">
      <c r="A125" s="374">
        <v>731</v>
      </c>
      <c r="B125" s="95">
        <v>0</v>
      </c>
      <c r="C125" s="95">
        <v>24</v>
      </c>
      <c r="D125" s="95">
        <v>1</v>
      </c>
      <c r="E125" s="95"/>
      <c r="F125" s="95"/>
      <c r="G125" s="95"/>
      <c r="H125" s="95"/>
      <c r="I125" s="95"/>
      <c r="J125" s="95"/>
      <c r="K125" s="95"/>
    </row>
    <row r="126" spans="1:16" x14ac:dyDescent="0.25">
      <c r="A126" s="374">
        <v>732</v>
      </c>
      <c r="B126" s="95">
        <v>0</v>
      </c>
      <c r="C126" s="95">
        <v>0</v>
      </c>
      <c r="D126" s="95">
        <v>0</v>
      </c>
      <c r="E126" s="95"/>
      <c r="F126" s="95"/>
      <c r="G126" s="95"/>
      <c r="H126" s="95"/>
      <c r="I126" s="95"/>
      <c r="J126" s="95"/>
      <c r="K126" s="95"/>
    </row>
    <row r="127" spans="1:16" x14ac:dyDescent="0.25">
      <c r="A127" s="374">
        <v>741</v>
      </c>
      <c r="B127" s="95">
        <v>0</v>
      </c>
      <c r="C127" s="95">
        <v>0</v>
      </c>
      <c r="D127" s="95">
        <v>2</v>
      </c>
      <c r="E127" s="95"/>
      <c r="F127" s="95"/>
      <c r="G127" s="95"/>
      <c r="H127" s="95"/>
      <c r="I127" s="95"/>
      <c r="J127" s="95"/>
      <c r="K127" s="95"/>
    </row>
    <row r="128" spans="1:16" x14ac:dyDescent="0.25">
      <c r="A128" s="374">
        <v>742</v>
      </c>
      <c r="B128" s="95"/>
      <c r="C128" s="95">
        <v>0</v>
      </c>
      <c r="D128" s="95"/>
      <c r="E128" s="95"/>
      <c r="F128" s="95"/>
      <c r="G128" s="95"/>
      <c r="H128" s="95"/>
      <c r="I128" s="95"/>
      <c r="J128" s="95"/>
      <c r="K128" s="95"/>
    </row>
    <row r="129" spans="1:19" x14ac:dyDescent="0.25">
      <c r="A129" s="434" t="s">
        <v>2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</row>
    <row r="130" spans="1:19" x14ac:dyDescent="0.25">
      <c r="A130" s="374">
        <v>811</v>
      </c>
      <c r="B130" s="95">
        <v>3</v>
      </c>
      <c r="C130" s="95">
        <v>25</v>
      </c>
      <c r="D130" s="95">
        <v>0</v>
      </c>
      <c r="E130" s="95"/>
      <c r="F130" s="95"/>
      <c r="G130" s="95"/>
      <c r="H130" s="95"/>
      <c r="I130" s="95"/>
      <c r="J130" s="95"/>
      <c r="K130" s="95"/>
    </row>
    <row r="131" spans="1:19" x14ac:dyDescent="0.25">
      <c r="A131" s="374" t="s">
        <v>2881</v>
      </c>
      <c r="B131" s="95">
        <v>0</v>
      </c>
      <c r="C131" s="95"/>
      <c r="D131" s="95"/>
      <c r="E131" s="95"/>
      <c r="F131" s="95"/>
      <c r="G131" s="95"/>
      <c r="H131" s="95"/>
      <c r="I131" s="95"/>
      <c r="J131" s="95"/>
      <c r="K131" s="95"/>
    </row>
    <row r="132" spans="1:19" x14ac:dyDescent="0.25">
      <c r="A132" s="374">
        <v>821</v>
      </c>
      <c r="B132" s="95">
        <v>1</v>
      </c>
      <c r="C132" s="95">
        <v>21</v>
      </c>
      <c r="D132" s="95">
        <v>2</v>
      </c>
      <c r="E132" s="380" t="s">
        <v>3636</v>
      </c>
      <c r="F132" s="95"/>
      <c r="G132" s="95"/>
      <c r="H132" s="95"/>
      <c r="I132" s="95"/>
      <c r="J132" s="95"/>
      <c r="K132" s="95"/>
    </row>
    <row r="133" spans="1:19" x14ac:dyDescent="0.25">
      <c r="A133" s="374">
        <v>822</v>
      </c>
      <c r="B133" s="95">
        <v>0</v>
      </c>
      <c r="C133" s="95">
        <v>0</v>
      </c>
      <c r="D133" s="95">
        <v>0</v>
      </c>
      <c r="E133" s="380"/>
      <c r="F133" s="95"/>
      <c r="G133" s="95"/>
      <c r="H133" s="95"/>
      <c r="I133" s="95"/>
      <c r="J133" s="95"/>
      <c r="K133" s="95"/>
    </row>
    <row r="134" spans="1:19" x14ac:dyDescent="0.25">
      <c r="A134" s="374">
        <v>831</v>
      </c>
      <c r="B134" s="95">
        <v>2</v>
      </c>
      <c r="C134" s="95">
        <v>15</v>
      </c>
      <c r="D134" s="95">
        <v>1</v>
      </c>
      <c r="E134" s="95"/>
      <c r="F134" s="95"/>
      <c r="G134" s="95"/>
      <c r="H134" s="95"/>
      <c r="I134" s="95"/>
      <c r="J134" s="95"/>
      <c r="K134" s="95"/>
    </row>
    <row r="135" spans="1:19" x14ac:dyDescent="0.25">
      <c r="A135" s="374">
        <v>832</v>
      </c>
      <c r="B135" s="95">
        <v>0</v>
      </c>
      <c r="C135" s="95">
        <v>0</v>
      </c>
      <c r="D135" s="299"/>
      <c r="E135" s="95"/>
      <c r="F135" s="95"/>
      <c r="G135" s="95"/>
      <c r="H135" s="95"/>
      <c r="I135" s="95"/>
      <c r="J135" s="95"/>
      <c r="K135" s="95"/>
    </row>
    <row r="136" spans="1:19" x14ac:dyDescent="0.25">
      <c r="A136" s="374">
        <v>841</v>
      </c>
      <c r="B136" s="95">
        <v>0</v>
      </c>
      <c r="C136" s="95">
        <v>0</v>
      </c>
      <c r="D136" s="95">
        <v>1</v>
      </c>
      <c r="E136" s="380"/>
      <c r="F136" s="95"/>
      <c r="G136" s="95"/>
      <c r="H136" s="95"/>
      <c r="I136" s="95"/>
      <c r="J136" s="95"/>
      <c r="K136" s="95"/>
    </row>
    <row r="137" spans="1:19" x14ac:dyDescent="0.25">
      <c r="A137" s="374">
        <v>842</v>
      </c>
      <c r="B137" s="95">
        <v>0</v>
      </c>
      <c r="C137" s="95">
        <v>0</v>
      </c>
      <c r="D137" s="95">
        <v>0</v>
      </c>
      <c r="E137" s="380"/>
      <c r="F137" s="95"/>
      <c r="G137" s="95"/>
      <c r="H137" s="95"/>
      <c r="I137" s="95"/>
      <c r="J137" s="95"/>
      <c r="K137" s="95"/>
    </row>
    <row r="138" spans="1:19" ht="30.6" customHeight="1" x14ac:dyDescent="0.25">
      <c r="A138" s="427" t="s">
        <v>319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</row>
    <row r="139" spans="1:19" x14ac:dyDescent="0.25">
      <c r="A139" s="374">
        <v>911</v>
      </c>
      <c r="B139" s="95">
        <v>2</v>
      </c>
      <c r="C139" s="95">
        <v>25</v>
      </c>
      <c r="D139" s="95"/>
      <c r="E139" s="95"/>
      <c r="F139" s="95"/>
      <c r="G139" s="95"/>
      <c r="H139" s="95"/>
      <c r="I139" s="95"/>
      <c r="J139" s="95"/>
      <c r="K139" s="95"/>
    </row>
    <row r="140" spans="1:19" x14ac:dyDescent="0.25">
      <c r="A140" s="374">
        <v>912</v>
      </c>
      <c r="B140" s="95">
        <v>0</v>
      </c>
      <c r="C140" s="95"/>
      <c r="D140" s="95"/>
      <c r="E140" s="95"/>
      <c r="F140" s="95"/>
      <c r="G140" s="95"/>
      <c r="H140" s="95"/>
      <c r="I140" s="95"/>
      <c r="J140" s="95"/>
      <c r="K140" s="95"/>
    </row>
    <row r="141" spans="1:19" x14ac:dyDescent="0.25">
      <c r="A141" s="374">
        <v>921</v>
      </c>
      <c r="B141" s="95">
        <v>0</v>
      </c>
      <c r="C141" s="95">
        <v>23</v>
      </c>
      <c r="D141" s="95">
        <v>3</v>
      </c>
      <c r="E141" s="435" t="s">
        <v>3636</v>
      </c>
      <c r="F141" s="95"/>
      <c r="G141" s="95"/>
      <c r="H141" s="95"/>
      <c r="I141" s="95"/>
      <c r="J141" s="95"/>
      <c r="K141" s="95"/>
    </row>
    <row r="142" spans="1:19" x14ac:dyDescent="0.25">
      <c r="A142" s="374">
        <v>922</v>
      </c>
      <c r="B142" s="95">
        <v>13</v>
      </c>
      <c r="C142" s="95"/>
      <c r="D142" s="95">
        <v>0</v>
      </c>
      <c r="E142" s="435"/>
      <c r="F142" s="95"/>
      <c r="G142" s="95"/>
      <c r="H142" s="95"/>
      <c r="I142" s="95"/>
      <c r="J142" s="95"/>
      <c r="K142" s="95"/>
    </row>
    <row r="143" spans="1:19" x14ac:dyDescent="0.25">
      <c r="A143" s="374">
        <v>931</v>
      </c>
      <c r="B143" s="95">
        <v>5</v>
      </c>
      <c r="C143" s="95">
        <v>25</v>
      </c>
      <c r="D143" s="95">
        <v>1</v>
      </c>
      <c r="E143" s="380" t="s">
        <v>2843</v>
      </c>
      <c r="F143" s="95"/>
      <c r="G143" s="95"/>
      <c r="H143" s="95"/>
      <c r="I143" s="95"/>
      <c r="J143" s="95"/>
      <c r="K143" s="95"/>
      <c r="O143" s="252"/>
      <c r="P143" s="252"/>
      <c r="Q143" s="252"/>
      <c r="R143" s="252"/>
      <c r="S143" s="252"/>
    </row>
    <row r="144" spans="1:19" x14ac:dyDescent="0.25">
      <c r="A144" s="377">
        <v>932</v>
      </c>
      <c r="B144" s="95">
        <v>0</v>
      </c>
      <c r="C144" s="95"/>
      <c r="D144" s="378">
        <v>0</v>
      </c>
      <c r="E144" s="95"/>
      <c r="F144" s="378"/>
      <c r="G144" s="378"/>
      <c r="H144" s="378"/>
      <c r="I144" s="378"/>
      <c r="J144" s="378"/>
      <c r="K144" s="378"/>
      <c r="O144" s="252"/>
      <c r="P144" s="252"/>
      <c r="Q144" s="252"/>
      <c r="R144" s="252"/>
      <c r="S144" s="252"/>
    </row>
    <row r="145" spans="1:19" x14ac:dyDescent="0.25">
      <c r="A145" s="377">
        <v>941</v>
      </c>
      <c r="B145" s="95">
        <v>0</v>
      </c>
      <c r="C145" s="95">
        <v>0</v>
      </c>
      <c r="D145" s="378">
        <v>0</v>
      </c>
      <c r="E145" s="378"/>
      <c r="F145" s="378"/>
      <c r="G145" s="378"/>
      <c r="H145" s="378"/>
      <c r="I145" s="378"/>
      <c r="J145" s="378"/>
      <c r="K145" s="378"/>
      <c r="O145" s="252"/>
      <c r="P145" s="252"/>
      <c r="Q145" s="252"/>
      <c r="R145" s="252"/>
      <c r="S145" s="252"/>
    </row>
    <row r="146" spans="1:19" x14ac:dyDescent="0.25">
      <c r="A146" s="374">
        <v>942</v>
      </c>
      <c r="B146" s="95">
        <v>0</v>
      </c>
      <c r="C146" s="95"/>
      <c r="D146" s="95"/>
      <c r="E146" s="95"/>
      <c r="F146" s="95"/>
      <c r="G146" s="95"/>
      <c r="H146" s="95"/>
      <c r="I146" s="95"/>
      <c r="J146" s="95"/>
      <c r="K146" s="95"/>
      <c r="O146" s="252"/>
      <c r="P146" s="252"/>
      <c r="Q146" s="252"/>
      <c r="R146" s="252"/>
      <c r="S146" s="252"/>
    </row>
    <row r="147" spans="1:19" x14ac:dyDescent="0.25">
      <c r="A147" s="378"/>
      <c r="B147" s="378"/>
      <c r="C147" s="378"/>
      <c r="D147" s="378"/>
      <c r="E147" s="378"/>
      <c r="F147" s="378"/>
      <c r="G147" s="378"/>
      <c r="H147" s="378"/>
      <c r="I147" s="378"/>
      <c r="J147" s="378"/>
      <c r="K147" s="378"/>
      <c r="O147" s="252"/>
      <c r="P147" s="252"/>
      <c r="Q147" s="252"/>
      <c r="R147" s="252"/>
      <c r="S147" s="252"/>
    </row>
    <row r="148" spans="1:19" x14ac:dyDescent="0.25">
      <c r="A148" s="434" t="s">
        <v>346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O148" s="252"/>
      <c r="P148" s="252"/>
      <c r="Q148" s="252"/>
      <c r="R148" s="252"/>
      <c r="S148" s="252"/>
    </row>
    <row r="149" spans="1:19" x14ac:dyDescent="0.25">
      <c r="A149" s="374">
        <v>311</v>
      </c>
      <c r="B149" s="95">
        <v>0</v>
      </c>
      <c r="C149" s="95">
        <v>24</v>
      </c>
      <c r="D149" s="95"/>
      <c r="E149" s="243"/>
      <c r="F149" s="95"/>
      <c r="G149" s="95"/>
      <c r="H149" s="95"/>
      <c r="I149" s="95"/>
      <c r="J149" s="95"/>
      <c r="K149" s="95"/>
      <c r="O149" s="252"/>
      <c r="P149" s="252"/>
      <c r="Q149" s="252"/>
      <c r="R149" s="252"/>
      <c r="S149" s="252"/>
    </row>
    <row r="150" spans="1:19" x14ac:dyDescent="0.25">
      <c r="A150" s="374">
        <v>312</v>
      </c>
      <c r="B150" s="95">
        <v>23</v>
      </c>
      <c r="C150" s="95"/>
      <c r="D150" s="95">
        <v>0</v>
      </c>
      <c r="E150" s="435"/>
      <c r="F150" s="95"/>
      <c r="G150" s="95"/>
      <c r="H150" s="95"/>
      <c r="I150" s="95"/>
      <c r="J150" s="95"/>
      <c r="K150" s="241"/>
      <c r="O150" s="252"/>
      <c r="P150" s="252"/>
      <c r="Q150" s="252"/>
      <c r="R150" s="252"/>
      <c r="S150" s="252"/>
    </row>
    <row r="151" spans="1:19" x14ac:dyDescent="0.25">
      <c r="A151" s="374">
        <v>313</v>
      </c>
      <c r="B151" s="95">
        <v>0</v>
      </c>
      <c r="C151" s="422"/>
      <c r="D151" s="95"/>
      <c r="E151" s="95"/>
      <c r="F151" s="95"/>
      <c r="G151" s="95"/>
      <c r="H151" s="95"/>
      <c r="I151" s="95"/>
      <c r="J151" s="95"/>
      <c r="K151" s="241"/>
    </row>
    <row r="152" spans="1:19" x14ac:dyDescent="0.25">
      <c r="A152" s="374">
        <v>321</v>
      </c>
      <c r="B152" s="95">
        <v>0</v>
      </c>
      <c r="C152" s="422">
        <v>24</v>
      </c>
      <c r="D152" s="95">
        <v>0</v>
      </c>
      <c r="E152" s="95"/>
      <c r="F152" s="95"/>
      <c r="G152" s="95"/>
      <c r="H152" s="95"/>
      <c r="I152" s="95"/>
      <c r="J152" s="95"/>
      <c r="K152" s="95"/>
    </row>
    <row r="153" spans="1:19" x14ac:dyDescent="0.25">
      <c r="A153" s="374">
        <v>322</v>
      </c>
      <c r="B153" s="95">
        <v>18</v>
      </c>
      <c r="C153" s="95"/>
      <c r="D153" s="95">
        <v>0</v>
      </c>
      <c r="E153" s="380"/>
      <c r="F153" s="95"/>
      <c r="G153" s="95"/>
      <c r="H153" s="95"/>
      <c r="I153" s="95"/>
      <c r="J153" s="95"/>
      <c r="K153" s="241"/>
      <c r="O153" t="s">
        <v>6</v>
      </c>
    </row>
    <row r="154" spans="1:19" x14ac:dyDescent="0.25">
      <c r="A154" s="374">
        <v>331</v>
      </c>
      <c r="B154" s="95">
        <v>3</v>
      </c>
      <c r="C154" s="422">
        <v>25</v>
      </c>
      <c r="D154" s="95">
        <v>1</v>
      </c>
      <c r="E154" s="380"/>
      <c r="F154" s="95"/>
      <c r="G154" s="95"/>
      <c r="H154" s="95"/>
      <c r="I154" s="95"/>
      <c r="J154" s="95"/>
      <c r="K154" s="95"/>
      <c r="N154" s="252"/>
      <c r="O154" s="335"/>
      <c r="P154" s="252"/>
    </row>
    <row r="155" spans="1:19" x14ac:dyDescent="0.25">
      <c r="A155" s="374">
        <v>332</v>
      </c>
      <c r="B155" s="95">
        <v>21</v>
      </c>
      <c r="C155" s="95"/>
      <c r="D155" s="95">
        <v>1</v>
      </c>
      <c r="E155" s="380" t="s">
        <v>2843</v>
      </c>
      <c r="F155" s="95"/>
      <c r="G155" s="95"/>
      <c r="H155" s="95"/>
      <c r="I155" s="95"/>
      <c r="J155" s="95"/>
      <c r="K155" s="241"/>
    </row>
    <row r="156" spans="1:19" x14ac:dyDescent="0.25">
      <c r="A156" s="374">
        <v>341</v>
      </c>
      <c r="B156" s="95">
        <v>0</v>
      </c>
      <c r="C156" s="95">
        <v>0</v>
      </c>
      <c r="D156" s="95">
        <v>0</v>
      </c>
      <c r="E156" s="95"/>
      <c r="F156" s="95"/>
      <c r="G156" s="95"/>
      <c r="H156" s="95"/>
      <c r="I156" s="95"/>
      <c r="J156" s="95"/>
      <c r="K156" s="241"/>
    </row>
    <row r="157" spans="1:19" x14ac:dyDescent="0.25">
      <c r="A157" s="374">
        <v>342</v>
      </c>
      <c r="B157" s="95">
        <v>0</v>
      </c>
      <c r="C157" s="95">
        <v>0</v>
      </c>
      <c r="D157" s="95">
        <v>1</v>
      </c>
      <c r="E157" s="380" t="s">
        <v>2843</v>
      </c>
      <c r="F157" s="95"/>
      <c r="G157" s="95"/>
      <c r="H157" s="95"/>
      <c r="I157" s="95"/>
      <c r="J157" s="95"/>
      <c r="K157" s="95"/>
    </row>
    <row r="158" spans="1:19" x14ac:dyDescent="0.25">
      <c r="A158" s="374">
        <v>343</v>
      </c>
      <c r="B158" s="95"/>
      <c r="C158" s="95"/>
      <c r="D158" s="95"/>
      <c r="E158" s="436"/>
      <c r="F158" s="95"/>
      <c r="G158" s="95"/>
      <c r="H158" s="95"/>
      <c r="I158" s="95"/>
      <c r="J158" s="95"/>
      <c r="K158" s="95"/>
      <c r="L158" s="174"/>
      <c r="M158" s="166"/>
    </row>
    <row r="159" spans="1:19" ht="15.75" thickBot="1" x14ac:dyDescent="0.3">
      <c r="A159" s="100"/>
      <c r="B159" s="100"/>
      <c r="C159" s="100"/>
      <c r="D159" s="100"/>
      <c r="E159" s="437"/>
      <c r="F159" s="100"/>
      <c r="G159" s="100"/>
      <c r="H159" s="100"/>
      <c r="I159" s="100"/>
      <c r="J159" s="100"/>
      <c r="K159" s="100"/>
      <c r="L159" s="174"/>
      <c r="M159" s="166"/>
    </row>
    <row r="160" spans="1:19" ht="13.9" customHeight="1" x14ac:dyDescent="0.25">
      <c r="A160" s="425" t="s">
        <v>1776</v>
      </c>
      <c r="B160" s="425">
        <f>SUM(B4:B159)</f>
        <v>718</v>
      </c>
      <c r="C160" s="425">
        <f>SUM(C4:C159)</f>
        <v>1049</v>
      </c>
      <c r="D160" s="425">
        <f>SUM(D4:D159)</f>
        <v>48</v>
      </c>
      <c r="E160" s="422"/>
      <c r="F160" s="425"/>
      <c r="G160" s="422"/>
      <c r="H160" s="422"/>
      <c r="I160" s="422"/>
      <c r="J160" s="422"/>
      <c r="K160" s="425">
        <f>B160+C160+D160</f>
        <v>1815</v>
      </c>
      <c r="L160" s="174"/>
      <c r="M160" s="166"/>
    </row>
    <row r="161" spans="1:25" x14ac:dyDescent="0.25">
      <c r="A161" s="95"/>
      <c r="B161" s="95"/>
      <c r="C161" s="95"/>
      <c r="D161" s="95"/>
      <c r="E161" s="241" t="s">
        <v>2191</v>
      </c>
      <c r="F161" s="241">
        <v>100</v>
      </c>
      <c r="G161" s="95"/>
      <c r="H161" s="95"/>
      <c r="I161" s="95"/>
      <c r="J161" s="95"/>
      <c r="K161" s="241"/>
      <c r="M161" s="166"/>
    </row>
    <row r="162" spans="1:25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174"/>
      <c r="M162" s="166"/>
    </row>
    <row r="163" spans="1:25" ht="16.899999999999999" customHeight="1" thickBot="1" x14ac:dyDescent="0.3">
      <c r="A163" s="438"/>
      <c r="B163" s="438"/>
      <c r="C163" s="438"/>
      <c r="D163" s="438"/>
      <c r="E163" s="100"/>
      <c r="F163" s="438"/>
      <c r="G163" s="438"/>
      <c r="H163" s="438"/>
      <c r="I163" s="438"/>
      <c r="J163" s="438"/>
      <c r="K163" s="438"/>
      <c r="L163" s="174"/>
      <c r="M163" s="166"/>
    </row>
    <row r="164" spans="1:25" ht="1.9" hidden="1" customHeight="1" thickBot="1" x14ac:dyDescent="0.3">
      <c r="A164" s="438"/>
      <c r="B164" s="438"/>
      <c r="C164" s="438"/>
      <c r="D164" s="438"/>
      <c r="E164" s="438"/>
      <c r="F164" s="438"/>
      <c r="G164" s="438"/>
      <c r="H164" s="438"/>
      <c r="I164" s="438"/>
      <c r="J164" s="438"/>
      <c r="K164" s="438"/>
      <c r="L164" s="174"/>
      <c r="M164" s="166"/>
    </row>
    <row r="165" spans="1:25" ht="15.75" hidden="1" thickBot="1" x14ac:dyDescent="0.3">
      <c r="A165" s="438"/>
      <c r="B165" s="438"/>
      <c r="C165" s="438"/>
      <c r="D165" s="438"/>
      <c r="E165" s="438"/>
      <c r="F165" s="438"/>
      <c r="G165" s="438"/>
      <c r="H165" s="438"/>
      <c r="I165" s="438"/>
      <c r="J165" s="438"/>
      <c r="K165" s="438"/>
      <c r="L165" s="174"/>
      <c r="M165" s="166"/>
    </row>
    <row r="166" spans="1:25" ht="15.75" hidden="1" thickBot="1" x14ac:dyDescent="0.3">
      <c r="A166" s="438"/>
      <c r="B166" s="438"/>
      <c r="C166" s="438"/>
      <c r="D166" s="438"/>
      <c r="E166" s="438"/>
      <c r="F166" s="438"/>
      <c r="G166" s="438"/>
      <c r="H166" s="438"/>
      <c r="I166" s="438"/>
      <c r="J166" s="438"/>
      <c r="K166" s="438"/>
      <c r="L166" s="174"/>
      <c r="M166" s="166"/>
    </row>
    <row r="167" spans="1:25" s="5" customFormat="1" ht="15.75" hidden="1" thickBot="1" x14ac:dyDescent="0.3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166"/>
      <c r="M167" s="166"/>
      <c r="N167"/>
      <c r="O167"/>
      <c r="P167"/>
      <c r="Q167"/>
      <c r="R167"/>
      <c r="S167"/>
      <c r="T167"/>
      <c r="U167"/>
      <c r="V167"/>
      <c r="W167"/>
      <c r="X167"/>
      <c r="Y167" s="77"/>
    </row>
    <row r="168" spans="1:25" ht="15.75" hidden="1" thickBot="1" x14ac:dyDescent="0.3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166"/>
      <c r="M168" s="166"/>
    </row>
    <row r="169" spans="1:25" ht="15.75" hidden="1" thickBot="1" x14ac:dyDescent="0.3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166"/>
      <c r="M169" s="166"/>
    </row>
    <row r="170" spans="1:25" ht="15.75" hidden="1" thickBot="1" x14ac:dyDescent="0.3">
      <c r="A170" s="378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166"/>
      <c r="M170" s="166"/>
    </row>
    <row r="171" spans="1:25" ht="15.75" thickTop="1" x14ac:dyDescent="0.25">
      <c r="A171" s="439" t="s">
        <v>1266</v>
      </c>
      <c r="B171" s="440"/>
      <c r="C171" s="440"/>
      <c r="D171" s="440"/>
      <c r="E171" s="95"/>
      <c r="F171" s="440"/>
      <c r="G171" s="440"/>
      <c r="H171" s="440"/>
      <c r="I171" s="440"/>
      <c r="J171" s="440"/>
      <c r="K171" s="440"/>
      <c r="L171" s="166"/>
      <c r="M171" s="166"/>
    </row>
    <row r="172" spans="1:25" x14ac:dyDescent="0.25">
      <c r="A172" s="434" t="s">
        <v>2</v>
      </c>
      <c r="B172" s="422"/>
      <c r="C172" s="422"/>
      <c r="D172" s="422"/>
      <c r="E172" s="441"/>
      <c r="F172" s="422"/>
      <c r="G172" s="422"/>
      <c r="H172" s="422"/>
      <c r="I172" s="422"/>
      <c r="J172" s="422"/>
      <c r="K172" s="422"/>
      <c r="L172" s="166"/>
      <c r="M172" s="166"/>
    </row>
    <row r="173" spans="1:25" x14ac:dyDescent="0.25">
      <c r="A173" s="442" t="s">
        <v>5156</v>
      </c>
      <c r="B173" s="422">
        <v>0</v>
      </c>
      <c r="C173" s="422">
        <v>15</v>
      </c>
      <c r="D173" s="422"/>
      <c r="E173" s="441"/>
      <c r="F173" s="422"/>
      <c r="G173" s="422"/>
      <c r="H173" s="422"/>
      <c r="I173" s="422"/>
      <c r="J173" s="422"/>
      <c r="K173" s="422"/>
      <c r="L173" s="166"/>
      <c r="M173" s="166"/>
    </row>
    <row r="174" spans="1:25" x14ac:dyDescent="0.25">
      <c r="A174" s="442" t="s">
        <v>5160</v>
      </c>
      <c r="B174" s="422">
        <v>7</v>
      </c>
      <c r="C174" s="422"/>
      <c r="D174" s="422"/>
      <c r="E174" s="441"/>
      <c r="F174" s="422"/>
      <c r="G174" s="422"/>
      <c r="H174" s="422"/>
      <c r="I174" s="422"/>
      <c r="J174" s="422"/>
      <c r="K174" s="422"/>
      <c r="L174" s="166"/>
      <c r="M174" s="166"/>
    </row>
    <row r="175" spans="1:25" x14ac:dyDescent="0.25">
      <c r="A175" s="422" t="s">
        <v>4565</v>
      </c>
      <c r="B175" s="422">
        <v>0</v>
      </c>
      <c r="C175" s="422">
        <v>15</v>
      </c>
      <c r="D175" s="422">
        <v>0</v>
      </c>
      <c r="E175" s="443"/>
      <c r="F175" s="422"/>
      <c r="G175" s="422"/>
      <c r="H175" s="422"/>
      <c r="I175" s="422"/>
      <c r="J175" s="422"/>
      <c r="K175" s="422"/>
      <c r="L175" s="166"/>
      <c r="M175" s="166"/>
    </row>
    <row r="176" spans="1:25" x14ac:dyDescent="0.25">
      <c r="A176" s="422" t="s">
        <v>4528</v>
      </c>
      <c r="B176" s="422">
        <v>0</v>
      </c>
      <c r="C176" s="422">
        <v>0</v>
      </c>
      <c r="D176" s="422"/>
      <c r="E176" s="441"/>
      <c r="F176" s="422"/>
      <c r="G176" s="422"/>
      <c r="H176" s="422"/>
      <c r="I176" s="422"/>
      <c r="J176" s="422"/>
      <c r="K176" s="422"/>
      <c r="L176" s="166"/>
      <c r="M176" s="166"/>
    </row>
    <row r="177" spans="1:24" x14ac:dyDescent="0.25">
      <c r="A177" s="422" t="s">
        <v>4567</v>
      </c>
      <c r="B177" s="422">
        <v>16</v>
      </c>
      <c r="C177" s="422"/>
      <c r="D177" s="422">
        <v>0</v>
      </c>
      <c r="E177" s="380"/>
      <c r="F177" s="422"/>
      <c r="G177" s="422"/>
      <c r="H177" s="422"/>
      <c r="I177" s="422"/>
      <c r="J177" s="422"/>
      <c r="K177" s="422"/>
      <c r="L177" s="166"/>
      <c r="M177" s="166"/>
    </row>
    <row r="178" spans="1:24" x14ac:dyDescent="0.25">
      <c r="A178" s="95" t="s">
        <v>4019</v>
      </c>
      <c r="B178" s="95">
        <v>7</v>
      </c>
      <c r="C178" s="95">
        <v>15</v>
      </c>
      <c r="D178" s="95">
        <v>1</v>
      </c>
      <c r="E178" s="380" t="s">
        <v>2843</v>
      </c>
      <c r="F178" s="95"/>
      <c r="G178" s="95"/>
      <c r="H178" s="95"/>
      <c r="I178" s="95"/>
      <c r="J178" s="95"/>
      <c r="K178" s="95"/>
      <c r="L178" s="166"/>
      <c r="M178" s="166"/>
      <c r="O178" s="220"/>
      <c r="P178" s="220"/>
    </row>
    <row r="179" spans="1:24" x14ac:dyDescent="0.25">
      <c r="A179" s="95" t="s">
        <v>4023</v>
      </c>
      <c r="B179" s="95">
        <v>0</v>
      </c>
      <c r="C179" s="95"/>
      <c r="D179" s="95"/>
      <c r="E179" s="95"/>
      <c r="F179" s="422"/>
      <c r="G179" s="95"/>
      <c r="H179" s="95"/>
      <c r="I179" s="95"/>
      <c r="J179" s="95"/>
      <c r="K179" s="95"/>
      <c r="L179" s="166"/>
      <c r="M179" s="166"/>
      <c r="O179" s="220"/>
      <c r="P179" s="220"/>
    </row>
    <row r="180" spans="1:24" x14ac:dyDescent="0.25">
      <c r="A180" s="95" t="s">
        <v>5284</v>
      </c>
      <c r="B180" s="95">
        <v>21</v>
      </c>
      <c r="C180" s="95"/>
      <c r="D180" s="95">
        <v>0</v>
      </c>
      <c r="E180" s="380"/>
      <c r="F180" s="422"/>
      <c r="G180" s="95"/>
      <c r="H180" s="95"/>
      <c r="I180" s="95"/>
      <c r="J180" s="95"/>
      <c r="K180" s="95"/>
      <c r="L180" s="166"/>
      <c r="M180" s="166"/>
      <c r="O180" s="220"/>
      <c r="P180" s="220"/>
    </row>
    <row r="181" spans="1:24" x14ac:dyDescent="0.25">
      <c r="A181" s="95" t="s">
        <v>3446</v>
      </c>
      <c r="B181" s="95">
        <v>0</v>
      </c>
      <c r="C181" s="95">
        <v>0</v>
      </c>
      <c r="D181" s="95">
        <v>1</v>
      </c>
      <c r="E181" s="380" t="s">
        <v>2843</v>
      </c>
      <c r="F181" s="422"/>
      <c r="G181" s="95"/>
      <c r="H181" s="95"/>
      <c r="I181" s="95"/>
      <c r="J181" s="95"/>
      <c r="K181" s="95"/>
      <c r="L181" s="166"/>
      <c r="M181" s="166"/>
      <c r="O181" s="220"/>
      <c r="P181" s="220"/>
    </row>
    <row r="182" spans="1:24" x14ac:dyDescent="0.25">
      <c r="A182" s="95" t="s">
        <v>3447</v>
      </c>
      <c r="B182" s="95">
        <v>0</v>
      </c>
      <c r="C182" s="95">
        <v>0</v>
      </c>
      <c r="D182" s="95">
        <v>0</v>
      </c>
      <c r="E182" s="299"/>
      <c r="F182" s="422"/>
      <c r="G182" s="95"/>
      <c r="H182" s="95"/>
      <c r="I182" s="95"/>
      <c r="J182" s="95"/>
      <c r="K182" s="95"/>
      <c r="L182" s="166"/>
      <c r="M182" s="166"/>
      <c r="O182" s="220"/>
      <c r="P182" s="220"/>
    </row>
    <row r="183" spans="1:24" x14ac:dyDescent="0.25">
      <c r="A183" s="95" t="s">
        <v>3448</v>
      </c>
      <c r="B183" s="95">
        <v>32</v>
      </c>
      <c r="C183" s="95"/>
      <c r="D183" s="95">
        <v>0</v>
      </c>
      <c r="E183" s="380"/>
      <c r="F183" s="422"/>
      <c r="G183" s="95"/>
      <c r="H183" s="95"/>
      <c r="I183" s="95"/>
      <c r="J183" s="95"/>
      <c r="K183" s="95"/>
      <c r="L183" s="166"/>
      <c r="M183" s="166"/>
      <c r="O183" s="220"/>
      <c r="P183" s="220"/>
    </row>
    <row r="184" spans="1:24" x14ac:dyDescent="0.25">
      <c r="A184" s="95" t="s">
        <v>3449</v>
      </c>
      <c r="B184" s="95">
        <v>0</v>
      </c>
      <c r="C184" s="95"/>
      <c r="D184" s="95">
        <v>2</v>
      </c>
      <c r="E184" s="376" t="s">
        <v>2843</v>
      </c>
      <c r="F184" s="422"/>
      <c r="G184" s="95"/>
      <c r="H184" s="95"/>
      <c r="I184" s="95"/>
      <c r="J184" s="95"/>
      <c r="K184" s="95"/>
      <c r="L184" s="166"/>
      <c r="M184" s="166"/>
      <c r="O184" s="220"/>
      <c r="P184" s="220"/>
    </row>
    <row r="185" spans="1:24" s="5" customFormat="1" x14ac:dyDescent="0.25">
      <c r="A185" s="95"/>
      <c r="B185" s="131"/>
      <c r="C185" s="131"/>
      <c r="D185" s="95"/>
      <c r="E185" s="380"/>
      <c r="F185" s="422" t="s">
        <v>1759</v>
      </c>
      <c r="G185" s="95"/>
      <c r="H185" s="95"/>
      <c r="I185" s="95"/>
      <c r="J185" s="95"/>
      <c r="K185" s="95"/>
      <c r="L185" s="166"/>
      <c r="M185" s="166"/>
      <c r="N185"/>
      <c r="O185" s="220"/>
      <c r="P185" s="220"/>
      <c r="Q185"/>
      <c r="R185"/>
      <c r="S185"/>
      <c r="T185"/>
      <c r="U185"/>
      <c r="V185"/>
      <c r="W185"/>
      <c r="X185"/>
    </row>
    <row r="186" spans="1:24" x14ac:dyDescent="0.25">
      <c r="A186" s="422"/>
      <c r="B186" s="444"/>
      <c r="C186" s="444"/>
      <c r="D186" s="422"/>
      <c r="E186" s="95"/>
      <c r="F186" s="422">
        <f>SUM(C173+C195+C201+C207+C218)</f>
        <v>83</v>
      </c>
      <c r="G186" s="422">
        <f>SUM(C175+C176+C177+C196+C203+C209+C210)</f>
        <v>59</v>
      </c>
      <c r="H186" s="422">
        <f>SUM(C178+C179+C180+C197+C204+C211+C212)</f>
        <v>45</v>
      </c>
      <c r="I186" s="422">
        <f>SUM(C181+C182+C183+C184+C213+C214+C215)</f>
        <v>0</v>
      </c>
      <c r="J186" s="422">
        <f>SUM(C215)</f>
        <v>0</v>
      </c>
      <c r="K186" s="425">
        <f>SUM(F186:J186)</f>
        <v>187</v>
      </c>
      <c r="L186" s="301"/>
      <c r="O186" s="220"/>
      <c r="P186" s="220"/>
      <c r="S186" s="220"/>
      <c r="T186" s="220"/>
      <c r="U186" s="220"/>
      <c r="V186" s="220"/>
    </row>
    <row r="187" spans="1:24" x14ac:dyDescent="0.25">
      <c r="A187" s="95"/>
      <c r="B187" s="131"/>
      <c r="C187" s="131"/>
      <c r="D187" s="95"/>
      <c r="E187" s="95"/>
      <c r="F187" s="95" t="s">
        <v>1770</v>
      </c>
      <c r="G187" s="95"/>
      <c r="H187" s="95"/>
      <c r="I187" s="95"/>
      <c r="J187" s="95"/>
      <c r="K187" s="95"/>
      <c r="L187" s="174"/>
      <c r="M187" s="166"/>
      <c r="O187" s="220"/>
      <c r="P187" s="220"/>
      <c r="S187" s="220"/>
    </row>
    <row r="188" spans="1:24" x14ac:dyDescent="0.25">
      <c r="A188" s="438"/>
      <c r="B188" s="444"/>
      <c r="C188" s="444"/>
      <c r="D188" s="422"/>
      <c r="E188" s="445"/>
      <c r="F188" s="446">
        <f>SUM(B174+B202+B207+B208+B218+B195+B173+B201)</f>
        <v>26</v>
      </c>
      <c r="G188" s="422">
        <f>SUM(B175+B176+B177+B196+B203+B209+B210)</f>
        <v>36</v>
      </c>
      <c r="H188" s="422">
        <f>SUM(B178+B179+B180+B197+B204+B211+B212)</f>
        <v>54</v>
      </c>
      <c r="I188" s="422">
        <f>SUM(B181+B182+B183+B184+B213+B214)</f>
        <v>47</v>
      </c>
      <c r="J188" s="422">
        <f>SUM(B215)</f>
        <v>0</v>
      </c>
      <c r="K188" s="425">
        <f>SUM(F188:J188)</f>
        <v>163</v>
      </c>
      <c r="L188" s="174"/>
      <c r="M188" s="166"/>
      <c r="S188" s="220"/>
      <c r="T188" s="220"/>
    </row>
    <row r="189" spans="1:24" x14ac:dyDescent="0.25">
      <c r="A189" s="95"/>
      <c r="B189" s="444"/>
      <c r="C189" s="444"/>
      <c r="D189" s="422"/>
      <c r="E189" s="380"/>
      <c r="F189" s="95" t="s">
        <v>1775</v>
      </c>
      <c r="G189" s="422"/>
      <c r="H189" s="422"/>
      <c r="I189" s="422"/>
      <c r="J189" s="422"/>
      <c r="K189" s="422"/>
      <c r="L189" s="174"/>
      <c r="M189" s="166"/>
      <c r="S189" s="220"/>
      <c r="T189" s="220"/>
    </row>
    <row r="190" spans="1:24" x14ac:dyDescent="0.25">
      <c r="A190" s="376"/>
      <c r="B190" s="444"/>
      <c r="C190" s="444"/>
      <c r="D190" s="422"/>
      <c r="E190" s="445"/>
      <c r="F190" s="422">
        <f>SUM(D207+D208+D202)</f>
        <v>2</v>
      </c>
      <c r="G190" s="422">
        <f>SUM(D175+D176+D177+D196+D203+D209+D210)</f>
        <v>1</v>
      </c>
      <c r="H190" s="422">
        <f>SUM(D178+D179+D180+D204+D211+D212)</f>
        <v>1</v>
      </c>
      <c r="I190" s="422">
        <f>SUM(D185+D186+D187+D181+D184)</f>
        <v>3</v>
      </c>
      <c r="J190" s="422">
        <f>SUM(D215)</f>
        <v>2</v>
      </c>
      <c r="K190" s="425">
        <f>SUM(F190:J190)</f>
        <v>9</v>
      </c>
      <c r="L190" s="174"/>
      <c r="M190" s="166"/>
    </row>
    <row r="191" spans="1:24" x14ac:dyDescent="0.25">
      <c r="A191" s="380"/>
      <c r="B191" s="131"/>
      <c r="C191" s="131"/>
      <c r="D191" s="95"/>
      <c r="E191" s="299"/>
      <c r="F191" s="95" t="s">
        <v>1776</v>
      </c>
      <c r="G191" s="95"/>
      <c r="H191" s="95"/>
      <c r="I191" s="95"/>
      <c r="J191" s="95"/>
      <c r="K191" s="95"/>
      <c r="L191" s="174"/>
      <c r="M191" s="166"/>
    </row>
    <row r="192" spans="1:24" x14ac:dyDescent="0.25">
      <c r="A192" s="95"/>
      <c r="B192" s="131"/>
      <c r="C192" s="131"/>
      <c r="D192" s="95"/>
      <c r="E192" s="95"/>
      <c r="F192" s="95">
        <f>F186+F188+F190</f>
        <v>111</v>
      </c>
      <c r="G192" s="95">
        <f>G186+G188+G190</f>
        <v>96</v>
      </c>
      <c r="H192" s="95">
        <f>H186+H188+H190</f>
        <v>100</v>
      </c>
      <c r="I192" s="95">
        <f>I186+I188+I190</f>
        <v>50</v>
      </c>
      <c r="J192" s="95">
        <f>SUM(J186+J188+J190)</f>
        <v>2</v>
      </c>
      <c r="K192" s="241">
        <f>SUM(K186:K191)</f>
        <v>359</v>
      </c>
      <c r="L192" s="174"/>
      <c r="M192" s="166"/>
      <c r="O192" s="220"/>
      <c r="P192" s="220"/>
    </row>
    <row r="193" spans="1:16" x14ac:dyDescent="0.25">
      <c r="A193" s="95"/>
      <c r="B193" s="131"/>
      <c r="C193" s="131"/>
      <c r="D193" s="95"/>
      <c r="E193" s="95"/>
      <c r="F193" s="95"/>
      <c r="G193" s="95"/>
      <c r="H193" s="95"/>
      <c r="I193" s="241"/>
      <c r="J193" s="241">
        <f>SUM(F192:J192)</f>
        <v>359</v>
      </c>
      <c r="K193" s="241"/>
      <c r="L193" s="174"/>
      <c r="M193" s="166"/>
      <c r="O193" s="220"/>
      <c r="P193" s="220"/>
    </row>
    <row r="194" spans="1:16" x14ac:dyDescent="0.25">
      <c r="A194" s="243" t="s">
        <v>3386</v>
      </c>
      <c r="B194" s="131"/>
      <c r="C194" s="131"/>
      <c r="D194" s="95"/>
      <c r="E194" s="95"/>
      <c r="F194" s="95"/>
      <c r="G194" s="95"/>
      <c r="H194" s="95"/>
      <c r="I194" s="95"/>
      <c r="J194" s="95"/>
      <c r="K194" s="241"/>
      <c r="L194" s="174"/>
      <c r="M194" s="166"/>
      <c r="O194" s="220"/>
      <c r="P194" s="220"/>
    </row>
    <row r="195" spans="1:16" x14ac:dyDescent="0.25">
      <c r="A195" s="104" t="s">
        <v>5155</v>
      </c>
      <c r="B195" s="131">
        <v>1</v>
      </c>
      <c r="C195" s="131">
        <v>15</v>
      </c>
      <c r="D195" s="95"/>
      <c r="E195" s="95"/>
      <c r="F195" s="95"/>
      <c r="G195" s="95"/>
      <c r="H195" s="95"/>
      <c r="I195" s="95"/>
      <c r="J195" s="95"/>
      <c r="K195" s="241"/>
      <c r="L195" s="174"/>
      <c r="M195" s="166"/>
      <c r="O195" s="220"/>
      <c r="P195" s="220"/>
    </row>
    <row r="196" spans="1:16" x14ac:dyDescent="0.25">
      <c r="A196" s="95" t="s">
        <v>4566</v>
      </c>
      <c r="B196" s="131">
        <v>3</v>
      </c>
      <c r="C196" s="131">
        <v>15</v>
      </c>
      <c r="D196" s="95"/>
      <c r="E196" s="95"/>
      <c r="F196" s="95"/>
      <c r="G196" s="95"/>
      <c r="H196" s="95"/>
      <c r="I196" s="241"/>
      <c r="J196" s="241"/>
      <c r="K196" s="241"/>
      <c r="L196" s="174"/>
      <c r="M196" s="166"/>
      <c r="O196" s="220"/>
    </row>
    <row r="197" spans="1:16" x14ac:dyDescent="0.25">
      <c r="A197" s="95" t="s">
        <v>4020</v>
      </c>
      <c r="B197" s="95">
        <v>5</v>
      </c>
      <c r="C197" s="95">
        <v>15</v>
      </c>
      <c r="D197" s="95"/>
      <c r="E197" s="95"/>
      <c r="F197" s="95"/>
      <c r="G197" s="95"/>
      <c r="H197" s="95"/>
      <c r="I197" s="95"/>
      <c r="J197" s="95"/>
      <c r="K197" s="95"/>
      <c r="L197" s="174"/>
      <c r="M197" s="166"/>
    </row>
    <row r="198" spans="1:16" x14ac:dyDescent="0.25">
      <c r="A198" s="95"/>
      <c r="B198" s="95"/>
      <c r="C198" s="95"/>
      <c r="D198" s="95"/>
      <c r="E198" s="380"/>
      <c r="F198" s="95"/>
      <c r="G198" s="95"/>
      <c r="H198" s="95"/>
      <c r="I198" s="95"/>
      <c r="J198" s="95"/>
      <c r="K198" s="241"/>
      <c r="L198" s="174"/>
      <c r="M198" s="166"/>
    </row>
    <row r="199" spans="1:16" x14ac:dyDescent="0.25">
      <c r="A199" s="95"/>
      <c r="B199" s="131"/>
      <c r="C199" s="131"/>
      <c r="D199" s="95"/>
      <c r="E199" s="95"/>
      <c r="F199" s="299"/>
      <c r="G199" s="95"/>
      <c r="H199" s="95"/>
      <c r="I199" s="95"/>
      <c r="J199" s="95"/>
      <c r="K199" s="95"/>
      <c r="L199" s="174"/>
      <c r="M199" s="166"/>
    </row>
    <row r="200" spans="1:16" ht="30.6" customHeight="1" x14ac:dyDescent="0.25">
      <c r="A200" s="426" t="s">
        <v>178</v>
      </c>
      <c r="B200" s="131"/>
      <c r="C200" s="131"/>
      <c r="D200" s="95"/>
      <c r="E200" s="95"/>
      <c r="F200" s="95"/>
      <c r="G200" s="95"/>
      <c r="H200" s="95"/>
      <c r="I200" s="95"/>
      <c r="J200" s="95"/>
      <c r="K200" s="95"/>
      <c r="L200" s="174"/>
      <c r="M200" s="166"/>
      <c r="O200" s="220"/>
    </row>
    <row r="201" spans="1:16" ht="13.9" customHeight="1" x14ac:dyDescent="0.25">
      <c r="A201" s="447" t="s">
        <v>5157</v>
      </c>
      <c r="B201" s="131">
        <v>2</v>
      </c>
      <c r="C201" s="131">
        <v>13</v>
      </c>
      <c r="D201" s="95"/>
      <c r="E201" s="95"/>
      <c r="F201" s="95"/>
      <c r="G201" s="95"/>
      <c r="H201" s="95"/>
      <c r="I201" s="95"/>
      <c r="J201" s="95"/>
      <c r="K201" s="95"/>
      <c r="L201" s="174"/>
      <c r="M201" s="166"/>
      <c r="O201" s="220"/>
    </row>
    <row r="202" spans="1:16" ht="13.9" customHeight="1" x14ac:dyDescent="0.25">
      <c r="A202" s="447" t="s">
        <v>5161</v>
      </c>
      <c r="B202" s="131">
        <v>8</v>
      </c>
      <c r="C202" s="131"/>
      <c r="D202" s="95">
        <v>1</v>
      </c>
      <c r="E202" s="380" t="s">
        <v>2843</v>
      </c>
      <c r="F202" s="95"/>
      <c r="G202" s="95"/>
      <c r="H202" s="95"/>
      <c r="I202" s="95"/>
      <c r="J202" s="95"/>
      <c r="K202" s="95"/>
      <c r="L202" s="174"/>
      <c r="M202" s="166"/>
      <c r="O202" s="220"/>
    </row>
    <row r="203" spans="1:16" x14ac:dyDescent="0.25">
      <c r="A203" s="95" t="s">
        <v>4527</v>
      </c>
      <c r="B203" s="131">
        <v>0</v>
      </c>
      <c r="C203" s="131">
        <v>14</v>
      </c>
      <c r="D203" s="95">
        <v>1</v>
      </c>
      <c r="E203" s="95"/>
      <c r="F203" s="95"/>
      <c r="G203" s="95"/>
      <c r="H203" s="95"/>
      <c r="I203" s="95"/>
      <c r="J203" s="95"/>
      <c r="K203" s="95"/>
      <c r="L203" s="174"/>
      <c r="M203" s="166"/>
      <c r="O203" s="220"/>
    </row>
    <row r="204" spans="1:16" x14ac:dyDescent="0.25">
      <c r="A204" s="95" t="s">
        <v>4021</v>
      </c>
      <c r="B204" s="131">
        <v>0</v>
      </c>
      <c r="C204" s="131">
        <v>0</v>
      </c>
      <c r="D204" s="95">
        <v>0</v>
      </c>
      <c r="E204" s="95"/>
      <c r="F204" s="95"/>
      <c r="G204" s="95"/>
      <c r="H204" s="95"/>
      <c r="I204" s="95"/>
      <c r="J204" s="95"/>
      <c r="K204" s="95"/>
      <c r="L204" s="174"/>
      <c r="M204" s="166"/>
    </row>
    <row r="205" spans="1:16" x14ac:dyDescent="0.25">
      <c r="A205" s="95"/>
      <c r="B205" s="131"/>
      <c r="C205" s="131"/>
      <c r="D205" s="95"/>
      <c r="E205" s="95"/>
      <c r="F205" s="95"/>
      <c r="G205" s="95"/>
      <c r="H205" s="95"/>
      <c r="I205" s="95"/>
      <c r="J205" s="95"/>
      <c r="K205" s="95"/>
      <c r="L205" s="174"/>
      <c r="M205" s="166"/>
      <c r="N205" s="252"/>
    </row>
    <row r="206" spans="1:16" x14ac:dyDescent="0.25">
      <c r="A206" s="434" t="s">
        <v>346</v>
      </c>
      <c r="B206" s="131"/>
      <c r="C206" s="131"/>
      <c r="D206" s="95"/>
      <c r="E206" s="95"/>
      <c r="F206" s="95"/>
      <c r="G206" s="95"/>
      <c r="H206" s="95"/>
      <c r="I206" s="95"/>
      <c r="J206" s="95"/>
      <c r="K206" s="95"/>
      <c r="L206" s="174"/>
      <c r="M206" s="166"/>
      <c r="O206" s="220"/>
    </row>
    <row r="207" spans="1:16" x14ac:dyDescent="0.25">
      <c r="A207" s="65" t="s">
        <v>5154</v>
      </c>
      <c r="B207" s="131">
        <v>1</v>
      </c>
      <c r="C207" s="131">
        <v>15</v>
      </c>
      <c r="D207" s="95"/>
      <c r="E207" s="95"/>
      <c r="F207" s="95"/>
      <c r="G207" s="95"/>
      <c r="H207" s="95"/>
      <c r="I207" s="95"/>
      <c r="J207" s="95"/>
      <c r="K207" s="95"/>
      <c r="L207" s="174"/>
      <c r="M207" s="166"/>
      <c r="O207" s="220"/>
    </row>
    <row r="208" spans="1:16" x14ac:dyDescent="0.25">
      <c r="A208" s="65" t="s">
        <v>5159</v>
      </c>
      <c r="B208" s="131">
        <v>7</v>
      </c>
      <c r="C208" s="131"/>
      <c r="D208" s="95">
        <v>1</v>
      </c>
      <c r="E208" s="380" t="s">
        <v>2843</v>
      </c>
      <c r="F208" s="95"/>
      <c r="G208" s="95"/>
      <c r="H208" s="95"/>
      <c r="I208" s="95"/>
      <c r="J208" s="95"/>
      <c r="K208" s="95"/>
      <c r="L208" s="174"/>
      <c r="M208" s="166"/>
      <c r="O208" s="220"/>
    </row>
    <row r="209" spans="1:18" x14ac:dyDescent="0.25">
      <c r="A209" s="95" t="s">
        <v>4529</v>
      </c>
      <c r="B209" s="131">
        <v>1</v>
      </c>
      <c r="C209" s="131">
        <v>15</v>
      </c>
      <c r="D209" s="95"/>
      <c r="E209" s="95"/>
      <c r="F209" s="95"/>
      <c r="G209" s="95"/>
      <c r="H209" s="95"/>
      <c r="I209" s="95"/>
      <c r="J209" s="95"/>
      <c r="K209" s="95"/>
      <c r="L209" s="174"/>
      <c r="M209" s="166"/>
      <c r="O209" s="220"/>
    </row>
    <row r="210" spans="1:18" x14ac:dyDescent="0.25">
      <c r="A210" s="95" t="s">
        <v>4530</v>
      </c>
      <c r="B210" s="131">
        <v>16</v>
      </c>
      <c r="C210" s="131"/>
      <c r="D210" s="95">
        <v>0</v>
      </c>
      <c r="E210" s="380"/>
      <c r="F210" s="95"/>
      <c r="G210" s="95"/>
      <c r="H210" s="95"/>
      <c r="I210" s="95"/>
      <c r="J210" s="95"/>
      <c r="K210" s="95"/>
      <c r="L210" s="174"/>
      <c r="M210" s="166"/>
      <c r="N210" s="166"/>
      <c r="O210" s="342"/>
    </row>
    <row r="211" spans="1:18" x14ac:dyDescent="0.25">
      <c r="A211" s="95" t="s">
        <v>4022</v>
      </c>
      <c r="B211" s="131">
        <v>1</v>
      </c>
      <c r="C211" s="131">
        <v>15</v>
      </c>
      <c r="D211" s="95">
        <v>0</v>
      </c>
      <c r="E211" s="380"/>
      <c r="F211" s="95"/>
      <c r="G211" s="95"/>
      <c r="H211" s="95"/>
      <c r="I211" s="95"/>
      <c r="J211" s="95"/>
      <c r="K211" s="95"/>
      <c r="L211" s="166"/>
      <c r="M211" s="166"/>
      <c r="N211" s="335"/>
      <c r="O211" s="335"/>
      <c r="P211" s="252"/>
      <c r="Q211" s="252"/>
      <c r="R211" s="252"/>
    </row>
    <row r="212" spans="1:18" x14ac:dyDescent="0.25">
      <c r="A212" s="95" t="s">
        <v>4024</v>
      </c>
      <c r="B212" s="131">
        <v>20</v>
      </c>
      <c r="C212" s="131"/>
      <c r="D212" s="95">
        <v>0</v>
      </c>
      <c r="E212" s="448"/>
      <c r="F212" s="95"/>
      <c r="G212" s="95"/>
      <c r="H212" s="95"/>
      <c r="I212" s="95"/>
      <c r="J212" s="95"/>
      <c r="K212" s="95"/>
      <c r="L212" s="166"/>
      <c r="M212" s="166"/>
      <c r="N212" s="166"/>
      <c r="O212" s="166"/>
    </row>
    <row r="213" spans="1:18" x14ac:dyDescent="0.25">
      <c r="A213" s="95" t="s">
        <v>3450</v>
      </c>
      <c r="B213" s="131">
        <v>0</v>
      </c>
      <c r="C213" s="131">
        <v>0</v>
      </c>
      <c r="D213" s="95">
        <v>0</v>
      </c>
      <c r="E213" s="95"/>
      <c r="F213" s="95"/>
      <c r="G213" s="95"/>
      <c r="H213" s="95"/>
      <c r="I213" s="95"/>
      <c r="J213" s="95"/>
      <c r="K213" s="95"/>
      <c r="L213" s="166"/>
      <c r="M213" s="166"/>
      <c r="N213" s="166"/>
      <c r="O213" s="342"/>
    </row>
    <row r="214" spans="1:18" x14ac:dyDescent="0.25">
      <c r="A214" s="95" t="s">
        <v>3451</v>
      </c>
      <c r="B214" s="131">
        <v>15</v>
      </c>
      <c r="C214" s="131"/>
      <c r="D214" s="95">
        <v>0</v>
      </c>
      <c r="E214" s="380"/>
      <c r="F214" s="95"/>
      <c r="G214" s="95"/>
      <c r="H214" s="95"/>
      <c r="I214" s="95"/>
      <c r="J214" s="95"/>
      <c r="K214" s="95"/>
      <c r="L214" s="166"/>
      <c r="M214" s="166"/>
      <c r="N214" s="166"/>
      <c r="O214" s="342"/>
    </row>
    <row r="215" spans="1:18" x14ac:dyDescent="0.25">
      <c r="A215" s="95" t="s">
        <v>2887</v>
      </c>
      <c r="B215" s="131">
        <v>0</v>
      </c>
      <c r="C215" s="131"/>
      <c r="D215" s="95">
        <v>2</v>
      </c>
      <c r="E215" s="380" t="s">
        <v>2843</v>
      </c>
      <c r="F215" s="95"/>
      <c r="G215" s="95"/>
      <c r="H215" s="95"/>
      <c r="I215" s="95"/>
      <c r="J215" s="95"/>
      <c r="K215" s="95"/>
      <c r="L215" s="166"/>
      <c r="M215" s="166"/>
      <c r="N215" s="166"/>
      <c r="O215" s="166"/>
    </row>
    <row r="216" spans="1:18" x14ac:dyDescent="0.25">
      <c r="A216" s="95"/>
      <c r="B216" s="131"/>
      <c r="C216" s="131"/>
      <c r="D216" s="95"/>
      <c r="E216" s="380"/>
      <c r="F216" s="95"/>
      <c r="G216" s="95"/>
      <c r="H216" s="95"/>
      <c r="I216" s="95"/>
      <c r="J216" s="95"/>
      <c r="K216" s="95"/>
      <c r="L216" s="166"/>
      <c r="M216" s="166"/>
      <c r="N216" s="166"/>
      <c r="O216" s="166"/>
    </row>
    <row r="217" spans="1:18" x14ac:dyDescent="0.25">
      <c r="A217" s="241" t="s">
        <v>3</v>
      </c>
      <c r="B217" s="131"/>
      <c r="C217" s="131"/>
      <c r="D217" s="95"/>
      <c r="E217" s="380"/>
      <c r="F217" s="95"/>
      <c r="G217" s="95"/>
      <c r="H217" s="95"/>
      <c r="I217" s="95"/>
      <c r="J217" s="95"/>
      <c r="K217" s="95"/>
      <c r="L217" s="166"/>
      <c r="M217" s="166"/>
      <c r="N217" s="166"/>
      <c r="O217" s="166"/>
    </row>
    <row r="218" spans="1:18" x14ac:dyDescent="0.25">
      <c r="A218" s="95" t="s">
        <v>5158</v>
      </c>
      <c r="B218" s="131"/>
      <c r="C218" s="131">
        <v>25</v>
      </c>
      <c r="D218" s="95"/>
      <c r="E218" s="380"/>
      <c r="F218" s="95"/>
      <c r="G218" s="95"/>
      <c r="H218" s="95"/>
      <c r="I218" s="95"/>
      <c r="J218" s="95"/>
      <c r="K218" s="95"/>
      <c r="L218" s="166"/>
      <c r="M218" s="166"/>
      <c r="N218" s="166"/>
      <c r="O218" s="166"/>
    </row>
    <row r="219" spans="1:18" ht="15.75" thickBot="1" x14ac:dyDescent="0.3">
      <c r="A219" s="95"/>
      <c r="B219" s="131"/>
      <c r="C219" s="131"/>
      <c r="D219" s="95"/>
      <c r="E219" s="380"/>
      <c r="F219" s="95"/>
      <c r="G219" s="95"/>
      <c r="H219" s="95"/>
      <c r="I219" s="95"/>
      <c r="J219" s="95"/>
      <c r="K219" s="95"/>
      <c r="L219" s="166"/>
      <c r="M219" s="166"/>
    </row>
    <row r="220" spans="1:18" ht="15.75" thickBot="1" x14ac:dyDescent="0.3">
      <c r="A220" s="449" t="s">
        <v>1739</v>
      </c>
      <c r="B220" s="449">
        <f>SUM(B171:B219)</f>
        <v>163</v>
      </c>
      <c r="C220" s="449">
        <f>SUM(C171:C219)</f>
        <v>187</v>
      </c>
      <c r="D220" s="449">
        <f>SUM(D171:D219)</f>
        <v>9</v>
      </c>
      <c r="E220" s="450" t="s">
        <v>5180</v>
      </c>
      <c r="F220" s="449"/>
      <c r="G220" s="449"/>
      <c r="H220" s="449"/>
      <c r="I220" s="449"/>
      <c r="J220" s="449"/>
      <c r="K220" s="449">
        <f>B220+C220+D220</f>
        <v>359</v>
      </c>
    </row>
    <row r="221" spans="1:18" ht="15.75" thickTop="1" x14ac:dyDescent="0.25">
      <c r="A221" s="422" t="s">
        <v>1802</v>
      </c>
      <c r="B221" s="422">
        <f>B220+B160</f>
        <v>881</v>
      </c>
      <c r="C221" s="422">
        <f>C160+C220</f>
        <v>1236</v>
      </c>
      <c r="D221" s="422">
        <f>D160+D220</f>
        <v>57</v>
      </c>
      <c r="E221" s="422"/>
      <c r="F221" s="422"/>
      <c r="G221" s="422"/>
      <c r="H221" s="422"/>
      <c r="I221" s="422"/>
      <c r="J221" s="422"/>
      <c r="K221" s="422">
        <f>K220+K160</f>
        <v>2174</v>
      </c>
    </row>
    <row r="224" spans="1:18" x14ac:dyDescent="0.25">
      <c r="A224" s="529" t="s">
        <v>2567</v>
      </c>
      <c r="B224" s="529"/>
      <c r="C224" s="529"/>
      <c r="D224" s="529"/>
      <c r="F224" s="250"/>
      <c r="G224" s="250"/>
      <c r="H224" s="250"/>
      <c r="M224" s="529" t="s">
        <v>2568</v>
      </c>
      <c r="N224" s="529"/>
    </row>
    <row r="225" spans="1:18" x14ac:dyDescent="0.25">
      <c r="A225" s="251" t="s">
        <v>2569</v>
      </c>
      <c r="E225" s="251" t="s">
        <v>2570</v>
      </c>
      <c r="L225" t="s">
        <v>2569</v>
      </c>
      <c r="P225" s="253" t="s">
        <v>2570</v>
      </c>
    </row>
    <row r="226" spans="1:18" x14ac:dyDescent="0.25">
      <c r="A226" s="252" t="s">
        <v>2571</v>
      </c>
      <c r="E226" s="252" t="s">
        <v>2571</v>
      </c>
      <c r="L226" s="252" t="s">
        <v>2571</v>
      </c>
      <c r="P226" s="251" t="s">
        <v>2571</v>
      </c>
    </row>
    <row r="227" spans="1:18" x14ac:dyDescent="0.25">
      <c r="E227" s="253"/>
      <c r="Q227" s="253"/>
      <c r="R227" s="253"/>
    </row>
    <row r="228" spans="1:18" x14ac:dyDescent="0.25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Q228" s="253"/>
      <c r="R228" s="253"/>
    </row>
    <row r="229" spans="1:18" x14ac:dyDescent="0.25">
      <c r="A229" s="253"/>
      <c r="B229" s="253"/>
      <c r="C229" s="253"/>
      <c r="D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</row>
    <row r="230" spans="1:18" x14ac:dyDescent="0.25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Q230" s="253"/>
      <c r="R230" s="253"/>
    </row>
    <row r="231" spans="1:18" x14ac:dyDescent="0.25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Q231" s="253"/>
      <c r="R231" s="253"/>
    </row>
    <row r="232" spans="1:18" x14ac:dyDescent="0.25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</row>
    <row r="233" spans="1:18" x14ac:dyDescent="0.25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</row>
    <row r="234" spans="1:18" x14ac:dyDescent="0.25">
      <c r="A234" s="253"/>
      <c r="E234" s="253"/>
      <c r="Q234" s="252"/>
      <c r="R234" s="252"/>
    </row>
    <row r="235" spans="1:18" x14ac:dyDescent="0.25">
      <c r="A235" s="253"/>
      <c r="E235" s="253"/>
      <c r="P235" s="253"/>
    </row>
    <row r="236" spans="1:18" x14ac:dyDescent="0.25">
      <c r="A236" s="253"/>
      <c r="C236" s="252"/>
      <c r="E236" s="253"/>
      <c r="P236" s="253"/>
    </row>
    <row r="237" spans="1:18" x14ac:dyDescent="0.25">
      <c r="A237" s="253"/>
      <c r="E237" s="253"/>
      <c r="P237" s="253"/>
    </row>
    <row r="238" spans="1:18" ht="16.149999999999999" customHeight="1" x14ac:dyDescent="0.25">
      <c r="A238" s="253"/>
      <c r="E238" s="253"/>
      <c r="P238" s="253"/>
    </row>
    <row r="239" spans="1:18" ht="16.149999999999999" customHeight="1" x14ac:dyDescent="0.25">
      <c r="A239" s="253"/>
      <c r="E239" s="253"/>
      <c r="P239" s="253"/>
    </row>
    <row r="240" spans="1:18" ht="16.149999999999999" customHeight="1" x14ac:dyDescent="0.25">
      <c r="A240" s="253"/>
      <c r="E240" s="253"/>
      <c r="P240" s="253"/>
    </row>
    <row r="241" spans="1:16" x14ac:dyDescent="0.25">
      <c r="A241" s="253"/>
      <c r="E241" s="253"/>
      <c r="P241" s="253"/>
    </row>
    <row r="242" spans="1:16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</row>
    <row r="245" spans="1:16" x14ac:dyDescent="0.25">
      <c r="A245" s="253"/>
      <c r="E245" s="253"/>
    </row>
    <row r="247" spans="1:16" x14ac:dyDescent="0.25">
      <c r="A247" s="253"/>
      <c r="E247" s="253"/>
    </row>
    <row r="248" spans="1:16" x14ac:dyDescent="0.25">
      <c r="A248" s="253"/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2" spans="1:16" x14ac:dyDescent="0.25">
      <c r="A252" s="253"/>
      <c r="E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E256" s="253"/>
    </row>
    <row r="257" spans="1:16" x14ac:dyDescent="0.25">
      <c r="A257" s="251" t="s">
        <v>2572</v>
      </c>
      <c r="E257" s="251" t="s">
        <v>2572</v>
      </c>
      <c r="L257" s="252" t="s">
        <v>2572</v>
      </c>
      <c r="P257" s="252" t="s">
        <v>2572</v>
      </c>
    </row>
    <row r="258" spans="1:16" x14ac:dyDescent="0.25">
      <c r="A258" s="253"/>
      <c r="B258" s="253"/>
      <c r="C258" s="253"/>
      <c r="D258" s="253"/>
      <c r="E258" s="253"/>
      <c r="L258" s="395"/>
      <c r="P258" s="253"/>
    </row>
    <row r="259" spans="1:16" x14ac:dyDescent="0.25">
      <c r="B259" s="253"/>
      <c r="C259" s="253"/>
      <c r="E259" s="253"/>
      <c r="P259" s="253"/>
    </row>
    <row r="260" spans="1:16" x14ac:dyDescent="0.25">
      <c r="A260" s="253"/>
      <c r="B260" s="253"/>
      <c r="C260" s="253"/>
      <c r="E260" s="253"/>
      <c r="P260" s="253"/>
    </row>
    <row r="261" spans="1:16" x14ac:dyDescent="0.25">
      <c r="A261" s="253"/>
      <c r="B261" s="253"/>
      <c r="C261" s="253"/>
      <c r="E261" s="253"/>
      <c r="P261" s="253"/>
    </row>
    <row r="262" spans="1:16" x14ac:dyDescent="0.25">
      <c r="A262" s="253"/>
      <c r="B262" s="253"/>
      <c r="C262" s="253"/>
      <c r="E262" s="253"/>
      <c r="P262" s="253"/>
    </row>
    <row r="263" spans="1:16" x14ac:dyDescent="0.25">
      <c r="A263" s="277"/>
      <c r="B263" s="253"/>
      <c r="C263" s="253"/>
      <c r="E263" s="253"/>
      <c r="P263" s="253"/>
    </row>
    <row r="264" spans="1:16" x14ac:dyDescent="0.25">
      <c r="A264" s="277"/>
      <c r="B264" s="253"/>
      <c r="C264" s="253"/>
      <c r="E264" s="253"/>
      <c r="P264" s="253"/>
    </row>
    <row r="265" spans="1:16" x14ac:dyDescent="0.25">
      <c r="A265" s="253"/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D267" s="253"/>
      <c r="E267" s="253"/>
      <c r="P267" s="253"/>
    </row>
    <row r="268" spans="1:16" x14ac:dyDescent="0.25">
      <c r="A268" s="253"/>
      <c r="B268" s="253"/>
      <c r="C268" s="253"/>
      <c r="D268" s="253"/>
      <c r="E268" s="253"/>
      <c r="P268" s="253"/>
    </row>
    <row r="269" spans="1:16" x14ac:dyDescent="0.25">
      <c r="A269" s="253"/>
      <c r="B269" s="253"/>
      <c r="C269" s="253"/>
      <c r="D269" s="253"/>
      <c r="E269" s="253"/>
      <c r="P269" s="253"/>
    </row>
    <row r="270" spans="1:16" x14ac:dyDescent="0.25">
      <c r="A270" s="253"/>
      <c r="B270" s="253"/>
      <c r="C270" s="253"/>
      <c r="D270" s="253"/>
      <c r="E270" s="253"/>
      <c r="F270" s="252"/>
      <c r="P270" s="253"/>
    </row>
    <row r="271" spans="1:16" x14ac:dyDescent="0.25">
      <c r="A271" s="253"/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</row>
    <row r="276" spans="1:18" x14ac:dyDescent="0.25">
      <c r="A276" s="253"/>
      <c r="B276" s="253"/>
      <c r="C276" s="253"/>
      <c r="D276" s="253"/>
      <c r="E276" s="253"/>
    </row>
    <row r="277" spans="1:18" x14ac:dyDescent="0.25">
      <c r="A277" s="253"/>
      <c r="B277" s="253"/>
      <c r="C277" s="253"/>
      <c r="D277" s="253"/>
      <c r="E277" s="253"/>
    </row>
    <row r="278" spans="1:18" x14ac:dyDescent="0.25">
      <c r="A278" s="253"/>
      <c r="B278" s="253"/>
      <c r="C278" s="253"/>
      <c r="D278" s="253"/>
      <c r="E278" s="253"/>
      <c r="P278" s="253"/>
      <c r="Q278" s="253"/>
    </row>
    <row r="279" spans="1:18" x14ac:dyDescent="0.25">
      <c r="A279" s="253"/>
      <c r="B279" s="253"/>
      <c r="C279" s="253"/>
      <c r="D279" s="253"/>
      <c r="E279" s="253"/>
      <c r="P279" s="253"/>
      <c r="Q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2"/>
      <c r="Q281" s="252"/>
      <c r="R281" s="252"/>
    </row>
    <row r="282" spans="1:18" x14ac:dyDescent="0.25">
      <c r="A282" s="253"/>
      <c r="B282" s="253"/>
      <c r="C282" s="253"/>
      <c r="D282" s="253"/>
      <c r="E282" s="253"/>
      <c r="P282" s="252"/>
      <c r="Q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393"/>
    </row>
    <row r="291" spans="1:5" x14ac:dyDescent="0.25">
      <c r="A291" s="253"/>
      <c r="B291" s="253"/>
      <c r="C291" s="253"/>
      <c r="D291" s="253"/>
      <c r="E291" s="392"/>
    </row>
    <row r="292" spans="1:5" x14ac:dyDescent="0.25">
      <c r="A292" s="253"/>
      <c r="B292" s="253"/>
      <c r="C292" s="253"/>
      <c r="D292" s="253"/>
      <c r="E292" s="392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392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4"/>
    </row>
    <row r="300" spans="1:5" x14ac:dyDescent="0.25">
      <c r="A300" s="253"/>
      <c r="B300" s="253"/>
      <c r="C300" s="253"/>
      <c r="D300" s="253"/>
      <c r="E300" s="394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4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</row>
    <row r="314" spans="1:5" x14ac:dyDescent="0.25">
      <c r="A314" s="253"/>
      <c r="B314" s="253"/>
      <c r="C314" s="253"/>
      <c r="D314" s="253"/>
    </row>
    <row r="315" spans="1:5" x14ac:dyDescent="0.25">
      <c r="A315" s="253"/>
      <c r="B315" s="253"/>
      <c r="C315" s="253"/>
      <c r="D315" s="253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7" spans="1:18" x14ac:dyDescent="0.25">
      <c r="A327" s="252" t="s">
        <v>2573</v>
      </c>
      <c r="E327" s="252" t="s">
        <v>2573</v>
      </c>
      <c r="L327" s="252" t="s">
        <v>2573</v>
      </c>
      <c r="P327" s="252" t="s">
        <v>2573</v>
      </c>
    </row>
    <row r="328" spans="1:18" x14ac:dyDescent="0.25">
      <c r="A328" t="s">
        <v>4434</v>
      </c>
      <c r="B328" s="166"/>
      <c r="E328" s="253"/>
    </row>
    <row r="329" spans="1:18" x14ac:dyDescent="0.25">
      <c r="Q329" s="253"/>
      <c r="R329" s="253"/>
    </row>
    <row r="343" spans="1:16" x14ac:dyDescent="0.25">
      <c r="A343" s="252" t="s">
        <v>2574</v>
      </c>
      <c r="E343" s="252" t="s">
        <v>2574</v>
      </c>
      <c r="L343" s="252" t="s">
        <v>2574</v>
      </c>
      <c r="P343" s="252" t="s">
        <v>2574</v>
      </c>
    </row>
    <row r="344" spans="1:16" x14ac:dyDescent="0.25">
      <c r="A344" s="253"/>
      <c r="B344" s="253"/>
      <c r="C344" s="253"/>
      <c r="D344" s="253"/>
      <c r="E344" s="253"/>
      <c r="F344" s="253"/>
      <c r="G344" s="253"/>
    </row>
    <row r="345" spans="1:16" x14ac:dyDescent="0.25">
      <c r="A345" s="253"/>
      <c r="C345" s="253"/>
      <c r="D345" s="253"/>
      <c r="E345" s="253"/>
      <c r="F345" s="253"/>
      <c r="G345" s="253"/>
    </row>
    <row r="346" spans="1:16" x14ac:dyDescent="0.25">
      <c r="A346" s="253"/>
      <c r="C346" s="253"/>
      <c r="D346" s="253"/>
      <c r="E346" s="253"/>
      <c r="F346" s="253"/>
      <c r="G346" s="253"/>
    </row>
    <row r="347" spans="1:16" x14ac:dyDescent="0.25">
      <c r="A347" s="253"/>
      <c r="C347" s="253"/>
      <c r="D347" s="253"/>
      <c r="E347" s="253"/>
      <c r="F347" s="253"/>
      <c r="G347" s="253"/>
    </row>
    <row r="348" spans="1:16" x14ac:dyDescent="0.25">
      <c r="A348" s="253"/>
      <c r="C348" s="253"/>
      <c r="D348" s="253"/>
      <c r="E348" s="253"/>
      <c r="F348" s="253"/>
    </row>
    <row r="349" spans="1:16" x14ac:dyDescent="0.25">
      <c r="A349" s="253"/>
      <c r="C349" s="253"/>
      <c r="D349" s="253"/>
      <c r="E349" s="253"/>
    </row>
    <row r="350" spans="1:16" x14ac:dyDescent="0.25">
      <c r="A350" s="253"/>
      <c r="C350" s="253"/>
      <c r="D350" s="253"/>
      <c r="E350" s="253"/>
    </row>
    <row r="351" spans="1:16" x14ac:dyDescent="0.25">
      <c r="A351" s="253"/>
      <c r="C351" s="253"/>
      <c r="D351" s="253"/>
      <c r="E351" s="253"/>
    </row>
    <row r="352" spans="1:16" x14ac:dyDescent="0.25">
      <c r="A352" s="253"/>
      <c r="C352" s="253"/>
      <c r="D352" s="253"/>
      <c r="E352" s="253"/>
    </row>
    <row r="353" spans="1:5" x14ac:dyDescent="0.25">
      <c r="A353" s="253"/>
      <c r="C353" s="253"/>
      <c r="D353" s="253"/>
      <c r="E353" s="253"/>
    </row>
    <row r="354" spans="1:5" x14ac:dyDescent="0.25">
      <c r="A354" s="253"/>
      <c r="E354" s="253"/>
    </row>
    <row r="355" spans="1:5" x14ac:dyDescent="0.25">
      <c r="A355" s="253"/>
      <c r="E355" s="253"/>
    </row>
    <row r="356" spans="1:5" x14ac:dyDescent="0.25">
      <c r="A356" s="253"/>
      <c r="E356" s="253"/>
    </row>
    <row r="357" spans="1:5" x14ac:dyDescent="0.25">
      <c r="A357" s="253"/>
      <c r="E357" s="253"/>
    </row>
    <row r="358" spans="1:5" x14ac:dyDescent="0.25">
      <c r="A358" s="253"/>
      <c r="E358" s="253"/>
    </row>
    <row r="359" spans="1:5" x14ac:dyDescent="0.25">
      <c r="A359" s="253"/>
      <c r="E359" s="253"/>
    </row>
    <row r="360" spans="1:5" x14ac:dyDescent="0.25">
      <c r="A360" s="253"/>
      <c r="E360" s="253"/>
    </row>
    <row r="361" spans="1:5" x14ac:dyDescent="0.25">
      <c r="A361" s="253"/>
      <c r="E361" s="253"/>
    </row>
    <row r="362" spans="1:5" x14ac:dyDescent="0.25">
      <c r="A362" s="253"/>
      <c r="E362" s="253"/>
    </row>
    <row r="363" spans="1:5" x14ac:dyDescent="0.25">
      <c r="A363" s="253"/>
      <c r="E363" s="253"/>
    </row>
    <row r="364" spans="1:5" x14ac:dyDescent="0.25">
      <c r="A364" s="253"/>
      <c r="E364" s="253"/>
    </row>
    <row r="365" spans="1:5" x14ac:dyDescent="0.25">
      <c r="A365" s="253"/>
      <c r="E365" s="253"/>
    </row>
    <row r="366" spans="1:5" x14ac:dyDescent="0.25">
      <c r="A366" s="253"/>
      <c r="E366" s="253"/>
    </row>
    <row r="367" spans="1:5" x14ac:dyDescent="0.25">
      <c r="A367" s="253"/>
      <c r="E367" s="253"/>
    </row>
    <row r="368" spans="1:5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</row>
    <row r="371" spans="1:16" x14ac:dyDescent="0.25">
      <c r="E371" s="253"/>
    </row>
    <row r="372" spans="1:16" x14ac:dyDescent="0.25">
      <c r="A372" s="252" t="s">
        <v>2587</v>
      </c>
      <c r="E372" s="252" t="s">
        <v>2587</v>
      </c>
      <c r="L372" s="252" t="s">
        <v>2587</v>
      </c>
      <c r="P372" s="252" t="s">
        <v>2587</v>
      </c>
    </row>
    <row r="373" spans="1:16" x14ac:dyDescent="0.25">
      <c r="A373" t="s">
        <v>4434</v>
      </c>
      <c r="C373" s="253"/>
      <c r="D373" s="253"/>
      <c r="E373" s="253"/>
    </row>
    <row r="374" spans="1:16" x14ac:dyDescent="0.25">
      <c r="A374" s="253"/>
      <c r="B374" s="253"/>
      <c r="C374" s="253"/>
      <c r="D374" s="253"/>
    </row>
    <row r="375" spans="1:16" x14ac:dyDescent="0.25">
      <c r="B375" s="253"/>
      <c r="C375" s="253"/>
      <c r="D375" s="253"/>
      <c r="E375" s="253"/>
    </row>
    <row r="376" spans="1:16" x14ac:dyDescent="0.25">
      <c r="B376" s="253"/>
      <c r="C376" s="253"/>
      <c r="D376" s="253"/>
      <c r="E376" s="253"/>
    </row>
    <row r="377" spans="1:16" x14ac:dyDescent="0.25">
      <c r="B377" s="253"/>
      <c r="C377" s="253"/>
      <c r="D377" s="253"/>
      <c r="E377" s="253"/>
    </row>
    <row r="378" spans="1:16" x14ac:dyDescent="0.25">
      <c r="A378" s="253"/>
      <c r="B378" s="253"/>
      <c r="C378" s="253"/>
      <c r="D378" s="253"/>
      <c r="E378" s="253"/>
    </row>
    <row r="379" spans="1:16" x14ac:dyDescent="0.25">
      <c r="A379" s="253"/>
      <c r="B379" s="253"/>
      <c r="C379" s="253"/>
      <c r="D379" s="253"/>
      <c r="E379" s="253"/>
    </row>
    <row r="380" spans="1:16" x14ac:dyDescent="0.25">
      <c r="A380" s="253"/>
      <c r="B380" s="253"/>
      <c r="C380" s="253"/>
      <c r="D380" s="253"/>
      <c r="E380" s="253"/>
    </row>
    <row r="381" spans="1:16" x14ac:dyDescent="0.25">
      <c r="A381" s="253"/>
      <c r="B381" s="253"/>
    </row>
    <row r="382" spans="1:16" x14ac:dyDescent="0.25">
      <c r="A382" s="253"/>
    </row>
    <row r="383" spans="1:16" x14ac:dyDescent="0.25">
      <c r="A383" s="253"/>
    </row>
    <row r="384" spans="1:16" x14ac:dyDescent="0.25">
      <c r="A384" s="253"/>
    </row>
  </sheetData>
  <mergeCells count="3">
    <mergeCell ref="A1:K1"/>
    <mergeCell ref="A224:D224"/>
    <mergeCell ref="M224:N224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I56"/>
  <sheetViews>
    <sheetView topLeftCell="A43" workbookViewId="0">
      <selection activeCell="G56" sqref="G56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9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5221</v>
      </c>
    </row>
    <row r="4" spans="1:9" x14ac:dyDescent="0.25">
      <c r="A4" s="158">
        <v>3</v>
      </c>
      <c r="B4" s="51" t="s">
        <v>4799</v>
      </c>
      <c r="C4" s="123">
        <v>931</v>
      </c>
      <c r="D4" s="123" t="s">
        <v>4556</v>
      </c>
      <c r="E4" s="123">
        <v>374</v>
      </c>
      <c r="F4" s="124">
        <v>44519</v>
      </c>
      <c r="G4" s="140" t="s">
        <v>2843</v>
      </c>
      <c r="H4" t="s">
        <v>5169</v>
      </c>
    </row>
    <row r="5" spans="1:9" x14ac:dyDescent="0.25">
      <c r="A5" s="158">
        <v>4</v>
      </c>
      <c r="B5" s="51" t="s">
        <v>5385</v>
      </c>
      <c r="C5" s="123">
        <v>631</v>
      </c>
      <c r="D5" s="123" t="s">
        <v>4556</v>
      </c>
      <c r="E5" s="123">
        <v>395</v>
      </c>
      <c r="F5" s="124">
        <v>44531</v>
      </c>
      <c r="G5" s="86" t="s">
        <v>2950</v>
      </c>
      <c r="H5" t="s">
        <v>5386</v>
      </c>
    </row>
    <row r="6" spans="1:9" x14ac:dyDescent="0.25">
      <c r="A6" s="158">
        <v>5</v>
      </c>
      <c r="B6" s="51" t="s">
        <v>5186</v>
      </c>
      <c r="C6" s="123">
        <v>721</v>
      </c>
      <c r="D6" s="123" t="s">
        <v>4556</v>
      </c>
      <c r="E6" s="123">
        <v>422</v>
      </c>
      <c r="F6" s="124">
        <v>44539</v>
      </c>
      <c r="G6" s="86" t="s">
        <v>2950</v>
      </c>
      <c r="H6" t="s">
        <v>5187</v>
      </c>
    </row>
    <row r="7" spans="1:9" x14ac:dyDescent="0.25">
      <c r="A7" s="158">
        <v>6</v>
      </c>
      <c r="B7" s="51" t="s">
        <v>4875</v>
      </c>
      <c r="C7" s="123" t="s">
        <v>3719</v>
      </c>
      <c r="D7" s="123" t="s">
        <v>4556</v>
      </c>
      <c r="E7" s="123">
        <v>439</v>
      </c>
      <c r="F7" s="124">
        <v>44553</v>
      </c>
      <c r="G7" s="86" t="s">
        <v>2950</v>
      </c>
      <c r="I7" s="343" t="s">
        <v>5384</v>
      </c>
    </row>
    <row r="8" spans="1:9" x14ac:dyDescent="0.25">
      <c r="A8" s="158">
        <v>7</v>
      </c>
      <c r="B8" s="51" t="s">
        <v>4882</v>
      </c>
      <c r="C8" s="123">
        <v>231</v>
      </c>
      <c r="D8" s="124" t="s">
        <v>4883</v>
      </c>
      <c r="E8" s="123">
        <v>446</v>
      </c>
      <c r="F8" s="124">
        <v>44557</v>
      </c>
      <c r="G8" s="140" t="s">
        <v>2843</v>
      </c>
      <c r="H8" t="s">
        <v>5592</v>
      </c>
    </row>
    <row r="9" spans="1:9" x14ac:dyDescent="0.25">
      <c r="A9" s="158">
        <v>8</v>
      </c>
      <c r="B9" s="51" t="s">
        <v>4937</v>
      </c>
      <c r="C9" s="123" t="s">
        <v>4938</v>
      </c>
      <c r="D9" s="124" t="s">
        <v>4939</v>
      </c>
      <c r="E9" s="123">
        <v>51</v>
      </c>
      <c r="F9" s="124">
        <v>44594</v>
      </c>
      <c r="G9" s="140" t="s">
        <v>2843</v>
      </c>
      <c r="H9" t="s">
        <v>5716</v>
      </c>
    </row>
    <row r="10" spans="1:9" x14ac:dyDescent="0.25">
      <c r="A10" s="158">
        <v>9</v>
      </c>
      <c r="B10" s="51" t="s">
        <v>5649</v>
      </c>
      <c r="C10" s="123">
        <v>841</v>
      </c>
      <c r="D10" s="124" t="s">
        <v>4988</v>
      </c>
      <c r="E10" s="123">
        <v>98</v>
      </c>
      <c r="F10" s="124">
        <v>44642</v>
      </c>
      <c r="G10" s="86" t="s">
        <v>2950</v>
      </c>
      <c r="H10" t="s">
        <v>5648</v>
      </c>
    </row>
    <row r="11" spans="1:9" x14ac:dyDescent="0.25">
      <c r="A11" s="158">
        <v>10</v>
      </c>
      <c r="B11" s="51" t="s">
        <v>5016</v>
      </c>
      <c r="C11" s="123" t="s">
        <v>3719</v>
      </c>
      <c r="D11" s="124" t="s">
        <v>5052</v>
      </c>
      <c r="E11" s="123">
        <v>127</v>
      </c>
      <c r="F11" s="124">
        <v>44669</v>
      </c>
      <c r="G11" s="86" t="s">
        <v>2950</v>
      </c>
      <c r="H11" t="s">
        <v>5692</v>
      </c>
    </row>
    <row r="12" spans="1:9" x14ac:dyDescent="0.25">
      <c r="A12" s="158">
        <v>11</v>
      </c>
      <c r="B12" s="51" t="s">
        <v>5058</v>
      </c>
      <c r="C12" s="123" t="s">
        <v>5059</v>
      </c>
      <c r="D12" s="124" t="s">
        <v>5060</v>
      </c>
      <c r="E12" s="123">
        <v>167</v>
      </c>
      <c r="F12" s="124">
        <v>44718</v>
      </c>
      <c r="G12" s="140" t="s">
        <v>2843</v>
      </c>
    </row>
    <row r="13" spans="1:9" x14ac:dyDescent="0.25">
      <c r="A13" s="158">
        <v>12</v>
      </c>
      <c r="B13" s="51" t="s">
        <v>4294</v>
      </c>
      <c r="C13" s="123">
        <v>921</v>
      </c>
      <c r="D13" s="124" t="s">
        <v>5060</v>
      </c>
      <c r="E13" s="123">
        <v>171</v>
      </c>
      <c r="F13" s="124">
        <v>44718</v>
      </c>
      <c r="G13" s="140" t="s">
        <v>2843</v>
      </c>
    </row>
    <row r="14" spans="1:9" x14ac:dyDescent="0.25">
      <c r="A14" s="158">
        <v>13</v>
      </c>
      <c r="B14" s="51" t="s">
        <v>5171</v>
      </c>
      <c r="C14" s="123">
        <v>631</v>
      </c>
      <c r="D14" s="124" t="s">
        <v>5172</v>
      </c>
      <c r="E14" s="123">
        <v>254</v>
      </c>
      <c r="F14" s="124">
        <v>44805</v>
      </c>
      <c r="G14" s="86" t="s">
        <v>2950</v>
      </c>
    </row>
    <row r="15" spans="1:9" x14ac:dyDescent="0.25">
      <c r="A15" s="158">
        <v>14</v>
      </c>
      <c r="B15" s="51" t="s">
        <v>5202</v>
      </c>
      <c r="C15" s="123" t="s">
        <v>5203</v>
      </c>
      <c r="D15" s="124" t="s">
        <v>5172</v>
      </c>
      <c r="E15" s="123">
        <v>299</v>
      </c>
      <c r="F15" s="124">
        <v>44811</v>
      </c>
      <c r="G15" s="86" t="s">
        <v>2950</v>
      </c>
    </row>
    <row r="16" spans="1:9" x14ac:dyDescent="0.25">
      <c r="A16" s="158">
        <v>15</v>
      </c>
      <c r="B16" s="51" t="s">
        <v>5270</v>
      </c>
      <c r="C16" s="123" t="s">
        <v>3502</v>
      </c>
      <c r="D16" s="124" t="s">
        <v>5271</v>
      </c>
      <c r="E16" s="123">
        <v>344</v>
      </c>
      <c r="F16" s="124">
        <v>44820</v>
      </c>
      <c r="G16" s="86" t="s">
        <v>2950</v>
      </c>
    </row>
    <row r="17" spans="1:7" x14ac:dyDescent="0.25">
      <c r="A17" s="158">
        <v>16</v>
      </c>
      <c r="B17" s="51" t="s">
        <v>5281</v>
      </c>
      <c r="C17" s="123">
        <v>232</v>
      </c>
      <c r="D17" s="124" t="s">
        <v>5282</v>
      </c>
      <c r="E17" s="123">
        <v>356</v>
      </c>
      <c r="F17" s="124">
        <v>44825</v>
      </c>
      <c r="G17" s="140" t="s">
        <v>2843</v>
      </c>
    </row>
    <row r="18" spans="1:7" x14ac:dyDescent="0.25">
      <c r="A18" s="158">
        <v>17</v>
      </c>
      <c r="B18" s="51" t="s">
        <v>5390</v>
      </c>
      <c r="C18" s="123">
        <v>611</v>
      </c>
      <c r="D18" s="124" t="s">
        <v>5172</v>
      </c>
      <c r="E18" s="123">
        <v>419</v>
      </c>
      <c r="F18" s="124">
        <v>44846</v>
      </c>
      <c r="G18" s="86" t="s">
        <v>2950</v>
      </c>
    </row>
    <row r="19" spans="1:7" x14ac:dyDescent="0.25">
      <c r="A19" s="158">
        <v>18</v>
      </c>
      <c r="B19" s="51" t="s">
        <v>5430</v>
      </c>
      <c r="C19" s="123" t="s">
        <v>5050</v>
      </c>
      <c r="D19" s="124" t="s">
        <v>5431</v>
      </c>
      <c r="E19" s="123">
        <v>449</v>
      </c>
      <c r="F19" s="124">
        <v>44858</v>
      </c>
      <c r="G19" s="86" t="s">
        <v>2950</v>
      </c>
    </row>
    <row r="20" spans="1:7" x14ac:dyDescent="0.25">
      <c r="A20" s="158">
        <v>19</v>
      </c>
      <c r="B20" s="51" t="s">
        <v>5437</v>
      </c>
      <c r="C20" s="123">
        <v>741</v>
      </c>
      <c r="D20" s="124" t="s">
        <v>5438</v>
      </c>
      <c r="E20" s="123">
        <v>457</v>
      </c>
      <c r="F20" s="124">
        <v>44861</v>
      </c>
      <c r="G20" s="86" t="s">
        <v>2950</v>
      </c>
    </row>
    <row r="21" spans="1:7" x14ac:dyDescent="0.25">
      <c r="A21" s="158">
        <v>20</v>
      </c>
      <c r="B21" s="51" t="s">
        <v>5442</v>
      </c>
      <c r="C21" s="123" t="s">
        <v>5059</v>
      </c>
      <c r="D21" s="124" t="s">
        <v>5443</v>
      </c>
      <c r="E21" s="123">
        <v>464</v>
      </c>
      <c r="F21" s="124">
        <v>44862</v>
      </c>
      <c r="G21" s="86" t="s">
        <v>2950</v>
      </c>
    </row>
    <row r="22" spans="1:7" x14ac:dyDescent="0.25">
      <c r="A22" s="158">
        <v>21</v>
      </c>
      <c r="B22" s="65" t="s">
        <v>5470</v>
      </c>
      <c r="C22" s="287" t="s">
        <v>5471</v>
      </c>
      <c r="D22" s="288" t="s">
        <v>5472</v>
      </c>
      <c r="E22" s="287">
        <v>480</v>
      </c>
      <c r="F22" s="288">
        <v>44872</v>
      </c>
      <c r="G22" s="244" t="s">
        <v>2843</v>
      </c>
    </row>
    <row r="23" spans="1:7" x14ac:dyDescent="0.25">
      <c r="A23" s="158">
        <v>22</v>
      </c>
      <c r="B23" s="65" t="s">
        <v>5473</v>
      </c>
      <c r="C23" s="287" t="s">
        <v>3829</v>
      </c>
      <c r="D23" s="288" t="s">
        <v>5472</v>
      </c>
      <c r="E23" s="287">
        <v>479</v>
      </c>
      <c r="F23" s="288">
        <v>44872</v>
      </c>
      <c r="G23" s="244" t="s">
        <v>2843</v>
      </c>
    </row>
    <row r="24" spans="1:7" x14ac:dyDescent="0.25">
      <c r="A24" s="158">
        <v>23</v>
      </c>
      <c r="B24" s="65" t="s">
        <v>5474</v>
      </c>
      <c r="C24" s="287" t="s">
        <v>4922</v>
      </c>
      <c r="D24" s="288" t="s">
        <v>5472</v>
      </c>
      <c r="E24" s="287">
        <v>481</v>
      </c>
      <c r="F24" s="288">
        <v>44872</v>
      </c>
      <c r="G24" s="244" t="s">
        <v>2843</v>
      </c>
    </row>
    <row r="25" spans="1:7" x14ac:dyDescent="0.25">
      <c r="A25" s="158">
        <v>24</v>
      </c>
      <c r="B25" s="65" t="s">
        <v>5486</v>
      </c>
      <c r="C25" s="287" t="s">
        <v>5487</v>
      </c>
      <c r="D25" s="288" t="s">
        <v>5488</v>
      </c>
      <c r="E25" s="287">
        <v>488</v>
      </c>
      <c r="F25" s="288">
        <v>44875</v>
      </c>
      <c r="G25" s="244" t="s">
        <v>2843</v>
      </c>
    </row>
    <row r="26" spans="1:7" x14ac:dyDescent="0.25">
      <c r="A26" s="158">
        <v>25</v>
      </c>
      <c r="B26" s="51" t="s">
        <v>5490</v>
      </c>
      <c r="C26" s="123">
        <v>741</v>
      </c>
      <c r="D26" s="124" t="s">
        <v>5491</v>
      </c>
      <c r="E26" s="123">
        <v>500</v>
      </c>
      <c r="F26" s="124">
        <v>44881</v>
      </c>
      <c r="G26" s="86" t="s">
        <v>2950</v>
      </c>
    </row>
    <row r="27" spans="1:7" x14ac:dyDescent="0.25">
      <c r="A27" s="158">
        <v>26</v>
      </c>
      <c r="B27" s="51" t="s">
        <v>5504</v>
      </c>
      <c r="C27" s="123" t="s">
        <v>4490</v>
      </c>
      <c r="D27" s="124" t="s">
        <v>5172</v>
      </c>
      <c r="E27" s="123">
        <v>503</v>
      </c>
      <c r="F27" s="124">
        <v>44882</v>
      </c>
      <c r="G27" s="140" t="s">
        <v>2843</v>
      </c>
    </row>
    <row r="28" spans="1:7" x14ac:dyDescent="0.25">
      <c r="A28" s="158">
        <v>27</v>
      </c>
      <c r="B28" s="83" t="s">
        <v>5536</v>
      </c>
      <c r="C28" s="221">
        <v>531</v>
      </c>
      <c r="D28" s="222" t="s">
        <v>5172</v>
      </c>
      <c r="E28" s="221">
        <v>545</v>
      </c>
      <c r="F28" s="222">
        <v>44911</v>
      </c>
      <c r="G28" s="36" t="s">
        <v>2950</v>
      </c>
    </row>
    <row r="29" spans="1:7" x14ac:dyDescent="0.25">
      <c r="A29" s="158">
        <v>28</v>
      </c>
      <c r="B29" s="65" t="s">
        <v>5539</v>
      </c>
      <c r="C29" s="287" t="s">
        <v>5532</v>
      </c>
      <c r="D29" s="288" t="s">
        <v>5540</v>
      </c>
      <c r="E29" s="287">
        <v>532</v>
      </c>
      <c r="F29" s="288">
        <v>44900</v>
      </c>
      <c r="G29" s="244" t="s">
        <v>2843</v>
      </c>
    </row>
    <row r="30" spans="1:7" x14ac:dyDescent="0.25">
      <c r="A30" s="158">
        <v>29</v>
      </c>
      <c r="B30" s="83" t="s">
        <v>5542</v>
      </c>
      <c r="C30" s="221">
        <v>232</v>
      </c>
      <c r="D30" s="222" t="s">
        <v>5172</v>
      </c>
      <c r="E30" s="221">
        <v>539</v>
      </c>
      <c r="F30" s="222">
        <v>44903</v>
      </c>
      <c r="G30" s="140" t="s">
        <v>2843</v>
      </c>
    </row>
    <row r="31" spans="1:7" x14ac:dyDescent="0.25">
      <c r="A31" s="158">
        <v>30</v>
      </c>
      <c r="B31" s="83" t="s">
        <v>5555</v>
      </c>
      <c r="C31" s="221">
        <v>432</v>
      </c>
      <c r="D31" s="222" t="s">
        <v>5172</v>
      </c>
      <c r="E31" s="221">
        <v>548</v>
      </c>
      <c r="F31" s="222">
        <v>44914</v>
      </c>
      <c r="G31" s="140" t="s">
        <v>2843</v>
      </c>
    </row>
    <row r="32" spans="1:7" x14ac:dyDescent="0.25">
      <c r="A32" s="158">
        <v>31</v>
      </c>
      <c r="B32" s="65" t="s">
        <v>5559</v>
      </c>
      <c r="C32" s="287" t="s">
        <v>5560</v>
      </c>
      <c r="D32" s="288" t="s">
        <v>5561</v>
      </c>
      <c r="E32" s="287">
        <v>550</v>
      </c>
      <c r="F32" s="288">
        <v>44917</v>
      </c>
      <c r="G32" s="396" t="s">
        <v>2950</v>
      </c>
    </row>
    <row r="33" spans="1:7" x14ac:dyDescent="0.25">
      <c r="A33" s="158">
        <v>32</v>
      </c>
      <c r="B33" s="83" t="s">
        <v>5568</v>
      </c>
      <c r="C33" s="221">
        <v>521</v>
      </c>
      <c r="D33" s="222" t="s">
        <v>5569</v>
      </c>
      <c r="E33" s="221">
        <v>7</v>
      </c>
      <c r="F33" s="222">
        <v>44939</v>
      </c>
      <c r="G33" s="86" t="s">
        <v>2950</v>
      </c>
    </row>
    <row r="34" spans="1:7" x14ac:dyDescent="0.25">
      <c r="A34" s="158">
        <v>33</v>
      </c>
      <c r="B34" s="83" t="s">
        <v>5576</v>
      </c>
      <c r="C34" s="221" t="s">
        <v>5577</v>
      </c>
      <c r="D34" s="222" t="s">
        <v>5578</v>
      </c>
      <c r="E34" s="221">
        <v>12</v>
      </c>
      <c r="F34" s="222">
        <v>44943</v>
      </c>
      <c r="G34" s="86" t="s">
        <v>2950</v>
      </c>
    </row>
    <row r="35" spans="1:7" x14ac:dyDescent="0.25">
      <c r="A35" s="158">
        <v>34</v>
      </c>
      <c r="B35" s="51" t="s">
        <v>3946</v>
      </c>
      <c r="C35" s="123">
        <v>831</v>
      </c>
      <c r="D35" s="124" t="s">
        <v>5587</v>
      </c>
      <c r="E35" s="123">
        <v>17</v>
      </c>
      <c r="F35" s="124">
        <v>44945</v>
      </c>
      <c r="G35" s="86" t="s">
        <v>2950</v>
      </c>
    </row>
    <row r="36" spans="1:7" x14ac:dyDescent="0.25">
      <c r="A36" s="158">
        <v>35</v>
      </c>
      <c r="B36" s="51" t="s">
        <v>5595</v>
      </c>
      <c r="C36" s="123">
        <v>331</v>
      </c>
      <c r="D36" s="124" t="s">
        <v>5596</v>
      </c>
      <c r="E36" s="123">
        <v>23</v>
      </c>
      <c r="F36" s="124">
        <v>44949</v>
      </c>
      <c r="G36" s="86" t="s">
        <v>2950</v>
      </c>
    </row>
    <row r="37" spans="1:7" x14ac:dyDescent="0.25">
      <c r="A37" s="158">
        <v>36</v>
      </c>
      <c r="B37" s="51" t="s">
        <v>5601</v>
      </c>
      <c r="C37" s="123" t="s">
        <v>5050</v>
      </c>
      <c r="D37" s="124" t="s">
        <v>5602</v>
      </c>
      <c r="E37" s="123">
        <v>28</v>
      </c>
      <c r="F37" s="124">
        <v>44951</v>
      </c>
      <c r="G37" s="140" t="s">
        <v>2843</v>
      </c>
    </row>
    <row r="38" spans="1:7" x14ac:dyDescent="0.25">
      <c r="A38" s="158">
        <v>37</v>
      </c>
      <c r="B38" s="51" t="s">
        <v>5610</v>
      </c>
      <c r="C38" s="123">
        <v>531</v>
      </c>
      <c r="D38" s="124" t="s">
        <v>5611</v>
      </c>
      <c r="E38" s="123">
        <v>42</v>
      </c>
      <c r="F38" s="124">
        <v>44963</v>
      </c>
      <c r="G38" s="86" t="s">
        <v>2950</v>
      </c>
    </row>
    <row r="39" spans="1:7" x14ac:dyDescent="0.25">
      <c r="A39" s="158">
        <v>38</v>
      </c>
      <c r="B39" s="51" t="s">
        <v>5617</v>
      </c>
      <c r="C39" s="123" t="s">
        <v>3502</v>
      </c>
      <c r="D39" s="124" t="s">
        <v>5618</v>
      </c>
      <c r="E39" s="123">
        <v>49</v>
      </c>
      <c r="F39" s="124">
        <v>44965</v>
      </c>
      <c r="G39" s="86" t="s">
        <v>2950</v>
      </c>
    </row>
    <row r="40" spans="1:7" x14ac:dyDescent="0.25">
      <c r="A40" s="158">
        <v>39</v>
      </c>
      <c r="B40" s="51" t="s">
        <v>5636</v>
      </c>
      <c r="C40" s="123" t="s">
        <v>5637</v>
      </c>
      <c r="D40" s="124" t="s">
        <v>5638</v>
      </c>
      <c r="E40" s="123">
        <v>69</v>
      </c>
      <c r="F40" s="124">
        <v>44986</v>
      </c>
      <c r="G40" s="140" t="s">
        <v>2843</v>
      </c>
    </row>
    <row r="41" spans="1:7" x14ac:dyDescent="0.25">
      <c r="A41" s="158">
        <v>40</v>
      </c>
      <c r="B41" s="51" t="s">
        <v>5642</v>
      </c>
      <c r="C41" s="334" t="s">
        <v>2490</v>
      </c>
      <c r="D41" s="124" t="s">
        <v>5643</v>
      </c>
      <c r="E41" s="123">
        <v>71</v>
      </c>
      <c r="F41" s="124">
        <v>44987</v>
      </c>
      <c r="G41" s="86" t="s">
        <v>2950</v>
      </c>
    </row>
    <row r="42" spans="1:7" x14ac:dyDescent="0.25">
      <c r="A42" s="158">
        <v>41</v>
      </c>
      <c r="B42" s="51" t="s">
        <v>5645</v>
      </c>
      <c r="C42" s="123" t="s">
        <v>5646</v>
      </c>
      <c r="D42" s="124" t="s">
        <v>5647</v>
      </c>
      <c r="E42" s="123">
        <v>73</v>
      </c>
      <c r="F42" s="124">
        <v>44988</v>
      </c>
      <c r="G42" s="140" t="s">
        <v>2843</v>
      </c>
    </row>
    <row r="43" spans="1:7" x14ac:dyDescent="0.25">
      <c r="A43" s="158">
        <v>42</v>
      </c>
      <c r="B43" s="51" t="s">
        <v>5652</v>
      </c>
      <c r="C43" s="123" t="s">
        <v>4525</v>
      </c>
      <c r="D43" s="124" t="s">
        <v>5657</v>
      </c>
      <c r="E43" s="123">
        <v>76</v>
      </c>
      <c r="F43" s="124">
        <v>44994</v>
      </c>
      <c r="G43" s="140" t="s">
        <v>2843</v>
      </c>
    </row>
    <row r="44" spans="1:7" x14ac:dyDescent="0.25">
      <c r="A44" s="158">
        <v>43</v>
      </c>
      <c r="B44" s="51" t="s">
        <v>5655</v>
      </c>
      <c r="C44" s="123">
        <v>711</v>
      </c>
      <c r="D44" s="124" t="s">
        <v>5656</v>
      </c>
      <c r="E44" s="123">
        <v>83</v>
      </c>
      <c r="F44" s="124">
        <v>45001</v>
      </c>
      <c r="G44" s="86" t="s">
        <v>2950</v>
      </c>
    </row>
    <row r="45" spans="1:7" x14ac:dyDescent="0.25">
      <c r="A45" s="158">
        <v>44</v>
      </c>
      <c r="B45" s="51" t="s">
        <v>5673</v>
      </c>
      <c r="C45" s="123">
        <v>821</v>
      </c>
      <c r="D45" s="124" t="s">
        <v>5674</v>
      </c>
      <c r="E45" s="123">
        <v>84</v>
      </c>
      <c r="F45" s="124">
        <v>45002</v>
      </c>
      <c r="G45" s="302" t="s">
        <v>2950</v>
      </c>
    </row>
    <row r="46" spans="1:7" x14ac:dyDescent="0.25">
      <c r="A46" s="158">
        <v>45</v>
      </c>
      <c r="B46" s="51" t="s">
        <v>5697</v>
      </c>
      <c r="C46" s="123">
        <v>531</v>
      </c>
      <c r="D46" s="124" t="s">
        <v>5698</v>
      </c>
      <c r="E46" s="123">
        <v>107</v>
      </c>
      <c r="F46" s="124">
        <v>45037</v>
      </c>
      <c r="G46" s="302" t="s">
        <v>2950</v>
      </c>
    </row>
    <row r="47" spans="1:7" x14ac:dyDescent="0.25">
      <c r="A47" s="158">
        <v>46</v>
      </c>
      <c r="B47" s="51" t="s">
        <v>5700</v>
      </c>
      <c r="C47" s="123">
        <v>332</v>
      </c>
      <c r="D47" s="124" t="s">
        <v>5701</v>
      </c>
      <c r="E47" s="123">
        <v>112</v>
      </c>
      <c r="F47" s="124">
        <v>45042</v>
      </c>
      <c r="G47" s="140" t="s">
        <v>2843</v>
      </c>
    </row>
    <row r="48" spans="1:7" x14ac:dyDescent="0.25">
      <c r="A48" s="158">
        <v>47</v>
      </c>
      <c r="B48" s="51" t="s">
        <v>5702</v>
      </c>
      <c r="C48" s="123">
        <v>921</v>
      </c>
      <c r="D48" s="124" t="s">
        <v>5703</v>
      </c>
      <c r="E48" s="123">
        <v>111</v>
      </c>
      <c r="F48" s="124">
        <v>45041</v>
      </c>
      <c r="G48" s="86" t="s">
        <v>2950</v>
      </c>
    </row>
    <row r="49" spans="1:7" x14ac:dyDescent="0.25">
      <c r="A49" s="158">
        <v>48</v>
      </c>
      <c r="B49" s="51" t="s">
        <v>5706</v>
      </c>
      <c r="C49" s="123" t="s">
        <v>5135</v>
      </c>
      <c r="D49" s="124" t="s">
        <v>5707</v>
      </c>
      <c r="E49" s="123">
        <v>113</v>
      </c>
      <c r="F49" s="124">
        <v>45042</v>
      </c>
      <c r="G49" s="140" t="s">
        <v>2843</v>
      </c>
    </row>
    <row r="50" spans="1:7" x14ac:dyDescent="0.25">
      <c r="A50" s="158">
        <v>49</v>
      </c>
      <c r="B50" s="65" t="s">
        <v>5713</v>
      </c>
      <c r="C50" s="287" t="s">
        <v>3829</v>
      </c>
      <c r="D50" s="288" t="s">
        <v>5712</v>
      </c>
      <c r="E50" s="287">
        <v>116</v>
      </c>
      <c r="F50" s="288">
        <v>45043</v>
      </c>
      <c r="G50" s="244" t="s">
        <v>2843</v>
      </c>
    </row>
    <row r="51" spans="1:7" x14ac:dyDescent="0.25">
      <c r="A51" s="158">
        <v>50</v>
      </c>
      <c r="B51" s="65" t="s">
        <v>5720</v>
      </c>
      <c r="C51" s="287" t="s">
        <v>5721</v>
      </c>
      <c r="D51" s="288" t="s">
        <v>5722</v>
      </c>
      <c r="E51" s="287">
        <v>124</v>
      </c>
      <c r="F51" s="288">
        <v>45063</v>
      </c>
      <c r="G51" s="244" t="s">
        <v>2843</v>
      </c>
    </row>
    <row r="52" spans="1:7" x14ac:dyDescent="0.25">
      <c r="A52" s="158">
        <v>51</v>
      </c>
      <c r="B52" s="65" t="s">
        <v>5723</v>
      </c>
      <c r="C52" s="287" t="s">
        <v>5721</v>
      </c>
      <c r="D52" s="288" t="s">
        <v>5722</v>
      </c>
      <c r="E52" s="287">
        <v>125</v>
      </c>
      <c r="F52" s="288">
        <v>45063</v>
      </c>
      <c r="G52" s="244" t="s">
        <v>2843</v>
      </c>
    </row>
    <row r="53" spans="1:7" x14ac:dyDescent="0.25">
      <c r="A53" s="158">
        <v>52</v>
      </c>
      <c r="B53" s="51" t="s">
        <v>5725</v>
      </c>
      <c r="C53" s="123">
        <v>342</v>
      </c>
      <c r="D53" s="124" t="s">
        <v>5726</v>
      </c>
      <c r="E53" s="123">
        <v>129</v>
      </c>
      <c r="F53" s="124">
        <v>45069</v>
      </c>
      <c r="G53" s="140" t="s">
        <v>2843</v>
      </c>
    </row>
    <row r="54" spans="1:7" x14ac:dyDescent="0.25">
      <c r="A54" s="158">
        <v>53</v>
      </c>
      <c r="B54" s="51" t="s">
        <v>5734</v>
      </c>
      <c r="C54" s="123" t="s">
        <v>5101</v>
      </c>
      <c r="D54" s="124" t="s">
        <v>5674</v>
      </c>
      <c r="E54" s="123">
        <v>141</v>
      </c>
      <c r="F54" s="124">
        <v>45076</v>
      </c>
      <c r="G54" s="140" t="s">
        <v>2843</v>
      </c>
    </row>
    <row r="55" spans="1:7" x14ac:dyDescent="0.25">
      <c r="A55" s="158">
        <v>54</v>
      </c>
      <c r="B55" s="51" t="s">
        <v>5743</v>
      </c>
      <c r="C55" s="123">
        <v>921</v>
      </c>
      <c r="D55" s="124" t="s">
        <v>5726</v>
      </c>
      <c r="E55" s="123">
        <v>155</v>
      </c>
      <c r="F55" s="124">
        <v>45097</v>
      </c>
      <c r="G55" s="86" t="s">
        <v>2950</v>
      </c>
    </row>
    <row r="56" spans="1:7" x14ac:dyDescent="0.25">
      <c r="A56" s="158">
        <v>55</v>
      </c>
      <c r="B56" s="51" t="s">
        <v>5757</v>
      </c>
      <c r="C56" s="123" t="s">
        <v>4525</v>
      </c>
      <c r="D56" s="124" t="s">
        <v>5758</v>
      </c>
      <c r="E56" s="123">
        <v>171</v>
      </c>
      <c r="F56" s="124">
        <v>45107</v>
      </c>
      <c r="G56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Y390"/>
  <sheetViews>
    <sheetView zoomScaleNormal="100" workbookViewId="0">
      <pane ySplit="2" topLeftCell="A220" activePane="bottomLeft" state="frozen"/>
      <selection pane="bottomLeft" activeCell="M177" sqref="M177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5769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0</v>
      </c>
      <c r="D4" s="24">
        <v>0</v>
      </c>
      <c r="E4" s="97"/>
      <c r="F4" s="349">
        <f>C4+C10+C21+C31+C36+C41+C50+C55+C111+C123+C134+C143+C153+C61+C87+C94+C11+C12+C22+C23+C62+C124+C135+C154+C106+C95</f>
        <v>0</v>
      </c>
      <c r="G4" s="24">
        <f>C6+C13+C24+C32+C37+C43+C51+C113+C126+C127+C136+C137+C145+C156+C56+C65+C88+C97+C14+C15+C25+C26+C66+C114+C128+C146+C157+C107+C98</f>
        <v>388</v>
      </c>
      <c r="H4" s="24">
        <f>C7+C16+C27+C33+C38+C45+C52+C57+C115+C129+C130+C138+C147+C158+C139+C89+C100+C69+C70+C116+C108</f>
        <v>379</v>
      </c>
      <c r="I4" s="24">
        <f>C8+C34+C39+C47+C53+C58+C117+C131+C140+C149+C160+C161+C132+C90+C102+C73+C75+C141+C162+C118+C48</f>
        <v>282</v>
      </c>
      <c r="J4" s="24"/>
      <c r="K4" s="170">
        <f>F4+G4+H4+I4</f>
        <v>1049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25</v>
      </c>
      <c r="D6" s="5">
        <v>0</v>
      </c>
      <c r="E6" s="135"/>
      <c r="F6" s="5" t="s">
        <v>1770</v>
      </c>
      <c r="G6" s="5"/>
      <c r="H6" s="5"/>
      <c r="I6" s="5"/>
      <c r="J6" s="5"/>
      <c r="K6" s="5"/>
    </row>
    <row r="7" spans="1:19" x14ac:dyDescent="0.25">
      <c r="A7" s="62">
        <v>131</v>
      </c>
      <c r="B7" s="24">
        <v>0</v>
      </c>
      <c r="C7" s="24">
        <v>24</v>
      </c>
      <c r="D7" s="5">
        <v>0</v>
      </c>
      <c r="E7" s="338"/>
      <c r="F7" s="94">
        <f>SUM(B4+B10+B11+B12+B21+B22+B23+B31+B36+B41+B50+B55+B61+B62+B87+B94+B111+B112+B123+B124+B125+B134+B135+B143+B144+B153+B154+B155+B95+B63+B42+B64+B80+B81+B106+B96)</f>
        <v>0</v>
      </c>
      <c r="G7" s="5">
        <f>B6+B13+B14+B15+B24+B25+B26+B32+B37+B43+B51+B56+B113+B126+B127+B136+B145+B156+B157+B137+B65+B88+B97+B66+B114+B146+B67+B68+B98+B44+B82+B83+B107+B99</f>
        <v>268</v>
      </c>
      <c r="H7" s="5">
        <f>B7+B16+B17+B18+B27+B28+B29+B33+B38+B45+B52+B57+B115+B129+B130+B138+B139+B147+B158+B159+B89+B100+B69+B70+B116+B148+B73+B46+B71+B72+B101+B84+B85</f>
        <v>249</v>
      </c>
      <c r="I7" s="5">
        <f>B8+B34+B39+B47+B53+B58+B117+B131+B140+B141+B149+B160+B161+B162+B90+B102+B75+B132+B76+B74+B118+B150+B48+B77+B78+B103</f>
        <v>201</v>
      </c>
      <c r="J7" s="5"/>
      <c r="K7" s="94">
        <f>SUM(F7+G7+H7+I7)</f>
        <v>718</v>
      </c>
    </row>
    <row r="8" spans="1:19" x14ac:dyDescent="0.25">
      <c r="A8" s="62">
        <v>141</v>
      </c>
      <c r="B8" s="5">
        <v>1</v>
      </c>
      <c r="C8" s="24">
        <v>23</v>
      </c>
      <c r="D8" s="5">
        <v>0</v>
      </c>
      <c r="E8" s="5"/>
      <c r="F8" s="5"/>
      <c r="G8" s="5"/>
      <c r="H8" s="5"/>
      <c r="I8" s="5"/>
      <c r="J8" s="5"/>
      <c r="K8" s="5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0</v>
      </c>
      <c r="D10" s="5"/>
      <c r="E10" s="5"/>
      <c r="F10" s="94">
        <f>D4+D10+D11+D12+D21+D22+D23+D31+D36+D41+D50+D55+D111+D123+D124+D125+D134+D135+D143+D144+D153+D154+D61+D87+D94+D62+D112+D155+D42+D80+D96</f>
        <v>7</v>
      </c>
      <c r="G10" s="5">
        <f>D6+D13+D14+D15+D24+D25+D32+D37+D43+D51+D56+D113+D126+D127+D136+D137+D145+D156+D157+D65+D88+D97+D26+D66+D114+D146+D67+D98</f>
        <v>9</v>
      </c>
      <c r="H10" s="5">
        <f>D7+D16+D17+D18+D27+D28+D29+D33+D38+D45+D52+D57+D115+D129+D130+D138+D147+D158+D159+D66+D89+D100+D69+D70+D148+D116+D46+D83</f>
        <v>24</v>
      </c>
      <c r="I10" s="5">
        <f>D8+D34+D39+D47+D53+D58+D117+D131+D140+D141+D149+D160+D161+D162+D90+D102+D73+D75+D132</f>
        <v>6</v>
      </c>
      <c r="J10" s="5"/>
      <c r="K10" s="94">
        <f>SUM(F10+G10+H10+I10)</f>
        <v>46</v>
      </c>
    </row>
    <row r="11" spans="1:19" x14ac:dyDescent="0.25">
      <c r="A11" s="62" t="s">
        <v>2874</v>
      </c>
      <c r="B11" s="5">
        <v>0</v>
      </c>
      <c r="C11" s="5"/>
      <c r="D11" s="5"/>
      <c r="E11" s="5"/>
      <c r="F11" s="5"/>
      <c r="G11" s="5"/>
      <c r="H11" s="5"/>
      <c r="I11" s="5"/>
      <c r="J11" s="5"/>
      <c r="K11" s="94">
        <f>K4+K7+K10</f>
        <v>1813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</v>
      </c>
      <c r="G16" s="5">
        <f>SUM(G4+G7+G10)</f>
        <v>665</v>
      </c>
      <c r="H16" s="5">
        <f>SUM(H4+H7+H10)</f>
        <v>652</v>
      </c>
      <c r="I16" s="5">
        <f>SUM(I4+I7+I10)</f>
        <v>489</v>
      </c>
      <c r="J16" s="5"/>
      <c r="K16" s="94">
        <f>SUM(F16+G16+H16+I16)</f>
        <v>1813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15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N18" s="220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0</v>
      </c>
      <c r="D21" s="5">
        <v>0</v>
      </c>
      <c r="E21" s="5"/>
      <c r="F21" s="5"/>
      <c r="G21" s="5"/>
      <c r="H21" s="5"/>
      <c r="I21" s="5"/>
      <c r="J21" s="5"/>
      <c r="K21" s="5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0</v>
      </c>
      <c r="C22" s="5"/>
      <c r="D22" s="5"/>
      <c r="E22" s="5"/>
      <c r="F22" s="5"/>
      <c r="G22" s="5"/>
      <c r="H22" s="5"/>
      <c r="I22" s="5"/>
      <c r="J22" s="5"/>
      <c r="K22" s="5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1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17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0</v>
      </c>
      <c r="C31" s="5">
        <v>0</v>
      </c>
      <c r="D31" s="5">
        <v>1</v>
      </c>
      <c r="E31" s="5"/>
      <c r="F31" s="5"/>
      <c r="G31" s="5"/>
      <c r="H31" s="5"/>
      <c r="I31" s="5"/>
      <c r="J31" s="5"/>
      <c r="K31" s="5"/>
      <c r="O31" s="220"/>
    </row>
    <row r="32" spans="1:19" x14ac:dyDescent="0.25">
      <c r="A32" s="62">
        <v>621</v>
      </c>
      <c r="B32" s="5">
        <v>4</v>
      </c>
      <c r="C32" s="5">
        <v>23</v>
      </c>
      <c r="D32" s="5">
        <v>0</v>
      </c>
      <c r="E32" s="135"/>
      <c r="F32" s="5"/>
      <c r="G32" s="5"/>
      <c r="H32" s="5"/>
      <c r="I32" s="5"/>
      <c r="J32" s="5"/>
      <c r="K32" s="5"/>
    </row>
    <row r="33" spans="1:16" x14ac:dyDescent="0.25">
      <c r="A33" s="62">
        <v>631</v>
      </c>
      <c r="B33" s="5">
        <v>1</v>
      </c>
      <c r="C33" s="5">
        <v>25</v>
      </c>
      <c r="D33" s="108">
        <v>2</v>
      </c>
      <c r="E33" s="108"/>
      <c r="F33" s="108"/>
      <c r="G33" s="108"/>
      <c r="H33" s="108"/>
      <c r="I33" s="108"/>
      <c r="J33" s="108"/>
      <c r="K33" s="10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0</v>
      </c>
      <c r="D36" s="5">
        <v>0</v>
      </c>
      <c r="E36" s="108"/>
      <c r="F36" s="108"/>
      <c r="G36" s="108"/>
      <c r="H36" s="108"/>
      <c r="I36" s="108"/>
      <c r="J36" s="108"/>
      <c r="K36" s="108"/>
      <c r="O36" s="220"/>
    </row>
    <row r="37" spans="1:16" x14ac:dyDescent="0.25">
      <c r="A37" s="62">
        <v>521</v>
      </c>
      <c r="B37" s="5"/>
      <c r="C37" s="24">
        <v>23</v>
      </c>
      <c r="D37" s="5">
        <v>1</v>
      </c>
      <c r="E37" s="108"/>
      <c r="F37" s="108"/>
      <c r="G37" s="108"/>
      <c r="H37" s="108"/>
      <c r="I37" s="108"/>
      <c r="J37" s="108"/>
      <c r="K37" s="108"/>
    </row>
    <row r="38" spans="1:16" x14ac:dyDescent="0.25">
      <c r="A38" s="62">
        <v>531</v>
      </c>
      <c r="B38" s="5"/>
      <c r="C38" s="24">
        <v>20</v>
      </c>
      <c r="D38" s="5">
        <v>3</v>
      </c>
      <c r="E38" s="108"/>
      <c r="F38" s="108"/>
      <c r="G38" s="108"/>
      <c r="H38" s="108"/>
      <c r="I38" s="108"/>
      <c r="J38" s="108"/>
      <c r="K38" s="10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0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0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2988</v>
      </c>
      <c r="B43" s="108">
        <v>0</v>
      </c>
      <c r="C43" s="108">
        <v>25</v>
      </c>
      <c r="D43" s="108"/>
      <c r="E43" s="260"/>
      <c r="F43" s="108"/>
      <c r="G43" s="108"/>
      <c r="H43" s="108"/>
      <c r="I43" s="108"/>
      <c r="J43" s="108"/>
      <c r="K43" s="108"/>
      <c r="N43" s="220"/>
      <c r="O43" s="220"/>
    </row>
    <row r="44" spans="1:16" x14ac:dyDescent="0.25">
      <c r="A44" s="108" t="s">
        <v>4492</v>
      </c>
      <c r="B44" s="108">
        <v>23</v>
      </c>
      <c r="C44" s="108"/>
      <c r="D44" s="108"/>
      <c r="E44" s="260"/>
      <c r="F44" s="108"/>
      <c r="G44" s="108"/>
      <c r="H44" s="108"/>
      <c r="I44" s="108"/>
      <c r="J44" s="108"/>
      <c r="K44" s="108"/>
      <c r="N44" s="220"/>
    </row>
    <row r="45" spans="1:16" x14ac:dyDescent="0.25">
      <c r="A45" s="108" t="s">
        <v>2989</v>
      </c>
      <c r="B45" s="108">
        <v>0</v>
      </c>
      <c r="C45" s="108">
        <v>24</v>
      </c>
      <c r="D45" s="108">
        <v>2</v>
      </c>
      <c r="E45" s="260"/>
      <c r="F45" s="108"/>
      <c r="G45" s="108"/>
      <c r="H45" s="108"/>
      <c r="I45" s="108"/>
      <c r="J45" s="108"/>
      <c r="K45" s="108"/>
    </row>
    <row r="46" spans="1:16" x14ac:dyDescent="0.25">
      <c r="A46" s="108" t="s">
        <v>5088</v>
      </c>
      <c r="B46" s="108">
        <v>17</v>
      </c>
      <c r="C46" s="108"/>
      <c r="D46" s="108">
        <v>1</v>
      </c>
      <c r="E46" s="260" t="s">
        <v>2843</v>
      </c>
      <c r="F46" s="108"/>
      <c r="G46" s="108"/>
      <c r="H46" s="108"/>
      <c r="I46" s="108"/>
      <c r="J46" s="108"/>
      <c r="K46" s="108"/>
    </row>
    <row r="47" spans="1:16" x14ac:dyDescent="0.25">
      <c r="A47" s="108" t="s">
        <v>2990</v>
      </c>
      <c r="B47" s="108">
        <v>0</v>
      </c>
      <c r="C47" s="108">
        <v>23</v>
      </c>
      <c r="D47" s="108">
        <v>0</v>
      </c>
      <c r="E47" s="260"/>
      <c r="F47" s="108"/>
      <c r="G47" s="108"/>
      <c r="H47" s="108"/>
      <c r="I47" s="108"/>
      <c r="J47" s="108"/>
      <c r="K47" s="108"/>
      <c r="O47" s="303"/>
    </row>
    <row r="48" spans="1:16" x14ac:dyDescent="0.25">
      <c r="A48" s="108" t="s">
        <v>5761</v>
      </c>
      <c r="B48" s="108">
        <v>27</v>
      </c>
      <c r="C48" s="108"/>
      <c r="D48" s="108"/>
      <c r="E48" s="260"/>
      <c r="F48" s="108"/>
      <c r="G48" s="108"/>
      <c r="H48" s="108"/>
      <c r="I48" s="108"/>
      <c r="J48" s="108"/>
      <c r="K48" s="108"/>
      <c r="O48" s="303"/>
    </row>
    <row r="49" spans="1:20" ht="42.75" x14ac:dyDescent="0.25">
      <c r="A49" s="353" t="s">
        <v>5116</v>
      </c>
      <c r="B49" s="108"/>
      <c r="C49" s="108"/>
      <c r="D49" s="108"/>
      <c r="E49" s="260"/>
      <c r="F49" s="108"/>
      <c r="G49" s="108"/>
      <c r="H49" s="108"/>
      <c r="I49" s="108"/>
      <c r="J49" s="108"/>
      <c r="K49" s="108"/>
      <c r="O49" s="220"/>
    </row>
    <row r="50" spans="1:20" ht="15.75" thickBot="1" x14ac:dyDescent="0.3">
      <c r="A50" s="98" t="s">
        <v>2986</v>
      </c>
      <c r="B50" s="108">
        <v>0</v>
      </c>
      <c r="C50" s="108">
        <v>0</v>
      </c>
      <c r="D50" s="108"/>
      <c r="E50" s="108"/>
      <c r="F50" s="108"/>
      <c r="G50" s="108"/>
      <c r="H50" s="108"/>
      <c r="I50" s="108"/>
      <c r="J50" s="108"/>
      <c r="K50" s="108"/>
      <c r="O50" s="220"/>
    </row>
    <row r="51" spans="1:20" x14ac:dyDescent="0.25">
      <c r="A51" s="108" t="s">
        <v>2991</v>
      </c>
      <c r="B51" s="5">
        <v>2</v>
      </c>
      <c r="C51" s="108">
        <v>25</v>
      </c>
      <c r="D51" s="5">
        <v>1</v>
      </c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2992</v>
      </c>
      <c r="B52" s="5">
        <v>0</v>
      </c>
      <c r="C52" s="5">
        <v>24</v>
      </c>
      <c r="D52" s="5">
        <v>2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2993</v>
      </c>
      <c r="B53" s="5">
        <v>1</v>
      </c>
      <c r="C53" s="5">
        <v>21</v>
      </c>
      <c r="D53" s="5">
        <v>0</v>
      </c>
      <c r="E53" s="5"/>
      <c r="F53" s="5"/>
      <c r="G53" s="5"/>
      <c r="H53" s="5"/>
      <c r="I53" s="5"/>
      <c r="J53" s="5"/>
      <c r="K53" s="5"/>
      <c r="O53" s="220"/>
    </row>
    <row r="54" spans="1:20" ht="28.5" x14ac:dyDescent="0.25">
      <c r="A54" s="354" t="s">
        <v>5117</v>
      </c>
      <c r="B54" s="5"/>
      <c r="C54" s="5"/>
      <c r="D54" s="5"/>
      <c r="E54" s="5"/>
      <c r="F54" s="5"/>
      <c r="G54" s="5"/>
      <c r="H54" s="5"/>
      <c r="I54" s="5"/>
      <c r="J54" s="5"/>
      <c r="K54" s="5"/>
    </row>
    <row r="55" spans="1:20" x14ac:dyDescent="0.25">
      <c r="A55" s="5" t="s">
        <v>2994</v>
      </c>
      <c r="B55" s="5">
        <v>0</v>
      </c>
      <c r="C55" s="5">
        <v>0</v>
      </c>
      <c r="D55" s="5">
        <v>0</v>
      </c>
      <c r="E55" s="264"/>
      <c r="F55" s="5"/>
      <c r="G55" s="5"/>
      <c r="H55" s="5"/>
      <c r="I55" s="5"/>
      <c r="J55" s="5"/>
      <c r="K55" s="5"/>
      <c r="O55" s="220"/>
      <c r="T55" s="220"/>
    </row>
    <row r="56" spans="1:20" x14ac:dyDescent="0.25">
      <c r="A56" s="5" t="s">
        <v>2995</v>
      </c>
      <c r="B56" s="5">
        <v>1</v>
      </c>
      <c r="C56" s="5">
        <v>25</v>
      </c>
      <c r="D56" s="5">
        <v>0</v>
      </c>
      <c r="E56" s="5"/>
      <c r="F56" s="5"/>
      <c r="G56" s="5"/>
      <c r="H56" s="5"/>
      <c r="I56" s="5"/>
      <c r="J56" s="5"/>
      <c r="K56" s="5"/>
      <c r="O56" s="220"/>
    </row>
    <row r="57" spans="1:20" x14ac:dyDescent="0.25">
      <c r="A57" s="5" t="s">
        <v>2996</v>
      </c>
      <c r="B57" s="5">
        <v>1</v>
      </c>
      <c r="C57" s="5">
        <v>24</v>
      </c>
      <c r="D57" s="5">
        <v>2</v>
      </c>
      <c r="E57" s="135" t="s">
        <v>3636</v>
      </c>
      <c r="F57" s="5"/>
      <c r="G57" s="5"/>
      <c r="H57" s="5"/>
      <c r="I57" s="5"/>
      <c r="J57" s="5"/>
      <c r="K57" s="5"/>
    </row>
    <row r="58" spans="1:20" x14ac:dyDescent="0.25">
      <c r="A58" s="5" t="s">
        <v>2997</v>
      </c>
      <c r="B58" s="5">
        <v>2</v>
      </c>
      <c r="C58" s="5">
        <v>19</v>
      </c>
      <c r="D58" s="5">
        <v>1</v>
      </c>
      <c r="E58" s="5"/>
      <c r="F58" s="5"/>
      <c r="G58" s="5"/>
      <c r="H58" s="5"/>
      <c r="I58" s="5"/>
      <c r="J58" s="5"/>
      <c r="K58" s="5"/>
    </row>
    <row r="59" spans="1:20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O59" s="220"/>
    </row>
    <row r="60" spans="1:20" x14ac:dyDescent="0.25">
      <c r="A60" s="84" t="s">
        <v>3386</v>
      </c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20" x14ac:dyDescent="0.25">
      <c r="A61" s="5" t="s">
        <v>5096</v>
      </c>
      <c r="B61" s="5">
        <v>0</v>
      </c>
      <c r="C61" s="5"/>
      <c r="D61" s="5"/>
      <c r="E61" s="24"/>
      <c r="F61" s="5"/>
      <c r="G61" s="5"/>
      <c r="H61" s="5"/>
      <c r="I61" s="5"/>
      <c r="J61" s="5"/>
      <c r="K61" s="5"/>
      <c r="O61" s="220"/>
      <c r="P61" s="220"/>
    </row>
    <row r="62" spans="1:20" x14ac:dyDescent="0.25">
      <c r="A62" s="5" t="s">
        <v>5097</v>
      </c>
      <c r="B62" s="5">
        <v>0</v>
      </c>
      <c r="C62" s="5"/>
      <c r="D62" s="5">
        <v>0</v>
      </c>
      <c r="E62" s="264"/>
      <c r="F62" s="5"/>
      <c r="G62" s="5"/>
      <c r="H62" s="5"/>
      <c r="I62" s="5"/>
      <c r="J62" s="5"/>
      <c r="K62" s="5"/>
    </row>
    <row r="63" spans="1:20" x14ac:dyDescent="0.25">
      <c r="A63" s="5" t="s">
        <v>4060</v>
      </c>
      <c r="B63" s="5">
        <v>0</v>
      </c>
      <c r="C63" s="5"/>
      <c r="D63" s="5"/>
      <c r="E63" s="264"/>
      <c r="F63" s="5"/>
      <c r="G63" s="5"/>
      <c r="H63" s="5"/>
      <c r="I63" s="5"/>
      <c r="J63" s="5"/>
      <c r="K63" s="5"/>
      <c r="O63" s="220"/>
    </row>
    <row r="64" spans="1:20" x14ac:dyDescent="0.25">
      <c r="A64" s="5" t="s">
        <v>4081</v>
      </c>
      <c r="B64" s="5">
        <v>0</v>
      </c>
      <c r="C64" s="5"/>
      <c r="D64" s="5"/>
      <c r="E64" s="264"/>
      <c r="F64" s="5"/>
      <c r="G64" s="5"/>
      <c r="H64" s="5"/>
      <c r="I64" s="5"/>
      <c r="J64" s="5"/>
      <c r="K64" s="5"/>
      <c r="O64" s="220"/>
      <c r="P64" s="220"/>
    </row>
    <row r="65" spans="1:16" x14ac:dyDescent="0.25">
      <c r="A65" s="5" t="s">
        <v>5092</v>
      </c>
      <c r="B65" s="5">
        <v>27</v>
      </c>
      <c r="C65" s="5"/>
      <c r="D65" s="5"/>
      <c r="E65" s="24"/>
      <c r="F65" s="5"/>
      <c r="G65" s="5"/>
      <c r="H65" s="5"/>
      <c r="I65" s="5"/>
      <c r="J65" s="5"/>
      <c r="K65" s="5"/>
    </row>
    <row r="66" spans="1:16" x14ac:dyDescent="0.25">
      <c r="A66" s="5" t="s">
        <v>5093</v>
      </c>
      <c r="B66" s="5">
        <v>29</v>
      </c>
      <c r="C66" s="5"/>
      <c r="D66" s="5"/>
      <c r="E66" s="24"/>
      <c r="F66" s="5"/>
      <c r="G66" s="5"/>
      <c r="H66" s="5"/>
      <c r="I66" s="5"/>
      <c r="J66" s="5"/>
      <c r="K66" s="5"/>
      <c r="O66" s="220"/>
      <c r="P66" s="220"/>
    </row>
    <row r="67" spans="1:16" x14ac:dyDescent="0.25">
      <c r="A67" s="5" t="s">
        <v>4488</v>
      </c>
      <c r="B67" s="5">
        <v>28</v>
      </c>
      <c r="C67" s="5"/>
      <c r="D67" s="5">
        <v>0</v>
      </c>
      <c r="E67" s="26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4489</v>
      </c>
      <c r="B68" s="5">
        <v>0</v>
      </c>
      <c r="C68" s="5"/>
      <c r="D68" s="5"/>
      <c r="E68" s="2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5094</v>
      </c>
      <c r="B69" s="5">
        <v>31</v>
      </c>
      <c r="C69" s="5"/>
      <c r="D69" s="5"/>
      <c r="E69" s="24"/>
      <c r="F69" s="5"/>
      <c r="G69" s="5"/>
      <c r="H69" s="5"/>
      <c r="I69" s="5"/>
      <c r="J69" s="5"/>
      <c r="K69" s="5"/>
    </row>
    <row r="70" spans="1:16" x14ac:dyDescent="0.25">
      <c r="A70" s="5" t="s">
        <v>5095</v>
      </c>
      <c r="B70" s="5">
        <v>29</v>
      </c>
      <c r="C70" s="5"/>
      <c r="D70" s="5"/>
      <c r="E70" s="2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5090</v>
      </c>
      <c r="B71" s="5">
        <v>31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5091</v>
      </c>
      <c r="B72" s="5">
        <v>0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4487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5089</v>
      </c>
      <c r="B74" s="5">
        <v>16</v>
      </c>
      <c r="C74" s="5"/>
      <c r="D74" s="5"/>
      <c r="E74" s="24"/>
      <c r="F74" s="5"/>
      <c r="G74" s="5"/>
      <c r="H74" s="5"/>
      <c r="I74" s="5"/>
      <c r="J74" s="5"/>
      <c r="K74" s="5"/>
      <c r="M74" s="220"/>
      <c r="N74" s="220"/>
    </row>
    <row r="75" spans="1:16" x14ac:dyDescent="0.25">
      <c r="A75" s="5" t="s">
        <v>5098</v>
      </c>
      <c r="B75" s="5">
        <v>28</v>
      </c>
      <c r="C75" s="5"/>
      <c r="D75" s="5"/>
      <c r="E75" s="24"/>
      <c r="F75" s="5"/>
      <c r="G75" s="5"/>
      <c r="H75" s="5"/>
      <c r="I75" s="5"/>
      <c r="J75" s="5"/>
      <c r="K75" s="5"/>
      <c r="O75" s="220"/>
      <c r="P75" s="220"/>
    </row>
    <row r="76" spans="1:16" x14ac:dyDescent="0.25">
      <c r="A76" s="5" t="s">
        <v>5099</v>
      </c>
      <c r="B76" s="5">
        <v>26</v>
      </c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 t="s">
        <v>5762</v>
      </c>
      <c r="B77" s="5">
        <v>22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5763</v>
      </c>
      <c r="B78" s="5">
        <v>20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ht="30.6" customHeight="1" x14ac:dyDescent="0.25">
      <c r="A79" s="356" t="s">
        <v>4524</v>
      </c>
      <c r="B79" s="5"/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4525</v>
      </c>
      <c r="B80" s="5">
        <v>0</v>
      </c>
      <c r="C80" s="5"/>
      <c r="D80" s="5">
        <v>2</v>
      </c>
      <c r="E80" s="264" t="s">
        <v>2843</v>
      </c>
      <c r="F80" s="5"/>
      <c r="G80" s="5"/>
      <c r="H80" s="5"/>
      <c r="I80" s="5"/>
      <c r="J80" s="5"/>
      <c r="K80" s="5"/>
    </row>
    <row r="81" spans="1:15" x14ac:dyDescent="0.25">
      <c r="A81" s="5" t="s">
        <v>4526</v>
      </c>
      <c r="B81" s="5">
        <v>0</v>
      </c>
      <c r="C81" s="5"/>
      <c r="D81" s="5"/>
      <c r="E81" s="24"/>
      <c r="F81" s="5"/>
      <c r="G81" s="5"/>
      <c r="H81" s="5"/>
      <c r="I81" s="5"/>
      <c r="J81" s="5"/>
      <c r="K81" s="5"/>
    </row>
    <row r="82" spans="1:15" x14ac:dyDescent="0.25">
      <c r="A82" s="5" t="s">
        <v>5100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5101</v>
      </c>
      <c r="B83" s="5">
        <v>24</v>
      </c>
      <c r="C83" s="5"/>
      <c r="D83" s="5">
        <v>1</v>
      </c>
      <c r="E83" s="264" t="s">
        <v>2843</v>
      </c>
      <c r="F83" s="5"/>
      <c r="G83" s="5"/>
      <c r="H83" s="5"/>
      <c r="I83" s="5"/>
      <c r="J83" s="5"/>
      <c r="K83" s="5"/>
    </row>
    <row r="84" spans="1:15" x14ac:dyDescent="0.25">
      <c r="A84" s="5" t="s">
        <v>5765</v>
      </c>
      <c r="B84" s="5">
        <v>26</v>
      </c>
      <c r="C84" s="5"/>
      <c r="D84" s="5"/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5764</v>
      </c>
      <c r="B85" s="5">
        <v>24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ht="43.9" customHeight="1" x14ac:dyDescent="0.25">
      <c r="A86" s="356" t="s">
        <v>5118</v>
      </c>
      <c r="B86" s="5"/>
      <c r="C86" s="5"/>
      <c r="D86" s="5"/>
      <c r="E86" s="24"/>
      <c r="F86" s="5"/>
      <c r="G86" s="5"/>
      <c r="H86" s="5"/>
      <c r="I86" s="5"/>
      <c r="J86" s="5"/>
      <c r="K86" s="5"/>
      <c r="O86" s="220"/>
    </row>
    <row r="87" spans="1:15" x14ac:dyDescent="0.25">
      <c r="A87" s="5" t="s">
        <v>4347</v>
      </c>
      <c r="B87" s="5">
        <v>0</v>
      </c>
      <c r="C87" s="86">
        <v>0</v>
      </c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 t="s">
        <v>4348</v>
      </c>
      <c r="B88" s="5">
        <v>1</v>
      </c>
      <c r="C88" s="86">
        <v>22</v>
      </c>
      <c r="D88" s="5">
        <v>0</v>
      </c>
      <c r="E88" s="264"/>
      <c r="F88" s="5"/>
      <c r="G88" s="5"/>
      <c r="H88" s="5"/>
      <c r="I88" s="5"/>
      <c r="J88" s="5"/>
      <c r="K88" s="5"/>
    </row>
    <row r="89" spans="1:15" x14ac:dyDescent="0.25">
      <c r="A89" s="5" t="s">
        <v>4349</v>
      </c>
      <c r="B89" s="5">
        <v>5</v>
      </c>
      <c r="C89" s="86">
        <v>25</v>
      </c>
      <c r="D89" s="5">
        <v>2</v>
      </c>
      <c r="E89" s="264" t="s">
        <v>3636</v>
      </c>
      <c r="F89" s="5"/>
      <c r="G89" s="5"/>
      <c r="H89" s="5"/>
      <c r="I89" s="5"/>
      <c r="J89" s="5"/>
      <c r="K89" s="5"/>
    </row>
    <row r="90" spans="1:15" x14ac:dyDescent="0.25">
      <c r="A90" s="5" t="s">
        <v>4350</v>
      </c>
      <c r="B90" s="5">
        <v>4</v>
      </c>
      <c r="C90" s="5">
        <v>22</v>
      </c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/>
      <c r="B91" s="5"/>
      <c r="C91" s="5"/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ht="42.75" x14ac:dyDescent="0.25">
      <c r="A93" s="356" t="s">
        <v>5121</v>
      </c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x14ac:dyDescent="0.25">
      <c r="A94" s="5" t="s">
        <v>5317</v>
      </c>
      <c r="B94" s="5">
        <v>0</v>
      </c>
      <c r="C94" s="5">
        <v>0</v>
      </c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4052</v>
      </c>
      <c r="B95" s="5">
        <v>0</v>
      </c>
      <c r="C95" s="5">
        <v>0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5135</v>
      </c>
      <c r="B96" s="5">
        <v>0</v>
      </c>
      <c r="C96" s="5"/>
      <c r="D96" s="5">
        <v>1</v>
      </c>
      <c r="E96" s="264" t="s">
        <v>2843</v>
      </c>
      <c r="F96" s="5"/>
      <c r="G96" s="5"/>
      <c r="H96" s="5"/>
      <c r="I96" s="5"/>
      <c r="J96" s="5"/>
      <c r="K96" s="5"/>
    </row>
    <row r="97" spans="1:11" x14ac:dyDescent="0.25">
      <c r="A97" s="5" t="s">
        <v>4130</v>
      </c>
      <c r="B97" s="5">
        <v>0</v>
      </c>
      <c r="C97" s="5">
        <v>23</v>
      </c>
      <c r="D97" s="5">
        <v>0</v>
      </c>
      <c r="E97" s="264"/>
      <c r="F97" s="5"/>
      <c r="G97" s="5"/>
      <c r="H97" s="5"/>
      <c r="I97" s="5"/>
      <c r="J97" s="5"/>
      <c r="K97" s="5"/>
    </row>
    <row r="98" spans="1:11" x14ac:dyDescent="0.25">
      <c r="A98" s="5" t="s">
        <v>4490</v>
      </c>
      <c r="B98" s="5">
        <v>0</v>
      </c>
      <c r="C98" s="5">
        <v>25</v>
      </c>
      <c r="D98" s="5">
        <v>1</v>
      </c>
      <c r="E98" s="264" t="s">
        <v>2843</v>
      </c>
      <c r="F98" s="5"/>
      <c r="G98" s="5"/>
      <c r="H98" s="5"/>
      <c r="I98" s="5"/>
      <c r="J98" s="5"/>
      <c r="K98" s="5"/>
    </row>
    <row r="99" spans="1:11" x14ac:dyDescent="0.25">
      <c r="A99" s="5" t="s">
        <v>5767</v>
      </c>
      <c r="B99" s="5">
        <v>20</v>
      </c>
      <c r="C99" s="5"/>
      <c r="D99" s="5"/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4131</v>
      </c>
      <c r="B100" s="5">
        <v>0</v>
      </c>
      <c r="C100" s="5">
        <v>25</v>
      </c>
      <c r="D100" s="5"/>
      <c r="E100" s="24"/>
      <c r="F100" s="5"/>
      <c r="G100" s="5"/>
      <c r="H100" s="5"/>
      <c r="I100" s="5"/>
      <c r="J100" s="5"/>
      <c r="K100" s="5"/>
    </row>
    <row r="101" spans="1:11" x14ac:dyDescent="0.25">
      <c r="A101" s="5" t="s">
        <v>5102</v>
      </c>
      <c r="B101" s="5">
        <v>11</v>
      </c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4132</v>
      </c>
      <c r="B102" s="5">
        <v>0</v>
      </c>
      <c r="C102" s="5">
        <v>25</v>
      </c>
      <c r="D102" s="5">
        <v>1</v>
      </c>
      <c r="E102" s="264" t="s">
        <v>2843</v>
      </c>
      <c r="F102" s="5"/>
      <c r="G102" s="5"/>
      <c r="H102" s="5"/>
      <c r="I102" s="5"/>
      <c r="J102" s="5"/>
      <c r="K102" s="5"/>
    </row>
    <row r="103" spans="1:11" x14ac:dyDescent="0.25">
      <c r="A103" s="5" t="s">
        <v>5766</v>
      </c>
      <c r="B103" s="5">
        <v>12</v>
      </c>
      <c r="C103" s="5"/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/>
      <c r="B104" s="5"/>
      <c r="C104" s="5"/>
      <c r="D104" s="5"/>
      <c r="E104" s="24"/>
      <c r="F104" s="5"/>
      <c r="G104" s="5"/>
      <c r="H104" s="5"/>
      <c r="I104" s="5"/>
      <c r="J104" s="5"/>
      <c r="K104" s="5"/>
    </row>
    <row r="105" spans="1:11" ht="31.9" customHeight="1" x14ac:dyDescent="0.25">
      <c r="A105" s="356" t="s">
        <v>4547</v>
      </c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x14ac:dyDescent="0.25">
      <c r="A106" s="5" t="s">
        <v>4548</v>
      </c>
      <c r="B106" s="5">
        <v>0</v>
      </c>
      <c r="C106" s="5">
        <v>0</v>
      </c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5103</v>
      </c>
      <c r="B107" s="5">
        <v>6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5768</v>
      </c>
      <c r="B108" s="5"/>
      <c r="C108" s="5">
        <v>24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/>
      <c r="B109" s="5"/>
      <c r="C109" s="5"/>
      <c r="D109" s="5"/>
      <c r="E109" s="24"/>
      <c r="F109" s="5"/>
      <c r="G109" s="5"/>
      <c r="H109" s="5"/>
      <c r="I109" s="5"/>
      <c r="J109" s="5"/>
      <c r="K109" s="5"/>
    </row>
    <row r="110" spans="1:11" ht="28.5" x14ac:dyDescent="0.25">
      <c r="A110" s="356" t="s">
        <v>3</v>
      </c>
      <c r="B110" s="5"/>
      <c r="C110" s="5"/>
      <c r="D110" s="5"/>
      <c r="E110" s="97"/>
      <c r="F110" s="5"/>
      <c r="G110" s="5"/>
      <c r="H110" s="5"/>
      <c r="I110" s="5"/>
      <c r="J110" s="5"/>
      <c r="K110" s="5"/>
    </row>
    <row r="111" spans="1:11" ht="13.9" customHeight="1" x14ac:dyDescent="0.25">
      <c r="A111" s="362" t="s">
        <v>2489</v>
      </c>
      <c r="B111" s="5">
        <v>0</v>
      </c>
      <c r="C111" s="5">
        <v>0</v>
      </c>
      <c r="D111" s="5">
        <v>0</v>
      </c>
      <c r="E111" s="3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3456</v>
      </c>
      <c r="B112" s="5">
        <v>0</v>
      </c>
      <c r="C112" s="24"/>
      <c r="D112" s="5">
        <v>1</v>
      </c>
      <c r="E112" s="391" t="s">
        <v>5274</v>
      </c>
      <c r="F112" s="5"/>
      <c r="G112" s="5"/>
      <c r="H112" s="5"/>
      <c r="I112" s="5"/>
      <c r="J112" s="5"/>
      <c r="K112" s="5"/>
    </row>
    <row r="113" spans="1:16" x14ac:dyDescent="0.25">
      <c r="A113" s="362" t="s">
        <v>2490</v>
      </c>
      <c r="B113" s="5">
        <v>0</v>
      </c>
      <c r="C113" s="5">
        <v>0</v>
      </c>
      <c r="D113" s="5">
        <v>1</v>
      </c>
      <c r="E113" s="5"/>
      <c r="F113" s="5"/>
      <c r="G113" s="5"/>
      <c r="H113" s="5"/>
      <c r="I113" s="5"/>
      <c r="J113" s="5"/>
      <c r="K113" s="94"/>
    </row>
    <row r="114" spans="1:16" x14ac:dyDescent="0.25">
      <c r="A114" s="362" t="s">
        <v>3981</v>
      </c>
      <c r="B114" s="5">
        <v>17</v>
      </c>
      <c r="C114" s="24">
        <v>0</v>
      </c>
      <c r="D114" s="5"/>
      <c r="E114" s="5"/>
      <c r="F114" s="5"/>
      <c r="G114" s="5"/>
      <c r="H114" s="5"/>
      <c r="I114" s="5"/>
      <c r="J114" s="5"/>
      <c r="K114" s="94"/>
    </row>
    <row r="115" spans="1:16" x14ac:dyDescent="0.25">
      <c r="A115" s="362" t="s">
        <v>100</v>
      </c>
      <c r="B115" s="5">
        <v>0</v>
      </c>
      <c r="C115" s="24">
        <v>25</v>
      </c>
      <c r="D115" s="5">
        <v>0</v>
      </c>
      <c r="E115" s="135"/>
      <c r="F115" s="5"/>
      <c r="G115" s="5"/>
      <c r="H115" s="5"/>
      <c r="I115" s="5"/>
      <c r="J115" s="5"/>
      <c r="K115" s="5"/>
    </row>
    <row r="116" spans="1:16" x14ac:dyDescent="0.25">
      <c r="A116" s="362" t="s">
        <v>4491</v>
      </c>
      <c r="B116" s="5">
        <v>9</v>
      </c>
      <c r="C116" s="5">
        <v>0</v>
      </c>
      <c r="D116" s="5">
        <v>0</v>
      </c>
      <c r="E116" s="135"/>
      <c r="F116" s="5"/>
      <c r="G116" s="5"/>
      <c r="H116" s="5"/>
      <c r="I116" s="5"/>
      <c r="J116" s="5"/>
      <c r="K116" s="5"/>
      <c r="M116" s="220" t="s">
        <v>5748</v>
      </c>
      <c r="N116" s="220"/>
    </row>
    <row r="117" spans="1:16" x14ac:dyDescent="0.25">
      <c r="A117" s="362" t="s">
        <v>2491</v>
      </c>
      <c r="B117" s="5">
        <v>1</v>
      </c>
      <c r="C117" s="5">
        <v>25</v>
      </c>
      <c r="D117" s="5">
        <v>0</v>
      </c>
      <c r="E117" s="5"/>
      <c r="F117" s="5"/>
      <c r="G117" s="5"/>
      <c r="H117" s="5"/>
      <c r="I117" s="5"/>
      <c r="J117" s="5"/>
      <c r="K117" s="94"/>
      <c r="M117" s="220" t="s">
        <v>5749</v>
      </c>
      <c r="O117" t="s">
        <v>5751</v>
      </c>
      <c r="P117" t="s">
        <v>5752</v>
      </c>
    </row>
    <row r="118" spans="1:16" x14ac:dyDescent="0.25">
      <c r="A118" s="369" t="s">
        <v>5104</v>
      </c>
      <c r="B118" s="5">
        <v>10</v>
      </c>
      <c r="C118" s="5">
        <v>0</v>
      </c>
      <c r="D118" s="5"/>
      <c r="E118" s="5"/>
      <c r="F118" s="5"/>
      <c r="G118" s="5"/>
      <c r="H118" s="5"/>
      <c r="I118" s="5"/>
      <c r="J118" s="5"/>
      <c r="K118" s="5"/>
      <c r="M118" s="220" t="s">
        <v>5750</v>
      </c>
      <c r="O118" t="s">
        <v>5753</v>
      </c>
      <c r="P118" t="s">
        <v>5754</v>
      </c>
    </row>
    <row r="119" spans="1:16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94"/>
    </row>
    <row r="120" spans="1:16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</row>
    <row r="121" spans="1:16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94"/>
    </row>
    <row r="122" spans="1:16" ht="28.5" x14ac:dyDescent="0.25">
      <c r="A122" s="356" t="s">
        <v>288</v>
      </c>
      <c r="B122" s="5"/>
      <c r="C122" s="5"/>
      <c r="D122" s="5"/>
      <c r="E122" s="5"/>
      <c r="F122" s="5"/>
      <c r="G122" s="5"/>
      <c r="H122" s="5"/>
      <c r="I122" s="5"/>
      <c r="J122" s="5"/>
      <c r="K122" s="94"/>
    </row>
    <row r="123" spans="1:16" x14ac:dyDescent="0.25">
      <c r="A123" s="62">
        <v>711</v>
      </c>
      <c r="B123" s="5">
        <v>0</v>
      </c>
      <c r="C123" s="5">
        <v>0</v>
      </c>
      <c r="D123" s="5">
        <v>1</v>
      </c>
      <c r="E123" s="135"/>
      <c r="F123" s="5"/>
      <c r="G123" s="5"/>
      <c r="H123" s="5"/>
      <c r="I123" s="5"/>
      <c r="J123" s="5"/>
      <c r="K123" s="5"/>
    </row>
    <row r="124" spans="1:16" x14ac:dyDescent="0.25">
      <c r="A124" s="62">
        <v>712</v>
      </c>
      <c r="B124" s="5">
        <v>0</v>
      </c>
      <c r="C124" s="5"/>
      <c r="D124" s="5">
        <v>0</v>
      </c>
      <c r="F124" s="5"/>
      <c r="G124" s="5"/>
      <c r="H124" s="5"/>
      <c r="I124" s="5"/>
      <c r="J124" s="5"/>
      <c r="K124" s="5"/>
    </row>
    <row r="125" spans="1:16" x14ac:dyDescent="0.25">
      <c r="A125" s="62" t="s">
        <v>2894</v>
      </c>
      <c r="B125" s="5">
        <v>0</v>
      </c>
      <c r="C125" s="5"/>
      <c r="D125" s="5"/>
      <c r="E125" s="5"/>
      <c r="F125" s="5"/>
      <c r="G125" s="5"/>
      <c r="H125" s="5"/>
      <c r="I125" s="5"/>
      <c r="J125" s="5"/>
      <c r="K125" s="5"/>
    </row>
    <row r="126" spans="1:16" x14ac:dyDescent="0.25">
      <c r="A126" s="62">
        <v>721</v>
      </c>
      <c r="B126" s="5">
        <v>0</v>
      </c>
      <c r="C126" s="5">
        <v>24</v>
      </c>
      <c r="D126" s="5">
        <v>1</v>
      </c>
      <c r="E126" s="254"/>
      <c r="F126" s="5"/>
      <c r="G126" s="5"/>
      <c r="H126" s="5"/>
      <c r="I126" s="5"/>
      <c r="J126" s="5"/>
      <c r="K126" s="94"/>
    </row>
    <row r="127" spans="1:16" x14ac:dyDescent="0.25">
      <c r="A127" s="62">
        <v>722</v>
      </c>
      <c r="B127" s="5">
        <v>16</v>
      </c>
      <c r="C127" s="5">
        <v>0</v>
      </c>
      <c r="D127" s="5">
        <v>0</v>
      </c>
      <c r="F127" s="5"/>
      <c r="G127" s="5"/>
      <c r="H127" s="5"/>
      <c r="I127" s="5"/>
      <c r="J127" s="5"/>
      <c r="K127" s="5"/>
    </row>
    <row r="128" spans="1:16" x14ac:dyDescent="0.25">
      <c r="A128" s="62" t="s">
        <v>2882</v>
      </c>
      <c r="B128" s="5">
        <v>0</v>
      </c>
      <c r="C128" s="5"/>
      <c r="D128" s="5"/>
      <c r="E128" s="254"/>
      <c r="F128" s="5"/>
      <c r="G128" s="5"/>
      <c r="H128" s="5"/>
      <c r="I128" s="5"/>
      <c r="J128" s="5"/>
      <c r="K128" s="5"/>
    </row>
    <row r="129" spans="1:11" x14ac:dyDescent="0.25">
      <c r="A129" s="62">
        <v>731</v>
      </c>
      <c r="B129" s="5">
        <v>0</v>
      </c>
      <c r="C129" s="5">
        <v>22</v>
      </c>
      <c r="D129" s="5">
        <v>1</v>
      </c>
      <c r="E129" s="5"/>
      <c r="F129" s="5"/>
      <c r="G129" s="5"/>
      <c r="H129" s="5"/>
      <c r="I129" s="5"/>
      <c r="J129" s="5"/>
      <c r="K129" s="5"/>
    </row>
    <row r="130" spans="1:11" x14ac:dyDescent="0.25">
      <c r="A130" s="62">
        <v>732</v>
      </c>
      <c r="B130" s="5">
        <v>0</v>
      </c>
      <c r="C130" s="5">
        <v>0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741</v>
      </c>
      <c r="B131" s="5">
        <v>0</v>
      </c>
      <c r="C131" s="5">
        <v>24</v>
      </c>
      <c r="D131" s="5">
        <v>2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742</v>
      </c>
      <c r="B132" s="5"/>
      <c r="C132" s="5">
        <v>0</v>
      </c>
      <c r="D132" s="5"/>
      <c r="E132" s="5"/>
      <c r="F132" s="5"/>
      <c r="G132" s="5"/>
      <c r="H132" s="5"/>
      <c r="I132" s="5"/>
      <c r="J132" s="5"/>
      <c r="K132" s="5"/>
    </row>
    <row r="133" spans="1:11" x14ac:dyDescent="0.25">
      <c r="A133" s="355" t="s">
        <v>2</v>
      </c>
      <c r="B133" s="5"/>
      <c r="C133" s="5"/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62">
        <v>811</v>
      </c>
      <c r="B134" s="5">
        <v>0</v>
      </c>
      <c r="C134" s="5">
        <v>0</v>
      </c>
      <c r="D134" s="5">
        <v>0</v>
      </c>
      <c r="E134" s="5"/>
      <c r="F134" s="5"/>
      <c r="G134" s="5"/>
      <c r="H134" s="5"/>
      <c r="I134" s="5"/>
      <c r="J134" s="5"/>
      <c r="K134" s="5"/>
    </row>
    <row r="135" spans="1:11" x14ac:dyDescent="0.25">
      <c r="A135" s="62" t="s">
        <v>2881</v>
      </c>
      <c r="B135" s="5">
        <v>0</v>
      </c>
      <c r="C135" s="5"/>
      <c r="D135" s="5"/>
      <c r="E135" s="5"/>
      <c r="F135" s="5"/>
      <c r="G135" s="5"/>
      <c r="H135" s="5"/>
      <c r="I135" s="5"/>
      <c r="J135" s="5"/>
      <c r="K135" s="5"/>
    </row>
    <row r="136" spans="1:11" x14ac:dyDescent="0.25">
      <c r="A136" s="62">
        <v>821</v>
      </c>
      <c r="B136" s="5">
        <v>3</v>
      </c>
      <c r="C136" s="5">
        <v>25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1" x14ac:dyDescent="0.25">
      <c r="A137" s="62">
        <v>822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831</v>
      </c>
      <c r="B138" s="5">
        <v>1</v>
      </c>
      <c r="C138" s="5">
        <v>21</v>
      </c>
      <c r="D138" s="5">
        <v>1</v>
      </c>
      <c r="E138" s="5"/>
      <c r="F138" s="5"/>
      <c r="G138" s="5"/>
      <c r="H138" s="5"/>
      <c r="I138" s="5"/>
      <c r="J138" s="5"/>
      <c r="K138" s="5"/>
    </row>
    <row r="139" spans="1:11" x14ac:dyDescent="0.25">
      <c r="A139" s="62">
        <v>832</v>
      </c>
      <c r="B139" s="5">
        <v>0</v>
      </c>
      <c r="C139" s="5">
        <v>0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841</v>
      </c>
      <c r="B140" s="5">
        <v>2</v>
      </c>
      <c r="C140" s="5">
        <v>15</v>
      </c>
      <c r="D140" s="5">
        <v>1</v>
      </c>
      <c r="E140" s="135"/>
      <c r="F140" s="5"/>
      <c r="G140" s="5"/>
      <c r="H140" s="5"/>
      <c r="I140" s="5"/>
      <c r="J140" s="5"/>
      <c r="K140" s="5"/>
    </row>
    <row r="141" spans="1:11" x14ac:dyDescent="0.25">
      <c r="A141" s="62">
        <v>842</v>
      </c>
      <c r="B141" s="5">
        <v>0</v>
      </c>
      <c r="C141" s="5">
        <v>0</v>
      </c>
      <c r="D141" s="5">
        <v>0</v>
      </c>
      <c r="E141" s="135"/>
      <c r="F141" s="5"/>
      <c r="G141" s="5"/>
      <c r="H141" s="5"/>
      <c r="I141" s="5"/>
      <c r="J141" s="5"/>
      <c r="K141" s="5"/>
    </row>
    <row r="142" spans="1:11" ht="30.6" customHeight="1" x14ac:dyDescent="0.25">
      <c r="A142" s="356" t="s">
        <v>319</v>
      </c>
      <c r="B142" s="5"/>
      <c r="C142" s="5"/>
      <c r="D142" s="5"/>
      <c r="E142" s="5"/>
      <c r="F142" s="5"/>
      <c r="G142" s="5"/>
      <c r="H142" s="5"/>
      <c r="I142" s="5"/>
      <c r="J142" s="5"/>
      <c r="K142" s="5"/>
    </row>
    <row r="143" spans="1:11" x14ac:dyDescent="0.25">
      <c r="A143" s="62">
        <v>911</v>
      </c>
      <c r="B143" s="5">
        <v>0</v>
      </c>
      <c r="C143" s="5">
        <v>0</v>
      </c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912</v>
      </c>
      <c r="B144" s="5">
        <v>0</v>
      </c>
      <c r="C144" s="5"/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921</v>
      </c>
      <c r="B145" s="5">
        <v>2</v>
      </c>
      <c r="C145" s="5">
        <v>25</v>
      </c>
      <c r="D145" s="96">
        <v>3</v>
      </c>
      <c r="E145" s="255" t="s">
        <v>3636</v>
      </c>
      <c r="F145" s="5"/>
      <c r="G145" s="5"/>
      <c r="H145" s="5"/>
      <c r="I145" s="5"/>
      <c r="J145" s="5"/>
      <c r="K145" s="5"/>
    </row>
    <row r="146" spans="1:19" x14ac:dyDescent="0.25">
      <c r="A146" s="62">
        <v>922</v>
      </c>
      <c r="B146" s="5">
        <v>0</v>
      </c>
      <c r="C146" s="5"/>
      <c r="D146" s="5">
        <v>0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931</v>
      </c>
      <c r="B147" s="5">
        <v>0</v>
      </c>
      <c r="C147" s="5">
        <v>23</v>
      </c>
      <c r="D147" s="5">
        <v>1</v>
      </c>
      <c r="E147" s="135" t="s">
        <v>2843</v>
      </c>
      <c r="F147" s="5"/>
      <c r="G147" s="5"/>
      <c r="H147" s="5"/>
      <c r="I147" s="5"/>
      <c r="J147" s="5"/>
      <c r="K147" s="5"/>
      <c r="O147" s="252"/>
      <c r="P147" s="252"/>
      <c r="Q147" s="252"/>
      <c r="R147" s="252"/>
      <c r="S147" s="252"/>
    </row>
    <row r="148" spans="1:19" x14ac:dyDescent="0.25">
      <c r="A148" s="361">
        <v>932</v>
      </c>
      <c r="B148" s="5">
        <v>13</v>
      </c>
      <c r="C148" s="5"/>
      <c r="D148" s="108">
        <v>0</v>
      </c>
      <c r="E148" s="5"/>
      <c r="F148" s="108"/>
      <c r="G148" s="108"/>
      <c r="H148" s="108"/>
      <c r="I148" s="108"/>
      <c r="J148" s="108"/>
      <c r="K148" s="108"/>
      <c r="O148" s="252"/>
      <c r="P148" s="252"/>
      <c r="Q148" s="252"/>
      <c r="R148" s="252"/>
      <c r="S148" s="252"/>
    </row>
    <row r="149" spans="1:19" x14ac:dyDescent="0.25">
      <c r="A149" s="361">
        <v>941</v>
      </c>
      <c r="B149" s="5">
        <v>5</v>
      </c>
      <c r="C149" s="5">
        <v>25</v>
      </c>
      <c r="D149" s="108">
        <v>0</v>
      </c>
      <c r="E149" s="108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62">
        <v>942</v>
      </c>
      <c r="B150" s="5">
        <v>0</v>
      </c>
      <c r="C150" s="5"/>
      <c r="D150" s="5"/>
      <c r="E150" s="5"/>
      <c r="F150" s="5"/>
      <c r="G150" s="5"/>
      <c r="H150" s="5"/>
      <c r="I150" s="5"/>
      <c r="J150" s="5"/>
      <c r="K150" s="5"/>
      <c r="O150" s="252"/>
      <c r="P150" s="252"/>
      <c r="Q150" s="252"/>
      <c r="R150" s="252"/>
      <c r="S150" s="252"/>
    </row>
    <row r="151" spans="1:19" x14ac:dyDescent="0.25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O151" s="252"/>
      <c r="P151" s="252"/>
      <c r="Q151" s="252"/>
      <c r="R151" s="252"/>
      <c r="S151" s="252"/>
    </row>
    <row r="152" spans="1:19" x14ac:dyDescent="0.25">
      <c r="A152" s="355" t="s">
        <v>346</v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O152" s="252"/>
      <c r="P152" s="252"/>
      <c r="Q152" s="252"/>
      <c r="R152" s="252"/>
      <c r="S152" s="252"/>
    </row>
    <row r="153" spans="1:19" x14ac:dyDescent="0.25">
      <c r="A153" s="62">
        <v>311</v>
      </c>
      <c r="B153" s="5">
        <v>0</v>
      </c>
      <c r="C153" s="5">
        <v>0</v>
      </c>
      <c r="D153" s="5"/>
      <c r="E153" s="84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360">
        <v>312</v>
      </c>
      <c r="B154" s="5">
        <v>0</v>
      </c>
      <c r="C154" s="5"/>
      <c r="D154" s="5">
        <v>0</v>
      </c>
      <c r="E154" s="255"/>
      <c r="F154" s="5"/>
      <c r="G154" s="5"/>
      <c r="H154" s="5"/>
      <c r="I154" s="5"/>
      <c r="J154" s="5"/>
      <c r="K154" s="94"/>
      <c r="O154" s="252"/>
      <c r="P154" s="252"/>
      <c r="Q154" s="252"/>
      <c r="R154" s="252"/>
      <c r="S154" s="252"/>
    </row>
    <row r="155" spans="1:19" x14ac:dyDescent="0.25">
      <c r="A155" s="360">
        <v>313</v>
      </c>
      <c r="B155" s="5">
        <v>0</v>
      </c>
      <c r="C155" s="24"/>
      <c r="D155" s="5"/>
      <c r="E155" s="5"/>
      <c r="F155" s="5"/>
      <c r="G155" s="5"/>
      <c r="H155" s="5"/>
      <c r="I155" s="5"/>
      <c r="J155" s="5"/>
      <c r="K155" s="94"/>
    </row>
    <row r="156" spans="1:19" x14ac:dyDescent="0.25">
      <c r="A156" s="62">
        <v>321</v>
      </c>
      <c r="B156" s="5">
        <v>0</v>
      </c>
      <c r="C156" s="24">
        <v>24</v>
      </c>
      <c r="D156" s="5">
        <v>0</v>
      </c>
      <c r="E156" s="5"/>
      <c r="F156" s="5"/>
      <c r="G156" s="5"/>
      <c r="H156" s="5"/>
      <c r="I156" s="5"/>
      <c r="J156" s="5"/>
      <c r="K156" s="5"/>
    </row>
    <row r="157" spans="1:19" x14ac:dyDescent="0.25">
      <c r="A157" s="62">
        <v>322</v>
      </c>
      <c r="B157" s="5">
        <v>23</v>
      </c>
      <c r="C157" s="5"/>
      <c r="D157" s="5">
        <v>0</v>
      </c>
      <c r="E157" s="135"/>
      <c r="F157" s="5"/>
      <c r="G157" s="5"/>
      <c r="H157" s="5"/>
      <c r="I157" s="5"/>
      <c r="J157" s="5"/>
      <c r="K157" s="94"/>
      <c r="O157" t="s">
        <v>6</v>
      </c>
    </row>
    <row r="158" spans="1:19" x14ac:dyDescent="0.25">
      <c r="A158" s="62">
        <v>331</v>
      </c>
      <c r="B158" s="5">
        <v>0</v>
      </c>
      <c r="C158" s="24">
        <v>24</v>
      </c>
      <c r="D158" s="5">
        <v>1</v>
      </c>
      <c r="E158" s="135"/>
      <c r="F158" s="5"/>
      <c r="G158" s="5"/>
      <c r="H158" s="5"/>
      <c r="I158" s="5"/>
      <c r="J158" s="5"/>
      <c r="K158" s="5"/>
      <c r="N158" s="252"/>
      <c r="O158" s="335"/>
      <c r="P158" s="252"/>
    </row>
    <row r="159" spans="1:19" x14ac:dyDescent="0.25">
      <c r="A159" s="62">
        <v>332</v>
      </c>
      <c r="B159" s="5">
        <v>18</v>
      </c>
      <c r="C159" s="5"/>
      <c r="D159" s="5">
        <v>1</v>
      </c>
      <c r="E159" s="135" t="s">
        <v>2843</v>
      </c>
      <c r="F159" s="5"/>
      <c r="G159" s="5"/>
      <c r="H159" s="5"/>
      <c r="I159" s="5"/>
      <c r="J159" s="5"/>
      <c r="K159" s="94"/>
    </row>
    <row r="160" spans="1:19" x14ac:dyDescent="0.25">
      <c r="A160" s="62">
        <v>341</v>
      </c>
      <c r="B160" s="5">
        <v>3</v>
      </c>
      <c r="C160" s="5">
        <v>25</v>
      </c>
      <c r="D160" s="5">
        <v>0</v>
      </c>
      <c r="E160" s="5"/>
      <c r="F160" s="5"/>
      <c r="G160" s="5"/>
      <c r="H160" s="5"/>
      <c r="I160" s="5"/>
      <c r="J160" s="5"/>
      <c r="K160" s="94"/>
    </row>
    <row r="161" spans="1:25" x14ac:dyDescent="0.25">
      <c r="A161" s="360">
        <v>342</v>
      </c>
      <c r="B161" s="5">
        <v>21</v>
      </c>
      <c r="C161" s="5">
        <v>0</v>
      </c>
      <c r="D161" s="5">
        <v>1</v>
      </c>
      <c r="E161" s="135" t="s">
        <v>2843</v>
      </c>
      <c r="F161" s="5"/>
      <c r="G161" s="5"/>
      <c r="H161" s="5"/>
      <c r="I161" s="5"/>
      <c r="J161" s="5"/>
      <c r="K161" s="5"/>
    </row>
    <row r="162" spans="1:25" x14ac:dyDescent="0.25">
      <c r="A162" s="360">
        <v>343</v>
      </c>
      <c r="B162" s="96"/>
      <c r="C162" s="96"/>
      <c r="D162" s="96"/>
      <c r="E162" s="175"/>
      <c r="F162" s="96"/>
      <c r="G162" s="96"/>
      <c r="H162" s="96"/>
      <c r="I162" s="96"/>
      <c r="J162" s="96"/>
      <c r="K162" s="96"/>
      <c r="L162" s="174"/>
      <c r="M162" s="166"/>
    </row>
    <row r="163" spans="1:25" ht="15.75" thickBot="1" x14ac:dyDescent="0.3">
      <c r="A163" s="107"/>
      <c r="B163" s="107"/>
      <c r="C163" s="107"/>
      <c r="D163" s="107"/>
      <c r="E163" s="177"/>
      <c r="F163" s="107"/>
      <c r="G163" s="107"/>
      <c r="H163" s="107"/>
      <c r="I163" s="107"/>
      <c r="J163" s="107"/>
      <c r="K163" s="107"/>
      <c r="L163" s="174"/>
      <c r="M163" s="166"/>
    </row>
    <row r="164" spans="1:25" ht="13.9" customHeight="1" x14ac:dyDescent="0.25">
      <c r="A164" s="176" t="s">
        <v>1776</v>
      </c>
      <c r="B164" s="176">
        <f>SUM(B4:B163)</f>
        <v>718</v>
      </c>
      <c r="C164" s="176">
        <f>SUM(C4:C163)</f>
        <v>1049</v>
      </c>
      <c r="D164" s="176">
        <f>SUM(D4:D163)</f>
        <v>46</v>
      </c>
      <c r="E164" s="165"/>
      <c r="F164" s="176"/>
      <c r="G164" s="165"/>
      <c r="H164" s="165"/>
      <c r="I164" s="165"/>
      <c r="J164" s="165"/>
      <c r="K164" s="176">
        <f>B164+C164+D164</f>
        <v>1813</v>
      </c>
      <c r="L164" s="174"/>
      <c r="M164" s="166"/>
    </row>
    <row r="165" spans="1:25" x14ac:dyDescent="0.25">
      <c r="A165" s="96"/>
      <c r="B165" s="96"/>
      <c r="C165" s="96"/>
      <c r="D165" s="96"/>
      <c r="E165" s="167" t="s">
        <v>2191</v>
      </c>
      <c r="F165" s="167">
        <v>100</v>
      </c>
      <c r="G165" s="96"/>
      <c r="H165" s="96"/>
      <c r="I165" s="96"/>
      <c r="J165" s="96"/>
      <c r="K165" s="167"/>
      <c r="M165" s="166"/>
    </row>
    <row r="166" spans="1:25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174"/>
      <c r="M166" s="166"/>
    </row>
    <row r="167" spans="1:25" ht="16.899999999999999" customHeight="1" thickBot="1" x14ac:dyDescent="0.3">
      <c r="A167" s="171"/>
      <c r="B167" s="171"/>
      <c r="C167" s="171"/>
      <c r="D167" s="171"/>
      <c r="E167" s="107"/>
      <c r="F167" s="171"/>
      <c r="G167" s="171"/>
      <c r="H167" s="171"/>
      <c r="I167" s="171"/>
      <c r="J167" s="171"/>
      <c r="K167" s="171"/>
      <c r="L167" s="174"/>
      <c r="M167" s="166"/>
    </row>
    <row r="168" spans="1:25" ht="1.9" hidden="1" customHeight="1" thickBot="1" x14ac:dyDescent="0.3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4"/>
      <c r="M168" s="166"/>
    </row>
    <row r="169" spans="1:25" ht="15.75" hidden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s="5" customFormat="1" ht="15.75" hidden="1" thickBot="1" x14ac:dyDescent="0.3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166"/>
      <c r="M171" s="166"/>
      <c r="N171"/>
      <c r="O171"/>
      <c r="P171"/>
      <c r="Q171"/>
      <c r="R171"/>
      <c r="S171"/>
      <c r="T171"/>
      <c r="U171"/>
      <c r="V171"/>
      <c r="W171"/>
      <c r="X171"/>
      <c r="Y171" s="77"/>
    </row>
    <row r="172" spans="1:25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265"/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166"/>
      <c r="M174" s="166"/>
    </row>
    <row r="175" spans="1:25" ht="15.75" thickTop="1" x14ac:dyDescent="0.25">
      <c r="A175" s="267" t="s">
        <v>1266</v>
      </c>
      <c r="B175" s="266"/>
      <c r="C175" s="266"/>
      <c r="D175" s="266"/>
      <c r="E175" s="5"/>
      <c r="F175" s="266"/>
      <c r="G175" s="266"/>
      <c r="H175" s="266"/>
      <c r="I175" s="266"/>
      <c r="J175" s="266"/>
      <c r="K175" s="266"/>
      <c r="L175" s="166"/>
      <c r="M175" s="166"/>
    </row>
    <row r="176" spans="1:25" x14ac:dyDescent="0.25">
      <c r="A176" s="355" t="s">
        <v>2</v>
      </c>
      <c r="B176" s="165"/>
      <c r="C176" s="165"/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372" t="s">
        <v>5156</v>
      </c>
      <c r="B177" s="165">
        <v>0</v>
      </c>
      <c r="C177" s="165">
        <v>15</v>
      </c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5160</v>
      </c>
      <c r="B178" s="165">
        <v>7</v>
      </c>
      <c r="C178" s="165"/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165" t="s">
        <v>4565</v>
      </c>
      <c r="B179" s="165">
        <v>0</v>
      </c>
      <c r="C179" s="165">
        <v>15</v>
      </c>
      <c r="D179" s="165">
        <v>1</v>
      </c>
      <c r="E179" s="254" t="s">
        <v>2843</v>
      </c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165" t="s">
        <v>4528</v>
      </c>
      <c r="B180" s="165">
        <v>0</v>
      </c>
      <c r="C180" s="165">
        <v>0</v>
      </c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4567</v>
      </c>
      <c r="B181" s="165">
        <v>16</v>
      </c>
      <c r="C181" s="165"/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96" t="s">
        <v>4019</v>
      </c>
      <c r="B182" s="96">
        <v>7</v>
      </c>
      <c r="C182" s="96">
        <v>15</v>
      </c>
      <c r="D182" s="96">
        <v>2</v>
      </c>
      <c r="E182" s="135" t="s">
        <v>2843</v>
      </c>
      <c r="F182" s="96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4023</v>
      </c>
      <c r="B183" s="96">
        <v>0</v>
      </c>
      <c r="C183" s="96"/>
      <c r="D183" s="96"/>
      <c r="E183" s="96"/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x14ac:dyDescent="0.25">
      <c r="A184" s="96" t="s">
        <v>5284</v>
      </c>
      <c r="B184" s="96">
        <v>21</v>
      </c>
      <c r="C184" s="96"/>
      <c r="D184" s="96">
        <v>0</v>
      </c>
      <c r="E184" s="135"/>
      <c r="F184" s="165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3446</v>
      </c>
      <c r="B185" s="96">
        <v>0</v>
      </c>
      <c r="C185" s="96">
        <v>0</v>
      </c>
      <c r="D185" s="96">
        <v>0</v>
      </c>
      <c r="E185" s="5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5" t="s">
        <v>3447</v>
      </c>
      <c r="B186" s="5">
        <v>0</v>
      </c>
      <c r="C186" s="5">
        <v>0</v>
      </c>
      <c r="D186" s="5">
        <v>0</v>
      </c>
      <c r="E186" s="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3448</v>
      </c>
      <c r="B187" s="96">
        <v>32</v>
      </c>
      <c r="C187" s="96"/>
      <c r="D187" s="96">
        <v>1</v>
      </c>
      <c r="E187" s="254" t="s">
        <v>2843</v>
      </c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96" t="s">
        <v>3449</v>
      </c>
      <c r="B188" s="96">
        <v>0</v>
      </c>
      <c r="C188" s="96"/>
      <c r="D188" s="96">
        <v>0</v>
      </c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s="5" customFormat="1" x14ac:dyDescent="0.25">
      <c r="A189" s="96"/>
      <c r="B189" s="163"/>
      <c r="C189" s="163"/>
      <c r="D189" s="96"/>
      <c r="E189" s="135"/>
      <c r="F189" s="165" t="s">
        <v>1759</v>
      </c>
      <c r="G189" s="96"/>
      <c r="H189" s="96"/>
      <c r="I189" s="96"/>
      <c r="J189" s="96"/>
      <c r="K189" s="96"/>
      <c r="L189" s="166"/>
      <c r="M189" s="166"/>
      <c r="N189"/>
      <c r="O189" s="220"/>
      <c r="P189" s="220"/>
      <c r="Q189"/>
      <c r="R189"/>
      <c r="S189"/>
      <c r="T189"/>
      <c r="U189"/>
      <c r="V189"/>
      <c r="W189"/>
      <c r="X189"/>
    </row>
    <row r="190" spans="1:24" x14ac:dyDescent="0.25">
      <c r="A190" s="24"/>
      <c r="B190" s="274"/>
      <c r="C190" s="274"/>
      <c r="D190" s="24"/>
      <c r="E190" s="5"/>
      <c r="F190" s="24"/>
      <c r="G190" s="24">
        <f>C177+C199+C206+C213+C224</f>
        <v>83</v>
      </c>
      <c r="H190" s="24">
        <f>SUM(C179+C200+C208+C215)</f>
        <v>59</v>
      </c>
      <c r="I190" s="24">
        <f>C182+C201+C217</f>
        <v>45</v>
      </c>
      <c r="J190" s="24"/>
      <c r="K190" s="170">
        <f>SUM(F190:J190)</f>
        <v>187</v>
      </c>
      <c r="L190" s="301"/>
      <c r="O190" s="220"/>
      <c r="P190" s="220"/>
      <c r="S190" s="220"/>
      <c r="T190" s="220"/>
      <c r="U190" s="220"/>
      <c r="V190" s="220"/>
    </row>
    <row r="191" spans="1:24" x14ac:dyDescent="0.25">
      <c r="A191" s="96"/>
      <c r="B191" s="163"/>
      <c r="C191" s="163"/>
      <c r="D191" s="96"/>
      <c r="E191" s="96"/>
      <c r="F191" s="96" t="s">
        <v>1770</v>
      </c>
      <c r="G191" s="96"/>
      <c r="H191" s="96"/>
      <c r="I191" s="96"/>
      <c r="J191" s="96"/>
      <c r="K191" s="96"/>
      <c r="L191" s="174"/>
      <c r="M191" s="166"/>
      <c r="O191" s="220"/>
      <c r="P191" s="220"/>
      <c r="S191" s="220"/>
    </row>
    <row r="192" spans="1:24" x14ac:dyDescent="0.25">
      <c r="A192" s="171"/>
      <c r="B192" s="278"/>
      <c r="C192" s="278"/>
      <c r="D192" s="165"/>
      <c r="E192" s="178"/>
      <c r="F192" s="341"/>
      <c r="G192" s="165">
        <f>SUM(B178+B199+B206+B207+B213+B214)</f>
        <v>26</v>
      </c>
      <c r="H192" s="165">
        <f>SUM(B179+B180+B181+B200+B208+B215+B216)</f>
        <v>36</v>
      </c>
      <c r="I192" s="165">
        <f>B182+B184+B201+B209+B217+B218</f>
        <v>54</v>
      </c>
      <c r="J192" s="165">
        <f>B187+B220</f>
        <v>47</v>
      </c>
      <c r="K192" s="176">
        <f>SUM(F192:J192)</f>
        <v>163</v>
      </c>
      <c r="L192" s="174"/>
      <c r="M192" s="166"/>
      <c r="S192" s="220"/>
      <c r="T192" s="220"/>
    </row>
    <row r="193" spans="1:20" x14ac:dyDescent="0.25">
      <c r="A193" s="96"/>
      <c r="B193" s="278"/>
      <c r="C193" s="278"/>
      <c r="D193" s="165"/>
      <c r="E193" s="254"/>
      <c r="F193" s="96" t="s">
        <v>1775</v>
      </c>
      <c r="G193" s="165"/>
      <c r="H193" s="165"/>
      <c r="I193" s="165"/>
      <c r="J193" s="165"/>
      <c r="K193" s="165"/>
      <c r="L193" s="174"/>
      <c r="M193" s="166"/>
      <c r="S193" s="220"/>
      <c r="T193" s="220"/>
    </row>
    <row r="194" spans="1:20" x14ac:dyDescent="0.25">
      <c r="A194" s="268"/>
      <c r="B194" s="278"/>
      <c r="C194" s="278"/>
      <c r="D194" s="165"/>
      <c r="E194" s="178"/>
      <c r="F194" s="165">
        <f>D205+D212</f>
        <v>2</v>
      </c>
      <c r="G194" s="165">
        <f>D206</f>
        <v>1</v>
      </c>
      <c r="H194" s="165">
        <f>D179+F211</f>
        <v>1</v>
      </c>
      <c r="I194" s="165">
        <f>D182</f>
        <v>2</v>
      </c>
      <c r="J194" s="165">
        <f>D187+D220</f>
        <v>3</v>
      </c>
      <c r="K194" s="176">
        <f>SUM(F194:J194)</f>
        <v>9</v>
      </c>
      <c r="L194" s="174"/>
      <c r="M194" s="166"/>
    </row>
    <row r="195" spans="1:20" x14ac:dyDescent="0.25">
      <c r="A195" s="254"/>
      <c r="B195" s="163"/>
      <c r="C195" s="163"/>
      <c r="D195" s="96"/>
      <c r="F195" s="96" t="s">
        <v>1776</v>
      </c>
      <c r="G195" s="96"/>
      <c r="H195" s="96"/>
      <c r="I195" s="96"/>
      <c r="J195" s="96"/>
      <c r="K195" s="96"/>
      <c r="L195" s="174"/>
      <c r="M195" s="166"/>
    </row>
    <row r="196" spans="1:20" x14ac:dyDescent="0.25">
      <c r="A196" s="96"/>
      <c r="B196" s="163"/>
      <c r="C196" s="163"/>
      <c r="D196" s="96"/>
      <c r="E196" s="96"/>
      <c r="F196" s="5">
        <f>F190+F192+F194</f>
        <v>2</v>
      </c>
      <c r="G196" s="96">
        <f>G190+G192+G194</f>
        <v>110</v>
      </c>
      <c r="H196" s="96">
        <f>H190+H192+H194</f>
        <v>96</v>
      </c>
      <c r="I196" s="96">
        <f>I190+I192+I194</f>
        <v>101</v>
      </c>
      <c r="J196" s="96">
        <f>SUM(J190+J192+J194)</f>
        <v>50</v>
      </c>
      <c r="K196" s="167">
        <f>SUM(K190:K195)</f>
        <v>359</v>
      </c>
      <c r="L196" s="174"/>
      <c r="M196" s="166"/>
      <c r="O196" s="220"/>
      <c r="P196" s="220"/>
    </row>
    <row r="197" spans="1:20" x14ac:dyDescent="0.25">
      <c r="A197" s="96"/>
      <c r="B197" s="163"/>
      <c r="C197" s="163"/>
      <c r="D197" s="96"/>
      <c r="E197" s="96"/>
      <c r="F197" s="5"/>
      <c r="G197" s="96"/>
      <c r="H197" s="96"/>
      <c r="I197" s="167"/>
      <c r="J197" s="167">
        <f>SUM(F196:J196)</f>
        <v>359</v>
      </c>
      <c r="K197" s="167"/>
      <c r="L197" s="174"/>
      <c r="M197" s="166"/>
      <c r="O197" s="220"/>
      <c r="P197" s="220"/>
    </row>
    <row r="198" spans="1:20" x14ac:dyDescent="0.25">
      <c r="A198" s="84" t="s">
        <v>3386</v>
      </c>
      <c r="B198" s="163"/>
      <c r="C198" s="163"/>
      <c r="D198" s="96"/>
      <c r="E198" s="96"/>
      <c r="F198" s="5"/>
      <c r="G198" s="96"/>
      <c r="H198" s="96"/>
      <c r="I198" s="96"/>
      <c r="J198" s="96"/>
      <c r="K198" s="167"/>
      <c r="L198" s="174"/>
      <c r="M198" s="166"/>
      <c r="O198" s="220"/>
      <c r="P198" s="220"/>
    </row>
    <row r="199" spans="1:20" x14ac:dyDescent="0.25">
      <c r="A199" s="6" t="s">
        <v>5155</v>
      </c>
      <c r="B199" s="163">
        <v>1</v>
      </c>
      <c r="C199" s="163">
        <v>15</v>
      </c>
      <c r="D199" s="96"/>
      <c r="E199" s="96"/>
      <c r="F199" s="5"/>
      <c r="G199" s="96"/>
      <c r="H199" s="96"/>
      <c r="I199" s="96"/>
      <c r="J199" s="96"/>
      <c r="K199" s="167"/>
      <c r="L199" s="174"/>
      <c r="M199" s="166"/>
      <c r="O199" s="220"/>
      <c r="P199" s="220"/>
    </row>
    <row r="200" spans="1:20" x14ac:dyDescent="0.25">
      <c r="A200" s="96" t="s">
        <v>4566</v>
      </c>
      <c r="B200" s="163">
        <v>3</v>
      </c>
      <c r="C200" s="163">
        <v>15</v>
      </c>
      <c r="D200" s="96"/>
      <c r="E200" s="96"/>
      <c r="F200" s="96"/>
      <c r="G200" s="96"/>
      <c r="H200" s="96"/>
      <c r="I200" s="167"/>
      <c r="J200" s="167"/>
      <c r="K200" s="167"/>
      <c r="L200" s="174"/>
      <c r="M200" s="166"/>
      <c r="O200" s="220"/>
    </row>
    <row r="201" spans="1:20" x14ac:dyDescent="0.25">
      <c r="A201" s="96" t="s">
        <v>4020</v>
      </c>
      <c r="B201" s="96">
        <v>5</v>
      </c>
      <c r="C201" s="96">
        <v>15</v>
      </c>
      <c r="D201" s="96"/>
      <c r="E201" s="96"/>
      <c r="F201" s="96"/>
      <c r="G201" s="96"/>
      <c r="H201" s="96"/>
      <c r="I201" s="96"/>
      <c r="J201" s="96"/>
      <c r="K201" s="96"/>
      <c r="L201" s="174"/>
      <c r="M201" s="166"/>
    </row>
    <row r="202" spans="1:20" x14ac:dyDescent="0.25">
      <c r="A202" s="96"/>
      <c r="B202" s="96"/>
      <c r="C202" s="96"/>
      <c r="D202" s="96"/>
      <c r="E202" s="254"/>
      <c r="F202" s="96"/>
      <c r="G202" s="96"/>
      <c r="H202" s="96"/>
      <c r="I202" s="96"/>
      <c r="J202" s="96"/>
      <c r="K202" s="167"/>
      <c r="L202" s="174"/>
      <c r="M202" s="166"/>
    </row>
    <row r="203" spans="1:20" x14ac:dyDescent="0.25">
      <c r="A203" s="96"/>
      <c r="B203" s="163"/>
      <c r="C203" s="163"/>
      <c r="D203" s="96"/>
      <c r="E203" s="96"/>
      <c r="G203" s="96"/>
      <c r="H203" s="96"/>
      <c r="I203" s="96"/>
      <c r="J203" s="96"/>
      <c r="K203" s="96"/>
      <c r="L203" s="174"/>
      <c r="M203" s="166"/>
    </row>
    <row r="204" spans="1:20" ht="30.6" customHeight="1" x14ac:dyDescent="0.25">
      <c r="A204" s="370" t="s">
        <v>178</v>
      </c>
      <c r="B204" s="163"/>
      <c r="C204" s="163"/>
      <c r="D204" s="96"/>
      <c r="E204" s="96"/>
      <c r="F204" s="96"/>
      <c r="G204" s="96"/>
      <c r="H204" s="96"/>
      <c r="I204" s="96"/>
      <c r="J204" s="96"/>
      <c r="K204" s="96"/>
      <c r="L204" s="174"/>
      <c r="M204" s="166"/>
      <c r="O204" s="220"/>
    </row>
    <row r="205" spans="1:20" ht="16.149999999999999" customHeight="1" x14ac:dyDescent="0.25">
      <c r="A205" s="373" t="s">
        <v>5770</v>
      </c>
      <c r="B205" s="163"/>
      <c r="C205" s="163"/>
      <c r="D205" s="96">
        <v>1</v>
      </c>
      <c r="E205" s="254" t="s">
        <v>2843</v>
      </c>
      <c r="F205" s="96"/>
      <c r="G205" s="96"/>
      <c r="H205" s="96"/>
      <c r="I205" s="96"/>
      <c r="J205" s="96"/>
      <c r="K205" s="96"/>
      <c r="L205" s="174"/>
      <c r="M205" s="166"/>
      <c r="O205" s="220"/>
    </row>
    <row r="206" spans="1:20" ht="13.9" customHeight="1" x14ac:dyDescent="0.25">
      <c r="A206" s="373" t="s">
        <v>5157</v>
      </c>
      <c r="B206" s="163">
        <v>2</v>
      </c>
      <c r="C206" s="163">
        <v>13</v>
      </c>
      <c r="D206" s="96">
        <v>1</v>
      </c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20" ht="13.9" customHeight="1" x14ac:dyDescent="0.25">
      <c r="A207" s="373" t="s">
        <v>5161</v>
      </c>
      <c r="B207" s="163">
        <v>8</v>
      </c>
      <c r="C207" s="163"/>
      <c r="D207" s="96">
        <v>0</v>
      </c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x14ac:dyDescent="0.25">
      <c r="A208" s="96" t="s">
        <v>4527</v>
      </c>
      <c r="B208" s="163">
        <v>0</v>
      </c>
      <c r="C208" s="163">
        <v>14</v>
      </c>
      <c r="D208" s="96">
        <v>0</v>
      </c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96" t="s">
        <v>4021</v>
      </c>
      <c r="B209" s="163">
        <v>0</v>
      </c>
      <c r="C209" s="163">
        <v>0</v>
      </c>
      <c r="D209" s="96">
        <v>0</v>
      </c>
      <c r="E209" s="96"/>
      <c r="F209" s="96"/>
      <c r="G209" s="96"/>
      <c r="H209" s="96"/>
      <c r="I209" s="96"/>
      <c r="J209" s="96"/>
      <c r="K209" s="96"/>
      <c r="L209" s="174"/>
      <c r="M209" s="166"/>
    </row>
    <row r="210" spans="1:18" x14ac:dyDescent="0.25">
      <c r="A210" s="96"/>
      <c r="B210" s="163"/>
      <c r="C210" s="163"/>
      <c r="D210" s="96"/>
      <c r="E210" s="96"/>
      <c r="F210" s="96"/>
      <c r="G210" s="96"/>
      <c r="H210" s="96"/>
      <c r="I210" s="96"/>
      <c r="J210" s="96"/>
      <c r="K210" s="96"/>
      <c r="L210" s="174"/>
      <c r="M210" s="166"/>
      <c r="N210" s="252"/>
    </row>
    <row r="211" spans="1:18" x14ac:dyDescent="0.25">
      <c r="A211" s="355" t="s">
        <v>346</v>
      </c>
      <c r="B211" s="163"/>
      <c r="C211" s="163"/>
      <c r="D211" s="96"/>
      <c r="E211" s="96"/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51" t="s">
        <v>5771</v>
      </c>
      <c r="B212" s="163"/>
      <c r="C212" s="163"/>
      <c r="D212" s="96">
        <v>1</v>
      </c>
      <c r="E212" s="254" t="s">
        <v>2843</v>
      </c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51" t="s">
        <v>5154</v>
      </c>
      <c r="B213" s="163">
        <v>1</v>
      </c>
      <c r="C213" s="163">
        <v>15</v>
      </c>
      <c r="D213" s="96"/>
      <c r="E213" s="96"/>
      <c r="F213" s="96"/>
      <c r="G213" s="96"/>
      <c r="H213" s="96"/>
      <c r="I213" s="96"/>
      <c r="J213" s="96"/>
      <c r="K213" s="96"/>
      <c r="L213" s="174"/>
      <c r="M213" s="166"/>
      <c r="O213" s="220"/>
    </row>
    <row r="214" spans="1:18" x14ac:dyDescent="0.25">
      <c r="A214" s="51" t="s">
        <v>5159</v>
      </c>
      <c r="B214" s="163">
        <v>7</v>
      </c>
      <c r="C214" s="163"/>
      <c r="D214" s="96">
        <v>0</v>
      </c>
      <c r="F214" s="96"/>
      <c r="G214" s="96"/>
      <c r="H214" s="96"/>
      <c r="I214" s="96"/>
      <c r="J214" s="96"/>
      <c r="K214" s="96"/>
      <c r="L214" s="174"/>
      <c r="M214" s="166"/>
      <c r="O214" s="220"/>
    </row>
    <row r="215" spans="1:18" x14ac:dyDescent="0.25">
      <c r="A215" s="96" t="s">
        <v>4529</v>
      </c>
      <c r="B215" s="163">
        <v>1</v>
      </c>
      <c r="C215" s="163">
        <v>15</v>
      </c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96" t="s">
        <v>4530</v>
      </c>
      <c r="B216" s="163">
        <v>16</v>
      </c>
      <c r="C216" s="163"/>
      <c r="D216" s="96">
        <v>0</v>
      </c>
      <c r="E216" s="135"/>
      <c r="F216" s="96"/>
      <c r="G216" s="96"/>
      <c r="H216" s="96"/>
      <c r="I216" s="96"/>
      <c r="J216" s="96"/>
      <c r="K216" s="96"/>
      <c r="L216" s="174"/>
      <c r="M216" s="166"/>
      <c r="N216" s="166"/>
      <c r="O216" s="342"/>
    </row>
    <row r="217" spans="1:18" x14ac:dyDescent="0.25">
      <c r="A217" s="5" t="s">
        <v>4022</v>
      </c>
      <c r="B217" s="271">
        <v>1</v>
      </c>
      <c r="C217" s="271">
        <v>15</v>
      </c>
      <c r="D217" s="5">
        <v>0</v>
      </c>
      <c r="E217" s="135"/>
      <c r="F217" s="96"/>
      <c r="G217" s="96"/>
      <c r="H217" s="96"/>
      <c r="I217" s="96"/>
      <c r="J217" s="96"/>
      <c r="K217" s="96"/>
      <c r="L217" s="166"/>
      <c r="M217" s="166"/>
      <c r="N217" s="335"/>
      <c r="O217" s="335"/>
      <c r="P217" s="252"/>
      <c r="Q217" s="252"/>
      <c r="R217" s="252"/>
    </row>
    <row r="218" spans="1:18" x14ac:dyDescent="0.25">
      <c r="A218" s="5" t="s">
        <v>4024</v>
      </c>
      <c r="B218" s="271">
        <v>20</v>
      </c>
      <c r="C218" s="271"/>
      <c r="D218" s="5">
        <v>0</v>
      </c>
      <c r="E218" s="252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x14ac:dyDescent="0.25">
      <c r="A219" s="5" t="s">
        <v>3450</v>
      </c>
      <c r="B219" s="271">
        <v>0</v>
      </c>
      <c r="C219" s="271">
        <v>0</v>
      </c>
      <c r="D219" s="5">
        <v>0</v>
      </c>
      <c r="E219" s="5"/>
      <c r="F219" s="96"/>
      <c r="G219" s="96"/>
      <c r="H219" s="96"/>
      <c r="I219" s="96"/>
      <c r="J219" s="96"/>
      <c r="K219" s="96"/>
      <c r="L219" s="166"/>
      <c r="M219" s="166"/>
      <c r="N219" s="166"/>
      <c r="O219" s="342"/>
    </row>
    <row r="220" spans="1:18" x14ac:dyDescent="0.25">
      <c r="A220" s="5" t="s">
        <v>3451</v>
      </c>
      <c r="B220" s="271">
        <v>15</v>
      </c>
      <c r="C220" s="271"/>
      <c r="D220" s="5">
        <v>2</v>
      </c>
      <c r="E220" s="135" t="s">
        <v>2843</v>
      </c>
      <c r="F220" s="96"/>
      <c r="G220" s="96"/>
      <c r="H220" s="96"/>
      <c r="I220" s="96"/>
      <c r="J220" s="96"/>
      <c r="K220" s="96"/>
      <c r="L220" s="166"/>
      <c r="M220" s="166"/>
      <c r="N220" s="166"/>
      <c r="O220" s="342"/>
    </row>
    <row r="221" spans="1:18" x14ac:dyDescent="0.25">
      <c r="A221" s="5" t="s">
        <v>2887</v>
      </c>
      <c r="B221" s="271">
        <v>0</v>
      </c>
      <c r="C221" s="271"/>
      <c r="D221" s="5">
        <v>0</v>
      </c>
      <c r="F221" s="96"/>
      <c r="G221" s="96"/>
      <c r="H221" s="96"/>
      <c r="I221" s="96"/>
      <c r="J221" s="96"/>
      <c r="K221" s="96"/>
      <c r="L221" s="166"/>
      <c r="M221" s="166"/>
      <c r="N221" s="166"/>
      <c r="O221" s="166"/>
    </row>
    <row r="222" spans="1:18" x14ac:dyDescent="0.25">
      <c r="A222" s="5"/>
      <c r="B222" s="271"/>
      <c r="C222" s="271"/>
      <c r="D222" s="5"/>
      <c r="E222" s="135"/>
      <c r="F222" s="96"/>
      <c r="G222" s="96"/>
      <c r="H222" s="96"/>
      <c r="I222" s="96"/>
      <c r="J222" s="96"/>
      <c r="K222" s="96"/>
      <c r="L222" s="166"/>
      <c r="M222" s="166"/>
      <c r="N222" s="166"/>
      <c r="O222" s="166"/>
    </row>
    <row r="223" spans="1:18" x14ac:dyDescent="0.25">
      <c r="A223" s="94" t="s">
        <v>3</v>
      </c>
      <c r="B223" s="271"/>
      <c r="C223" s="271"/>
      <c r="D223" s="5"/>
      <c r="E223" s="135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5158</v>
      </c>
      <c r="B224" s="271"/>
      <c r="C224" s="271">
        <v>25</v>
      </c>
      <c r="D224" s="5"/>
      <c r="E224" s="135"/>
      <c r="F224" s="96"/>
      <c r="G224" s="96"/>
      <c r="H224" s="96"/>
      <c r="I224" s="96"/>
      <c r="J224" s="96"/>
      <c r="K224" s="96"/>
      <c r="L224" s="166"/>
      <c r="M224" s="166"/>
      <c r="N224" s="166"/>
      <c r="O224" s="166"/>
    </row>
    <row r="225" spans="1:18" ht="15.75" thickBot="1" x14ac:dyDescent="0.3">
      <c r="A225" s="5"/>
      <c r="B225" s="271"/>
      <c r="C225" s="271"/>
      <c r="D225" s="5"/>
      <c r="E225" s="135"/>
      <c r="F225" s="96"/>
      <c r="G225" s="96"/>
      <c r="H225" s="96"/>
      <c r="I225" s="96"/>
      <c r="J225" s="96"/>
      <c r="K225" s="96"/>
      <c r="L225" s="166"/>
      <c r="M225" s="166"/>
    </row>
    <row r="226" spans="1:18" ht="15.75" thickBot="1" x14ac:dyDescent="0.3">
      <c r="A226" s="179" t="s">
        <v>1739</v>
      </c>
      <c r="B226" s="179">
        <f>SUM(B175:B225)</f>
        <v>163</v>
      </c>
      <c r="C226" s="179">
        <f>SUM(C175:C225)</f>
        <v>187</v>
      </c>
      <c r="D226" s="179">
        <f>SUM(D177:D224)</f>
        <v>9</v>
      </c>
      <c r="E226" s="292" t="s">
        <v>5180</v>
      </c>
      <c r="F226" s="179"/>
      <c r="G226" s="179"/>
      <c r="H226" s="179"/>
      <c r="I226" s="179"/>
      <c r="J226" s="179"/>
      <c r="K226" s="179">
        <f>B226+C226+D226</f>
        <v>359</v>
      </c>
    </row>
    <row r="227" spans="1:18" ht="15.75" thickTop="1" x14ac:dyDescent="0.25">
      <c r="A227" s="24" t="s">
        <v>1802</v>
      </c>
      <c r="B227" s="24">
        <f>B226+B164</f>
        <v>881</v>
      </c>
      <c r="C227" s="24">
        <f>C164+C226</f>
        <v>1236</v>
      </c>
      <c r="D227" s="24">
        <f>D164+D226</f>
        <v>55</v>
      </c>
      <c r="E227" s="24"/>
      <c r="F227" s="24"/>
      <c r="G227" s="24"/>
      <c r="H227" s="24"/>
      <c r="I227" s="24"/>
      <c r="J227" s="24"/>
      <c r="K227" s="24">
        <f>K226+K164</f>
        <v>2172</v>
      </c>
    </row>
    <row r="230" spans="1:18" x14ac:dyDescent="0.25">
      <c r="A230" s="529" t="s">
        <v>2567</v>
      </c>
      <c r="B230" s="529"/>
      <c r="C230" s="529"/>
      <c r="D230" s="529"/>
      <c r="F230" s="250"/>
      <c r="G230" s="250"/>
      <c r="H230" s="250"/>
      <c r="M230" s="529" t="s">
        <v>2568</v>
      </c>
      <c r="N230" s="529"/>
    </row>
    <row r="231" spans="1:18" x14ac:dyDescent="0.25">
      <c r="A231" s="251" t="s">
        <v>2569</v>
      </c>
      <c r="E231" s="251" t="s">
        <v>2570</v>
      </c>
      <c r="L231" t="s">
        <v>2569</v>
      </c>
      <c r="P231" s="253" t="s">
        <v>2570</v>
      </c>
    </row>
    <row r="232" spans="1:18" x14ac:dyDescent="0.25">
      <c r="A232" s="252" t="s">
        <v>2571</v>
      </c>
      <c r="E232" s="252" t="s">
        <v>2571</v>
      </c>
      <c r="L232" s="252" t="s">
        <v>2571</v>
      </c>
      <c r="P232" s="251" t="s">
        <v>2571</v>
      </c>
    </row>
    <row r="233" spans="1:18" x14ac:dyDescent="0.25">
      <c r="A233" s="253" t="s">
        <v>5772</v>
      </c>
      <c r="E233" s="253" t="s">
        <v>5525</v>
      </c>
      <c r="Q233" s="253"/>
      <c r="R233" s="253"/>
    </row>
    <row r="234" spans="1:18" x14ac:dyDescent="0.25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Q234" s="253"/>
      <c r="R234" s="253"/>
    </row>
    <row r="235" spans="1:18" x14ac:dyDescent="0.25">
      <c r="A235" s="253"/>
      <c r="B235" s="253"/>
      <c r="C235" s="253"/>
      <c r="D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</row>
    <row r="236" spans="1:18" x14ac:dyDescent="0.25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Q236" s="253"/>
      <c r="R236" s="253"/>
    </row>
    <row r="237" spans="1:18" x14ac:dyDescent="0.25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Q237" s="253"/>
      <c r="R237" s="253"/>
    </row>
    <row r="238" spans="1:18" x14ac:dyDescent="0.25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</row>
    <row r="239" spans="1:18" x14ac:dyDescent="0.25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</row>
    <row r="240" spans="1:18" x14ac:dyDescent="0.25">
      <c r="A240" s="253"/>
      <c r="E240" s="253"/>
      <c r="Q240" s="252"/>
      <c r="R240" s="252"/>
    </row>
    <row r="241" spans="1:16" x14ac:dyDescent="0.25">
      <c r="A241" s="253"/>
      <c r="E241" s="253"/>
      <c r="P241" s="253"/>
    </row>
    <row r="242" spans="1:16" x14ac:dyDescent="0.25">
      <c r="A242" s="253"/>
      <c r="C242" s="252"/>
      <c r="E242" s="253"/>
      <c r="P242" s="253"/>
    </row>
    <row r="243" spans="1:16" x14ac:dyDescent="0.25">
      <c r="A243" s="253"/>
      <c r="E243" s="253"/>
      <c r="P243" s="253"/>
    </row>
    <row r="244" spans="1:16" ht="16.149999999999999" customHeight="1" x14ac:dyDescent="0.25">
      <c r="A244" s="253"/>
      <c r="E244" s="253"/>
      <c r="P244" s="253"/>
    </row>
    <row r="245" spans="1:16" ht="16.149999999999999" customHeight="1" x14ac:dyDescent="0.25">
      <c r="A245" s="253"/>
      <c r="E245" s="253"/>
      <c r="P245" s="253"/>
    </row>
    <row r="246" spans="1:16" ht="16.149999999999999" customHeight="1" x14ac:dyDescent="0.25">
      <c r="A246" s="253"/>
      <c r="E246" s="253"/>
      <c r="P246" s="253"/>
    </row>
    <row r="247" spans="1:16" x14ac:dyDescent="0.25">
      <c r="A247" s="253"/>
      <c r="E247" s="253"/>
      <c r="P247" s="253"/>
    </row>
    <row r="248" spans="1:16" x14ac:dyDescent="0.25">
      <c r="A248" s="253"/>
      <c r="E248" s="253"/>
      <c r="P248" s="253"/>
    </row>
    <row r="249" spans="1:16" x14ac:dyDescent="0.25">
      <c r="A249" s="253"/>
      <c r="E249" s="253"/>
      <c r="P249" s="253"/>
    </row>
    <row r="250" spans="1:16" x14ac:dyDescent="0.25">
      <c r="A250" s="253"/>
      <c r="E250" s="253"/>
    </row>
    <row r="251" spans="1:16" x14ac:dyDescent="0.25">
      <c r="A251" s="253"/>
      <c r="E251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A258" s="253"/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  <c r="E261" s="253"/>
    </row>
    <row r="262" spans="1:16" x14ac:dyDescent="0.25">
      <c r="E262" s="253"/>
    </row>
    <row r="263" spans="1:16" x14ac:dyDescent="0.25">
      <c r="A263" s="251" t="s">
        <v>2572</v>
      </c>
      <c r="E263" s="251" t="s">
        <v>2572</v>
      </c>
      <c r="L263" s="252" t="s">
        <v>2572</v>
      </c>
      <c r="P263" s="252" t="s">
        <v>2572</v>
      </c>
    </row>
    <row r="264" spans="1:16" x14ac:dyDescent="0.25">
      <c r="A264" s="253"/>
      <c r="B264" s="253"/>
      <c r="C264" s="253"/>
      <c r="D264" s="253"/>
      <c r="E264" s="253"/>
      <c r="L264" s="395"/>
      <c r="P264" s="253"/>
    </row>
    <row r="265" spans="1:16" x14ac:dyDescent="0.25">
      <c r="B265" s="253"/>
      <c r="C265" s="253"/>
      <c r="E265" s="253"/>
      <c r="P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E267" s="253"/>
      <c r="P267" s="253"/>
    </row>
    <row r="268" spans="1:16" x14ac:dyDescent="0.25">
      <c r="A268" s="253"/>
      <c r="B268" s="253"/>
      <c r="C268" s="253"/>
      <c r="E268" s="253"/>
      <c r="P268" s="253"/>
    </row>
    <row r="269" spans="1:16" x14ac:dyDescent="0.25">
      <c r="A269" s="277"/>
      <c r="B269" s="253"/>
      <c r="C269" s="253"/>
      <c r="E269" s="253"/>
      <c r="P269" s="253"/>
    </row>
    <row r="270" spans="1:16" x14ac:dyDescent="0.25">
      <c r="A270" s="277"/>
      <c r="B270" s="253"/>
      <c r="C270" s="253"/>
      <c r="E270" s="253"/>
      <c r="P270" s="253"/>
    </row>
    <row r="271" spans="1:16" x14ac:dyDescent="0.25">
      <c r="A271" s="253"/>
      <c r="B271" s="253"/>
      <c r="C271" s="253"/>
      <c r="E271" s="253"/>
      <c r="P271" s="253"/>
    </row>
    <row r="272" spans="1:16" x14ac:dyDescent="0.25">
      <c r="A272" s="253"/>
      <c r="B272" s="253"/>
      <c r="C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  <c r="P275" s="253"/>
    </row>
    <row r="276" spans="1:18" x14ac:dyDescent="0.25">
      <c r="A276" s="253"/>
      <c r="B276" s="253"/>
      <c r="C276" s="253"/>
      <c r="D276" s="253"/>
      <c r="E276" s="253"/>
      <c r="F276" s="252"/>
      <c r="P276" s="253"/>
    </row>
    <row r="277" spans="1:18" x14ac:dyDescent="0.25">
      <c r="A277" s="253"/>
      <c r="B277" s="253"/>
      <c r="C277" s="253"/>
      <c r="D277" s="253"/>
      <c r="E277" s="253"/>
      <c r="P277" s="253"/>
    </row>
    <row r="278" spans="1:18" x14ac:dyDescent="0.25">
      <c r="A278" s="253"/>
      <c r="B278" s="253"/>
      <c r="C278" s="253"/>
      <c r="D278" s="253"/>
      <c r="E278" s="253"/>
      <c r="P278" s="253"/>
    </row>
    <row r="279" spans="1:18" x14ac:dyDescent="0.25">
      <c r="A279" s="253"/>
      <c r="B279" s="253"/>
      <c r="C279" s="253"/>
      <c r="D279" s="253"/>
      <c r="E279" s="253"/>
      <c r="P279" s="253"/>
    </row>
    <row r="280" spans="1:18" x14ac:dyDescent="0.25">
      <c r="A280" s="253"/>
      <c r="B280" s="253"/>
      <c r="C280" s="253"/>
      <c r="D280" s="253"/>
      <c r="E280" s="253"/>
      <c r="P280" s="253"/>
    </row>
    <row r="281" spans="1:18" x14ac:dyDescent="0.25">
      <c r="A281" s="253"/>
      <c r="B281" s="253"/>
      <c r="C281" s="253"/>
      <c r="D281" s="253"/>
      <c r="E281" s="253"/>
    </row>
    <row r="282" spans="1:18" x14ac:dyDescent="0.25">
      <c r="A282" s="253"/>
      <c r="B282" s="253"/>
      <c r="C282" s="253"/>
      <c r="D282" s="253"/>
      <c r="E282" s="253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  <c r="P284" s="253"/>
      <c r="Q284" s="253"/>
    </row>
    <row r="285" spans="1:18" x14ac:dyDescent="0.25">
      <c r="A285" s="253"/>
      <c r="B285" s="253"/>
      <c r="C285" s="253"/>
      <c r="D285" s="253"/>
      <c r="E285" s="253"/>
      <c r="P285" s="253"/>
      <c r="Q285" s="253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  <c r="P287" s="252"/>
      <c r="Q287" s="252"/>
      <c r="R287" s="252"/>
    </row>
    <row r="288" spans="1:18" x14ac:dyDescent="0.25">
      <c r="A288" s="253"/>
      <c r="B288" s="253"/>
      <c r="C288" s="253"/>
      <c r="D288" s="253"/>
      <c r="E288" s="253"/>
      <c r="P288" s="252"/>
      <c r="Q288" s="252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253"/>
    </row>
    <row r="291" spans="1:5" x14ac:dyDescent="0.25">
      <c r="A291" s="253"/>
      <c r="B291" s="253"/>
      <c r="C291" s="253"/>
      <c r="D291" s="253"/>
      <c r="E291" s="253"/>
    </row>
    <row r="292" spans="1:5" x14ac:dyDescent="0.25">
      <c r="A292" s="253"/>
      <c r="B292" s="253"/>
      <c r="C292" s="253"/>
      <c r="D292" s="253"/>
      <c r="E292" s="253"/>
    </row>
    <row r="293" spans="1:5" x14ac:dyDescent="0.25">
      <c r="A293" s="253"/>
      <c r="B293" s="253"/>
      <c r="C293" s="253"/>
      <c r="D293" s="253"/>
      <c r="E293" s="253"/>
    </row>
    <row r="294" spans="1:5" x14ac:dyDescent="0.25">
      <c r="A294" s="253"/>
      <c r="B294" s="253"/>
      <c r="C294" s="253"/>
      <c r="D294" s="253"/>
      <c r="E294" s="253"/>
    </row>
    <row r="295" spans="1:5" x14ac:dyDescent="0.25">
      <c r="A295" s="253"/>
      <c r="B295" s="253"/>
      <c r="C295" s="253"/>
      <c r="D295" s="253"/>
      <c r="E295" s="253"/>
    </row>
    <row r="296" spans="1:5" x14ac:dyDescent="0.25">
      <c r="A296" s="253"/>
      <c r="B296" s="253"/>
      <c r="C296" s="253"/>
      <c r="D296" s="253"/>
      <c r="E296" s="393"/>
    </row>
    <row r="297" spans="1:5" x14ac:dyDescent="0.25">
      <c r="A297" s="253"/>
      <c r="B297" s="253"/>
      <c r="C297" s="253"/>
      <c r="D297" s="253"/>
      <c r="E297" s="392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2"/>
    </row>
    <row r="300" spans="1:5" x14ac:dyDescent="0.25">
      <c r="A300" s="253"/>
      <c r="B300" s="253"/>
      <c r="C300" s="253"/>
      <c r="D300" s="253"/>
      <c r="E300" s="392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2"/>
    </row>
    <row r="303" spans="1:5" x14ac:dyDescent="0.25">
      <c r="A303" s="253"/>
      <c r="B303" s="253"/>
      <c r="C303" s="253"/>
      <c r="D303" s="253"/>
      <c r="E303" s="392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4"/>
    </row>
    <row r="306" spans="1:5" x14ac:dyDescent="0.25">
      <c r="A306" s="253"/>
      <c r="B306" s="253"/>
      <c r="C306" s="253"/>
      <c r="D306" s="253"/>
      <c r="E306" s="394"/>
    </row>
    <row r="307" spans="1:5" x14ac:dyDescent="0.25">
      <c r="A307" s="253"/>
      <c r="B307" s="253"/>
      <c r="C307" s="253"/>
      <c r="D307" s="253"/>
      <c r="E307" s="392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4"/>
    </row>
    <row r="315" spans="1:5" x14ac:dyDescent="0.25">
      <c r="A315" s="253"/>
      <c r="B315" s="253"/>
      <c r="C315" s="253"/>
      <c r="D315" s="253"/>
      <c r="E315" s="394"/>
    </row>
    <row r="316" spans="1:5" x14ac:dyDescent="0.25">
      <c r="A316" s="253"/>
      <c r="B316" s="253"/>
      <c r="C316" s="253"/>
      <c r="D316" s="253"/>
      <c r="E316" s="394"/>
    </row>
    <row r="317" spans="1:5" x14ac:dyDescent="0.25">
      <c r="A317" s="253"/>
      <c r="B317" s="253"/>
      <c r="C317" s="253"/>
      <c r="D317" s="253"/>
      <c r="E317" s="394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6" spans="1:18" x14ac:dyDescent="0.25">
      <c r="A326" s="253"/>
      <c r="B326" s="253"/>
      <c r="C326" s="253"/>
      <c r="D326" s="253"/>
    </row>
    <row r="327" spans="1:18" x14ac:dyDescent="0.25">
      <c r="A327" s="253"/>
      <c r="B327" s="253"/>
      <c r="C327" s="253"/>
      <c r="D327" s="253"/>
    </row>
    <row r="328" spans="1:18" x14ac:dyDescent="0.25">
      <c r="A328" s="253"/>
      <c r="B328" s="253"/>
      <c r="C328" s="253"/>
      <c r="D328" s="253"/>
    </row>
    <row r="329" spans="1:18" x14ac:dyDescent="0.25">
      <c r="A329" s="253"/>
      <c r="B329" s="253"/>
      <c r="C329" s="253"/>
      <c r="D329" s="253"/>
    </row>
    <row r="330" spans="1:18" x14ac:dyDescent="0.25">
      <c r="A330" s="253"/>
      <c r="B330" s="253"/>
      <c r="C330" s="253"/>
      <c r="D330" s="253"/>
    </row>
    <row r="331" spans="1:18" x14ac:dyDescent="0.25">
      <c r="A331" s="253"/>
      <c r="B331" s="253"/>
      <c r="C331" s="253"/>
      <c r="D331" s="253"/>
    </row>
    <row r="333" spans="1:18" x14ac:dyDescent="0.25">
      <c r="A333" s="252" t="s">
        <v>2573</v>
      </c>
      <c r="E333" s="252" t="s">
        <v>2573</v>
      </c>
      <c r="L333" s="252" t="s">
        <v>2573</v>
      </c>
      <c r="P333" s="252" t="s">
        <v>2573</v>
      </c>
    </row>
    <row r="334" spans="1:18" x14ac:dyDescent="0.25">
      <c r="B334" s="166"/>
      <c r="E334" s="253"/>
    </row>
    <row r="335" spans="1:18" x14ac:dyDescent="0.25">
      <c r="Q335" s="253"/>
      <c r="R335" s="253"/>
    </row>
    <row r="349" spans="1:16" x14ac:dyDescent="0.25">
      <c r="A349" s="252" t="s">
        <v>2574</v>
      </c>
      <c r="E349" s="252" t="s">
        <v>2574</v>
      </c>
      <c r="L349" s="252" t="s">
        <v>2574</v>
      </c>
      <c r="P349" s="252" t="s">
        <v>2574</v>
      </c>
    </row>
    <row r="350" spans="1:16" x14ac:dyDescent="0.25">
      <c r="A350" s="253"/>
      <c r="B350" s="253"/>
      <c r="C350" s="253"/>
      <c r="D350" s="253"/>
      <c r="E350" s="253"/>
      <c r="F350" s="253"/>
      <c r="G350" s="253"/>
    </row>
    <row r="351" spans="1:16" x14ac:dyDescent="0.25">
      <c r="A351" s="253"/>
      <c r="C351" s="253"/>
      <c r="D351" s="253"/>
      <c r="E351" s="253"/>
      <c r="F351" s="253"/>
      <c r="G351" s="253"/>
    </row>
    <row r="352" spans="1:16" x14ac:dyDescent="0.25">
      <c r="A352" s="253"/>
      <c r="C352" s="253"/>
      <c r="D352" s="253"/>
      <c r="E352" s="253"/>
      <c r="F352" s="253"/>
      <c r="G352" s="253"/>
    </row>
    <row r="353" spans="1:7" x14ac:dyDescent="0.25">
      <c r="A353" s="253"/>
      <c r="C353" s="253"/>
      <c r="D353" s="253"/>
      <c r="E353" s="253"/>
      <c r="F353" s="253"/>
      <c r="G353" s="253"/>
    </row>
    <row r="354" spans="1:7" x14ac:dyDescent="0.25">
      <c r="A354" s="253"/>
      <c r="C354" s="253"/>
      <c r="D354" s="253"/>
      <c r="E354" s="253"/>
      <c r="F354" s="253"/>
    </row>
    <row r="355" spans="1:7" x14ac:dyDescent="0.25">
      <c r="A355" s="253"/>
      <c r="C355" s="253"/>
      <c r="D355" s="253"/>
      <c r="E355" s="253"/>
    </row>
    <row r="356" spans="1:7" x14ac:dyDescent="0.25">
      <c r="A356" s="253"/>
      <c r="C356" s="253"/>
      <c r="D356" s="253"/>
      <c r="E356" s="253"/>
    </row>
    <row r="357" spans="1:7" x14ac:dyDescent="0.25">
      <c r="A357" s="253"/>
      <c r="C357" s="253"/>
      <c r="D357" s="253"/>
      <c r="E357" s="253"/>
    </row>
    <row r="358" spans="1:7" x14ac:dyDescent="0.25">
      <c r="A358" s="253"/>
      <c r="C358" s="253"/>
      <c r="D358" s="253"/>
      <c r="E358" s="253"/>
    </row>
    <row r="359" spans="1:7" x14ac:dyDescent="0.25">
      <c r="A359" s="253"/>
      <c r="C359" s="253"/>
      <c r="D359" s="253"/>
      <c r="E359" s="253"/>
    </row>
    <row r="360" spans="1:7" x14ac:dyDescent="0.25">
      <c r="A360" s="253"/>
      <c r="E360" s="253"/>
    </row>
    <row r="361" spans="1:7" x14ac:dyDescent="0.25">
      <c r="A361" s="253"/>
      <c r="E361" s="253"/>
    </row>
    <row r="362" spans="1:7" x14ac:dyDescent="0.25">
      <c r="A362" s="253"/>
      <c r="E362" s="253"/>
    </row>
    <row r="363" spans="1:7" x14ac:dyDescent="0.25">
      <c r="A363" s="253"/>
      <c r="E363" s="253"/>
    </row>
    <row r="364" spans="1:7" x14ac:dyDescent="0.25">
      <c r="A364" s="253"/>
      <c r="E364" s="253"/>
    </row>
    <row r="365" spans="1:7" x14ac:dyDescent="0.25">
      <c r="A365" s="253"/>
      <c r="E365" s="253"/>
    </row>
    <row r="366" spans="1:7" x14ac:dyDescent="0.25">
      <c r="A366" s="253"/>
      <c r="E366" s="253"/>
    </row>
    <row r="367" spans="1:7" x14ac:dyDescent="0.25">
      <c r="A367" s="253"/>
      <c r="E367" s="253"/>
    </row>
    <row r="368" spans="1:7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  <c r="E370" s="253"/>
    </row>
    <row r="371" spans="1:16" x14ac:dyDescent="0.25">
      <c r="A371" s="253"/>
      <c r="E371" s="253"/>
    </row>
    <row r="372" spans="1:16" x14ac:dyDescent="0.25">
      <c r="A372" s="253"/>
      <c r="E372" s="253"/>
    </row>
    <row r="373" spans="1:16" x14ac:dyDescent="0.25">
      <c r="A373" s="253"/>
      <c r="E373" s="253"/>
    </row>
    <row r="374" spans="1:16" x14ac:dyDescent="0.25">
      <c r="A374" s="253"/>
      <c r="E374" s="253"/>
    </row>
    <row r="375" spans="1:16" x14ac:dyDescent="0.25">
      <c r="A375" s="253"/>
      <c r="E375" s="253"/>
    </row>
    <row r="376" spans="1:16" x14ac:dyDescent="0.25">
      <c r="A376" s="253"/>
    </row>
    <row r="377" spans="1:16" x14ac:dyDescent="0.25">
      <c r="E377" s="253"/>
    </row>
    <row r="378" spans="1:16" x14ac:dyDescent="0.25">
      <c r="A378" s="252" t="s">
        <v>2587</v>
      </c>
      <c r="E378" s="252" t="s">
        <v>2587</v>
      </c>
      <c r="L378" s="252" t="s">
        <v>2587</v>
      </c>
      <c r="P378" s="252" t="s">
        <v>2587</v>
      </c>
    </row>
    <row r="379" spans="1:16" x14ac:dyDescent="0.25">
      <c r="A379" t="s">
        <v>4434</v>
      </c>
      <c r="C379" s="253"/>
      <c r="D379" s="253"/>
      <c r="E379" s="253" t="s">
        <v>5525</v>
      </c>
    </row>
    <row r="380" spans="1:16" x14ac:dyDescent="0.25">
      <c r="A380" s="253" t="s">
        <v>5772</v>
      </c>
      <c r="B380" s="253"/>
      <c r="C380" s="253"/>
      <c r="D380" s="253"/>
    </row>
    <row r="381" spans="1:16" x14ac:dyDescent="0.25">
      <c r="B381" s="253"/>
      <c r="C381" s="253"/>
      <c r="D381" s="253"/>
      <c r="E381" s="253"/>
    </row>
    <row r="382" spans="1:16" x14ac:dyDescent="0.25">
      <c r="B382" s="253"/>
      <c r="C382" s="253"/>
      <c r="D382" s="253"/>
      <c r="E382" s="253"/>
    </row>
    <row r="383" spans="1:16" x14ac:dyDescent="0.25">
      <c r="B383" s="253"/>
      <c r="C383" s="253"/>
      <c r="D383" s="253"/>
      <c r="E383" s="253"/>
    </row>
    <row r="384" spans="1:16" x14ac:dyDescent="0.25">
      <c r="A384" s="253"/>
      <c r="B384" s="253"/>
      <c r="C384" s="253"/>
      <c r="D384" s="253"/>
      <c r="E384" s="253"/>
    </row>
    <row r="385" spans="1:5" x14ac:dyDescent="0.25">
      <c r="A385" s="253"/>
      <c r="B385" s="253"/>
      <c r="C385" s="253"/>
      <c r="D385" s="253"/>
      <c r="E385" s="253"/>
    </row>
    <row r="386" spans="1:5" x14ac:dyDescent="0.25">
      <c r="A386" s="253"/>
      <c r="B386" s="253"/>
      <c r="C386" s="253"/>
      <c r="D386" s="253"/>
      <c r="E386" s="253"/>
    </row>
    <row r="387" spans="1:5" x14ac:dyDescent="0.25">
      <c r="A387" s="253"/>
      <c r="B387" s="253"/>
    </row>
    <row r="388" spans="1:5" x14ac:dyDescent="0.25">
      <c r="A388" s="253"/>
    </row>
    <row r="389" spans="1:5" x14ac:dyDescent="0.25">
      <c r="A389" s="253"/>
    </row>
    <row r="390" spans="1:5" x14ac:dyDescent="0.25">
      <c r="A390" s="253"/>
    </row>
  </sheetData>
  <mergeCells count="3">
    <mergeCell ref="A1:K1"/>
    <mergeCell ref="A230:D230"/>
    <mergeCell ref="M230:N230"/>
  </mergeCells>
  <pageMargins left="0.70866141732283472" right="0.70866141732283472" top="0.74803149606299213" bottom="0.74803149606299213" header="0.31496062992125984" footer="0.31496062992125984"/>
  <pageSetup paperSize="9" scale="11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2449"/>
  <sheetViews>
    <sheetView workbookViewId="0">
      <pane ySplit="1" topLeftCell="A1061" activePane="bottomLeft" state="frozen"/>
      <selection activeCell="Y1" sqref="Y1"/>
      <selection pane="bottomLeft" activeCell="A1069" sqref="A1069"/>
    </sheetView>
  </sheetViews>
  <sheetFormatPr defaultRowHeight="15" x14ac:dyDescent="0.25"/>
  <cols>
    <col min="1" max="1" width="49.5703125" style="5" customWidth="1"/>
    <col min="2" max="2" width="15.28515625" customWidth="1"/>
    <col min="5" max="5" width="14.28515625" customWidth="1"/>
    <col min="6" max="6" width="5.5703125" customWidth="1"/>
    <col min="7" max="7" width="5.140625" customWidth="1"/>
    <col min="8" max="8" width="5" customWidth="1"/>
    <col min="9" max="9" width="18.85546875" customWidth="1"/>
    <col min="10" max="10" width="5.85546875" customWidth="1"/>
    <col min="11" max="11" width="5" customWidth="1"/>
    <col min="12" max="12" width="4.7109375" customWidth="1"/>
    <col min="13" max="13" width="24.28515625" customWidth="1"/>
    <col min="14" max="14" width="6.140625" customWidth="1"/>
    <col min="15" max="15" width="7" customWidth="1"/>
    <col min="16" max="16" width="4.7109375" customWidth="1"/>
    <col min="17" max="17" width="4.5703125" customWidth="1"/>
    <col min="18" max="18" width="5" customWidth="1"/>
    <col min="19" max="19" width="5.5703125" customWidth="1"/>
    <col min="20" max="20" width="5.85546875" customWidth="1"/>
    <col min="21" max="21" width="5.28515625" customWidth="1"/>
    <col min="22" max="22" width="5" customWidth="1"/>
    <col min="23" max="23" width="5.42578125" customWidth="1"/>
    <col min="24" max="24" width="7.7109375" customWidth="1"/>
    <col min="25" max="25" width="7.5703125" customWidth="1"/>
    <col min="26" max="26" width="7.28515625" customWidth="1"/>
    <col min="27" max="27" width="7.7109375" customWidth="1"/>
    <col min="28" max="28" width="8.5703125" customWidth="1"/>
    <col min="29" max="29" width="9.28515625" customWidth="1"/>
    <col min="32" max="33" width="10.28515625" customWidth="1"/>
  </cols>
  <sheetData>
    <row r="1" spans="1:47" ht="99.75" customHeight="1" x14ac:dyDescent="0.25">
      <c r="A1" s="3" t="s">
        <v>0</v>
      </c>
      <c r="B1" s="203" t="s">
        <v>19</v>
      </c>
      <c r="C1" s="11" t="s">
        <v>318</v>
      </c>
      <c r="D1" s="11" t="s">
        <v>26</v>
      </c>
      <c r="E1" s="11" t="s">
        <v>16</v>
      </c>
      <c r="F1" s="12" t="s">
        <v>8</v>
      </c>
      <c r="G1" s="13" t="s">
        <v>9</v>
      </c>
      <c r="H1" s="13" t="s">
        <v>10</v>
      </c>
      <c r="I1" s="14" t="s">
        <v>11</v>
      </c>
      <c r="J1" s="14" t="s">
        <v>24</v>
      </c>
      <c r="K1" s="14" t="s">
        <v>12</v>
      </c>
      <c r="L1" s="14" t="s">
        <v>13</v>
      </c>
      <c r="M1" s="14" t="s">
        <v>14</v>
      </c>
      <c r="N1" s="13" t="s">
        <v>20</v>
      </c>
      <c r="O1" s="17" t="s">
        <v>30</v>
      </c>
      <c r="P1" s="18" t="s">
        <v>21</v>
      </c>
      <c r="Q1" s="18" t="s">
        <v>22</v>
      </c>
      <c r="R1" s="18" t="s">
        <v>23</v>
      </c>
      <c r="S1" s="18" t="s">
        <v>25</v>
      </c>
      <c r="T1" s="18" t="s">
        <v>29</v>
      </c>
      <c r="U1" s="18" t="s">
        <v>179</v>
      </c>
      <c r="V1" s="18" t="s">
        <v>180</v>
      </c>
      <c r="W1" s="18" t="s">
        <v>181</v>
      </c>
      <c r="X1" s="509" t="s">
        <v>1757</v>
      </c>
      <c r="Y1" s="510"/>
      <c r="Z1" s="510"/>
      <c r="AA1" s="510"/>
      <c r="AB1" s="511"/>
      <c r="AC1" s="509" t="s">
        <v>1732</v>
      </c>
      <c r="AD1" s="510"/>
      <c r="AE1" s="510"/>
      <c r="AF1" s="510"/>
      <c r="AG1" s="511"/>
      <c r="AH1" s="512" t="s">
        <v>1733</v>
      </c>
      <c r="AI1" s="513"/>
      <c r="AJ1" s="513"/>
      <c r="AK1" s="513"/>
      <c r="AL1" s="514"/>
      <c r="AM1" s="515" t="s">
        <v>1734</v>
      </c>
      <c r="AN1" s="516"/>
      <c r="AO1" s="516"/>
      <c r="AP1" s="516"/>
      <c r="AQ1" s="517"/>
      <c r="AR1" s="92" t="s">
        <v>1760</v>
      </c>
      <c r="AS1" s="93" t="s">
        <v>1761</v>
      </c>
      <c r="AT1" s="92" t="s">
        <v>1762</v>
      </c>
      <c r="AU1" s="93" t="s">
        <v>1763</v>
      </c>
    </row>
    <row r="2" spans="1:47" ht="18.600000000000001" customHeight="1" x14ac:dyDescent="0.25">
      <c r="A2" s="1" t="s">
        <v>28</v>
      </c>
      <c r="B2" s="203" t="s">
        <v>7</v>
      </c>
      <c r="C2" s="4">
        <f>SUM(C3:C28)</f>
        <v>25</v>
      </c>
      <c r="D2" s="4">
        <v>111</v>
      </c>
      <c r="E2" s="4" t="s">
        <v>17</v>
      </c>
      <c r="F2" s="187">
        <f t="shared" ref="F2:L2" si="0">SUM(F3:F28)</f>
        <v>0</v>
      </c>
      <c r="G2" s="187">
        <f t="shared" si="0"/>
        <v>1</v>
      </c>
      <c r="H2" s="187">
        <f t="shared" si="0"/>
        <v>0</v>
      </c>
      <c r="I2" s="187">
        <f t="shared" si="0"/>
        <v>0</v>
      </c>
      <c r="J2" s="187">
        <f t="shared" si="0"/>
        <v>0</v>
      </c>
      <c r="K2" s="187">
        <f t="shared" si="0"/>
        <v>0</v>
      </c>
      <c r="L2" s="187">
        <f t="shared" si="0"/>
        <v>0</v>
      </c>
      <c r="M2" s="14"/>
      <c r="N2" s="16">
        <f>C2+G2+J2</f>
        <v>26</v>
      </c>
      <c r="O2" s="2" t="e">
        <f>SUM(N2+N135+N202+#REF!+N507+N536+#REF!+N649+N681+N711+N741+N765+#REF!+N825+N859+N885+N911+N940+N972+N1005+N1035+N1062+N1094+N1127+N1158+N1184+N1217+N1250+N1282+N1315+N1346+#REF!+N1402+#REF!+N1461+N1570+N1601+N1632+N1662+N1693+N1725+N1749+N1779+N1807+N1839+N1872+N1905+N1938+N1957+N1994+N2020+N2046+N2072+N2098+N2131+N2157+N2183+N2209+N2235+N2261+N2287+N2313+N2339+N2365+N2391+N2417)</f>
        <v>#REF!</v>
      </c>
      <c r="P2" s="89" t="e">
        <f>SUM(G2+G135+G202+#REF!+G507+G536+#REF!+G649+G681+G711+G741+G765+#REF!+G824+G858+G884+G910+G939+G971+G1004+G1034+G1061+G1093+#REF!+G1157+G1183+G1216+G1249+G1281+G1314+G1345+G1376+G1401+G1430+G1460+G1569+G1600+#REF!+G1661+G1692+G1724+G1748+G1778+#REF!+G1838+G1871+G1904+G1937+G1956+G1993+G2019+G2045+G2071+G2097+G2130+G2156+G2182+G2208+G2234+G2260+G2286+G2312+G2338+G2364+G2390+G2416)</f>
        <v>#REF!</v>
      </c>
      <c r="Q2" s="89" t="e">
        <f>SUM(F2+F135+F202+#REF!+F507+F536+#REF!+F650+F711+F741+F766+F824+F858+F884+F910+F939+F971+F1004+F1034+F1061+F1093+#REF!+F1157+F1183+F1216+F1249+F1281+F1314+F1345+F1376+F1401+F1430+F1460+F1569+F1600+#REF!+F1661+F1692+F1724+F1748+F1778+#REF!+F1838+F1871+F1904+F1937)</f>
        <v>#REF!</v>
      </c>
      <c r="R2" s="89" t="e">
        <f>SUM(L2+L135+L202+#REF!+L507+L536+#REF!+L650+L711+L741+L766+L824+L858+L884+L910+L939+L971+L1004+L1034+L1061+L1093+#REF!+L1157+L1183+L1216+L1249+L1281+L1314+L1345+L1376+L1401+L1430+L1460+L1569+L1600+#REF!+L1661+L1692+L1724+L1748+L1778+#REF!+L1838+L1871+L1904+L1937)</f>
        <v>#REF!</v>
      </c>
      <c r="S2" s="89" t="e">
        <f>AU2+J2+J135+J202+#REF!+J507+J536+#REF!+J649+J681+J711+J741+J765+#REF!+J824+J858+J884+J910+J939+J971+J1004+J1034+J1061+J1093+#REF!+J1157+J1183+J1216+J1249+J1281+J1314+J1345+J1376+J1401+J1430+J1460+J1569+J1600+#REF!+J1661+J1692+J1724+J1748+J1778+#REF!+J1838+J1871+J1904+J1937+G1646+G854+G1025+G1089+G890+G1086+G1088+G1087+G1990</f>
        <v>#REF!</v>
      </c>
      <c r="T2" s="89" t="e">
        <f>SUM(N2+N135+N202+#REF!+N507+N536+#REF!+N649+N681+N711+N741+N765+N1957+N1994+N2020+N2046+N2072)</f>
        <v>#REF!</v>
      </c>
      <c r="U2" s="89" t="e">
        <f>SUM(#REF!+N825+N859+N885+N911+N940+N972+N1005+N1035+N1062+N1094+N1127+N2098+N2131+N2157+N2183)</f>
        <v>#REF!</v>
      </c>
      <c r="V2" s="89" t="e">
        <f>SUM(N1158+N1184+N1217+N1250+N1282+N1315+N1346+#REF!+N1402+#REF!+N1461+N1570+N1601+N1632+N2209+N2235+N2261)</f>
        <v>#REF!</v>
      </c>
      <c r="W2" s="89">
        <f>SUM(N1662+N1693+N1725+N1749+N1779+N1807+N1839+N1872+N1905+N1938+N2287+N2313+N2339+N2365+N2391+N2417)</f>
        <v>0</v>
      </c>
      <c r="X2" s="58" t="s">
        <v>1735</v>
      </c>
      <c r="Y2" s="58" t="s">
        <v>1736</v>
      </c>
      <c r="Z2" s="58" t="s">
        <v>1737</v>
      </c>
      <c r="AA2" s="58" t="s">
        <v>1738</v>
      </c>
      <c r="AB2" s="88" t="s">
        <v>1739</v>
      </c>
      <c r="AC2" s="58" t="s">
        <v>1735</v>
      </c>
      <c r="AD2" s="58" t="s">
        <v>1736</v>
      </c>
      <c r="AE2" s="58" t="s">
        <v>1737</v>
      </c>
      <c r="AF2" s="58" t="s">
        <v>1738</v>
      </c>
      <c r="AG2" s="58" t="s">
        <v>1739</v>
      </c>
      <c r="AH2" s="58" t="s">
        <v>1735</v>
      </c>
      <c r="AI2" s="58" t="s">
        <v>1736</v>
      </c>
      <c r="AJ2" s="58" t="s">
        <v>1737</v>
      </c>
      <c r="AK2" s="58" t="s">
        <v>1738</v>
      </c>
      <c r="AL2" s="58" t="s">
        <v>1739</v>
      </c>
      <c r="AM2" s="58" t="s">
        <v>1735</v>
      </c>
      <c r="AN2" s="58" t="s">
        <v>1736</v>
      </c>
      <c r="AO2" s="58" t="s">
        <v>1737</v>
      </c>
      <c r="AP2" s="58" t="s">
        <v>1738</v>
      </c>
      <c r="AQ2" s="58" t="s">
        <v>1739</v>
      </c>
      <c r="AR2" s="5" t="e">
        <f>SUM(C2+C135+C202+#REF!+C507+C536+#REF!+C649+C681+C711+C741+#REF!+C824+C858+C910+C939+C971+C1004+C1034+C1061+C1093+#REF!+C1157+C1183+C1216+C1281+C1314+C1345+C1376+C1401+C1430+C1460+C1569+C1600+C1661+C1692+C1748+C1778+#REF!+C1838+C1871+C1904+C1937+C1724)</f>
        <v>#REF!</v>
      </c>
      <c r="AS2" s="5" t="e">
        <f>SUM(J135+J202+#REF!+J649+J681+J741+J765+#REF!+J824+J884+J939+J1004+J1034+J1061+J1093+#REF!+J1249+J1376+J1401+J1430+#REF!+J1724+J507)</f>
        <v>#REF!</v>
      </c>
      <c r="AT2" s="5">
        <f>SUM(C1956+C1993+C2019+C2045+C2071+C2097+C2130+C2156+C2182+C2208+C2234+C2260+C2286+C2312+C2338+C2364+C2390+C2416)</f>
        <v>0</v>
      </c>
      <c r="AU2" s="5"/>
    </row>
    <row r="3" spans="1:47" ht="18.600000000000001" customHeight="1" x14ac:dyDescent="0.25">
      <c r="A3" s="204" t="s">
        <v>2269</v>
      </c>
      <c r="B3" s="203"/>
      <c r="C3" s="61">
        <v>1</v>
      </c>
      <c r="D3" s="4"/>
      <c r="E3" s="4"/>
      <c r="F3" s="12"/>
      <c r="G3" s="13"/>
      <c r="H3" s="13"/>
      <c r="I3" s="14"/>
      <c r="J3" s="14"/>
      <c r="K3" s="14"/>
      <c r="L3" s="14"/>
      <c r="M3" s="14"/>
      <c r="N3" s="16"/>
      <c r="O3" s="2"/>
      <c r="P3" s="89"/>
      <c r="Q3" s="89"/>
      <c r="R3" s="89"/>
      <c r="S3" s="89"/>
      <c r="T3" s="89"/>
      <c r="U3" s="89"/>
      <c r="V3" s="89"/>
      <c r="W3" s="89"/>
      <c r="X3" s="58"/>
      <c r="Y3" s="58"/>
      <c r="Z3" s="58"/>
      <c r="AA3" s="58"/>
      <c r="AB3" s="8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"/>
      <c r="AS3" s="5"/>
      <c r="AT3" s="5"/>
      <c r="AU3" s="5"/>
    </row>
    <row r="4" spans="1:47" ht="18.600000000000001" customHeight="1" x14ac:dyDescent="0.25">
      <c r="A4" s="204" t="s">
        <v>2245</v>
      </c>
      <c r="B4" s="203"/>
      <c r="C4" s="61">
        <v>1</v>
      </c>
      <c r="D4" s="4"/>
      <c r="E4" s="4"/>
      <c r="F4" s="12"/>
      <c r="G4" s="13"/>
      <c r="H4" s="13"/>
      <c r="I4" s="14"/>
      <c r="J4" s="14"/>
      <c r="K4" s="14"/>
      <c r="L4" s="14"/>
      <c r="M4" s="14"/>
      <c r="N4" s="16"/>
      <c r="O4" s="2"/>
      <c r="P4" s="89"/>
      <c r="Q4" s="89"/>
      <c r="R4" s="89"/>
      <c r="S4" s="89"/>
      <c r="T4" s="89"/>
      <c r="U4" s="89"/>
      <c r="V4" s="89"/>
      <c r="W4" s="89"/>
      <c r="X4" s="58"/>
      <c r="Y4" s="58"/>
      <c r="Z4" s="58"/>
      <c r="AA4" s="58"/>
      <c r="AB4" s="8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"/>
      <c r="AS4" s="5"/>
      <c r="AT4" s="5"/>
      <c r="AU4" s="5"/>
    </row>
    <row r="5" spans="1:47" ht="18.600000000000001" customHeight="1" x14ac:dyDescent="0.25">
      <c r="A5" s="204" t="s">
        <v>2246</v>
      </c>
      <c r="B5" s="203"/>
      <c r="C5" s="61">
        <v>1</v>
      </c>
      <c r="D5" s="4"/>
      <c r="E5" s="4"/>
      <c r="F5" s="12"/>
      <c r="G5" s="13"/>
      <c r="H5" s="13"/>
      <c r="I5" s="14"/>
      <c r="J5" s="14"/>
      <c r="K5" s="14"/>
      <c r="L5" s="14"/>
      <c r="M5" s="14"/>
      <c r="N5" s="16"/>
      <c r="O5" s="2"/>
      <c r="P5" s="89"/>
      <c r="Q5" s="89"/>
      <c r="R5" s="89"/>
      <c r="S5" s="89"/>
      <c r="T5" s="89"/>
      <c r="U5" s="89"/>
      <c r="V5" s="89"/>
      <c r="W5" s="89"/>
      <c r="X5" s="58"/>
      <c r="Y5" s="58"/>
      <c r="Z5" s="58"/>
      <c r="AA5" s="58"/>
      <c r="AB5" s="8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"/>
      <c r="AS5" s="5"/>
      <c r="AT5" s="5"/>
      <c r="AU5" s="5"/>
    </row>
    <row r="6" spans="1:47" ht="18.600000000000001" customHeight="1" x14ac:dyDescent="0.25">
      <c r="A6" s="204" t="s">
        <v>2247</v>
      </c>
      <c r="B6" s="203"/>
      <c r="C6" s="61">
        <v>1</v>
      </c>
      <c r="D6" s="4"/>
      <c r="E6" s="4"/>
      <c r="F6" s="12"/>
      <c r="G6" s="13"/>
      <c r="H6" s="13"/>
      <c r="I6" s="14"/>
      <c r="J6" s="14"/>
      <c r="K6" s="14"/>
      <c r="L6" s="14"/>
      <c r="M6" s="14"/>
      <c r="N6" s="16"/>
      <c r="O6" s="2"/>
      <c r="P6" s="89"/>
      <c r="Q6" s="89"/>
      <c r="R6" s="89"/>
      <c r="S6" s="89"/>
      <c r="T6" s="89"/>
      <c r="U6" s="89"/>
      <c r="V6" s="89"/>
      <c r="W6" s="89"/>
      <c r="X6" s="58"/>
      <c r="Y6" s="58"/>
      <c r="Z6" s="58"/>
      <c r="AA6" s="58"/>
      <c r="AB6" s="8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"/>
      <c r="AS6" s="5"/>
      <c r="AT6" s="5"/>
      <c r="AU6" s="5"/>
    </row>
    <row r="7" spans="1:47" ht="18.600000000000001" customHeight="1" x14ac:dyDescent="0.25">
      <c r="A7" s="204" t="s">
        <v>2248</v>
      </c>
      <c r="B7" s="203"/>
      <c r="C7" s="61">
        <v>1</v>
      </c>
      <c r="D7" s="4"/>
      <c r="E7" s="4"/>
      <c r="F7" s="12"/>
      <c r="G7" s="13"/>
      <c r="H7" s="13"/>
      <c r="I7" s="14"/>
      <c r="J7" s="14"/>
      <c r="K7" s="14"/>
      <c r="L7" s="14"/>
      <c r="M7" s="14"/>
      <c r="N7" s="16"/>
      <c r="O7" s="2"/>
      <c r="P7" s="89"/>
      <c r="Q7" s="89"/>
      <c r="R7" s="89"/>
      <c r="S7" s="89"/>
      <c r="T7" s="89"/>
      <c r="U7" s="89"/>
      <c r="V7" s="89"/>
      <c r="W7" s="89"/>
      <c r="X7" s="58"/>
      <c r="Y7" s="58"/>
      <c r="Z7" s="58"/>
      <c r="AA7" s="58"/>
      <c r="AB7" s="8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"/>
      <c r="AS7" s="5"/>
      <c r="AT7" s="5"/>
      <c r="AU7" s="5"/>
    </row>
    <row r="8" spans="1:47" ht="18.600000000000001" customHeight="1" x14ac:dyDescent="0.25">
      <c r="A8" s="204" t="s">
        <v>2249</v>
      </c>
      <c r="B8" s="203"/>
      <c r="C8" s="61">
        <v>1</v>
      </c>
      <c r="D8" s="4"/>
      <c r="E8" s="61"/>
      <c r="F8" s="12"/>
      <c r="G8" s="13"/>
      <c r="H8" s="13"/>
      <c r="I8" s="14"/>
      <c r="J8" s="14"/>
      <c r="K8" s="14"/>
      <c r="L8" s="14"/>
      <c r="M8" s="14"/>
      <c r="N8" s="16"/>
      <c r="O8" s="2"/>
      <c r="P8" s="89"/>
      <c r="Q8" s="89"/>
      <c r="R8" s="89"/>
      <c r="S8" s="89"/>
      <c r="T8" s="89"/>
      <c r="U8" s="89"/>
      <c r="V8" s="89"/>
      <c r="W8" s="89"/>
      <c r="X8" s="58"/>
      <c r="Y8" s="58"/>
      <c r="Z8" s="58"/>
      <c r="AA8" s="58"/>
      <c r="AB8" s="8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"/>
      <c r="AS8" s="5"/>
      <c r="AT8" s="5"/>
      <c r="AU8" s="5"/>
    </row>
    <row r="9" spans="1:47" ht="18.600000000000001" customHeight="1" x14ac:dyDescent="0.25">
      <c r="A9" s="204" t="s">
        <v>2250</v>
      </c>
      <c r="B9" s="203"/>
      <c r="C9" s="61">
        <v>1</v>
      </c>
      <c r="D9" s="4"/>
      <c r="E9" s="4"/>
      <c r="F9" s="12"/>
      <c r="G9" s="13"/>
      <c r="H9" s="13"/>
      <c r="I9" s="14"/>
      <c r="J9" s="14"/>
      <c r="K9" s="14"/>
      <c r="L9" s="14"/>
      <c r="M9" s="14"/>
      <c r="N9" s="16"/>
      <c r="O9" s="2"/>
      <c r="P9" s="89"/>
      <c r="Q9" s="89"/>
      <c r="R9" s="89"/>
      <c r="S9" s="89"/>
      <c r="T9" s="89"/>
      <c r="U9" s="89"/>
      <c r="V9" s="89"/>
      <c r="W9" s="89"/>
      <c r="X9" s="58"/>
      <c r="Y9" s="58"/>
      <c r="Z9" s="58"/>
      <c r="AA9" s="58"/>
      <c r="AB9" s="8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"/>
      <c r="AS9" s="5"/>
      <c r="AT9" s="5"/>
      <c r="AU9" s="5"/>
    </row>
    <row r="10" spans="1:47" ht="18.600000000000001" customHeight="1" x14ac:dyDescent="0.25">
      <c r="A10" s="204" t="s">
        <v>2251</v>
      </c>
      <c r="B10" s="203"/>
      <c r="C10" s="61">
        <v>1</v>
      </c>
      <c r="D10" s="4"/>
      <c r="E10" s="4"/>
      <c r="F10" s="12"/>
      <c r="G10" s="13"/>
      <c r="H10" s="13"/>
      <c r="I10" s="14"/>
      <c r="J10" s="14"/>
      <c r="K10" s="14"/>
      <c r="L10" s="14"/>
      <c r="M10" s="14"/>
      <c r="N10" s="16"/>
      <c r="O10" s="2"/>
      <c r="P10" s="89"/>
      <c r="Q10" s="89"/>
      <c r="R10" s="89"/>
      <c r="S10" s="89"/>
      <c r="T10" s="89"/>
      <c r="U10" s="89"/>
      <c r="V10" s="89"/>
      <c r="W10" s="89"/>
      <c r="X10" s="58"/>
      <c r="Y10" s="58"/>
      <c r="Z10" s="58"/>
      <c r="AA10" s="58"/>
      <c r="AB10" s="8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"/>
      <c r="AS10" s="5"/>
      <c r="AT10" s="5"/>
      <c r="AU10" s="5"/>
    </row>
    <row r="11" spans="1:47" ht="18.600000000000001" customHeight="1" x14ac:dyDescent="0.25">
      <c r="A11" s="204" t="s">
        <v>2252</v>
      </c>
      <c r="B11" s="203"/>
      <c r="C11" s="61">
        <v>1</v>
      </c>
      <c r="D11" s="4"/>
      <c r="E11" s="4"/>
      <c r="F11" s="12"/>
      <c r="G11" s="13"/>
      <c r="H11" s="13"/>
      <c r="I11" s="14"/>
      <c r="J11" s="14"/>
      <c r="K11" s="14"/>
      <c r="L11" s="14"/>
      <c r="M11" s="14"/>
      <c r="N11" s="16"/>
      <c r="O11" s="2"/>
      <c r="P11" s="89"/>
      <c r="Q11" s="89"/>
      <c r="R11" s="89"/>
      <c r="S11" s="89"/>
      <c r="T11" s="89"/>
      <c r="U11" s="89"/>
      <c r="V11" s="89"/>
      <c r="W11" s="89"/>
      <c r="X11" s="58"/>
      <c r="Y11" s="58"/>
      <c r="Z11" s="58"/>
      <c r="AA11" s="58"/>
      <c r="AB11" s="8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"/>
      <c r="AS11" s="5"/>
      <c r="AT11" s="5"/>
      <c r="AU11" s="5"/>
    </row>
    <row r="12" spans="1:47" ht="18.600000000000001" customHeight="1" x14ac:dyDescent="0.25">
      <c r="A12" s="204" t="s">
        <v>2253</v>
      </c>
      <c r="B12" s="203"/>
      <c r="C12" s="61">
        <v>1</v>
      </c>
      <c r="D12" s="4"/>
      <c r="E12" s="4"/>
      <c r="F12" s="12"/>
      <c r="G12" s="13"/>
      <c r="H12" s="13"/>
      <c r="I12" s="14"/>
      <c r="J12" s="14"/>
      <c r="K12" s="14"/>
      <c r="L12" s="14"/>
      <c r="M12" s="14"/>
      <c r="N12" s="16"/>
      <c r="O12" s="2"/>
      <c r="P12" s="89"/>
      <c r="Q12" s="89"/>
      <c r="R12" s="89"/>
      <c r="S12" s="89"/>
      <c r="T12" s="89"/>
      <c r="U12" s="89"/>
      <c r="V12" s="89"/>
      <c r="W12" s="89"/>
      <c r="X12" s="58"/>
      <c r="Y12" s="58"/>
      <c r="Z12" s="58"/>
      <c r="AA12" s="58"/>
      <c r="AB12" s="8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"/>
      <c r="AS12" s="5"/>
      <c r="AT12" s="5"/>
      <c r="AU12" s="5"/>
    </row>
    <row r="13" spans="1:47" ht="18.600000000000001" customHeight="1" x14ac:dyDescent="0.25">
      <c r="A13" s="204" t="s">
        <v>2254</v>
      </c>
      <c r="B13" s="203"/>
      <c r="C13" s="61">
        <v>1</v>
      </c>
      <c r="D13" s="4"/>
      <c r="E13" s="4"/>
      <c r="F13" s="12"/>
      <c r="G13" s="13"/>
      <c r="H13" s="13"/>
      <c r="I13" s="14"/>
      <c r="J13" s="14"/>
      <c r="K13" s="14"/>
      <c r="L13" s="14"/>
      <c r="M13" s="14"/>
      <c r="N13" s="16"/>
      <c r="O13" s="2"/>
      <c r="P13" s="89"/>
      <c r="Q13" s="89"/>
      <c r="R13" s="89"/>
      <c r="S13" s="89"/>
      <c r="T13" s="89"/>
      <c r="U13" s="89"/>
      <c r="V13" s="89"/>
      <c r="W13" s="89"/>
      <c r="X13" s="58"/>
      <c r="Y13" s="58"/>
      <c r="Z13" s="58"/>
      <c r="AA13" s="58"/>
      <c r="AB13" s="8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"/>
      <c r="AS13" s="5"/>
      <c r="AT13" s="5"/>
      <c r="AU13" s="5"/>
    </row>
    <row r="14" spans="1:47" ht="18.600000000000001" customHeight="1" x14ac:dyDescent="0.25">
      <c r="A14" s="204" t="s">
        <v>2255</v>
      </c>
      <c r="B14" s="203"/>
      <c r="C14" s="61">
        <v>1</v>
      </c>
      <c r="D14" s="4"/>
      <c r="E14" s="4"/>
      <c r="F14" s="12"/>
      <c r="G14" s="13"/>
      <c r="H14" s="13"/>
      <c r="I14" s="14"/>
      <c r="J14" s="14"/>
      <c r="K14" s="14"/>
      <c r="L14" s="14"/>
      <c r="M14" s="14"/>
      <c r="N14" s="16"/>
      <c r="O14" s="2"/>
      <c r="P14" s="89"/>
      <c r="Q14" s="89"/>
      <c r="R14" s="89"/>
      <c r="S14" s="89"/>
      <c r="T14" s="89"/>
      <c r="U14" s="89"/>
      <c r="V14" s="89"/>
      <c r="W14" s="89"/>
      <c r="X14" s="58"/>
      <c r="Y14" s="58"/>
      <c r="Z14" s="58"/>
      <c r="AA14" s="58"/>
      <c r="AB14" s="8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"/>
      <c r="AS14" s="5"/>
      <c r="AT14" s="5"/>
      <c r="AU14" s="5"/>
    </row>
    <row r="15" spans="1:47" ht="18.600000000000001" customHeight="1" x14ac:dyDescent="0.25">
      <c r="A15" s="204" t="s">
        <v>2256</v>
      </c>
      <c r="B15" s="203"/>
      <c r="C15" s="61">
        <v>1</v>
      </c>
      <c r="D15" s="4"/>
      <c r="E15" s="4"/>
      <c r="F15" s="12"/>
      <c r="G15" s="13"/>
      <c r="H15" s="13"/>
      <c r="I15" s="14"/>
      <c r="J15" s="14"/>
      <c r="K15" s="14"/>
      <c r="L15" s="14"/>
      <c r="M15" s="14"/>
      <c r="N15" s="16"/>
      <c r="O15" s="2"/>
      <c r="P15" s="89"/>
      <c r="Q15" s="89"/>
      <c r="R15" s="89"/>
      <c r="S15" s="89"/>
      <c r="T15" s="89"/>
      <c r="U15" s="89"/>
      <c r="V15" s="89"/>
      <c r="W15" s="89"/>
      <c r="X15" s="58"/>
      <c r="Y15" s="58"/>
      <c r="Z15" s="58"/>
      <c r="AA15" s="58"/>
      <c r="AB15" s="8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"/>
      <c r="AS15" s="5"/>
      <c r="AT15" s="5"/>
      <c r="AU15" s="5"/>
    </row>
    <row r="16" spans="1:47" ht="18.600000000000001" customHeight="1" x14ac:dyDescent="0.25">
      <c r="A16" s="204" t="s">
        <v>2257</v>
      </c>
      <c r="B16" s="203"/>
      <c r="C16" s="61">
        <v>1</v>
      </c>
      <c r="D16" s="4"/>
      <c r="E16" s="4"/>
      <c r="F16" s="12"/>
      <c r="G16" s="13"/>
      <c r="H16" s="13"/>
      <c r="I16" s="14"/>
      <c r="J16" s="14"/>
      <c r="K16" s="14"/>
      <c r="L16" s="14"/>
      <c r="M16" s="14"/>
      <c r="N16" s="16"/>
      <c r="O16" s="2"/>
      <c r="P16" s="89"/>
      <c r="Q16" s="89"/>
      <c r="R16" s="89"/>
      <c r="S16" s="89"/>
      <c r="T16" s="89"/>
      <c r="U16" s="89"/>
      <c r="V16" s="89"/>
      <c r="W16" s="89"/>
      <c r="X16" s="58"/>
      <c r="Y16" s="58"/>
      <c r="Z16" s="58"/>
      <c r="AA16" s="58"/>
      <c r="AB16" s="8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"/>
      <c r="AS16" s="5"/>
      <c r="AT16" s="5"/>
      <c r="AU16" s="5"/>
    </row>
    <row r="17" spans="1:47" ht="18.600000000000001" customHeight="1" x14ac:dyDescent="0.25">
      <c r="A17" s="204" t="s">
        <v>2258</v>
      </c>
      <c r="B17" s="203"/>
      <c r="C17" s="61">
        <v>1</v>
      </c>
      <c r="D17" s="4"/>
      <c r="E17" s="4"/>
      <c r="F17" s="12"/>
      <c r="G17" s="13"/>
      <c r="H17" s="13"/>
      <c r="I17" s="14"/>
      <c r="J17" s="14"/>
      <c r="K17" s="14"/>
      <c r="L17" s="14"/>
      <c r="M17" s="14"/>
      <c r="N17" s="16"/>
      <c r="O17" s="2"/>
      <c r="P17" s="89"/>
      <c r="Q17" s="89"/>
      <c r="R17" s="89"/>
      <c r="S17" s="89"/>
      <c r="T17" s="89"/>
      <c r="U17" s="89"/>
      <c r="V17" s="89"/>
      <c r="W17" s="89"/>
      <c r="X17" s="58"/>
      <c r="Y17" s="58"/>
      <c r="Z17" s="58"/>
      <c r="AA17" s="58"/>
      <c r="AB17" s="8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"/>
      <c r="AS17" s="5"/>
      <c r="AT17" s="5"/>
      <c r="AU17" s="5"/>
    </row>
    <row r="18" spans="1:47" ht="18.600000000000001" customHeight="1" x14ac:dyDescent="0.25">
      <c r="A18" s="204" t="s">
        <v>2259</v>
      </c>
      <c r="B18" s="203"/>
      <c r="C18" s="61">
        <v>1</v>
      </c>
      <c r="D18" s="4"/>
      <c r="E18" s="4"/>
      <c r="F18" s="12"/>
      <c r="G18" s="13"/>
      <c r="H18" s="13"/>
      <c r="I18" s="14"/>
      <c r="J18" s="14"/>
      <c r="K18" s="14"/>
      <c r="L18" s="14"/>
      <c r="M18" s="14"/>
      <c r="N18" s="16"/>
      <c r="O18" s="2"/>
      <c r="P18" s="89"/>
      <c r="Q18" s="89"/>
      <c r="R18" s="89"/>
      <c r="S18" s="89"/>
      <c r="T18" s="89"/>
      <c r="U18" s="89"/>
      <c r="V18" s="89"/>
      <c r="W18" s="89"/>
      <c r="X18" s="58"/>
      <c r="Y18" s="58"/>
      <c r="Z18" s="58"/>
      <c r="AA18" s="58"/>
      <c r="AB18" s="8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"/>
      <c r="AS18" s="5"/>
      <c r="AT18" s="5"/>
      <c r="AU18" s="5"/>
    </row>
    <row r="19" spans="1:47" ht="18.600000000000001" customHeight="1" x14ac:dyDescent="0.25">
      <c r="A19" s="204" t="s">
        <v>2260</v>
      </c>
      <c r="B19" s="203"/>
      <c r="C19" s="61">
        <v>1</v>
      </c>
      <c r="D19" s="4"/>
      <c r="E19" s="4"/>
      <c r="F19" s="12"/>
      <c r="G19" s="13"/>
      <c r="H19" s="13"/>
      <c r="I19" s="14"/>
      <c r="J19" s="14"/>
      <c r="K19" s="14"/>
      <c r="L19" s="14"/>
      <c r="M19" s="14"/>
      <c r="N19" s="16"/>
      <c r="O19" s="2"/>
      <c r="P19" s="89"/>
      <c r="Q19" s="89"/>
      <c r="R19" s="89"/>
      <c r="S19" s="89"/>
      <c r="T19" s="89"/>
      <c r="U19" s="89"/>
      <c r="V19" s="89"/>
      <c r="W19" s="89"/>
      <c r="X19" s="58"/>
      <c r="Y19" s="58"/>
      <c r="Z19" s="58"/>
      <c r="AA19" s="58"/>
      <c r="AB19" s="8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"/>
      <c r="AS19" s="5"/>
      <c r="AT19" s="5"/>
      <c r="AU19" s="5"/>
    </row>
    <row r="20" spans="1:47" ht="18.600000000000001" customHeight="1" x14ac:dyDescent="0.25">
      <c r="A20" s="204" t="s">
        <v>2261</v>
      </c>
      <c r="B20" s="203"/>
      <c r="C20" s="61">
        <v>1</v>
      </c>
      <c r="D20" s="4"/>
      <c r="E20" s="4"/>
      <c r="F20" s="12"/>
      <c r="G20" s="13"/>
      <c r="H20" s="13"/>
      <c r="I20" s="14"/>
      <c r="J20" s="14"/>
      <c r="K20" s="14"/>
      <c r="L20" s="14"/>
      <c r="M20" s="14"/>
      <c r="N20" s="16"/>
      <c r="O20" s="2"/>
      <c r="P20" s="89"/>
      <c r="Q20" s="89"/>
      <c r="R20" s="89"/>
      <c r="S20" s="89"/>
      <c r="T20" s="89"/>
      <c r="U20" s="89"/>
      <c r="V20" s="89"/>
      <c r="W20" s="89"/>
      <c r="X20" s="58"/>
      <c r="Y20" s="58"/>
      <c r="Z20" s="58"/>
      <c r="AA20" s="58"/>
      <c r="AB20" s="8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"/>
      <c r="AS20" s="5"/>
      <c r="AT20" s="5"/>
      <c r="AU20" s="5"/>
    </row>
    <row r="21" spans="1:47" ht="18.600000000000001" customHeight="1" x14ac:dyDescent="0.25">
      <c r="A21" s="204" t="s">
        <v>2262</v>
      </c>
      <c r="B21" s="203"/>
      <c r="C21" s="61">
        <v>1</v>
      </c>
      <c r="D21" s="4"/>
      <c r="E21" s="4"/>
      <c r="F21" s="12"/>
      <c r="G21" s="13"/>
      <c r="H21" s="13"/>
      <c r="I21" s="14"/>
      <c r="J21" s="14"/>
      <c r="K21" s="14"/>
      <c r="L21" s="14"/>
      <c r="M21" s="14"/>
      <c r="N21" s="16"/>
      <c r="O21" s="2"/>
      <c r="P21" s="89"/>
      <c r="Q21" s="89"/>
      <c r="R21" s="89"/>
      <c r="S21" s="89"/>
      <c r="T21" s="89"/>
      <c r="U21" s="89"/>
      <c r="V21" s="89"/>
      <c r="W21" s="89"/>
      <c r="X21" s="58"/>
      <c r="Y21" s="58"/>
      <c r="Z21" s="58"/>
      <c r="AA21" s="58"/>
      <c r="AB21" s="8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"/>
      <c r="AS21" s="5"/>
      <c r="AT21" s="5"/>
      <c r="AU21" s="5"/>
    </row>
    <row r="22" spans="1:47" ht="18.600000000000001" customHeight="1" x14ac:dyDescent="0.25">
      <c r="A22" s="204" t="s">
        <v>2263</v>
      </c>
      <c r="B22" s="203"/>
      <c r="C22" s="61">
        <v>1</v>
      </c>
      <c r="D22" s="4"/>
      <c r="E22" s="4"/>
      <c r="F22" s="12"/>
      <c r="G22" s="13"/>
      <c r="H22" s="13"/>
      <c r="I22" s="14"/>
      <c r="J22" s="14"/>
      <c r="K22" s="14"/>
      <c r="L22" s="14"/>
      <c r="M22" s="14"/>
      <c r="N22" s="16"/>
      <c r="O22" s="2"/>
      <c r="P22" s="89"/>
      <c r="Q22" s="89"/>
      <c r="R22" s="89"/>
      <c r="S22" s="89"/>
      <c r="T22" s="89"/>
      <c r="U22" s="89"/>
      <c r="V22" s="89"/>
      <c r="W22" s="89"/>
      <c r="X22" s="58"/>
      <c r="Y22" s="58"/>
      <c r="Z22" s="58"/>
      <c r="AA22" s="58"/>
      <c r="AB22" s="8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"/>
      <c r="AS22" s="5"/>
      <c r="AT22" s="5"/>
      <c r="AU22" s="5"/>
    </row>
    <row r="23" spans="1:47" ht="18.600000000000001" customHeight="1" x14ac:dyDescent="0.25">
      <c r="A23" s="204" t="s">
        <v>2264</v>
      </c>
      <c r="B23" s="203"/>
      <c r="C23" s="61">
        <v>1</v>
      </c>
      <c r="D23" s="4"/>
      <c r="E23" s="4"/>
      <c r="F23" s="12"/>
      <c r="G23" s="13"/>
      <c r="H23" s="13"/>
      <c r="I23" s="14"/>
      <c r="J23" s="14"/>
      <c r="K23" s="14"/>
      <c r="L23" s="14"/>
      <c r="M23" s="14"/>
      <c r="N23" s="16"/>
      <c r="O23" s="2"/>
      <c r="P23" s="89"/>
      <c r="Q23" s="89"/>
      <c r="R23" s="89"/>
      <c r="S23" s="89"/>
      <c r="T23" s="89"/>
      <c r="U23" s="89"/>
      <c r="V23" s="89"/>
      <c r="W23" s="89"/>
      <c r="X23" s="58"/>
      <c r="Y23" s="58"/>
      <c r="Z23" s="58"/>
      <c r="AA23" s="58"/>
      <c r="AB23" s="8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"/>
      <c r="AS23" s="5"/>
      <c r="AT23" s="5"/>
      <c r="AU23" s="5"/>
    </row>
    <row r="24" spans="1:47" ht="18.600000000000001" customHeight="1" x14ac:dyDescent="0.25">
      <c r="A24" s="204" t="s">
        <v>2265</v>
      </c>
      <c r="B24" s="203"/>
      <c r="C24" s="61">
        <v>1</v>
      </c>
      <c r="D24" s="4"/>
      <c r="E24" s="4"/>
      <c r="F24" s="12"/>
      <c r="G24" s="13"/>
      <c r="H24" s="13"/>
      <c r="I24" s="14"/>
      <c r="J24" s="14"/>
      <c r="K24" s="14"/>
      <c r="L24" s="14"/>
      <c r="M24" s="14"/>
      <c r="N24" s="16"/>
      <c r="O24" s="2"/>
      <c r="P24" s="89"/>
      <c r="Q24" s="89"/>
      <c r="R24" s="89"/>
      <c r="S24" s="89"/>
      <c r="T24" s="89"/>
      <c r="U24" s="89"/>
      <c r="V24" s="89"/>
      <c r="W24" s="89"/>
      <c r="X24" s="58"/>
      <c r="Y24" s="58"/>
      <c r="Z24" s="58"/>
      <c r="AA24" s="58"/>
      <c r="AB24" s="8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"/>
      <c r="AS24" s="5"/>
      <c r="AT24" s="5"/>
      <c r="AU24" s="5"/>
    </row>
    <row r="25" spans="1:47" ht="18.600000000000001" customHeight="1" x14ac:dyDescent="0.25">
      <c r="A25" s="204" t="s">
        <v>2266</v>
      </c>
      <c r="B25" s="203"/>
      <c r="C25" s="61">
        <v>1</v>
      </c>
      <c r="D25" s="4"/>
      <c r="E25" s="4"/>
      <c r="F25" s="12"/>
      <c r="G25" s="13"/>
      <c r="H25" s="13"/>
      <c r="I25" s="14"/>
      <c r="J25" s="14"/>
      <c r="K25" s="14"/>
      <c r="L25" s="14"/>
      <c r="M25" s="14"/>
      <c r="N25" s="16"/>
      <c r="O25" s="2"/>
      <c r="P25" s="89"/>
      <c r="Q25" s="89"/>
      <c r="R25" s="89"/>
      <c r="S25" s="89"/>
      <c r="T25" s="89"/>
      <c r="U25" s="89"/>
      <c r="V25" s="89"/>
      <c r="W25" s="89"/>
      <c r="X25" s="58"/>
      <c r="Y25" s="58"/>
      <c r="Z25" s="58"/>
      <c r="AA25" s="58"/>
      <c r="AB25" s="8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"/>
      <c r="AS25" s="5"/>
      <c r="AT25" s="5"/>
      <c r="AU25" s="5"/>
    </row>
    <row r="26" spans="1:47" ht="18.600000000000001" customHeight="1" x14ac:dyDescent="0.25">
      <c r="A26" s="204" t="s">
        <v>2267</v>
      </c>
      <c r="B26" s="77"/>
      <c r="C26" s="61">
        <v>1</v>
      </c>
      <c r="D26" s="5"/>
      <c r="E26" s="5"/>
      <c r="F26" s="5"/>
      <c r="H26" s="5"/>
      <c r="I26" s="20"/>
      <c r="J26" s="5"/>
      <c r="K26" s="5"/>
      <c r="L26" s="5"/>
      <c r="M26" s="20"/>
      <c r="N26" s="16"/>
      <c r="O26" s="2"/>
      <c r="P26" s="89"/>
      <c r="Q26" s="89"/>
      <c r="R26" s="89"/>
      <c r="S26" s="89"/>
      <c r="T26" s="89"/>
      <c r="U26" s="89"/>
      <c r="V26" s="89"/>
      <c r="W26" s="89"/>
      <c r="X26" s="58"/>
      <c r="Y26" s="58"/>
      <c r="Z26" s="58"/>
      <c r="AA26" s="58"/>
      <c r="AB26" s="8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"/>
      <c r="AS26" s="5"/>
      <c r="AT26" s="5"/>
      <c r="AU26" s="5"/>
    </row>
    <row r="27" spans="1:47" ht="18.600000000000001" customHeight="1" x14ac:dyDescent="0.25">
      <c r="A27" s="204" t="s">
        <v>1265</v>
      </c>
      <c r="B27" s="203"/>
      <c r="C27" s="4"/>
      <c r="D27" s="4"/>
      <c r="E27" s="4"/>
      <c r="F27" s="12"/>
      <c r="G27" s="5">
        <v>1</v>
      </c>
      <c r="H27" s="13"/>
      <c r="I27" s="14"/>
      <c r="J27" s="14"/>
      <c r="K27" s="14"/>
      <c r="L27" s="14"/>
      <c r="M27" s="20" t="s">
        <v>2244</v>
      </c>
      <c r="N27" s="16"/>
      <c r="O27" s="2"/>
      <c r="P27" s="89"/>
      <c r="Q27" s="89"/>
      <c r="R27" s="89"/>
      <c r="S27" s="89"/>
      <c r="T27" s="89"/>
      <c r="U27" s="89"/>
      <c r="V27" s="89"/>
      <c r="W27" s="89"/>
      <c r="X27" s="58"/>
      <c r="Y27" s="58"/>
      <c r="Z27" s="58"/>
      <c r="AA27" s="58"/>
      <c r="AB27" s="8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"/>
      <c r="AS27" s="5"/>
      <c r="AT27" s="5"/>
      <c r="AU27" s="5"/>
    </row>
    <row r="28" spans="1:47" ht="18.600000000000001" customHeight="1" x14ac:dyDescent="0.25">
      <c r="A28" s="204" t="s">
        <v>2268</v>
      </c>
      <c r="B28" s="203"/>
      <c r="C28" s="61">
        <v>1</v>
      </c>
      <c r="D28" s="4"/>
      <c r="E28" s="4"/>
      <c r="F28" s="12"/>
      <c r="G28" s="13"/>
      <c r="H28" s="13"/>
      <c r="I28" s="14"/>
      <c r="J28" s="14"/>
      <c r="K28" s="14"/>
      <c r="L28" s="14"/>
      <c r="M28" s="14"/>
      <c r="N28" s="16"/>
      <c r="O28" s="2"/>
      <c r="P28" s="89"/>
      <c r="Q28" s="89"/>
      <c r="R28" s="89"/>
      <c r="S28" s="89"/>
      <c r="T28" s="89"/>
      <c r="U28" s="89"/>
      <c r="V28" s="89"/>
      <c r="W28" s="89"/>
      <c r="X28" s="58"/>
      <c r="Y28" s="58"/>
      <c r="Z28" s="58"/>
      <c r="AA28" s="58"/>
      <c r="AB28" s="8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"/>
      <c r="AS28" s="5"/>
      <c r="AT28" s="5"/>
      <c r="AU28" s="5"/>
    </row>
    <row r="29" spans="1:47" ht="25.5" customHeight="1" x14ac:dyDescent="0.25">
      <c r="A29" s="1" t="s">
        <v>2165</v>
      </c>
      <c r="B29" s="203" t="s">
        <v>7</v>
      </c>
      <c r="C29" s="4">
        <f>SUM(C30:C54)</f>
        <v>24</v>
      </c>
      <c r="D29" s="4">
        <v>121</v>
      </c>
      <c r="E29" s="4" t="s">
        <v>17</v>
      </c>
      <c r="F29" s="4">
        <f>SUM(F30:F54)</f>
        <v>1</v>
      </c>
      <c r="G29" s="4">
        <f t="shared" ref="G29:H29" si="1">SUM(G30:G54)</f>
        <v>0</v>
      </c>
      <c r="H29" s="4">
        <f t="shared" si="1"/>
        <v>0</v>
      </c>
      <c r="I29" s="4"/>
      <c r="J29" s="4">
        <f t="shared" ref="J29" si="2">SUM(J30:J54)</f>
        <v>0</v>
      </c>
      <c r="K29" s="4">
        <f t="shared" ref="K29" si="3">SUM(K30:K54)</f>
        <v>0</v>
      </c>
      <c r="L29" s="4">
        <f t="shared" ref="L29" si="4">SUM(L30:L54)</f>
        <v>0</v>
      </c>
      <c r="M29" s="16"/>
      <c r="N29" s="16">
        <f>C29+G29+J29</f>
        <v>24</v>
      </c>
      <c r="O29" s="2" t="e">
        <f>SUM(N29+N136+N203+N428+N508+N537+N616+N650+N682+N712+N742+N766+N792+N826+N860+N886+N912+N941+N973+N1006+N1036+N1063+N1095+N1128+#REF!+N1185+N1218+N1251+N1283+N1316+N1348+#REF!+N1403+N1431+N1462+N1571+N1602+N1633+N1663+N1694+#REF!+N1750+N1780+#REF!+N1840+N1873+N1906+N1939+N1958+N1995+N2021+N2047+N2073+N2099+N2132+N2158+N2184+N2210+N2236+N2262+N2288+N2314+N2340+N2366+N2392+N2418)</f>
        <v>#REF!</v>
      </c>
      <c r="P29" s="89" t="e">
        <f>SUM(G29+G136+G203+G428+G508+G537+G616+G650+G682+G712+G742+G766+#REF!+G825+G859+G885+G911+G940+G972+G1005+G1035+G1062+G1094+G1127+G1158+G1184+G1217+G1250+G1282+G1315+G1346+#REF!+G1402+#REF!+G1461+G1570+G1601+G1632+G1662+G1693+G1725+G1749+G1779+G1807+G1839+G1872+G1905+G1938+G1957+G1994+G2020+G2046+G2072+G2098+G2131+G2157+G2183+G2209+G2235+G2261+G2287+G2313+G2339+G2365+G2391+G2417)</f>
        <v>#REF!</v>
      </c>
      <c r="Q29" s="89" t="e">
        <f>SUM(F29+F136+F203+F428+F508+F537+F616+F651+F712+F742+F767+F825+F859+F885+F911+F940+F972+F1005+F1035+F1062+F1094+F1127+F1158+F1184+F1217+F1250+F1282+F1315+F1346+#REF!+F1402+#REF!+F1461+F1570+F1601+F1632+F1662+F1693+F1725+F1749+F1779+F1807+F1839+F1872+F1905+F1938)</f>
        <v>#REF!</v>
      </c>
      <c r="R29" s="89" t="e">
        <f>SUM(L29+L136+L203+L428+L508+L537+L616+L651+L712+L742+L767+L825+L859+L885+L911+L940+L972+L1005+L1035+L1062+L1094+L1127+L1158+L1184+L1217+L1250+L1282+L1315+L1346+#REF!+L1402+#REF!+L1461+L1570+L1601+L1632+L1662+L1693+L1725+L1749+L1779+L1807+L1839+L1872+L1905+L1938)</f>
        <v>#REF!</v>
      </c>
      <c r="S29" s="89" t="e">
        <f>AU29+J29+J136+J203+J428+J508+J537+J616+J650+J682+J712+J742+J766+#REF!+J825+J859+J885+J911+J940+J972+J1005+J1035+J1062+J1094+J1127+J1158+J1184+J1217+J1250+J1282+J1315+J1346+#REF!+J1402+#REF!+J1461+J1570+J1601+J1632+J1662+J1693+J1725+J1749+J1779+J1807+J1839+J1872+J1905+J1938+G1647+G855+G1026+G1090+G891+G1087+G1089+G1088+G1991</f>
        <v>#REF!</v>
      </c>
      <c r="T29" s="89">
        <f>SUM(N29+N136+N203+N428+N508+N537+N616+N650+N682+N712+N742+N766+N1958+N1995+N2021+N2047+N2073)</f>
        <v>170</v>
      </c>
      <c r="U29" s="89">
        <f>SUM(N792+N826+N860+N886+N912+N941+N973+N1006+N1036+N1063+N1095+N1128+N2099+N2132+N2158+N2184)</f>
        <v>122</v>
      </c>
      <c r="V29" s="89" t="e">
        <f>SUM(#REF!+N1185+N1218+N1251+N1283+N1316+N1348+#REF!+N1403+N1431+N1462+N1571+N1602+N1633+N2210+N2236+N2262)</f>
        <v>#REF!</v>
      </c>
      <c r="W29" s="89" t="e">
        <f>SUM(N1663+N1694+#REF!+N1750+N1780+#REF!+N1840+N1873+N1906+N1939+N2288+N2314+N2340+N2366+N2392+N2418)</f>
        <v>#REF!</v>
      </c>
      <c r="X29" s="58"/>
      <c r="Y29" s="58"/>
      <c r="Z29" s="58"/>
      <c r="AA29" s="58"/>
      <c r="AB29" s="8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"/>
      <c r="AS29" s="5"/>
      <c r="AT29" s="5"/>
      <c r="AU29" s="5"/>
    </row>
    <row r="30" spans="1:47" x14ac:dyDescent="0.25">
      <c r="A30" s="6" t="s">
        <v>207</v>
      </c>
      <c r="B30" s="205"/>
      <c r="C30" s="6">
        <v>1</v>
      </c>
      <c r="D30" s="6"/>
      <c r="E30" s="6"/>
      <c r="F30" s="6"/>
      <c r="G30" s="6"/>
      <c r="H30" s="6"/>
      <c r="I30" s="19"/>
      <c r="J30" s="6"/>
      <c r="K30" s="6"/>
      <c r="L30" s="6"/>
      <c r="M30" s="19"/>
      <c r="N30" s="6"/>
      <c r="O30" s="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47" x14ac:dyDescent="0.25">
      <c r="A31" s="6" t="s">
        <v>206</v>
      </c>
      <c r="B31" s="205"/>
      <c r="C31" s="6">
        <v>1</v>
      </c>
      <c r="D31" s="6"/>
      <c r="E31" s="6"/>
      <c r="F31" s="6"/>
      <c r="G31" s="6"/>
      <c r="H31" s="6"/>
      <c r="I31" s="19"/>
      <c r="J31" s="6"/>
      <c r="K31" s="6"/>
      <c r="L31" s="6"/>
      <c r="M31" s="19"/>
      <c r="N31" s="6"/>
      <c r="O31" s="6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47" x14ac:dyDescent="0.25">
      <c r="A32" s="6" t="s">
        <v>205</v>
      </c>
      <c r="B32" s="205"/>
      <c r="C32" s="6">
        <v>1</v>
      </c>
      <c r="D32" s="6"/>
      <c r="E32" s="6"/>
      <c r="F32" s="6"/>
      <c r="G32" s="6"/>
      <c r="H32" s="6"/>
      <c r="I32" s="19"/>
      <c r="J32" s="6"/>
      <c r="K32" s="6"/>
      <c r="L32" s="6"/>
      <c r="M32" s="19"/>
      <c r="N32" s="6"/>
      <c r="O32" s="6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x14ac:dyDescent="0.25">
      <c r="A33" s="40" t="s">
        <v>182</v>
      </c>
      <c r="B33" s="77"/>
      <c r="C33" s="5">
        <v>1</v>
      </c>
      <c r="D33" s="5"/>
      <c r="E33" s="5"/>
      <c r="F33" s="5"/>
      <c r="G33" s="5"/>
      <c r="H33" s="5"/>
      <c r="I33" s="20"/>
      <c r="J33" s="5"/>
      <c r="K33" s="5"/>
      <c r="L33" s="5"/>
      <c r="M33" s="20" t="s">
        <v>1949</v>
      </c>
      <c r="N33" s="6"/>
      <c r="O33" s="6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x14ac:dyDescent="0.25">
      <c r="A34" s="6" t="s">
        <v>204</v>
      </c>
      <c r="B34" s="205"/>
      <c r="C34" s="6">
        <v>1</v>
      </c>
      <c r="D34" s="6"/>
      <c r="E34" s="6"/>
      <c r="F34" s="6"/>
      <c r="G34" s="6"/>
      <c r="H34" s="6"/>
      <c r="I34" s="19"/>
      <c r="J34" s="6"/>
      <c r="K34" s="6"/>
      <c r="L34" s="6"/>
      <c r="M34" s="19"/>
      <c r="N34" s="6"/>
      <c r="O34" s="6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x14ac:dyDescent="0.25">
      <c r="A35" s="6" t="s">
        <v>203</v>
      </c>
      <c r="B35" s="205"/>
      <c r="C35" s="6">
        <v>1</v>
      </c>
      <c r="D35" s="6"/>
      <c r="E35" s="6"/>
      <c r="F35" s="6"/>
      <c r="G35" s="6"/>
      <c r="H35" s="6"/>
      <c r="I35" s="19"/>
      <c r="J35" s="6"/>
      <c r="K35" s="6"/>
      <c r="L35" s="6"/>
      <c r="M35" s="19"/>
      <c r="N35" s="6"/>
      <c r="O35" s="6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x14ac:dyDescent="0.25">
      <c r="A36" s="6" t="s">
        <v>202</v>
      </c>
      <c r="B36" s="205"/>
      <c r="C36" s="6">
        <v>1</v>
      </c>
      <c r="D36" s="6"/>
      <c r="E36" s="6"/>
      <c r="F36" s="6"/>
      <c r="G36" s="6"/>
      <c r="H36" s="6"/>
      <c r="I36" s="19"/>
      <c r="J36" s="6"/>
      <c r="K36" s="6"/>
      <c r="L36" s="6"/>
      <c r="M36" s="19"/>
      <c r="N36" s="6"/>
      <c r="O36" s="6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x14ac:dyDescent="0.25">
      <c r="A37" s="6" t="s">
        <v>201</v>
      </c>
      <c r="B37" s="205"/>
      <c r="C37" s="6">
        <v>1</v>
      </c>
      <c r="D37" s="6"/>
      <c r="E37" s="6"/>
      <c r="F37" s="6"/>
      <c r="G37" s="6"/>
      <c r="H37" s="6"/>
      <c r="I37" s="19"/>
      <c r="J37" s="6"/>
      <c r="K37" s="6"/>
      <c r="L37" s="6"/>
      <c r="M37" s="19"/>
      <c r="N37" s="6"/>
      <c r="O37" s="6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x14ac:dyDescent="0.25">
      <c r="A38" s="6" t="s">
        <v>200</v>
      </c>
      <c r="B38" s="205"/>
      <c r="C38" s="6">
        <v>1</v>
      </c>
      <c r="D38" s="6"/>
      <c r="E38" s="6"/>
      <c r="F38" s="6"/>
      <c r="G38" s="6"/>
      <c r="H38" s="6"/>
      <c r="I38" s="19"/>
      <c r="J38" s="6"/>
      <c r="K38" s="6"/>
      <c r="L38" s="6"/>
      <c r="M38" s="19"/>
      <c r="N38" s="6"/>
      <c r="O38" s="6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x14ac:dyDescent="0.25">
      <c r="A39" s="6" t="s">
        <v>199</v>
      </c>
      <c r="B39" s="205"/>
      <c r="C39" s="6">
        <v>1</v>
      </c>
      <c r="D39" s="6"/>
      <c r="E39" s="6"/>
      <c r="F39" s="6"/>
      <c r="G39" s="6"/>
      <c r="H39" s="6"/>
      <c r="I39" s="19"/>
      <c r="J39" s="6"/>
      <c r="K39" s="6"/>
      <c r="L39" s="6"/>
      <c r="M39" s="19"/>
      <c r="N39" s="6"/>
      <c r="O39" s="6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x14ac:dyDescent="0.25">
      <c r="A40" s="6" t="s">
        <v>198</v>
      </c>
      <c r="B40" s="205"/>
      <c r="C40" s="6">
        <v>1</v>
      </c>
      <c r="D40" s="6"/>
      <c r="E40" s="6"/>
      <c r="F40" s="6"/>
      <c r="G40" s="6"/>
      <c r="H40" s="6"/>
      <c r="I40" s="19"/>
      <c r="J40" s="6"/>
      <c r="K40" s="6"/>
      <c r="L40" s="6"/>
      <c r="M40" s="19"/>
      <c r="N40" s="6"/>
      <c r="O40" s="6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x14ac:dyDescent="0.25">
      <c r="A41" s="6" t="s">
        <v>197</v>
      </c>
      <c r="B41" s="77"/>
      <c r="C41" s="5">
        <v>1</v>
      </c>
      <c r="D41" s="5"/>
      <c r="E41" s="5"/>
      <c r="F41" s="5"/>
      <c r="G41" s="5"/>
      <c r="H41" s="5"/>
      <c r="I41" s="20"/>
      <c r="J41" s="5"/>
      <c r="K41" s="5"/>
      <c r="L41" s="5"/>
      <c r="M41" s="20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x14ac:dyDescent="0.25">
      <c r="A42" s="6" t="s">
        <v>196</v>
      </c>
      <c r="B42" s="77"/>
      <c r="C42" s="5">
        <v>1</v>
      </c>
      <c r="D42" s="5"/>
      <c r="E42" s="5"/>
      <c r="F42" s="5"/>
      <c r="G42" s="5"/>
      <c r="H42" s="5"/>
      <c r="I42" s="20"/>
      <c r="J42" s="5"/>
      <c r="K42" s="5"/>
      <c r="L42" s="5"/>
      <c r="M42" s="20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x14ac:dyDescent="0.25">
      <c r="A43" s="6" t="s">
        <v>195</v>
      </c>
      <c r="B43" s="77"/>
      <c r="C43" s="5">
        <v>1</v>
      </c>
      <c r="D43" s="5"/>
      <c r="E43" s="5"/>
      <c r="F43" s="5"/>
      <c r="G43" s="5"/>
      <c r="H43" s="5"/>
      <c r="I43" s="20"/>
      <c r="J43" s="5"/>
      <c r="K43" s="5"/>
      <c r="L43" s="5"/>
      <c r="M43" s="20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x14ac:dyDescent="0.25">
      <c r="A44" s="6" t="s">
        <v>194</v>
      </c>
      <c r="B44" s="77"/>
      <c r="C44" s="5">
        <v>1</v>
      </c>
      <c r="D44" s="5"/>
      <c r="E44" s="5"/>
      <c r="F44" s="5"/>
      <c r="G44" s="5"/>
      <c r="H44" s="5"/>
      <c r="I44" s="20"/>
      <c r="J44" s="5"/>
      <c r="K44" s="5"/>
      <c r="L44" s="5"/>
      <c r="M44" s="20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x14ac:dyDescent="0.25">
      <c r="A45" s="6" t="s">
        <v>193</v>
      </c>
      <c r="B45" s="77"/>
      <c r="C45" s="5"/>
      <c r="D45" s="5"/>
      <c r="E45" s="5"/>
      <c r="F45" s="5">
        <v>1</v>
      </c>
      <c r="G45" s="5"/>
      <c r="H45" s="5"/>
      <c r="I45" s="20"/>
      <c r="J45" s="5"/>
      <c r="K45" s="5"/>
      <c r="L45" s="5"/>
      <c r="M45" s="20" t="s">
        <v>2197</v>
      </c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x14ac:dyDescent="0.25">
      <c r="A46" s="6" t="s">
        <v>192</v>
      </c>
      <c r="B46" s="77"/>
      <c r="C46" s="5">
        <v>1</v>
      </c>
      <c r="D46" s="5"/>
      <c r="E46" s="5"/>
      <c r="F46" s="5"/>
      <c r="G46" s="5"/>
      <c r="H46" s="5"/>
      <c r="I46" s="20"/>
      <c r="J46" s="5"/>
      <c r="K46" s="5"/>
      <c r="L46" s="5"/>
      <c r="M46" s="20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x14ac:dyDescent="0.25">
      <c r="A47" s="6" t="s">
        <v>191</v>
      </c>
      <c r="B47" s="77"/>
      <c r="C47" s="5">
        <v>1</v>
      </c>
      <c r="D47" s="5"/>
      <c r="E47" s="5"/>
      <c r="F47" s="5"/>
      <c r="G47" s="5"/>
      <c r="H47" s="5"/>
      <c r="I47" s="20"/>
      <c r="J47" s="5"/>
      <c r="K47" s="5"/>
      <c r="L47" s="5"/>
      <c r="M47" s="20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x14ac:dyDescent="0.25">
      <c r="A48" s="6" t="s">
        <v>190</v>
      </c>
      <c r="B48" s="77"/>
      <c r="C48" s="5">
        <v>1</v>
      </c>
      <c r="D48" s="5"/>
      <c r="E48" s="5"/>
      <c r="F48" s="5"/>
      <c r="G48" s="5"/>
      <c r="H48" s="5"/>
      <c r="I48" s="20"/>
      <c r="J48" s="5"/>
      <c r="K48" s="5"/>
      <c r="L48" s="5"/>
      <c r="M48" s="20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x14ac:dyDescent="0.25">
      <c r="A49" s="6" t="s">
        <v>189</v>
      </c>
      <c r="B49" s="77"/>
      <c r="C49" s="5">
        <v>1</v>
      </c>
      <c r="D49" s="5"/>
      <c r="E49" s="5"/>
      <c r="F49" s="5"/>
      <c r="G49" s="5"/>
      <c r="H49" s="5"/>
      <c r="I49" s="20"/>
      <c r="J49" s="5"/>
      <c r="K49" s="5"/>
      <c r="L49" s="5"/>
      <c r="M49" s="20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x14ac:dyDescent="0.25">
      <c r="A50" s="6" t="s">
        <v>188</v>
      </c>
      <c r="B50" s="77"/>
      <c r="C50" s="5">
        <v>1</v>
      </c>
      <c r="D50" s="5"/>
      <c r="E50" s="5"/>
      <c r="F50" s="5"/>
      <c r="G50" s="5"/>
      <c r="H50" s="5"/>
      <c r="I50" s="20"/>
      <c r="J50" s="5"/>
      <c r="K50" s="5"/>
      <c r="L50" s="5"/>
      <c r="M50" s="20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x14ac:dyDescent="0.25">
      <c r="A51" s="6" t="s">
        <v>187</v>
      </c>
      <c r="B51" s="77"/>
      <c r="C51" s="5">
        <v>1</v>
      </c>
      <c r="D51" s="5"/>
      <c r="E51" s="5"/>
      <c r="F51" s="5"/>
      <c r="G51" s="5"/>
      <c r="H51" s="5"/>
      <c r="I51" s="20"/>
      <c r="J51" s="5"/>
      <c r="K51" s="5"/>
      <c r="L51" s="5"/>
      <c r="M51" s="20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x14ac:dyDescent="0.25">
      <c r="A52" s="6" t="s">
        <v>186</v>
      </c>
      <c r="B52" s="77"/>
      <c r="C52" s="5">
        <v>1</v>
      </c>
      <c r="D52" s="5"/>
      <c r="E52" s="5"/>
      <c r="F52" s="5"/>
      <c r="G52" s="5"/>
      <c r="H52" s="5"/>
      <c r="I52" s="20"/>
      <c r="J52" s="5"/>
      <c r="K52" s="5"/>
      <c r="L52" s="5"/>
      <c r="M52" s="20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x14ac:dyDescent="0.25">
      <c r="A53" s="6" t="s">
        <v>185</v>
      </c>
      <c r="B53" s="77"/>
      <c r="C53" s="5">
        <v>1</v>
      </c>
      <c r="D53" s="5"/>
      <c r="E53" s="5"/>
      <c r="F53" s="5"/>
      <c r="G53" s="5"/>
      <c r="H53" s="5"/>
      <c r="I53" s="20"/>
      <c r="J53" s="5"/>
      <c r="K53" s="5"/>
      <c r="L53" s="5"/>
      <c r="M53" s="20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x14ac:dyDescent="0.25">
      <c r="A54" s="6" t="s">
        <v>184</v>
      </c>
      <c r="B54" s="77"/>
      <c r="C54" s="5">
        <v>1</v>
      </c>
      <c r="D54" s="5"/>
      <c r="E54" s="5"/>
      <c r="F54" s="5"/>
      <c r="G54" s="5"/>
      <c r="H54" s="5"/>
      <c r="I54" s="20"/>
      <c r="J54" s="5"/>
      <c r="K54" s="5"/>
      <c r="L54" s="5"/>
      <c r="M54" s="20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x14ac:dyDescent="0.25">
      <c r="A55" s="6"/>
      <c r="B55" s="77"/>
      <c r="C55" s="5"/>
      <c r="D55" s="5"/>
      <c r="E55" s="5"/>
      <c r="F55" s="5"/>
      <c r="G55" s="5"/>
      <c r="H55" s="5"/>
      <c r="I55" s="20"/>
      <c r="J55" s="5"/>
      <c r="K55" s="5"/>
      <c r="L55" s="5"/>
      <c r="M55" s="20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x14ac:dyDescent="0.25">
      <c r="A56" s="1" t="s">
        <v>747</v>
      </c>
      <c r="B56" s="203" t="s">
        <v>7</v>
      </c>
      <c r="C56" s="4">
        <f>SUM(C57:C81)</f>
        <v>25</v>
      </c>
      <c r="D56" s="4">
        <v>131</v>
      </c>
      <c r="E56" s="49" t="s">
        <v>17</v>
      </c>
      <c r="F56" s="4">
        <f>SUM(F57:F83)</f>
        <v>0</v>
      </c>
      <c r="G56" s="16">
        <f>SUM(G57:G83)</f>
        <v>1</v>
      </c>
      <c r="H56" s="16">
        <f>SUM(H57:H83)</f>
        <v>0</v>
      </c>
      <c r="I56" s="16">
        <f t="shared" ref="I56:L56" si="5">SUM(I57:I83)</f>
        <v>0</v>
      </c>
      <c r="J56" s="16">
        <f t="shared" si="5"/>
        <v>1</v>
      </c>
      <c r="K56" s="16">
        <f t="shared" si="5"/>
        <v>0</v>
      </c>
      <c r="L56" s="16">
        <f t="shared" si="5"/>
        <v>0</v>
      </c>
      <c r="M56" s="15"/>
      <c r="N56" s="16">
        <f>C56+G56+J56</f>
        <v>27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x14ac:dyDescent="0.25">
      <c r="A57" s="50" t="s">
        <v>1241</v>
      </c>
      <c r="B57" s="205"/>
      <c r="C57" s="6">
        <v>1</v>
      </c>
      <c r="D57" s="6"/>
      <c r="E57" s="6"/>
      <c r="F57" s="6"/>
      <c r="G57" s="6"/>
      <c r="H57" s="6"/>
      <c r="I57" s="19"/>
      <c r="J57" s="6"/>
      <c r="K57" s="6"/>
      <c r="L57" s="6"/>
      <c r="M57" s="19"/>
      <c r="N57" s="6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x14ac:dyDescent="0.25">
      <c r="A58" s="50" t="s">
        <v>1242</v>
      </c>
      <c r="B58" s="205"/>
      <c r="C58" s="6">
        <v>1</v>
      </c>
      <c r="D58" s="6"/>
      <c r="E58" s="6"/>
      <c r="F58" s="6"/>
      <c r="G58" s="6"/>
      <c r="H58" s="6"/>
      <c r="I58" s="19"/>
      <c r="J58" s="6"/>
      <c r="K58" s="6"/>
      <c r="L58" s="6"/>
      <c r="M58" s="19"/>
      <c r="N58" s="6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x14ac:dyDescent="0.25">
      <c r="A59" s="50" t="s">
        <v>38</v>
      </c>
      <c r="B59" s="77"/>
      <c r="C59" s="5">
        <v>1</v>
      </c>
      <c r="D59" s="6"/>
      <c r="E59" s="6"/>
      <c r="F59" s="6"/>
      <c r="G59" s="6"/>
      <c r="H59" s="6"/>
      <c r="I59" s="19"/>
      <c r="J59" s="6"/>
      <c r="K59" s="6"/>
      <c r="L59" s="6"/>
      <c r="M59" s="19"/>
      <c r="N59" s="6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x14ac:dyDescent="0.25">
      <c r="A60" s="50" t="s">
        <v>1243</v>
      </c>
      <c r="B60" s="205"/>
      <c r="C60" s="6">
        <v>1</v>
      </c>
      <c r="D60" s="6"/>
      <c r="E60" s="6"/>
      <c r="F60" s="6"/>
      <c r="G60" s="6"/>
      <c r="H60" s="6"/>
      <c r="I60" s="19"/>
      <c r="J60" s="6"/>
      <c r="K60" s="6"/>
      <c r="L60" s="6"/>
      <c r="M60" s="19"/>
      <c r="N60" s="6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x14ac:dyDescent="0.25">
      <c r="A61" s="50" t="s">
        <v>1244</v>
      </c>
      <c r="B61" s="205"/>
      <c r="C61" s="6">
        <v>1</v>
      </c>
      <c r="D61" s="6"/>
      <c r="E61" s="6"/>
      <c r="F61" s="6"/>
      <c r="G61" s="6"/>
      <c r="H61" s="6"/>
      <c r="I61" s="19"/>
      <c r="J61" s="6"/>
      <c r="K61" s="6"/>
      <c r="L61" s="6"/>
      <c r="M61" s="19"/>
      <c r="N61" s="6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x14ac:dyDescent="0.25">
      <c r="A62" s="50" t="s">
        <v>1245</v>
      </c>
      <c r="B62" s="205"/>
      <c r="C62" s="6">
        <v>1</v>
      </c>
      <c r="D62" s="6"/>
      <c r="E62" s="6"/>
      <c r="F62" s="6"/>
      <c r="G62" s="6"/>
      <c r="H62" s="6"/>
      <c r="I62" s="19"/>
      <c r="J62" s="6"/>
      <c r="K62" s="6"/>
      <c r="L62" s="6"/>
      <c r="M62" s="19"/>
      <c r="N62" s="6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x14ac:dyDescent="0.25">
      <c r="A63" s="50" t="s">
        <v>1246</v>
      </c>
      <c r="B63" s="205"/>
      <c r="C63" s="6">
        <v>1</v>
      </c>
      <c r="D63" s="6"/>
      <c r="E63" s="6"/>
      <c r="F63" s="6"/>
      <c r="G63" s="6"/>
      <c r="H63" s="6"/>
      <c r="I63" s="19"/>
      <c r="J63" s="6"/>
      <c r="K63" s="6"/>
      <c r="L63" s="6"/>
      <c r="M63" s="19"/>
      <c r="N63" s="6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x14ac:dyDescent="0.25">
      <c r="A64" s="50" t="s">
        <v>1247</v>
      </c>
      <c r="B64" s="205"/>
      <c r="C64" s="6">
        <v>1</v>
      </c>
      <c r="D64" s="6"/>
      <c r="E64" s="6"/>
      <c r="F64" s="6"/>
      <c r="G64" s="6"/>
      <c r="H64" s="6"/>
      <c r="I64" s="19"/>
      <c r="J64" s="6"/>
      <c r="K64" s="6"/>
      <c r="L64" s="6"/>
      <c r="M64" s="19"/>
      <c r="N64" s="6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x14ac:dyDescent="0.25">
      <c r="A65" s="50" t="s">
        <v>1248</v>
      </c>
      <c r="B65" s="205"/>
      <c r="C65" s="6">
        <v>1</v>
      </c>
      <c r="D65" s="6"/>
      <c r="E65" s="6"/>
      <c r="F65" s="6"/>
      <c r="G65" s="6"/>
      <c r="H65" s="6"/>
      <c r="I65" s="19"/>
      <c r="J65" s="6"/>
      <c r="K65" s="6"/>
      <c r="L65" s="6"/>
      <c r="M65" s="19"/>
      <c r="N65" s="6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x14ac:dyDescent="0.25">
      <c r="A66" s="50" t="s">
        <v>1249</v>
      </c>
      <c r="B66" s="205"/>
      <c r="C66" s="6">
        <v>1</v>
      </c>
      <c r="D66" s="6"/>
      <c r="E66" s="6"/>
      <c r="F66" s="6"/>
      <c r="G66" s="6"/>
      <c r="H66" s="6"/>
      <c r="I66" s="19"/>
      <c r="J66" s="6"/>
      <c r="K66" s="6"/>
      <c r="L66" s="6"/>
      <c r="M66" s="19"/>
      <c r="N66" s="6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x14ac:dyDescent="0.25">
      <c r="A67" s="50" t="s">
        <v>1250</v>
      </c>
      <c r="B67" s="205"/>
      <c r="C67" s="6">
        <v>1</v>
      </c>
      <c r="D67" s="6"/>
      <c r="E67" s="6"/>
      <c r="F67" s="6"/>
      <c r="G67" s="6"/>
      <c r="H67" s="6"/>
      <c r="I67" s="19"/>
      <c r="J67" s="6"/>
      <c r="K67" s="6"/>
      <c r="L67" s="6"/>
      <c r="M67" s="19"/>
      <c r="N67" s="6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x14ac:dyDescent="0.25">
      <c r="A68" s="50" t="s">
        <v>1251</v>
      </c>
      <c r="B68" s="205"/>
      <c r="C68" s="6">
        <v>1</v>
      </c>
      <c r="D68" s="6"/>
      <c r="E68" s="6"/>
      <c r="F68" s="6"/>
      <c r="G68" s="6"/>
      <c r="H68" s="6"/>
      <c r="I68" s="19"/>
      <c r="J68" s="6"/>
      <c r="K68" s="6"/>
      <c r="L68" s="6"/>
      <c r="M68" s="19"/>
      <c r="N68" s="6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x14ac:dyDescent="0.25">
      <c r="A69" s="50" t="s">
        <v>1252</v>
      </c>
      <c r="B69" s="77"/>
      <c r="C69" s="5">
        <v>1</v>
      </c>
      <c r="D69" s="5"/>
      <c r="E69" s="5"/>
      <c r="F69" s="5"/>
      <c r="G69" s="5"/>
      <c r="H69" s="5"/>
      <c r="I69" s="20"/>
      <c r="J69" s="5"/>
      <c r="K69" s="5"/>
      <c r="L69" s="5"/>
      <c r="M69" s="20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x14ac:dyDescent="0.25">
      <c r="A70" s="50" t="s">
        <v>1253</v>
      </c>
      <c r="B70" s="77"/>
      <c r="C70" s="5">
        <v>1</v>
      </c>
      <c r="D70" s="5"/>
      <c r="E70" s="5"/>
      <c r="F70" s="5"/>
      <c r="G70" s="5"/>
      <c r="H70" s="5"/>
      <c r="I70" s="20"/>
      <c r="J70" s="5"/>
      <c r="K70" s="5"/>
      <c r="L70" s="5"/>
      <c r="M70" s="20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x14ac:dyDescent="0.25">
      <c r="A71" s="50" t="s">
        <v>1254</v>
      </c>
      <c r="B71" s="77"/>
      <c r="C71" s="5">
        <v>1</v>
      </c>
      <c r="D71" s="5"/>
      <c r="E71" s="5"/>
      <c r="F71" s="5"/>
      <c r="G71" s="5"/>
      <c r="H71" s="5"/>
      <c r="I71" s="20"/>
      <c r="J71" s="5"/>
      <c r="K71" s="5"/>
      <c r="L71" s="5"/>
      <c r="M71" s="20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x14ac:dyDescent="0.25">
      <c r="A72" s="50" t="s">
        <v>1255</v>
      </c>
      <c r="B72" s="77"/>
      <c r="C72" s="5">
        <v>1</v>
      </c>
      <c r="D72" s="5"/>
      <c r="E72" s="5"/>
      <c r="F72" s="5"/>
      <c r="G72" s="5"/>
      <c r="H72" s="5"/>
      <c r="I72" s="20"/>
      <c r="J72" s="5"/>
      <c r="K72" s="5"/>
      <c r="L72" s="5"/>
      <c r="M72" s="20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x14ac:dyDescent="0.25">
      <c r="A73" s="50" t="s">
        <v>1256</v>
      </c>
      <c r="B73" s="77"/>
      <c r="C73" s="5">
        <v>1</v>
      </c>
      <c r="D73" s="5"/>
      <c r="E73" s="5"/>
      <c r="F73" s="5"/>
      <c r="G73" s="5"/>
      <c r="H73" s="5"/>
      <c r="I73" s="20"/>
      <c r="J73" s="5"/>
      <c r="K73" s="5"/>
      <c r="L73" s="5"/>
      <c r="M73" s="20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x14ac:dyDescent="0.25">
      <c r="A74" s="50" t="s">
        <v>1257</v>
      </c>
      <c r="B74" s="77"/>
      <c r="C74" s="5">
        <v>1</v>
      </c>
      <c r="D74" s="5"/>
      <c r="E74" s="5"/>
      <c r="F74" s="5"/>
      <c r="G74" s="5"/>
      <c r="H74" s="5"/>
      <c r="I74" s="20"/>
      <c r="J74" s="5"/>
      <c r="K74" s="5"/>
      <c r="L74" s="5"/>
      <c r="M74" s="20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x14ac:dyDescent="0.25">
      <c r="A75" s="50" t="s">
        <v>1258</v>
      </c>
      <c r="B75" s="77"/>
      <c r="C75" s="5">
        <v>1</v>
      </c>
      <c r="D75" s="5"/>
      <c r="E75" s="5"/>
      <c r="F75" s="5"/>
      <c r="G75" s="5"/>
      <c r="H75" s="5"/>
      <c r="I75" s="20"/>
      <c r="J75" s="5"/>
      <c r="K75" s="5"/>
      <c r="L75" s="5"/>
      <c r="M75" s="20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x14ac:dyDescent="0.25">
      <c r="A76" s="50" t="s">
        <v>1259</v>
      </c>
      <c r="B76" s="77"/>
      <c r="C76" s="5">
        <v>1</v>
      </c>
      <c r="D76" s="5"/>
      <c r="E76" s="5"/>
      <c r="F76" s="5"/>
      <c r="G76" s="5"/>
      <c r="H76" s="5"/>
      <c r="I76" s="20"/>
      <c r="J76" s="5"/>
      <c r="K76" s="5"/>
      <c r="L76" s="5"/>
      <c r="M76" s="20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x14ac:dyDescent="0.25">
      <c r="A77" s="50" t="s">
        <v>1260</v>
      </c>
      <c r="B77" s="77"/>
      <c r="C77" s="5">
        <v>1</v>
      </c>
      <c r="D77" s="5"/>
      <c r="E77" s="5"/>
      <c r="F77" s="5"/>
      <c r="G77" s="5"/>
      <c r="H77" s="5"/>
      <c r="I77" s="20"/>
      <c r="J77" s="5"/>
      <c r="K77" s="5"/>
      <c r="L77" s="5"/>
      <c r="M77" s="20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x14ac:dyDescent="0.25">
      <c r="A78" s="50" t="s">
        <v>1261</v>
      </c>
      <c r="B78" s="77"/>
      <c r="C78" s="5">
        <v>1</v>
      </c>
      <c r="D78" s="5"/>
      <c r="E78" s="5"/>
      <c r="F78" s="5"/>
      <c r="G78" s="5"/>
      <c r="H78" s="5"/>
      <c r="I78" s="20"/>
      <c r="J78" s="5"/>
      <c r="K78" s="5"/>
      <c r="L78" s="5"/>
      <c r="M78" s="20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x14ac:dyDescent="0.25">
      <c r="A79" s="51" t="s">
        <v>1262</v>
      </c>
      <c r="B79" s="77"/>
      <c r="C79" s="5">
        <v>1</v>
      </c>
      <c r="D79" s="5"/>
      <c r="E79" s="5"/>
      <c r="F79" s="5"/>
      <c r="G79" s="5"/>
      <c r="H79" s="5"/>
      <c r="I79" s="20"/>
      <c r="J79" s="5"/>
      <c r="K79" s="5"/>
      <c r="L79" s="5"/>
      <c r="M79" s="20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x14ac:dyDescent="0.25">
      <c r="A80" s="50" t="s">
        <v>1263</v>
      </c>
      <c r="B80" s="77"/>
      <c r="C80" s="5">
        <v>1</v>
      </c>
      <c r="D80" s="5"/>
      <c r="E80" s="5"/>
      <c r="F80" s="5"/>
      <c r="G80" s="5"/>
      <c r="H80" s="5"/>
      <c r="I80" s="20"/>
      <c r="J80" s="5"/>
      <c r="K80" s="5"/>
      <c r="L80" s="5"/>
      <c r="M80" s="20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x14ac:dyDescent="0.25">
      <c r="A81" s="50" t="s">
        <v>1264</v>
      </c>
      <c r="B81" s="77"/>
      <c r="C81" s="5">
        <v>1</v>
      </c>
      <c r="D81" s="5"/>
      <c r="E81" s="5"/>
      <c r="F81" s="5"/>
      <c r="G81" s="5"/>
      <c r="H81" s="5"/>
      <c r="I81" s="20"/>
      <c r="J81" s="5"/>
      <c r="K81" s="5"/>
      <c r="L81" s="5"/>
      <c r="M81" s="20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x14ac:dyDescent="0.25">
      <c r="A82" s="7" t="s">
        <v>1742</v>
      </c>
      <c r="B82" s="77"/>
      <c r="C82" s="5"/>
      <c r="D82" s="5"/>
      <c r="E82" s="5"/>
      <c r="F82" s="5"/>
      <c r="G82" s="5"/>
      <c r="H82" s="5"/>
      <c r="I82" s="20"/>
      <c r="J82" s="5">
        <v>1</v>
      </c>
      <c r="K82" s="5"/>
      <c r="L82" s="5"/>
      <c r="M82" s="20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x14ac:dyDescent="0.25">
      <c r="A83" s="7" t="s">
        <v>742</v>
      </c>
      <c r="B83" s="77"/>
      <c r="C83" s="5"/>
      <c r="D83" s="5"/>
      <c r="E83" s="5"/>
      <c r="F83" s="5"/>
      <c r="G83" s="5">
        <v>1</v>
      </c>
      <c r="H83" s="5"/>
      <c r="I83" s="20" t="s">
        <v>2198</v>
      </c>
      <c r="J83" s="5"/>
      <c r="K83" s="5"/>
      <c r="L83" s="5"/>
      <c r="M83" s="20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x14ac:dyDescent="0.25">
      <c r="A84" s="7"/>
      <c r="B84" s="77"/>
      <c r="C84" s="5"/>
      <c r="D84" s="5"/>
      <c r="E84" s="5"/>
      <c r="F84" s="5"/>
      <c r="G84" s="5"/>
      <c r="H84" s="5"/>
      <c r="I84" s="20"/>
      <c r="J84" s="5"/>
      <c r="K84" s="5"/>
      <c r="L84" s="5"/>
      <c r="M84" s="20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x14ac:dyDescent="0.25">
      <c r="A85" s="1" t="s">
        <v>1032</v>
      </c>
      <c r="B85" s="203" t="s">
        <v>7</v>
      </c>
      <c r="C85" s="4">
        <f>SUM(C86:C105)</f>
        <v>20</v>
      </c>
      <c r="D85" s="4">
        <v>141</v>
      </c>
      <c r="E85" s="4" t="s">
        <v>17</v>
      </c>
      <c r="F85" s="4">
        <f>SUM(F86:F107)</f>
        <v>0</v>
      </c>
      <c r="G85" s="4">
        <f t="shared" ref="G85:H85" si="6">SUM(G86:G107)</f>
        <v>2</v>
      </c>
      <c r="H85" s="4">
        <f t="shared" si="6"/>
        <v>0</v>
      </c>
      <c r="I85" s="4"/>
      <c r="J85" s="4">
        <f t="shared" ref="J85" si="7">SUM(J86:J107)</f>
        <v>0</v>
      </c>
      <c r="K85" s="4">
        <f t="shared" ref="K85" si="8">SUM(K86:K107)</f>
        <v>0</v>
      </c>
      <c r="L85" s="4">
        <f t="shared" ref="L85" si="9">SUM(L86:L107)</f>
        <v>0</v>
      </c>
      <c r="M85" s="15"/>
      <c r="N85" s="16">
        <f>C85+G85+J85</f>
        <v>22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x14ac:dyDescent="0.25">
      <c r="A86" s="51" t="s">
        <v>746</v>
      </c>
      <c r="B86" s="205"/>
      <c r="C86" s="6">
        <v>1</v>
      </c>
      <c r="D86" s="6"/>
      <c r="E86" s="6"/>
      <c r="F86" s="6"/>
      <c r="G86" s="6"/>
      <c r="H86" s="6"/>
      <c r="I86" s="19"/>
      <c r="J86" s="6"/>
      <c r="K86" s="6"/>
      <c r="L86" s="6"/>
      <c r="M86" s="19"/>
      <c r="N86" s="6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x14ac:dyDescent="0.25">
      <c r="A87" s="51" t="s">
        <v>726</v>
      </c>
      <c r="B87" s="205"/>
      <c r="C87" s="6">
        <v>1</v>
      </c>
      <c r="D87" s="6"/>
      <c r="E87" s="6"/>
      <c r="F87" s="6"/>
      <c r="G87" s="6"/>
      <c r="H87" s="6"/>
      <c r="I87" s="19"/>
      <c r="J87" s="6"/>
      <c r="K87" s="6"/>
      <c r="L87" s="6"/>
      <c r="M87" s="19"/>
      <c r="N87" s="6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x14ac:dyDescent="0.25">
      <c r="A88" s="51" t="s">
        <v>727</v>
      </c>
      <c r="B88" s="205"/>
      <c r="C88" s="6">
        <v>1</v>
      </c>
      <c r="D88" s="6"/>
      <c r="E88" s="6"/>
      <c r="F88" s="6"/>
      <c r="G88" s="6"/>
      <c r="H88" s="6"/>
      <c r="I88" s="19"/>
      <c r="J88" s="6"/>
      <c r="K88" s="6"/>
      <c r="L88" s="6"/>
      <c r="M88" s="19"/>
      <c r="N88" s="6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x14ac:dyDescent="0.25">
      <c r="A89" s="51" t="s">
        <v>728</v>
      </c>
      <c r="B89" s="205"/>
      <c r="C89" s="6">
        <v>1</v>
      </c>
      <c r="D89" s="6"/>
      <c r="E89" s="6"/>
      <c r="F89" s="6"/>
      <c r="G89" s="6"/>
      <c r="H89" s="6"/>
      <c r="I89" s="19"/>
      <c r="J89" s="6"/>
      <c r="K89" s="6"/>
      <c r="L89" s="6"/>
      <c r="M89" s="19"/>
      <c r="N89" s="6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x14ac:dyDescent="0.25">
      <c r="A90" s="51" t="s">
        <v>2013</v>
      </c>
      <c r="B90" s="205"/>
      <c r="C90" s="6">
        <v>1</v>
      </c>
      <c r="D90" s="6"/>
      <c r="E90" s="6"/>
      <c r="F90" s="6"/>
      <c r="G90" s="6"/>
      <c r="H90" s="6"/>
      <c r="I90" s="19"/>
      <c r="J90" s="6"/>
      <c r="K90" s="6"/>
      <c r="L90" s="6"/>
      <c r="M90" s="19"/>
      <c r="N90" s="6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x14ac:dyDescent="0.25">
      <c r="A91" s="51" t="s">
        <v>729</v>
      </c>
      <c r="B91" s="205"/>
      <c r="C91" s="6">
        <v>1</v>
      </c>
      <c r="D91" s="6"/>
      <c r="E91" s="6"/>
      <c r="F91" s="6"/>
      <c r="G91" s="6"/>
      <c r="H91" s="6"/>
      <c r="I91" s="19"/>
      <c r="J91" s="6"/>
      <c r="K91" s="6"/>
      <c r="L91" s="6"/>
      <c r="M91" s="19"/>
      <c r="N91" s="6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x14ac:dyDescent="0.25">
      <c r="A92" s="51" t="s">
        <v>730</v>
      </c>
      <c r="B92" s="205"/>
      <c r="C92" s="6">
        <v>1</v>
      </c>
      <c r="D92" s="6"/>
      <c r="E92" s="6"/>
      <c r="F92" s="6"/>
      <c r="G92" s="6"/>
      <c r="H92" s="6"/>
      <c r="I92" s="19"/>
      <c r="J92" s="6"/>
      <c r="K92" s="6"/>
      <c r="L92" s="6"/>
      <c r="M92" s="19"/>
      <c r="N92" s="6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x14ac:dyDescent="0.25">
      <c r="A93" s="51" t="s">
        <v>731</v>
      </c>
      <c r="B93" s="205"/>
      <c r="C93" s="6">
        <v>1</v>
      </c>
      <c r="D93" s="6"/>
      <c r="E93" s="6"/>
      <c r="F93" s="6"/>
      <c r="G93" s="6"/>
      <c r="H93" s="6"/>
      <c r="I93" s="19"/>
      <c r="J93" s="6"/>
      <c r="K93" s="6"/>
      <c r="L93" s="6"/>
      <c r="M93" s="19"/>
      <c r="N93" s="6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x14ac:dyDescent="0.25">
      <c r="A94" s="51" t="s">
        <v>733</v>
      </c>
      <c r="B94" s="205"/>
      <c r="C94" s="6">
        <v>1</v>
      </c>
      <c r="D94" s="6"/>
      <c r="E94" s="6"/>
      <c r="F94" s="6"/>
      <c r="G94" s="6"/>
      <c r="H94" s="6"/>
      <c r="I94" s="19"/>
      <c r="J94" s="6"/>
      <c r="K94" s="6"/>
      <c r="L94" s="6"/>
      <c r="M94" s="19"/>
      <c r="N94" s="6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x14ac:dyDescent="0.25">
      <c r="A95" s="51" t="s">
        <v>734</v>
      </c>
      <c r="B95" s="205"/>
      <c r="C95" s="6">
        <v>1</v>
      </c>
      <c r="D95" s="6"/>
      <c r="E95" s="6"/>
      <c r="F95" s="6"/>
      <c r="G95" s="6"/>
      <c r="H95" s="6"/>
      <c r="I95" s="19"/>
      <c r="J95" s="6"/>
      <c r="K95" s="6"/>
      <c r="L95" s="6"/>
      <c r="M95" s="19"/>
      <c r="N95" s="6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x14ac:dyDescent="0.25">
      <c r="A96" s="51" t="s">
        <v>736</v>
      </c>
      <c r="B96" s="77"/>
      <c r="C96" s="5">
        <v>1</v>
      </c>
      <c r="D96" s="5"/>
      <c r="E96" s="5"/>
      <c r="F96" s="5"/>
      <c r="G96" s="5"/>
      <c r="H96" s="5"/>
      <c r="I96" s="20"/>
      <c r="J96" s="5"/>
      <c r="K96" s="5"/>
      <c r="L96" s="5"/>
      <c r="M96" s="20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x14ac:dyDescent="0.25">
      <c r="A97" s="51" t="s">
        <v>1238</v>
      </c>
      <c r="B97" s="77"/>
      <c r="C97" s="5">
        <v>1</v>
      </c>
      <c r="D97" s="5"/>
      <c r="E97" s="5"/>
      <c r="F97" s="5"/>
      <c r="G97" s="5"/>
      <c r="H97" s="5"/>
      <c r="I97" s="20"/>
      <c r="J97" s="5"/>
      <c r="K97" s="5"/>
      <c r="L97" s="5"/>
      <c r="M97" s="20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x14ac:dyDescent="0.25">
      <c r="A98" s="51" t="s">
        <v>737</v>
      </c>
      <c r="B98" s="77"/>
      <c r="C98" s="5">
        <v>1</v>
      </c>
      <c r="D98" s="5"/>
      <c r="E98" s="5"/>
      <c r="F98" s="5"/>
      <c r="G98" s="5"/>
      <c r="H98" s="5"/>
      <c r="I98" s="20"/>
      <c r="J98" s="5"/>
      <c r="K98" s="5"/>
      <c r="L98" s="5"/>
      <c r="M98" s="20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x14ac:dyDescent="0.25">
      <c r="A99" s="51" t="s">
        <v>738</v>
      </c>
      <c r="B99" s="77"/>
      <c r="C99" s="5">
        <v>1</v>
      </c>
      <c r="D99" s="5"/>
      <c r="E99" s="5"/>
      <c r="F99" s="5"/>
      <c r="G99" s="5"/>
      <c r="H99" s="5"/>
      <c r="I99" s="20"/>
      <c r="J99" s="5"/>
      <c r="K99" s="5"/>
      <c r="L99" s="5"/>
      <c r="M99" s="20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x14ac:dyDescent="0.25">
      <c r="A100" s="51" t="s">
        <v>739</v>
      </c>
      <c r="B100" s="77"/>
      <c r="C100" s="5">
        <v>1</v>
      </c>
      <c r="D100" s="5"/>
      <c r="E100" s="5"/>
      <c r="F100" s="5"/>
      <c r="G100" s="5"/>
      <c r="H100" s="5"/>
      <c r="I100" s="20"/>
      <c r="J100" s="5"/>
      <c r="K100" s="5"/>
      <c r="L100" s="5"/>
      <c r="M100" s="20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x14ac:dyDescent="0.25">
      <c r="A101" s="51" t="s">
        <v>740</v>
      </c>
      <c r="B101" s="77"/>
      <c r="C101" s="5">
        <v>1</v>
      </c>
      <c r="D101" s="5"/>
      <c r="E101" s="5"/>
      <c r="F101" s="5"/>
      <c r="G101" s="5"/>
      <c r="H101" s="5"/>
      <c r="I101" s="20"/>
      <c r="J101" s="5"/>
      <c r="K101" s="5"/>
      <c r="L101" s="5"/>
      <c r="M101" s="20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x14ac:dyDescent="0.25">
      <c r="A102" s="51" t="s">
        <v>741</v>
      </c>
      <c r="B102" s="77"/>
      <c r="C102" s="5">
        <v>1</v>
      </c>
      <c r="D102" s="5"/>
      <c r="E102" s="5"/>
      <c r="F102" s="5"/>
      <c r="G102" s="5"/>
      <c r="H102" s="5"/>
      <c r="I102" s="20"/>
      <c r="J102" s="5"/>
      <c r="K102" s="5"/>
      <c r="L102" s="5"/>
      <c r="M102" s="20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x14ac:dyDescent="0.25">
      <c r="A103" s="51" t="s">
        <v>743</v>
      </c>
      <c r="B103" s="77"/>
      <c r="C103" s="5">
        <v>1</v>
      </c>
      <c r="D103" s="5"/>
      <c r="E103" s="5"/>
      <c r="F103" s="5"/>
      <c r="G103" s="5"/>
      <c r="H103" s="5"/>
      <c r="I103" s="20"/>
      <c r="J103" s="5"/>
      <c r="K103" s="5"/>
      <c r="L103" s="5"/>
      <c r="M103" s="20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x14ac:dyDescent="0.25">
      <c r="A104" s="51" t="s">
        <v>744</v>
      </c>
      <c r="B104" s="77"/>
      <c r="C104" s="5">
        <v>1</v>
      </c>
      <c r="D104" s="5"/>
      <c r="E104" s="5"/>
      <c r="F104" s="5"/>
      <c r="G104" s="5"/>
      <c r="H104" s="5"/>
      <c r="I104" s="20"/>
      <c r="J104" s="5"/>
      <c r="K104" s="5"/>
      <c r="L104" s="5"/>
      <c r="M104" s="20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x14ac:dyDescent="0.25">
      <c r="A105" s="51" t="s">
        <v>745</v>
      </c>
      <c r="B105" s="77"/>
      <c r="C105" s="5">
        <v>1</v>
      </c>
      <c r="D105" s="5"/>
      <c r="E105" s="5"/>
      <c r="F105" s="5"/>
      <c r="G105" s="5"/>
      <c r="H105" s="5"/>
      <c r="I105" s="20"/>
      <c r="J105" s="5"/>
      <c r="K105" s="5"/>
      <c r="L105" s="5"/>
      <c r="M105" s="20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x14ac:dyDescent="0.25">
      <c r="A106" s="51" t="s">
        <v>2199</v>
      </c>
      <c r="B106" s="77"/>
      <c r="C106" s="5"/>
      <c r="D106" s="5"/>
      <c r="E106" s="5"/>
      <c r="F106" s="5"/>
      <c r="G106" s="5">
        <v>1</v>
      </c>
      <c r="H106" s="5"/>
      <c r="I106" s="20"/>
      <c r="J106" s="5"/>
      <c r="K106" s="5"/>
      <c r="L106" s="5"/>
      <c r="M106" s="20" t="s">
        <v>2201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x14ac:dyDescent="0.25">
      <c r="A107" s="51" t="s">
        <v>2200</v>
      </c>
      <c r="B107" s="77"/>
      <c r="C107" s="5"/>
      <c r="D107" s="5"/>
      <c r="E107" s="5"/>
      <c r="F107" s="5"/>
      <c r="G107" s="5">
        <v>1</v>
      </c>
      <c r="H107" s="5"/>
      <c r="I107" s="20"/>
      <c r="J107" s="5"/>
      <c r="K107" s="5"/>
      <c r="L107" s="5"/>
      <c r="M107" s="20" t="s">
        <v>2202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25.5" x14ac:dyDescent="0.25">
      <c r="A108" s="63" t="s">
        <v>28</v>
      </c>
      <c r="B108" s="203" t="s">
        <v>7</v>
      </c>
      <c r="C108" s="4">
        <f>SUM(C109:C133)</f>
        <v>25</v>
      </c>
      <c r="D108" s="4">
        <v>211</v>
      </c>
      <c r="E108" s="4" t="s">
        <v>5</v>
      </c>
      <c r="F108" s="4">
        <f>SUM(F109:F133)</f>
        <v>0</v>
      </c>
      <c r="G108" s="4">
        <f t="shared" ref="G108:L108" si="10">SUM(G109:G133)</f>
        <v>0</v>
      </c>
      <c r="H108" s="4">
        <f t="shared" si="10"/>
        <v>0</v>
      </c>
      <c r="I108" s="4"/>
      <c r="J108" s="4">
        <f t="shared" si="10"/>
        <v>0</v>
      </c>
      <c r="K108" s="4">
        <f t="shared" si="10"/>
        <v>0</v>
      </c>
      <c r="L108" s="4">
        <f t="shared" si="10"/>
        <v>0</v>
      </c>
      <c r="M108" s="15"/>
      <c r="N108" s="16">
        <f>C108+J108+G108</f>
        <v>25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x14ac:dyDescent="0.25">
      <c r="A109" s="51" t="s">
        <v>2270</v>
      </c>
      <c r="B109" s="77"/>
      <c r="C109" s="5">
        <v>1</v>
      </c>
      <c r="D109" s="5"/>
      <c r="E109" s="5"/>
      <c r="F109" s="5"/>
      <c r="G109" s="5"/>
      <c r="H109" s="5"/>
      <c r="I109" s="20"/>
      <c r="J109" s="5"/>
      <c r="K109" s="5"/>
      <c r="L109" s="5"/>
      <c r="M109" s="20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x14ac:dyDescent="0.25">
      <c r="A110" s="51" t="s">
        <v>2271</v>
      </c>
      <c r="B110" s="77"/>
      <c r="C110" s="5">
        <v>1</v>
      </c>
      <c r="D110" s="5"/>
      <c r="E110" s="5"/>
      <c r="F110" s="5"/>
      <c r="G110" s="5"/>
      <c r="H110" s="5"/>
      <c r="I110" s="20"/>
      <c r="J110" s="5"/>
      <c r="K110" s="5"/>
      <c r="L110" s="5"/>
      <c r="M110" s="20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x14ac:dyDescent="0.25">
      <c r="A111" s="51" t="s">
        <v>2272</v>
      </c>
      <c r="B111" s="77"/>
      <c r="C111" s="5">
        <v>1</v>
      </c>
      <c r="D111" s="5"/>
      <c r="E111" s="5"/>
      <c r="F111" s="5"/>
      <c r="G111" s="5"/>
      <c r="H111" s="5"/>
      <c r="I111" s="20"/>
      <c r="J111" s="5"/>
      <c r="K111" s="5"/>
      <c r="L111" s="5"/>
      <c r="M111" s="20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x14ac:dyDescent="0.25">
      <c r="A112" s="51" t="s">
        <v>2273</v>
      </c>
      <c r="B112" s="77"/>
      <c r="C112" s="5">
        <v>1</v>
      </c>
      <c r="D112" s="5"/>
      <c r="E112" s="5"/>
      <c r="F112" s="5"/>
      <c r="G112" s="5"/>
      <c r="H112" s="5"/>
      <c r="I112" s="20"/>
      <c r="J112" s="5"/>
      <c r="K112" s="5"/>
      <c r="L112" s="5"/>
      <c r="M112" s="20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x14ac:dyDescent="0.25">
      <c r="A113" s="51" t="s">
        <v>2274</v>
      </c>
      <c r="B113" s="77"/>
      <c r="C113" s="5">
        <v>1</v>
      </c>
      <c r="D113" s="5"/>
      <c r="E113" s="5"/>
      <c r="F113" s="5"/>
      <c r="G113" s="5"/>
      <c r="H113" s="5"/>
      <c r="I113" s="20"/>
      <c r="J113" s="5"/>
      <c r="K113" s="5"/>
      <c r="L113" s="5"/>
      <c r="M113" s="20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x14ac:dyDescent="0.25">
      <c r="A114" s="51" t="s">
        <v>2275</v>
      </c>
      <c r="B114" s="77"/>
      <c r="C114" s="5">
        <v>1</v>
      </c>
      <c r="D114" s="5"/>
      <c r="E114" s="5"/>
      <c r="F114" s="5"/>
      <c r="G114" s="5"/>
      <c r="H114" s="5"/>
      <c r="I114" s="20"/>
      <c r="J114" s="5"/>
      <c r="K114" s="5"/>
      <c r="L114" s="5"/>
      <c r="M114" s="20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x14ac:dyDescent="0.25">
      <c r="A115" s="51" t="s">
        <v>2276</v>
      </c>
      <c r="B115" s="77"/>
      <c r="C115" s="5">
        <v>1</v>
      </c>
      <c r="D115" s="5"/>
      <c r="E115" s="5"/>
      <c r="F115" s="5"/>
      <c r="G115" s="5"/>
      <c r="H115" s="5"/>
      <c r="I115" s="20"/>
      <c r="J115" s="5"/>
      <c r="K115" s="5"/>
      <c r="L115" s="5"/>
      <c r="M115" s="20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x14ac:dyDescent="0.25">
      <c r="A116" s="51" t="s">
        <v>2277</v>
      </c>
      <c r="B116" s="77"/>
      <c r="C116" s="5">
        <v>1</v>
      </c>
      <c r="D116" s="5"/>
      <c r="E116" s="5"/>
      <c r="F116" s="5"/>
      <c r="G116" s="5"/>
      <c r="H116" s="5"/>
      <c r="I116" s="20"/>
      <c r="J116" s="5"/>
      <c r="K116" s="5"/>
      <c r="L116" s="5"/>
      <c r="M116" s="20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x14ac:dyDescent="0.25">
      <c r="A117" s="51" t="s">
        <v>2278</v>
      </c>
      <c r="B117" s="77"/>
      <c r="C117" s="5">
        <v>1</v>
      </c>
      <c r="D117" s="5"/>
      <c r="E117" s="5"/>
      <c r="F117" s="5"/>
      <c r="G117" s="5"/>
      <c r="H117" s="5"/>
      <c r="I117" s="20"/>
      <c r="J117" s="5"/>
      <c r="K117" s="5"/>
      <c r="L117" s="5"/>
      <c r="M117" s="20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x14ac:dyDescent="0.25">
      <c r="A118" s="51" t="s">
        <v>2279</v>
      </c>
      <c r="B118" s="77"/>
      <c r="C118" s="5">
        <v>1</v>
      </c>
      <c r="D118" s="5"/>
      <c r="E118" s="5"/>
      <c r="F118" s="5"/>
      <c r="G118" s="5"/>
      <c r="H118" s="5"/>
      <c r="I118" s="20"/>
      <c r="J118" s="5"/>
      <c r="K118" s="5"/>
      <c r="L118" s="5"/>
      <c r="M118" s="20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x14ac:dyDescent="0.25">
      <c r="A119" s="51" t="s">
        <v>2280</v>
      </c>
      <c r="B119" s="77"/>
      <c r="C119" s="5">
        <v>1</v>
      </c>
      <c r="D119" s="5"/>
      <c r="E119" s="5"/>
      <c r="F119" s="5"/>
      <c r="G119" s="5"/>
      <c r="H119" s="5"/>
      <c r="I119" s="20"/>
      <c r="J119" s="5"/>
      <c r="K119" s="5"/>
      <c r="L119" s="5"/>
      <c r="M119" s="20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x14ac:dyDescent="0.25">
      <c r="A120" s="51" t="s">
        <v>2281</v>
      </c>
      <c r="B120" s="77"/>
      <c r="C120" s="5">
        <v>1</v>
      </c>
      <c r="D120" s="5"/>
      <c r="E120" s="5"/>
      <c r="F120" s="5"/>
      <c r="G120" s="5"/>
      <c r="H120" s="5"/>
      <c r="I120" s="20"/>
      <c r="J120" s="5"/>
      <c r="K120" s="5"/>
      <c r="L120" s="5"/>
      <c r="M120" s="20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x14ac:dyDescent="0.25">
      <c r="A121" s="51" t="s">
        <v>2282</v>
      </c>
      <c r="B121" s="77"/>
      <c r="C121" s="5">
        <v>1</v>
      </c>
      <c r="D121" s="5"/>
      <c r="E121" s="5"/>
      <c r="F121" s="5"/>
      <c r="G121" s="5"/>
      <c r="H121" s="5"/>
      <c r="I121" s="20"/>
      <c r="J121" s="5"/>
      <c r="K121" s="5"/>
      <c r="L121" s="5"/>
      <c r="M121" s="20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x14ac:dyDescent="0.25">
      <c r="A122" s="51" t="s">
        <v>2283</v>
      </c>
      <c r="B122" s="77"/>
      <c r="C122" s="5">
        <v>1</v>
      </c>
      <c r="D122" s="5"/>
      <c r="E122" s="5"/>
      <c r="F122" s="5"/>
      <c r="G122" s="5"/>
      <c r="H122" s="5"/>
      <c r="I122" s="20"/>
      <c r="J122" s="5"/>
      <c r="K122" s="5"/>
      <c r="L122" s="5"/>
      <c r="M122" s="20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x14ac:dyDescent="0.25">
      <c r="A123" s="51" t="s">
        <v>2284</v>
      </c>
      <c r="B123" s="77"/>
      <c r="C123" s="5">
        <v>1</v>
      </c>
      <c r="D123" s="5"/>
      <c r="E123" s="5"/>
      <c r="F123" s="5"/>
      <c r="G123" s="5"/>
      <c r="H123" s="5"/>
      <c r="I123" s="20"/>
      <c r="J123" s="5"/>
      <c r="K123" s="5"/>
      <c r="L123" s="5"/>
      <c r="M123" s="20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x14ac:dyDescent="0.25">
      <c r="A124" s="51" t="s">
        <v>2285</v>
      </c>
      <c r="B124" s="77"/>
      <c r="C124" s="5">
        <v>1</v>
      </c>
      <c r="D124" s="5"/>
      <c r="E124" s="5"/>
      <c r="F124" s="5"/>
      <c r="G124" s="5"/>
      <c r="H124" s="5"/>
      <c r="I124" s="20"/>
      <c r="J124" s="5"/>
      <c r="K124" s="5"/>
      <c r="L124" s="5"/>
      <c r="M124" s="20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x14ac:dyDescent="0.25">
      <c r="A125" s="5" t="s">
        <v>2286</v>
      </c>
      <c r="B125" s="77"/>
      <c r="C125" s="5">
        <v>1</v>
      </c>
      <c r="D125" s="5"/>
      <c r="E125" s="5"/>
      <c r="F125" s="5"/>
      <c r="G125" s="5"/>
      <c r="H125" s="5"/>
      <c r="I125" s="20"/>
      <c r="J125" s="5"/>
      <c r="K125" s="5"/>
      <c r="L125" s="5"/>
      <c r="M125" s="20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x14ac:dyDescent="0.25">
      <c r="A126" s="5" t="s">
        <v>2287</v>
      </c>
      <c r="B126" s="77"/>
      <c r="C126" s="5">
        <v>1</v>
      </c>
      <c r="D126" s="5"/>
      <c r="E126" s="5"/>
      <c r="F126" s="5"/>
      <c r="G126" s="5"/>
      <c r="H126" s="5"/>
      <c r="I126" s="20"/>
      <c r="J126" s="5"/>
      <c r="K126" s="5"/>
      <c r="L126" s="5"/>
      <c r="M126" s="20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x14ac:dyDescent="0.25">
      <c r="A127" s="5" t="s">
        <v>2288</v>
      </c>
      <c r="B127" s="77"/>
      <c r="C127" s="5">
        <v>1</v>
      </c>
      <c r="D127" s="5"/>
      <c r="E127" s="5"/>
      <c r="F127" s="5"/>
      <c r="G127" s="5"/>
      <c r="H127" s="5"/>
      <c r="I127" s="20"/>
      <c r="J127" s="5"/>
      <c r="K127" s="5"/>
      <c r="L127" s="5"/>
      <c r="M127" s="20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x14ac:dyDescent="0.25">
      <c r="A128" s="5" t="s">
        <v>2289</v>
      </c>
      <c r="B128" s="77"/>
      <c r="C128" s="5">
        <v>1</v>
      </c>
      <c r="D128" s="5"/>
      <c r="E128" s="5"/>
      <c r="F128" s="5"/>
      <c r="G128" s="5"/>
      <c r="H128" s="5"/>
      <c r="I128" s="20"/>
      <c r="J128" s="5"/>
      <c r="K128" s="5"/>
      <c r="L128" s="5"/>
      <c r="M128" s="20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x14ac:dyDescent="0.25">
      <c r="A129" s="5" t="s">
        <v>2290</v>
      </c>
      <c r="B129" s="77"/>
      <c r="C129" s="5">
        <v>1</v>
      </c>
      <c r="D129" s="5"/>
      <c r="E129" s="5"/>
      <c r="F129" s="5"/>
      <c r="G129" s="5"/>
      <c r="H129" s="5"/>
      <c r="I129" s="20"/>
      <c r="J129" s="5"/>
      <c r="K129" s="5"/>
      <c r="L129" s="5"/>
      <c r="M129" s="20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x14ac:dyDescent="0.25">
      <c r="A130" s="5" t="s">
        <v>2291</v>
      </c>
      <c r="B130" s="77"/>
      <c r="C130" s="5">
        <v>1</v>
      </c>
      <c r="D130" s="5"/>
      <c r="E130" s="5"/>
      <c r="F130" s="5"/>
      <c r="G130" s="5"/>
      <c r="H130" s="5"/>
      <c r="I130" s="20"/>
      <c r="J130" s="5"/>
      <c r="K130" s="5"/>
      <c r="L130" s="5"/>
      <c r="M130" s="20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x14ac:dyDescent="0.25">
      <c r="A131" s="7" t="s">
        <v>2292</v>
      </c>
      <c r="B131" s="77"/>
      <c r="C131" s="5">
        <v>1</v>
      </c>
      <c r="D131" s="5"/>
      <c r="E131" s="5"/>
      <c r="F131" s="5"/>
      <c r="G131" s="5"/>
      <c r="H131" s="5"/>
      <c r="I131" s="20"/>
      <c r="J131" s="5"/>
      <c r="K131" s="5"/>
      <c r="L131" s="5"/>
      <c r="M131" s="20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x14ac:dyDescent="0.25">
      <c r="A132" s="7" t="s">
        <v>2293</v>
      </c>
      <c r="B132" s="77"/>
      <c r="C132" s="5">
        <v>1</v>
      </c>
      <c r="D132" s="5"/>
      <c r="E132" s="5"/>
      <c r="F132" s="5"/>
      <c r="G132" s="5"/>
      <c r="H132" s="5"/>
      <c r="I132" s="20"/>
      <c r="J132" s="5"/>
      <c r="K132" s="5"/>
      <c r="L132" s="5"/>
      <c r="M132" s="20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x14ac:dyDescent="0.25">
      <c r="A133" s="7" t="s">
        <v>2294</v>
      </c>
      <c r="B133" s="77"/>
      <c r="C133" s="5">
        <v>1</v>
      </c>
      <c r="D133" s="5"/>
      <c r="E133" s="5"/>
      <c r="F133" s="5"/>
      <c r="G133" s="5"/>
      <c r="H133" s="5"/>
      <c r="I133" s="20"/>
      <c r="J133" s="5"/>
      <c r="K133" s="5"/>
      <c r="L133" s="5"/>
      <c r="M133" s="20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x14ac:dyDescent="0.25">
      <c r="A134" s="40"/>
      <c r="B134" s="77"/>
      <c r="C134" s="5"/>
      <c r="D134" s="5"/>
      <c r="E134" s="5"/>
      <c r="F134" s="5"/>
      <c r="G134" s="5"/>
      <c r="H134" s="5"/>
      <c r="I134" s="20"/>
      <c r="J134" s="5"/>
      <c r="K134" s="5"/>
      <c r="L134" s="5"/>
      <c r="M134" s="20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x14ac:dyDescent="0.25">
      <c r="A135" s="40"/>
      <c r="B135" s="77"/>
      <c r="C135" s="5"/>
      <c r="D135" s="5"/>
      <c r="E135" s="5"/>
      <c r="F135" s="5"/>
      <c r="G135" s="5"/>
      <c r="H135" s="5"/>
      <c r="I135" s="20"/>
      <c r="J135" s="5"/>
      <c r="K135" s="5"/>
      <c r="L135" s="5"/>
      <c r="M135" s="20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5.5" x14ac:dyDescent="0.25">
      <c r="A136" s="63" t="s">
        <v>2165</v>
      </c>
      <c r="B136" s="203" t="s">
        <v>7</v>
      </c>
      <c r="C136" s="4">
        <f>SUM(C137:C160)</f>
        <v>24</v>
      </c>
      <c r="D136" s="4">
        <v>221</v>
      </c>
      <c r="E136" s="4" t="s">
        <v>5</v>
      </c>
      <c r="F136" s="4">
        <f>SUM(F137:F169)</f>
        <v>0</v>
      </c>
      <c r="G136" s="4">
        <f t="shared" ref="G136:H136" si="11">SUM(G137:G169)</f>
        <v>3</v>
      </c>
      <c r="H136" s="4">
        <f t="shared" si="11"/>
        <v>0</v>
      </c>
      <c r="I136" s="4"/>
      <c r="J136" s="4">
        <f t="shared" ref="J136" si="12">SUM(J137:J169)</f>
        <v>6</v>
      </c>
      <c r="K136" s="4">
        <f t="shared" ref="K136" si="13">SUM(K137:K169)</f>
        <v>2</v>
      </c>
      <c r="L136" s="4">
        <f t="shared" ref="L136" si="14">SUM(L137:L169)</f>
        <v>0</v>
      </c>
      <c r="M136" s="15"/>
      <c r="N136" s="16">
        <f>C136+J136+G136</f>
        <v>33</v>
      </c>
      <c r="O136" s="2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x14ac:dyDescent="0.25">
      <c r="A137" s="41" t="s">
        <v>119</v>
      </c>
      <c r="B137" s="205"/>
      <c r="C137" s="6">
        <v>1</v>
      </c>
      <c r="D137" s="6"/>
      <c r="E137" s="6"/>
      <c r="F137" s="6"/>
      <c r="G137" s="6"/>
      <c r="H137" s="6"/>
      <c r="I137" s="19"/>
      <c r="J137" s="6"/>
      <c r="K137" s="6"/>
      <c r="L137" s="6"/>
      <c r="M137" s="19"/>
      <c r="N137" s="6"/>
      <c r="O137" s="6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x14ac:dyDescent="0.25">
      <c r="A138" s="6" t="s">
        <v>120</v>
      </c>
      <c r="B138" s="205"/>
      <c r="C138" s="6">
        <v>1</v>
      </c>
      <c r="D138" s="6"/>
      <c r="E138" s="6"/>
      <c r="F138" s="6"/>
      <c r="G138" s="6"/>
      <c r="H138" s="6"/>
      <c r="I138" s="19"/>
      <c r="J138" s="6"/>
      <c r="K138" s="6"/>
      <c r="L138" s="6"/>
      <c r="M138" s="19"/>
      <c r="N138" s="6"/>
      <c r="O138" s="6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x14ac:dyDescent="0.25">
      <c r="A139" s="6" t="s">
        <v>121</v>
      </c>
      <c r="B139" s="205"/>
      <c r="C139" s="6">
        <v>1</v>
      </c>
      <c r="D139" s="6"/>
      <c r="E139" s="6"/>
      <c r="F139" s="6"/>
      <c r="G139" s="6"/>
      <c r="H139" s="6"/>
      <c r="I139" s="19"/>
      <c r="J139" s="6"/>
      <c r="K139" s="6"/>
      <c r="L139" s="6"/>
      <c r="M139" s="19"/>
      <c r="N139" s="6"/>
      <c r="O139" s="6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x14ac:dyDescent="0.25">
      <c r="A140" s="6" t="s">
        <v>123</v>
      </c>
      <c r="B140" s="205"/>
      <c r="C140" s="6">
        <v>1</v>
      </c>
      <c r="D140" s="6"/>
      <c r="E140" s="6"/>
      <c r="F140" s="6"/>
      <c r="G140" s="6"/>
      <c r="H140" s="6"/>
      <c r="I140" s="19"/>
      <c r="J140" s="6"/>
      <c r="K140" s="6"/>
      <c r="L140" s="6"/>
      <c r="M140" s="19"/>
      <c r="N140" s="6"/>
      <c r="O140" s="6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x14ac:dyDescent="0.25">
      <c r="A141" s="6" t="s">
        <v>124</v>
      </c>
      <c r="B141" s="205"/>
      <c r="C141" s="6">
        <v>1</v>
      </c>
      <c r="D141" s="6"/>
      <c r="E141" s="6"/>
      <c r="F141" s="6"/>
      <c r="G141" s="6"/>
      <c r="H141" s="6"/>
      <c r="I141" s="19"/>
      <c r="J141" s="6"/>
      <c r="K141" s="6"/>
      <c r="L141" s="6"/>
      <c r="M141" s="19"/>
      <c r="N141" s="6"/>
      <c r="O141" s="6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x14ac:dyDescent="0.25">
      <c r="A142" s="6" t="s">
        <v>125</v>
      </c>
      <c r="B142" s="205"/>
      <c r="C142" s="6">
        <v>1</v>
      </c>
      <c r="D142" s="6"/>
      <c r="E142" s="6"/>
      <c r="F142" s="6"/>
      <c r="G142" s="6"/>
      <c r="H142" s="6"/>
      <c r="I142" s="19"/>
      <c r="J142" s="6"/>
      <c r="K142" s="6"/>
      <c r="L142" s="6"/>
      <c r="M142" s="19"/>
      <c r="N142" s="6"/>
      <c r="O142" s="6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x14ac:dyDescent="0.25">
      <c r="A143" s="6" t="s">
        <v>126</v>
      </c>
      <c r="B143" s="205"/>
      <c r="C143" s="6">
        <v>1</v>
      </c>
      <c r="D143" s="6"/>
      <c r="E143" s="6"/>
      <c r="F143" s="6"/>
      <c r="G143" s="6"/>
      <c r="H143" s="6"/>
      <c r="I143" s="19"/>
      <c r="J143" s="6"/>
      <c r="K143" s="6"/>
      <c r="L143" s="6"/>
      <c r="M143" s="19"/>
      <c r="N143" s="6"/>
      <c r="O143" s="6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x14ac:dyDescent="0.25">
      <c r="A144" s="6" t="s">
        <v>127</v>
      </c>
      <c r="B144" s="205"/>
      <c r="C144" s="6">
        <v>1</v>
      </c>
      <c r="D144" s="6"/>
      <c r="E144" s="6"/>
      <c r="F144" s="6"/>
      <c r="G144" s="6"/>
      <c r="H144" s="6"/>
      <c r="I144" s="19"/>
      <c r="J144" s="6"/>
      <c r="K144" s="6"/>
      <c r="L144" s="6"/>
      <c r="M144" s="19"/>
      <c r="N144" s="6"/>
      <c r="O144" s="6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x14ac:dyDescent="0.25">
      <c r="A145" s="6" t="s">
        <v>128</v>
      </c>
      <c r="B145" s="205"/>
      <c r="C145" s="6">
        <v>1</v>
      </c>
      <c r="D145" s="6"/>
      <c r="E145" s="6"/>
      <c r="F145" s="6"/>
      <c r="G145" s="6"/>
      <c r="H145" s="6"/>
      <c r="I145" s="19"/>
      <c r="J145" s="6"/>
      <c r="K145" s="6"/>
      <c r="L145" s="6"/>
      <c r="M145" s="19"/>
      <c r="N145" s="6"/>
      <c r="O145" s="6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x14ac:dyDescent="0.25">
      <c r="A146" s="6" t="s">
        <v>129</v>
      </c>
      <c r="B146" s="205"/>
      <c r="C146" s="6">
        <v>1</v>
      </c>
      <c r="D146" s="6"/>
      <c r="E146" s="6"/>
      <c r="F146" s="6"/>
      <c r="G146" s="6"/>
      <c r="H146" s="6"/>
      <c r="I146" s="19"/>
      <c r="J146" s="6"/>
      <c r="K146" s="6"/>
      <c r="L146" s="6"/>
      <c r="M146" s="19"/>
      <c r="N146" s="6"/>
      <c r="O146" s="6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x14ac:dyDescent="0.25">
      <c r="A147" s="6" t="s">
        <v>130</v>
      </c>
      <c r="B147" s="77"/>
      <c r="C147" s="5">
        <v>1</v>
      </c>
      <c r="D147" s="5"/>
      <c r="E147" s="5"/>
      <c r="F147" s="5"/>
      <c r="G147" s="5"/>
      <c r="H147" s="5"/>
      <c r="I147" s="20"/>
      <c r="J147" s="5"/>
      <c r="K147" s="5"/>
      <c r="L147" s="5"/>
      <c r="M147" s="20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x14ac:dyDescent="0.25">
      <c r="A148" s="6" t="s">
        <v>131</v>
      </c>
      <c r="B148" s="77"/>
      <c r="C148" s="5">
        <v>1</v>
      </c>
      <c r="D148" s="5"/>
      <c r="E148" s="5"/>
      <c r="F148" s="5"/>
      <c r="G148" s="5"/>
      <c r="H148" s="5"/>
      <c r="I148" s="20"/>
      <c r="J148" s="5"/>
      <c r="K148" s="5"/>
      <c r="L148" s="5"/>
      <c r="M148" s="20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x14ac:dyDescent="0.25">
      <c r="A149" s="6" t="s">
        <v>1867</v>
      </c>
      <c r="B149" s="77"/>
      <c r="C149" s="5">
        <v>1</v>
      </c>
      <c r="D149" s="5"/>
      <c r="E149" s="5"/>
      <c r="F149" s="5"/>
      <c r="G149" s="5"/>
      <c r="H149" s="5"/>
      <c r="I149" s="20"/>
      <c r="J149" s="5"/>
      <c r="K149" s="5"/>
      <c r="L149" s="5"/>
      <c r="M149" s="20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x14ac:dyDescent="0.25">
      <c r="A150" s="6" t="s">
        <v>133</v>
      </c>
      <c r="B150" s="77"/>
      <c r="C150" s="5">
        <v>1</v>
      </c>
      <c r="D150" s="5"/>
      <c r="E150" s="5"/>
      <c r="F150" s="5"/>
      <c r="G150" s="5"/>
      <c r="H150" s="5"/>
      <c r="I150" s="20"/>
      <c r="J150" s="5"/>
      <c r="K150" s="5"/>
      <c r="L150" s="5"/>
      <c r="M150" s="20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x14ac:dyDescent="0.25">
      <c r="A151" s="6" t="s">
        <v>134</v>
      </c>
      <c r="B151" s="77"/>
      <c r="C151" s="5">
        <v>1</v>
      </c>
      <c r="D151" s="5"/>
      <c r="E151" s="5"/>
      <c r="F151" s="5"/>
      <c r="G151" s="5"/>
      <c r="H151" s="5"/>
      <c r="I151" s="20"/>
      <c r="J151" s="5"/>
      <c r="K151" s="5"/>
      <c r="L151" s="5"/>
      <c r="M151" s="20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x14ac:dyDescent="0.25">
      <c r="A152" s="6" t="s">
        <v>135</v>
      </c>
      <c r="B152" s="77"/>
      <c r="C152" s="5">
        <v>1</v>
      </c>
      <c r="D152" s="5"/>
      <c r="E152" s="5"/>
      <c r="F152" s="5"/>
      <c r="G152" s="5"/>
      <c r="H152" s="5"/>
      <c r="I152" s="20"/>
      <c r="J152" s="5"/>
      <c r="K152" s="5"/>
      <c r="L152" s="5"/>
      <c r="M152" s="20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x14ac:dyDescent="0.25">
      <c r="A153" s="6" t="s">
        <v>136</v>
      </c>
      <c r="B153" s="77"/>
      <c r="C153" s="5">
        <v>1</v>
      </c>
      <c r="D153" s="5"/>
      <c r="E153" s="5"/>
      <c r="F153" s="5"/>
      <c r="G153" s="5"/>
      <c r="H153" s="5"/>
      <c r="I153" s="20"/>
      <c r="J153" s="5"/>
      <c r="K153" s="5"/>
      <c r="L153" s="5"/>
      <c r="M153" s="20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x14ac:dyDescent="0.25">
      <c r="A154" s="43" t="s">
        <v>147</v>
      </c>
      <c r="B154" s="77"/>
      <c r="C154" s="5">
        <v>1</v>
      </c>
      <c r="D154" s="5"/>
      <c r="E154" s="5"/>
      <c r="F154" s="5"/>
      <c r="G154" s="5"/>
      <c r="H154" s="5"/>
      <c r="I154" s="20"/>
      <c r="J154" s="5"/>
      <c r="K154" s="5"/>
      <c r="L154" s="5"/>
      <c r="M154" s="20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x14ac:dyDescent="0.25">
      <c r="A155" s="6" t="s">
        <v>137</v>
      </c>
      <c r="B155" s="77"/>
      <c r="C155" s="5">
        <v>1</v>
      </c>
      <c r="D155" s="5"/>
      <c r="E155" s="5"/>
      <c r="F155" s="5"/>
      <c r="G155" s="5"/>
      <c r="H155" s="5"/>
      <c r="I155" s="20"/>
      <c r="J155" s="5"/>
      <c r="K155" s="5"/>
      <c r="L155" s="5"/>
      <c r="M155" s="20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x14ac:dyDescent="0.25">
      <c r="A156" s="6" t="s">
        <v>138</v>
      </c>
      <c r="B156" s="77"/>
      <c r="C156" s="5">
        <v>1</v>
      </c>
      <c r="D156" s="5"/>
      <c r="E156" s="5"/>
      <c r="F156" s="5"/>
      <c r="G156" s="5"/>
      <c r="H156" s="5"/>
      <c r="I156" s="20"/>
      <c r="J156" s="5"/>
      <c r="K156" s="5"/>
      <c r="L156" s="5"/>
      <c r="M156" s="20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x14ac:dyDescent="0.25">
      <c r="A157" s="6" t="s">
        <v>139</v>
      </c>
      <c r="B157" s="77"/>
      <c r="C157" s="5">
        <v>1</v>
      </c>
      <c r="D157" s="5"/>
      <c r="E157" s="5"/>
      <c r="F157" s="5"/>
      <c r="G157" s="5"/>
      <c r="H157" s="5"/>
      <c r="I157" s="20"/>
      <c r="J157" s="5"/>
      <c r="K157" s="5"/>
      <c r="L157" s="5"/>
      <c r="M157" s="20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x14ac:dyDescent="0.25">
      <c r="A158" s="6" t="s">
        <v>140</v>
      </c>
      <c r="B158" s="77"/>
      <c r="C158" s="5">
        <v>1</v>
      </c>
      <c r="D158" s="5"/>
      <c r="E158" s="5"/>
      <c r="F158" s="5"/>
      <c r="G158" s="5"/>
      <c r="H158" s="5"/>
      <c r="I158" s="20"/>
      <c r="J158" s="5"/>
      <c r="K158" s="5"/>
      <c r="L158" s="5"/>
      <c r="M158" s="20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x14ac:dyDescent="0.25">
      <c r="A159" s="6" t="s">
        <v>142</v>
      </c>
      <c r="B159" s="77"/>
      <c r="C159" s="5">
        <v>1</v>
      </c>
      <c r="D159" s="5"/>
      <c r="E159" s="5"/>
      <c r="F159" s="5"/>
      <c r="G159" s="5"/>
      <c r="H159" s="5"/>
      <c r="I159" s="20"/>
      <c r="J159" s="5"/>
      <c r="K159" s="5"/>
      <c r="L159" s="5"/>
      <c r="M159" s="20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x14ac:dyDescent="0.25">
      <c r="A160" s="6" t="s">
        <v>141</v>
      </c>
      <c r="B160" s="77"/>
      <c r="C160" s="5">
        <v>1</v>
      </c>
      <c r="D160" s="5"/>
      <c r="E160" s="5"/>
      <c r="F160" s="5"/>
      <c r="G160" s="5"/>
      <c r="H160" s="5"/>
      <c r="I160" s="20"/>
      <c r="J160" s="5"/>
      <c r="K160" s="5"/>
      <c r="L160" s="5"/>
      <c r="M160" s="20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x14ac:dyDescent="0.25">
      <c r="A161" s="6" t="s">
        <v>143</v>
      </c>
      <c r="B161" s="77"/>
      <c r="C161" s="5"/>
      <c r="D161" s="5"/>
      <c r="E161" s="5"/>
      <c r="F161" s="5"/>
      <c r="G161" s="5"/>
      <c r="H161" s="5"/>
      <c r="I161" s="20"/>
      <c r="J161" s="5">
        <v>1</v>
      </c>
      <c r="K161" s="5"/>
      <c r="L161" s="5"/>
      <c r="M161" s="20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x14ac:dyDescent="0.25">
      <c r="A162" s="6" t="s">
        <v>144</v>
      </c>
      <c r="B162" s="77"/>
      <c r="C162" s="5"/>
      <c r="D162" s="5"/>
      <c r="E162" s="5"/>
      <c r="F162" s="5"/>
      <c r="G162" s="5"/>
      <c r="H162" s="5"/>
      <c r="I162" s="20"/>
      <c r="J162" s="5">
        <v>1</v>
      </c>
      <c r="K162" s="5"/>
      <c r="L162" s="5"/>
      <c r="M162" s="20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x14ac:dyDescent="0.25">
      <c r="A163" s="43" t="s">
        <v>148</v>
      </c>
      <c r="B163" s="77"/>
      <c r="C163" s="5"/>
      <c r="D163" s="5"/>
      <c r="E163" s="5"/>
      <c r="F163" s="5"/>
      <c r="G163" s="5"/>
      <c r="H163" s="5"/>
      <c r="I163" s="20"/>
      <c r="J163" s="5">
        <v>1</v>
      </c>
      <c r="K163" s="5"/>
      <c r="L163" s="5"/>
      <c r="M163" s="20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x14ac:dyDescent="0.25">
      <c r="A164" s="43" t="s">
        <v>145</v>
      </c>
      <c r="B164" s="77"/>
      <c r="C164" s="5"/>
      <c r="D164" s="5"/>
      <c r="E164" s="5"/>
      <c r="F164" s="5"/>
      <c r="G164" s="5"/>
      <c r="H164" s="5"/>
      <c r="I164" s="20"/>
      <c r="J164" s="5">
        <v>1</v>
      </c>
      <c r="K164" s="5"/>
      <c r="L164" s="5"/>
      <c r="M164" s="20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x14ac:dyDescent="0.25">
      <c r="A165" s="43" t="s">
        <v>149</v>
      </c>
      <c r="B165" s="77"/>
      <c r="C165" s="5"/>
      <c r="D165" s="5"/>
      <c r="E165" s="5"/>
      <c r="F165" s="5"/>
      <c r="G165" s="5"/>
      <c r="H165" s="5"/>
      <c r="I165" s="20"/>
      <c r="J165" s="5">
        <v>1</v>
      </c>
      <c r="K165" s="5"/>
      <c r="L165" s="5"/>
      <c r="M165" s="20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x14ac:dyDescent="0.25">
      <c r="A166" s="43" t="s">
        <v>146</v>
      </c>
      <c r="B166" s="77"/>
      <c r="C166" s="5"/>
      <c r="D166" s="5"/>
      <c r="E166" s="5"/>
      <c r="F166" s="5"/>
      <c r="G166" s="5"/>
      <c r="H166" s="5"/>
      <c r="I166" s="20"/>
      <c r="J166" s="5">
        <v>1</v>
      </c>
      <c r="K166" s="5"/>
      <c r="L166" s="5"/>
      <c r="M166" s="20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x14ac:dyDescent="0.25">
      <c r="A167" s="40" t="s">
        <v>400</v>
      </c>
      <c r="B167" s="77"/>
      <c r="C167" s="5"/>
      <c r="D167" s="5"/>
      <c r="E167" s="5"/>
      <c r="F167" s="5"/>
      <c r="G167" s="5">
        <v>1</v>
      </c>
      <c r="H167" s="5"/>
      <c r="I167" s="20"/>
      <c r="J167" s="5"/>
      <c r="K167" s="5"/>
      <c r="L167" s="5"/>
      <c r="M167" s="20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x14ac:dyDescent="0.25">
      <c r="A168" s="137" t="s">
        <v>1866</v>
      </c>
      <c r="B168" s="77"/>
      <c r="C168" s="5"/>
      <c r="D168" s="5"/>
      <c r="E168" s="5"/>
      <c r="F168" s="5"/>
      <c r="G168" s="135">
        <v>1</v>
      </c>
      <c r="H168" s="5"/>
      <c r="I168" s="20"/>
      <c r="J168" s="5"/>
      <c r="K168" s="5">
        <v>1</v>
      </c>
      <c r="L168" s="5"/>
      <c r="M168" s="136" t="s">
        <v>1962</v>
      </c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x14ac:dyDescent="0.25">
      <c r="A169" s="53" t="s">
        <v>1960</v>
      </c>
      <c r="B169" s="77"/>
      <c r="C169" s="5"/>
      <c r="D169" s="5"/>
      <c r="E169" s="5"/>
      <c r="F169" s="5"/>
      <c r="G169" s="5">
        <v>1</v>
      </c>
      <c r="H169" s="5"/>
      <c r="I169" s="20"/>
      <c r="J169" s="5"/>
      <c r="K169" s="5">
        <v>1</v>
      </c>
      <c r="L169" s="5"/>
      <c r="M169" s="20" t="s">
        <v>1961</v>
      </c>
      <c r="N169" s="16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x14ac:dyDescent="0.25">
      <c r="A170" s="53"/>
      <c r="B170" s="77"/>
      <c r="C170" s="5"/>
      <c r="D170" s="5"/>
      <c r="E170" s="5"/>
      <c r="F170" s="5"/>
      <c r="G170" s="5"/>
      <c r="H170" s="5"/>
      <c r="I170" s="20"/>
      <c r="J170" s="5"/>
      <c r="K170" s="5"/>
      <c r="L170" s="5"/>
      <c r="M170" s="20"/>
      <c r="N170" s="16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5.5" x14ac:dyDescent="0.25">
      <c r="A171" s="63" t="s">
        <v>747</v>
      </c>
      <c r="B171" s="203" t="s">
        <v>7</v>
      </c>
      <c r="C171" s="4">
        <f>SUM(C172:C195)</f>
        <v>24</v>
      </c>
      <c r="D171" s="4">
        <v>231</v>
      </c>
      <c r="E171" s="4" t="s">
        <v>5</v>
      </c>
      <c r="F171" s="4">
        <f>SUM(F172:F202)</f>
        <v>0</v>
      </c>
      <c r="G171" s="4">
        <f t="shared" ref="G171:L171" si="15">SUM(G172:G202)</f>
        <v>3</v>
      </c>
      <c r="H171" s="4">
        <f t="shared" si="15"/>
        <v>0</v>
      </c>
      <c r="I171" s="4">
        <f t="shared" si="15"/>
        <v>0</v>
      </c>
      <c r="J171" s="4">
        <f t="shared" si="15"/>
        <v>4</v>
      </c>
      <c r="K171" s="4">
        <f t="shared" si="15"/>
        <v>0</v>
      </c>
      <c r="L171" s="4">
        <f t="shared" si="15"/>
        <v>0</v>
      </c>
      <c r="M171" s="15"/>
      <c r="N171" s="16">
        <f>C171+J171+G171</f>
        <v>31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x14ac:dyDescent="0.25">
      <c r="A172" s="50" t="s">
        <v>376</v>
      </c>
      <c r="B172" s="205"/>
      <c r="C172" s="6">
        <v>1</v>
      </c>
      <c r="D172" s="6"/>
      <c r="E172" s="6"/>
      <c r="F172" s="6"/>
      <c r="G172" s="6"/>
      <c r="H172" s="6"/>
      <c r="I172" s="19"/>
      <c r="J172" s="6"/>
      <c r="K172" s="6"/>
      <c r="L172" s="6"/>
      <c r="M172" s="19"/>
      <c r="N172" s="6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x14ac:dyDescent="0.25">
      <c r="A173" s="51" t="s">
        <v>377</v>
      </c>
      <c r="B173" s="205"/>
      <c r="C173" s="6">
        <v>1</v>
      </c>
      <c r="D173" s="6"/>
      <c r="E173" s="6"/>
      <c r="F173" s="6"/>
      <c r="G173" s="6"/>
      <c r="H173" s="6"/>
      <c r="I173" s="19"/>
      <c r="J173" s="6"/>
      <c r="K173" s="6"/>
      <c r="L173" s="6"/>
      <c r="M173" s="19"/>
      <c r="N173" s="6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x14ac:dyDescent="0.25">
      <c r="A174" s="50" t="s">
        <v>378</v>
      </c>
      <c r="B174" s="205"/>
      <c r="C174" s="6">
        <v>1</v>
      </c>
      <c r="D174" s="6"/>
      <c r="E174" s="6"/>
      <c r="F174" s="6"/>
      <c r="G174" s="6"/>
      <c r="H174" s="6"/>
      <c r="I174" s="19"/>
      <c r="J174" s="6"/>
      <c r="K174" s="6"/>
      <c r="L174" s="6"/>
      <c r="M174" s="19"/>
      <c r="N174" s="6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x14ac:dyDescent="0.25">
      <c r="A175" s="51" t="s">
        <v>2010</v>
      </c>
      <c r="B175" s="205"/>
      <c r="C175" s="6">
        <v>1</v>
      </c>
      <c r="D175" s="6"/>
      <c r="E175" s="6"/>
      <c r="F175" s="6"/>
      <c r="G175" s="6"/>
      <c r="H175" s="6"/>
      <c r="I175" s="19"/>
      <c r="J175" s="6"/>
      <c r="K175" s="6"/>
      <c r="L175" s="6"/>
      <c r="M175" s="19" t="s">
        <v>2011</v>
      </c>
      <c r="N175" s="6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x14ac:dyDescent="0.25">
      <c r="A176" s="51" t="s">
        <v>379</v>
      </c>
      <c r="B176" s="205"/>
      <c r="C176" s="6">
        <v>1</v>
      </c>
      <c r="D176" s="6"/>
      <c r="E176" s="6"/>
      <c r="F176" s="6"/>
      <c r="G176" s="6"/>
      <c r="H176" s="6"/>
      <c r="I176" s="19"/>
      <c r="J176" s="6"/>
      <c r="K176" s="6"/>
      <c r="L176" s="6"/>
      <c r="M176" s="19"/>
      <c r="N176" s="6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x14ac:dyDescent="0.25">
      <c r="A177" s="51" t="s">
        <v>380</v>
      </c>
      <c r="B177" s="205"/>
      <c r="C177" s="6">
        <v>1</v>
      </c>
      <c r="D177" s="6"/>
      <c r="E177" s="6"/>
      <c r="F177" s="6"/>
      <c r="G177" s="6"/>
      <c r="H177" s="6"/>
      <c r="I177" s="19"/>
      <c r="J177" s="6"/>
      <c r="K177" s="6"/>
      <c r="L177" s="6"/>
      <c r="M177" s="19"/>
      <c r="N177" s="6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x14ac:dyDescent="0.25">
      <c r="A178" s="50" t="s">
        <v>381</v>
      </c>
      <c r="B178" s="205"/>
      <c r="C178" s="6">
        <v>1</v>
      </c>
      <c r="D178" s="6"/>
      <c r="E178" s="6"/>
      <c r="F178" s="6"/>
      <c r="G178" s="6"/>
      <c r="H178" s="6"/>
      <c r="I178" s="19"/>
      <c r="J178" s="6"/>
      <c r="K178" s="6"/>
      <c r="L178" s="6"/>
      <c r="M178" s="19"/>
      <c r="N178" s="6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x14ac:dyDescent="0.25">
      <c r="A179" s="51" t="s">
        <v>15</v>
      </c>
      <c r="B179" s="205"/>
      <c r="C179" s="6">
        <v>1</v>
      </c>
      <c r="D179" s="6"/>
      <c r="E179" s="6"/>
      <c r="F179" s="6"/>
      <c r="G179" s="6"/>
      <c r="H179" s="6"/>
      <c r="I179" s="19"/>
      <c r="J179" s="6"/>
      <c r="K179" s="6"/>
      <c r="L179" s="6"/>
      <c r="M179" s="19"/>
      <c r="N179" s="6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x14ac:dyDescent="0.25">
      <c r="A180" s="51" t="s">
        <v>382</v>
      </c>
      <c r="B180" s="205"/>
      <c r="C180" s="6">
        <v>1</v>
      </c>
      <c r="D180" s="6"/>
      <c r="E180" s="6"/>
      <c r="F180" s="6"/>
      <c r="G180" s="6"/>
      <c r="H180" s="6"/>
      <c r="I180" s="19"/>
      <c r="J180" s="6"/>
      <c r="K180" s="6"/>
      <c r="L180" s="6"/>
      <c r="M180" s="19"/>
      <c r="N180" s="6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x14ac:dyDescent="0.25">
      <c r="A181" s="50" t="s">
        <v>383</v>
      </c>
      <c r="B181" s="205"/>
      <c r="C181" s="6">
        <v>1</v>
      </c>
      <c r="D181" s="6"/>
      <c r="E181" s="6"/>
      <c r="F181" s="6"/>
      <c r="G181" s="6"/>
      <c r="H181" s="6"/>
      <c r="I181" s="19"/>
      <c r="J181" s="6"/>
      <c r="K181" s="6"/>
      <c r="L181" s="6"/>
      <c r="M181" s="19"/>
      <c r="N181" s="6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x14ac:dyDescent="0.25">
      <c r="A182" s="51" t="s">
        <v>384</v>
      </c>
      <c r="B182" s="205"/>
      <c r="C182" s="6">
        <v>1</v>
      </c>
      <c r="D182" s="6"/>
      <c r="E182" s="6"/>
      <c r="F182" s="6"/>
      <c r="G182" s="6"/>
      <c r="H182" s="6"/>
      <c r="I182" s="19"/>
      <c r="J182" s="6"/>
      <c r="K182" s="6"/>
      <c r="L182" s="6"/>
      <c r="M182" s="19"/>
      <c r="N182" s="6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x14ac:dyDescent="0.25">
      <c r="A183" s="50" t="s">
        <v>385</v>
      </c>
      <c r="B183" s="77"/>
      <c r="C183" s="5">
        <v>1</v>
      </c>
      <c r="D183" s="5"/>
      <c r="E183" s="5"/>
      <c r="F183" s="5"/>
      <c r="G183" s="5"/>
      <c r="H183" s="5"/>
      <c r="I183" s="20"/>
      <c r="J183" s="5"/>
      <c r="K183" s="5"/>
      <c r="L183" s="5"/>
      <c r="M183" s="20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x14ac:dyDescent="0.25">
      <c r="A184" s="51" t="s">
        <v>386</v>
      </c>
      <c r="B184" s="77"/>
      <c r="C184" s="5">
        <v>1</v>
      </c>
      <c r="D184" s="5"/>
      <c r="E184" s="5"/>
      <c r="F184" s="5"/>
      <c r="G184" s="5"/>
      <c r="H184" s="5"/>
      <c r="I184" s="20"/>
      <c r="J184" s="5"/>
      <c r="K184" s="5"/>
      <c r="L184" s="5"/>
      <c r="M184" s="20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x14ac:dyDescent="0.25">
      <c r="A185" s="50" t="s">
        <v>387</v>
      </c>
      <c r="B185" s="77"/>
      <c r="C185" s="5">
        <v>1</v>
      </c>
      <c r="D185" s="5"/>
      <c r="E185" s="5"/>
      <c r="F185" s="5"/>
      <c r="G185" s="5"/>
      <c r="H185" s="5"/>
      <c r="I185" s="20"/>
      <c r="J185" s="5"/>
      <c r="K185" s="5"/>
      <c r="L185" s="5"/>
      <c r="M185" s="20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x14ac:dyDescent="0.25">
      <c r="A186" s="51" t="s">
        <v>388</v>
      </c>
      <c r="B186" s="77"/>
      <c r="C186" s="5">
        <v>1</v>
      </c>
      <c r="D186" s="5"/>
      <c r="E186" s="5"/>
      <c r="F186" s="5"/>
      <c r="G186" s="5"/>
      <c r="H186" s="5"/>
      <c r="I186" s="20"/>
      <c r="J186" s="5"/>
      <c r="K186" s="5"/>
      <c r="L186" s="5"/>
      <c r="M186" s="20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x14ac:dyDescent="0.25">
      <c r="A187" s="51" t="s">
        <v>389</v>
      </c>
      <c r="B187" s="77"/>
      <c r="C187" s="5">
        <v>1</v>
      </c>
      <c r="D187" s="5"/>
      <c r="E187" s="5"/>
      <c r="F187" s="5"/>
      <c r="G187" s="5"/>
      <c r="H187" s="5"/>
      <c r="I187" s="20"/>
      <c r="J187" s="5"/>
      <c r="K187" s="5"/>
      <c r="L187" s="5"/>
      <c r="M187" s="20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x14ac:dyDescent="0.25">
      <c r="A188" s="50" t="s">
        <v>390</v>
      </c>
      <c r="B188" s="77"/>
      <c r="C188" s="5">
        <v>1</v>
      </c>
      <c r="D188" s="5"/>
      <c r="E188" s="5"/>
      <c r="F188" s="5"/>
      <c r="G188" s="5"/>
      <c r="H188" s="5"/>
      <c r="I188" s="20"/>
      <c r="J188" s="5"/>
      <c r="K188" s="5"/>
      <c r="L188" s="5"/>
      <c r="M188" s="20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x14ac:dyDescent="0.25">
      <c r="A189" s="50" t="s">
        <v>391</v>
      </c>
      <c r="B189" s="77"/>
      <c r="C189" s="5">
        <v>1</v>
      </c>
      <c r="D189" s="5"/>
      <c r="E189" s="5"/>
      <c r="F189" s="5"/>
      <c r="G189" s="5"/>
      <c r="H189" s="5"/>
      <c r="I189" s="20"/>
      <c r="J189" s="5"/>
      <c r="K189" s="5"/>
      <c r="L189" s="5"/>
      <c r="M189" s="20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x14ac:dyDescent="0.25">
      <c r="A190" s="50" t="s">
        <v>392</v>
      </c>
      <c r="B190" s="77"/>
      <c r="C190" s="5">
        <v>1</v>
      </c>
      <c r="D190" s="5"/>
      <c r="E190" s="5"/>
      <c r="F190" s="5"/>
      <c r="G190" s="5"/>
      <c r="H190" s="5"/>
      <c r="I190" s="20"/>
      <c r="J190" s="5"/>
      <c r="K190" s="5"/>
      <c r="L190" s="5"/>
      <c r="M190" s="20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x14ac:dyDescent="0.25">
      <c r="A191" s="51" t="s">
        <v>393</v>
      </c>
      <c r="B191" s="77"/>
      <c r="C191" s="5">
        <v>1</v>
      </c>
      <c r="D191" s="5"/>
      <c r="E191" s="5"/>
      <c r="F191" s="5"/>
      <c r="G191" s="5"/>
      <c r="H191" s="5"/>
      <c r="I191" s="20"/>
      <c r="J191" s="5"/>
      <c r="K191" s="5"/>
      <c r="L191" s="5"/>
      <c r="M191" s="20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x14ac:dyDescent="0.25">
      <c r="A192" s="50" t="s">
        <v>394</v>
      </c>
      <c r="B192" s="77"/>
      <c r="C192" s="5">
        <v>1</v>
      </c>
      <c r="D192" s="5"/>
      <c r="E192" s="5"/>
      <c r="F192" s="5"/>
      <c r="G192" s="5"/>
      <c r="H192" s="5"/>
      <c r="I192" s="20"/>
      <c r="J192" s="5"/>
      <c r="K192" s="5"/>
      <c r="L192" s="5"/>
      <c r="M192" s="20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x14ac:dyDescent="0.25">
      <c r="A193" s="40" t="s">
        <v>395</v>
      </c>
      <c r="B193" s="77"/>
      <c r="C193" s="5">
        <v>1</v>
      </c>
      <c r="D193" s="5"/>
      <c r="E193" s="5"/>
      <c r="F193" s="5"/>
      <c r="G193" s="5"/>
      <c r="H193" s="5"/>
      <c r="I193" s="20"/>
      <c r="J193" s="5"/>
      <c r="K193" s="5"/>
      <c r="L193" s="5"/>
      <c r="M193" s="20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x14ac:dyDescent="0.25">
      <c r="A194" s="40" t="s">
        <v>396</v>
      </c>
      <c r="B194" s="77"/>
      <c r="C194" s="5">
        <v>1</v>
      </c>
      <c r="D194" s="5"/>
      <c r="E194" s="5"/>
      <c r="F194" s="5"/>
      <c r="G194" s="5"/>
      <c r="H194" s="5"/>
      <c r="I194" s="20"/>
      <c r="J194" s="5"/>
      <c r="K194" s="5"/>
      <c r="L194" s="5"/>
      <c r="M194" s="20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x14ac:dyDescent="0.25">
      <c r="A195" s="53" t="s">
        <v>375</v>
      </c>
      <c r="B195" s="77"/>
      <c r="C195" s="5">
        <v>1</v>
      </c>
      <c r="D195" s="5"/>
      <c r="E195" s="5"/>
      <c r="F195" s="5"/>
      <c r="G195" s="5"/>
      <c r="H195" s="5"/>
      <c r="I195" s="20"/>
      <c r="J195" s="5"/>
      <c r="K195" s="5"/>
      <c r="L195" s="5"/>
      <c r="M195" s="20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15.75" x14ac:dyDescent="0.25">
      <c r="A196" s="54" t="s">
        <v>399</v>
      </c>
      <c r="B196" s="77"/>
      <c r="C196" s="5"/>
      <c r="D196" s="5"/>
      <c r="E196" s="5"/>
      <c r="F196" s="5"/>
      <c r="G196" s="5"/>
      <c r="H196" s="5"/>
      <c r="I196" s="20"/>
      <c r="J196" s="5">
        <v>1</v>
      </c>
      <c r="K196" s="5"/>
      <c r="L196" s="5"/>
      <c r="M196" s="20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15.75" x14ac:dyDescent="0.25">
      <c r="A197" s="52" t="s">
        <v>690</v>
      </c>
      <c r="B197" s="77"/>
      <c r="C197" s="5"/>
      <c r="D197" s="5"/>
      <c r="E197" s="5"/>
      <c r="F197" s="5"/>
      <c r="G197" s="5"/>
      <c r="H197" s="5"/>
      <c r="I197" s="20"/>
      <c r="J197" s="5">
        <v>1</v>
      </c>
      <c r="K197" s="5"/>
      <c r="L197" s="5"/>
      <c r="M197" s="20" t="s">
        <v>1834</v>
      </c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15.75" x14ac:dyDescent="0.25">
      <c r="A198" s="54" t="s">
        <v>397</v>
      </c>
      <c r="B198" s="77"/>
      <c r="C198" s="5"/>
      <c r="D198" s="5"/>
      <c r="E198" s="5"/>
      <c r="F198" s="5"/>
      <c r="G198" s="5"/>
      <c r="H198" s="5"/>
      <c r="I198" s="20"/>
      <c r="J198" s="5">
        <v>1</v>
      </c>
      <c r="K198" s="5"/>
      <c r="L198" s="5"/>
      <c r="M198" s="20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15.75" x14ac:dyDescent="0.25">
      <c r="A199" s="54" t="s">
        <v>398</v>
      </c>
      <c r="B199" s="77"/>
      <c r="C199" s="5"/>
      <c r="D199" s="5"/>
      <c r="E199" s="5"/>
      <c r="F199" s="5"/>
      <c r="G199" s="5"/>
      <c r="H199" s="5"/>
      <c r="I199" s="20"/>
      <c r="J199" s="5">
        <v>1</v>
      </c>
      <c r="K199" s="5"/>
      <c r="L199" s="5"/>
      <c r="M199" s="20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15.75" x14ac:dyDescent="0.25">
      <c r="A200" s="54" t="s">
        <v>2203</v>
      </c>
      <c r="B200" s="77"/>
      <c r="C200" s="5"/>
      <c r="D200" s="5"/>
      <c r="E200" s="5"/>
      <c r="F200" s="5"/>
      <c r="G200" s="5">
        <v>1</v>
      </c>
      <c r="H200" s="5"/>
      <c r="I200" s="20"/>
      <c r="J200" s="5"/>
      <c r="K200" s="5"/>
      <c r="L200" s="5"/>
      <c r="M200" s="20" t="s">
        <v>2206</v>
      </c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15.75" x14ac:dyDescent="0.25">
      <c r="A201" s="54" t="s">
        <v>2204</v>
      </c>
      <c r="B201" s="77"/>
      <c r="C201" s="5"/>
      <c r="D201" s="5"/>
      <c r="E201" s="5"/>
      <c r="F201" s="5"/>
      <c r="G201" s="5">
        <v>1</v>
      </c>
      <c r="H201" s="5"/>
      <c r="I201" s="20"/>
      <c r="J201" s="5"/>
      <c r="K201" s="5"/>
      <c r="L201" s="5"/>
      <c r="M201" s="20" t="s">
        <v>2207</v>
      </c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x14ac:dyDescent="0.25">
      <c r="A202" s="40" t="s">
        <v>2205</v>
      </c>
      <c r="B202" s="77"/>
      <c r="C202" s="5"/>
      <c r="D202" s="5"/>
      <c r="E202" s="5"/>
      <c r="F202" s="5"/>
      <c r="G202" s="5">
        <v>1</v>
      </c>
      <c r="H202" s="5"/>
      <c r="I202" s="20"/>
      <c r="J202" s="5"/>
      <c r="K202" s="5"/>
      <c r="L202" s="5"/>
      <c r="M202" s="20" t="s">
        <v>2208</v>
      </c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28.5" customHeight="1" x14ac:dyDescent="0.25">
      <c r="A203" s="152" t="s">
        <v>28</v>
      </c>
      <c r="B203" s="206" t="s">
        <v>7</v>
      </c>
      <c r="C203" s="86">
        <f>SUM(C204:C228)</f>
        <v>25</v>
      </c>
      <c r="D203" s="189">
        <v>411</v>
      </c>
      <c r="E203" s="189" t="s">
        <v>770</v>
      </c>
      <c r="F203" s="86">
        <f>SUM(F204:F226)</f>
        <v>0</v>
      </c>
      <c r="G203" s="86">
        <f t="shared" ref="G203:L203" si="16">SUM(G204:G226)</f>
        <v>0</v>
      </c>
      <c r="H203" s="86">
        <f t="shared" si="16"/>
        <v>0</v>
      </c>
      <c r="I203" s="86"/>
      <c r="J203" s="86">
        <f t="shared" si="16"/>
        <v>0</v>
      </c>
      <c r="K203" s="86">
        <f t="shared" si="16"/>
        <v>0</v>
      </c>
      <c r="L203" s="86">
        <f t="shared" si="16"/>
        <v>0</v>
      </c>
      <c r="M203" s="136"/>
      <c r="N203" s="86">
        <f>C203+G203+J203</f>
        <v>25</v>
      </c>
      <c r="O203" s="2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18" customHeight="1" x14ac:dyDescent="0.25">
      <c r="A204" s="212" t="s">
        <v>2295</v>
      </c>
      <c r="B204" s="77"/>
      <c r="C204" s="5">
        <v>1</v>
      </c>
      <c r="D204" s="5"/>
      <c r="E204" s="5"/>
      <c r="F204" s="5"/>
      <c r="G204" s="135"/>
      <c r="H204" s="5"/>
      <c r="I204" s="20"/>
      <c r="J204" s="5"/>
      <c r="K204" s="5"/>
      <c r="L204" s="5"/>
      <c r="M204" s="136"/>
      <c r="N204" s="5"/>
      <c r="O204" s="2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17.25" customHeight="1" x14ac:dyDescent="0.25">
      <c r="A205" s="212" t="s">
        <v>2296</v>
      </c>
      <c r="B205" s="77"/>
      <c r="C205" s="5">
        <v>1</v>
      </c>
      <c r="D205" s="5"/>
      <c r="E205" s="5"/>
      <c r="F205" s="5"/>
      <c r="G205" s="135"/>
      <c r="H205" s="5"/>
      <c r="I205" s="20"/>
      <c r="J205" s="5"/>
      <c r="K205" s="5"/>
      <c r="L205" s="5"/>
      <c r="M205" s="136"/>
      <c r="N205" s="5"/>
      <c r="O205" s="2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18" customHeight="1" x14ac:dyDescent="0.25">
      <c r="A206" s="66" t="s">
        <v>2319</v>
      </c>
      <c r="B206" s="77"/>
      <c r="C206" s="5">
        <v>1</v>
      </c>
      <c r="D206" s="5"/>
      <c r="E206" s="5"/>
      <c r="F206" s="5"/>
      <c r="G206" s="135"/>
      <c r="H206" s="5"/>
      <c r="I206" s="20"/>
      <c r="J206" s="5"/>
      <c r="K206" s="5"/>
      <c r="L206" s="5"/>
      <c r="M206" s="136"/>
      <c r="N206" s="5"/>
      <c r="O206" s="2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18.75" customHeight="1" x14ac:dyDescent="0.25">
      <c r="A207" s="212" t="s">
        <v>2297</v>
      </c>
      <c r="B207" s="77"/>
      <c r="C207" s="5">
        <v>1</v>
      </c>
      <c r="D207" s="5"/>
      <c r="E207" s="5"/>
      <c r="F207" s="5"/>
      <c r="G207" s="135"/>
      <c r="H207" s="5"/>
      <c r="I207" s="20"/>
      <c r="J207" s="5"/>
      <c r="K207" s="5"/>
      <c r="L207" s="5"/>
      <c r="M207" s="136"/>
      <c r="N207" s="5"/>
      <c r="O207" s="2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17.25" customHeight="1" x14ac:dyDescent="0.25">
      <c r="A208" s="212" t="s">
        <v>2298</v>
      </c>
      <c r="B208" s="77"/>
      <c r="C208" s="5">
        <v>1</v>
      </c>
      <c r="D208" s="5"/>
      <c r="E208" s="5"/>
      <c r="F208" s="5"/>
      <c r="G208" s="135"/>
      <c r="H208" s="5"/>
      <c r="I208" s="20"/>
      <c r="J208" s="5"/>
      <c r="K208" s="5"/>
      <c r="L208" s="5"/>
      <c r="M208" s="136"/>
      <c r="N208" s="5"/>
      <c r="O208" s="2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9" ht="17.25" customHeight="1" x14ac:dyDescent="0.25">
      <c r="A209" s="212" t="s">
        <v>2299</v>
      </c>
      <c r="B209" s="77"/>
      <c r="C209" s="5">
        <v>1</v>
      </c>
      <c r="D209" s="5"/>
      <c r="E209" s="5"/>
      <c r="F209" s="5"/>
      <c r="G209" s="135"/>
      <c r="H209" s="5"/>
      <c r="I209" s="20"/>
      <c r="J209" s="5"/>
      <c r="K209" s="5"/>
      <c r="L209" s="5"/>
      <c r="M209" s="136"/>
      <c r="N209" s="5"/>
      <c r="O209" s="2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9" ht="17.25" customHeight="1" x14ac:dyDescent="0.25">
      <c r="A210" s="213" t="s">
        <v>2300</v>
      </c>
      <c r="B210" s="207"/>
      <c r="C210" s="5">
        <v>1</v>
      </c>
      <c r="D210" s="5"/>
      <c r="E210" s="5"/>
      <c r="F210" s="5"/>
      <c r="G210" s="5"/>
      <c r="H210" s="135"/>
      <c r="I210" s="5"/>
      <c r="J210" s="20"/>
      <c r="K210" s="5"/>
      <c r="L210" s="5"/>
      <c r="M210" s="5"/>
      <c r="N210" s="136"/>
      <c r="O210" s="5"/>
      <c r="P210" s="2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7.25" customHeight="1" x14ac:dyDescent="0.25">
      <c r="A211" s="213" t="s">
        <v>2301</v>
      </c>
      <c r="B211" s="207"/>
      <c r="C211" s="5">
        <v>1</v>
      </c>
      <c r="D211" s="5"/>
      <c r="E211" s="5"/>
      <c r="F211" s="5"/>
      <c r="G211" s="5"/>
      <c r="H211" s="135"/>
      <c r="I211" s="5"/>
      <c r="J211" s="20"/>
      <c r="K211" s="5"/>
      <c r="L211" s="5"/>
      <c r="M211" s="5"/>
      <c r="N211" s="136"/>
      <c r="O211" s="5"/>
      <c r="P211" s="2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7.25" customHeight="1" x14ac:dyDescent="0.25">
      <c r="A212" s="213" t="s">
        <v>2302</v>
      </c>
      <c r="B212" s="207"/>
      <c r="C212" s="5">
        <v>1</v>
      </c>
      <c r="D212" s="5"/>
      <c r="E212" s="5"/>
      <c r="F212" s="5"/>
      <c r="G212" s="5"/>
      <c r="H212" s="135"/>
      <c r="I212" s="5"/>
      <c r="J212" s="20"/>
      <c r="K212" s="5"/>
      <c r="L212" s="5"/>
      <c r="M212" s="5"/>
      <c r="N212" s="136"/>
      <c r="O212" s="5"/>
      <c r="P212" s="2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7.25" customHeight="1" x14ac:dyDescent="0.25">
      <c r="A213" s="213" t="s">
        <v>2303</v>
      </c>
      <c r="B213" s="207"/>
      <c r="C213" s="5">
        <v>1</v>
      </c>
      <c r="D213" s="5"/>
      <c r="E213" s="5"/>
      <c r="F213" s="5"/>
      <c r="G213" s="5"/>
      <c r="H213" s="135"/>
      <c r="I213" s="5"/>
      <c r="J213" s="20"/>
      <c r="K213" s="5"/>
      <c r="L213" s="5"/>
      <c r="M213" s="5"/>
      <c r="N213" s="136"/>
      <c r="O213" s="5"/>
      <c r="P213" s="2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7.25" customHeight="1" x14ac:dyDescent="0.25">
      <c r="A214" s="213" t="s">
        <v>2304</v>
      </c>
      <c r="B214" s="207"/>
      <c r="C214" s="5">
        <v>1</v>
      </c>
      <c r="D214" s="5"/>
      <c r="E214" s="5"/>
      <c r="F214" s="5"/>
      <c r="G214" s="5"/>
      <c r="H214" s="135"/>
      <c r="I214" s="5"/>
      <c r="J214" s="20"/>
      <c r="K214" s="5"/>
      <c r="L214" s="5"/>
      <c r="M214" s="5"/>
      <c r="N214" s="136"/>
      <c r="O214" s="5"/>
      <c r="P214" s="2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7.25" customHeight="1" x14ac:dyDescent="0.25">
      <c r="A215" s="213" t="s">
        <v>2305</v>
      </c>
      <c r="B215" s="207"/>
      <c r="C215" s="5">
        <v>1</v>
      </c>
      <c r="D215" s="5"/>
      <c r="E215" s="5"/>
      <c r="F215" s="5"/>
      <c r="G215" s="5"/>
      <c r="H215" s="135"/>
      <c r="I215" s="5"/>
      <c r="J215" s="20"/>
      <c r="K215" s="5"/>
      <c r="L215" s="5"/>
      <c r="M215" s="5"/>
      <c r="N215" s="136"/>
      <c r="O215" s="5"/>
      <c r="P215" s="2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7.25" customHeight="1" x14ac:dyDescent="0.25">
      <c r="A216" s="212" t="s">
        <v>2306</v>
      </c>
      <c r="B216" s="77"/>
      <c r="C216" s="5">
        <v>1</v>
      </c>
      <c r="D216" s="5"/>
      <c r="E216" s="5"/>
      <c r="F216" s="5"/>
      <c r="G216" s="135"/>
      <c r="H216" s="5"/>
      <c r="I216" s="20"/>
      <c r="J216" s="5"/>
      <c r="K216" s="5"/>
      <c r="L216" s="5"/>
      <c r="M216" s="136"/>
      <c r="N216" s="5"/>
      <c r="O216" s="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9" ht="17.25" customHeight="1" x14ac:dyDescent="0.25">
      <c r="A217" s="212" t="s">
        <v>2307</v>
      </c>
      <c r="B217" s="77"/>
      <c r="C217" s="5">
        <v>1</v>
      </c>
      <c r="D217" s="5"/>
      <c r="E217" s="5"/>
      <c r="F217" s="5"/>
      <c r="G217" s="135"/>
      <c r="H217" s="5"/>
      <c r="I217" s="20"/>
      <c r="J217" s="5"/>
      <c r="K217" s="5"/>
      <c r="L217" s="5"/>
      <c r="M217" s="136"/>
      <c r="N217" s="5"/>
      <c r="O217" s="2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9" ht="17.25" customHeight="1" x14ac:dyDescent="0.25">
      <c r="A218" s="212" t="s">
        <v>2308</v>
      </c>
      <c r="B218" s="77"/>
      <c r="C218" s="5">
        <v>1</v>
      </c>
      <c r="D218" s="5"/>
      <c r="E218" s="5"/>
      <c r="F218" s="5"/>
      <c r="G218" s="135"/>
      <c r="H218" s="5"/>
      <c r="I218" s="20"/>
      <c r="J218" s="5"/>
      <c r="K218" s="5"/>
      <c r="L218" s="5"/>
      <c r="M218" s="136"/>
      <c r="N218" s="5"/>
      <c r="O218" s="2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9" ht="17.25" customHeight="1" x14ac:dyDescent="0.25">
      <c r="A219" s="212" t="s">
        <v>2309</v>
      </c>
      <c r="B219" s="77"/>
      <c r="C219" s="5">
        <v>1</v>
      </c>
      <c r="D219" s="5"/>
      <c r="E219" s="5"/>
      <c r="F219" s="5"/>
      <c r="G219" s="135"/>
      <c r="H219" s="5"/>
      <c r="I219" s="20"/>
      <c r="J219" s="5"/>
      <c r="K219" s="5"/>
      <c r="L219" s="5"/>
      <c r="M219" s="136"/>
      <c r="N219" s="5"/>
      <c r="O219" s="2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9" ht="17.25" customHeight="1" x14ac:dyDescent="0.25">
      <c r="A220" s="212" t="s">
        <v>2310</v>
      </c>
      <c r="B220" s="77"/>
      <c r="C220" s="5">
        <v>1</v>
      </c>
      <c r="D220" s="5"/>
      <c r="E220" s="5"/>
      <c r="F220" s="5"/>
      <c r="G220" s="135"/>
      <c r="H220" s="5"/>
      <c r="I220" s="20"/>
      <c r="J220" s="5"/>
      <c r="K220" s="5"/>
      <c r="L220" s="5"/>
      <c r="M220" s="136"/>
      <c r="N220" s="5"/>
      <c r="O220" s="2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9" ht="17.25" customHeight="1" x14ac:dyDescent="0.25">
      <c r="A221" s="212" t="s">
        <v>2311</v>
      </c>
      <c r="B221" s="77"/>
      <c r="C221" s="5">
        <v>1</v>
      </c>
      <c r="D221" s="5"/>
      <c r="E221" s="5"/>
      <c r="F221" s="5"/>
      <c r="G221" s="135"/>
      <c r="H221" s="5"/>
      <c r="I221" s="20"/>
      <c r="J221" s="5"/>
      <c r="K221" s="5"/>
      <c r="L221" s="5"/>
      <c r="M221" s="136"/>
      <c r="N221" s="5"/>
      <c r="O221" s="2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9" ht="15.75" customHeight="1" x14ac:dyDescent="0.25">
      <c r="A222" s="212" t="s">
        <v>2312</v>
      </c>
      <c r="B222" s="77"/>
      <c r="C222" s="5">
        <v>1</v>
      </c>
      <c r="D222" s="5"/>
      <c r="E222" s="5"/>
      <c r="F222" s="5"/>
      <c r="G222" s="135"/>
      <c r="H222" s="5"/>
      <c r="I222" s="20"/>
      <c r="J222" s="5"/>
      <c r="K222" s="5"/>
      <c r="L222" s="5"/>
      <c r="M222" s="136"/>
      <c r="N222" s="5"/>
      <c r="O222" s="2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9" ht="18" customHeight="1" x14ac:dyDescent="0.25">
      <c r="A223" s="212" t="s">
        <v>2313</v>
      </c>
      <c r="B223" s="77"/>
      <c r="C223" s="5">
        <v>1</v>
      </c>
      <c r="D223" s="5"/>
      <c r="E223" s="5"/>
      <c r="F223" s="5"/>
      <c r="G223" s="135"/>
      <c r="H223" s="5"/>
      <c r="I223" s="20"/>
      <c r="J223" s="5"/>
      <c r="K223" s="5"/>
      <c r="L223" s="5"/>
      <c r="M223" s="136"/>
      <c r="N223" s="5"/>
      <c r="O223" s="2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9" ht="16.5" customHeight="1" x14ac:dyDescent="0.25">
      <c r="A224" s="212" t="s">
        <v>2314</v>
      </c>
      <c r="B224" s="77"/>
      <c r="C224" s="5">
        <v>1</v>
      </c>
      <c r="D224" s="5"/>
      <c r="E224" s="5"/>
      <c r="F224" s="5"/>
      <c r="G224" s="135"/>
      <c r="H224" s="5"/>
      <c r="I224" s="20"/>
      <c r="J224" s="5"/>
      <c r="K224" s="5"/>
      <c r="L224" s="5"/>
      <c r="M224" s="136"/>
      <c r="N224" s="5"/>
      <c r="O224" s="2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15.75" x14ac:dyDescent="0.25">
      <c r="A225" s="116" t="s">
        <v>2315</v>
      </c>
      <c r="B225" s="77"/>
      <c r="C225" s="5">
        <v>1</v>
      </c>
      <c r="D225" s="5"/>
      <c r="E225" s="5"/>
      <c r="F225" s="5"/>
      <c r="G225" s="5"/>
      <c r="H225" s="5"/>
      <c r="I225" s="20"/>
      <c r="J225" s="5"/>
      <c r="K225" s="5"/>
      <c r="L225" s="5"/>
      <c r="M225" s="20"/>
      <c r="N225" s="5"/>
      <c r="O225" s="6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15.75" x14ac:dyDescent="0.25">
      <c r="A226" s="116" t="s">
        <v>2316</v>
      </c>
      <c r="B226" s="77"/>
      <c r="C226" s="5">
        <v>1</v>
      </c>
      <c r="D226" s="5"/>
      <c r="E226" s="5"/>
      <c r="F226" s="5"/>
      <c r="G226" s="5"/>
      <c r="H226" s="5"/>
      <c r="I226" s="20"/>
      <c r="J226" s="5"/>
      <c r="K226" s="5"/>
      <c r="L226" s="5"/>
      <c r="M226" s="20"/>
      <c r="N226" s="5"/>
      <c r="O226" s="6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15.75" x14ac:dyDescent="0.25">
      <c r="A227" s="116" t="s">
        <v>2317</v>
      </c>
      <c r="B227" s="77"/>
      <c r="C227" s="5">
        <v>1</v>
      </c>
      <c r="D227" s="5"/>
      <c r="E227" s="5"/>
      <c r="F227" s="5"/>
      <c r="G227" s="5"/>
      <c r="H227" s="5"/>
      <c r="I227" s="20"/>
      <c r="J227" s="5"/>
      <c r="K227" s="5"/>
      <c r="L227" s="5"/>
      <c r="M227" s="20"/>
      <c r="N227" s="5"/>
      <c r="O227" s="6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15.75" x14ac:dyDescent="0.25">
      <c r="A228" s="116" t="s">
        <v>2318</v>
      </c>
      <c r="B228" s="77"/>
      <c r="C228" s="5">
        <v>1</v>
      </c>
      <c r="D228" s="5"/>
      <c r="E228" s="5"/>
      <c r="F228" s="5"/>
      <c r="G228" s="5"/>
      <c r="H228" s="5"/>
      <c r="I228" s="20"/>
      <c r="J228" s="5"/>
      <c r="K228" s="5"/>
      <c r="L228" s="5"/>
      <c r="M228" s="20"/>
      <c r="N228" s="5"/>
      <c r="O228" s="6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15.75" x14ac:dyDescent="0.25">
      <c r="A229" s="116"/>
      <c r="B229" s="77"/>
      <c r="C229" s="5"/>
      <c r="D229" s="5"/>
      <c r="E229" s="5"/>
      <c r="F229" s="5"/>
      <c r="G229" s="5"/>
      <c r="H229" s="5"/>
      <c r="I229" s="20"/>
      <c r="J229" s="5"/>
      <c r="K229" s="5"/>
      <c r="L229" s="5"/>
      <c r="M229" s="20"/>
      <c r="N229" s="5"/>
      <c r="O229" s="6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28.15" customHeight="1" x14ac:dyDescent="0.25">
      <c r="A230" s="219" t="s">
        <v>2519</v>
      </c>
      <c r="B230" s="206" t="s">
        <v>7</v>
      </c>
      <c r="C230" s="86">
        <f>SUM(C231:C253)</f>
        <v>0</v>
      </c>
      <c r="D230" s="188">
        <v>412</v>
      </c>
      <c r="E230" s="189" t="s">
        <v>770</v>
      </c>
      <c r="F230" s="86">
        <f>SUM(F231:F253)</f>
        <v>0</v>
      </c>
      <c r="G230" s="86">
        <f t="shared" ref="G230:L230" si="17">SUM(G231:G253)</f>
        <v>0</v>
      </c>
      <c r="H230" s="86">
        <f t="shared" si="17"/>
        <v>0</v>
      </c>
      <c r="I230" s="86"/>
      <c r="J230" s="86">
        <f t="shared" si="17"/>
        <v>23</v>
      </c>
      <c r="K230" s="86">
        <f t="shared" si="17"/>
        <v>0</v>
      </c>
      <c r="L230" s="86">
        <f t="shared" si="17"/>
        <v>0</v>
      </c>
      <c r="M230" s="20"/>
      <c r="N230" s="86">
        <f>C230+G230+J230</f>
        <v>23</v>
      </c>
      <c r="O230" s="6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15.75" x14ac:dyDescent="0.25">
      <c r="A231" s="116" t="s">
        <v>2497</v>
      </c>
      <c r="B231" s="77"/>
      <c r="C231" s="5"/>
      <c r="D231" s="5"/>
      <c r="E231" s="5"/>
      <c r="F231" s="5"/>
      <c r="G231" s="5"/>
      <c r="H231" s="5"/>
      <c r="I231" s="20"/>
      <c r="J231" s="5">
        <v>1</v>
      </c>
      <c r="K231" s="5"/>
      <c r="L231" s="5"/>
      <c r="M231" s="20"/>
      <c r="N231" s="5"/>
      <c r="O231" s="6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15.75" x14ac:dyDescent="0.25">
      <c r="A232" s="116" t="s">
        <v>2498</v>
      </c>
      <c r="B232" s="77"/>
      <c r="C232" s="5"/>
      <c r="D232" s="5"/>
      <c r="E232" s="5"/>
      <c r="F232" s="5"/>
      <c r="G232" s="5"/>
      <c r="H232" s="5"/>
      <c r="I232" s="20"/>
      <c r="J232" s="5">
        <v>1</v>
      </c>
      <c r="K232" s="5"/>
      <c r="L232" s="5"/>
      <c r="M232" s="20"/>
      <c r="N232" s="5"/>
      <c r="O232" s="6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15.75" x14ac:dyDescent="0.25">
      <c r="A233" s="116" t="s">
        <v>2499</v>
      </c>
      <c r="B233" s="77"/>
      <c r="C233" s="5"/>
      <c r="D233" s="5"/>
      <c r="E233" s="5"/>
      <c r="F233" s="5"/>
      <c r="G233" s="5"/>
      <c r="H233" s="5"/>
      <c r="I233" s="20"/>
      <c r="J233" s="5">
        <v>1</v>
      </c>
      <c r="K233" s="5"/>
      <c r="L233" s="5"/>
      <c r="M233" s="20"/>
      <c r="N233" s="5"/>
      <c r="O233" s="6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15.75" x14ac:dyDescent="0.25">
      <c r="A234" s="116" t="s">
        <v>2500</v>
      </c>
      <c r="B234" s="77"/>
      <c r="C234" s="5"/>
      <c r="D234" s="5"/>
      <c r="E234" s="5"/>
      <c r="F234" s="5"/>
      <c r="G234" s="5"/>
      <c r="H234" s="5"/>
      <c r="I234" s="20"/>
      <c r="J234" s="5">
        <v>1</v>
      </c>
      <c r="K234" s="5"/>
      <c r="L234" s="5"/>
      <c r="M234" s="20"/>
      <c r="N234" s="5"/>
      <c r="O234" s="6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15.75" x14ac:dyDescent="0.25">
      <c r="A235" s="116" t="s">
        <v>2501</v>
      </c>
      <c r="B235" s="77"/>
      <c r="C235" s="5"/>
      <c r="D235" s="5"/>
      <c r="E235" s="5"/>
      <c r="F235" s="5"/>
      <c r="G235" s="5"/>
      <c r="H235" s="5"/>
      <c r="I235" s="20"/>
      <c r="J235" s="5">
        <v>1</v>
      </c>
      <c r="K235" s="5"/>
      <c r="L235" s="5"/>
      <c r="M235" s="20"/>
      <c r="N235" s="5"/>
      <c r="O235" s="6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15.75" x14ac:dyDescent="0.25">
      <c r="A236" s="116" t="s">
        <v>2502</v>
      </c>
      <c r="B236" s="77"/>
      <c r="C236" s="5"/>
      <c r="D236" s="5"/>
      <c r="E236" s="5"/>
      <c r="F236" s="5"/>
      <c r="G236" s="5"/>
      <c r="H236" s="5"/>
      <c r="I236" s="20"/>
      <c r="J236" s="5">
        <v>1</v>
      </c>
      <c r="K236" s="5"/>
      <c r="L236" s="5"/>
      <c r="M236" s="20"/>
      <c r="N236" s="5"/>
      <c r="O236" s="6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15.75" x14ac:dyDescent="0.25">
      <c r="A237" s="116" t="s">
        <v>2503</v>
      </c>
      <c r="B237" s="77"/>
      <c r="C237" s="5"/>
      <c r="D237" s="5"/>
      <c r="E237" s="5"/>
      <c r="F237" s="5"/>
      <c r="G237" s="5"/>
      <c r="H237" s="5"/>
      <c r="I237" s="20"/>
      <c r="J237" s="5">
        <v>1</v>
      </c>
      <c r="K237" s="5"/>
      <c r="L237" s="5"/>
      <c r="M237" s="20"/>
      <c r="N237" s="5"/>
      <c r="O237" s="6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15.75" x14ac:dyDescent="0.25">
      <c r="A238" s="116" t="s">
        <v>2504</v>
      </c>
      <c r="B238" s="77"/>
      <c r="C238" s="5"/>
      <c r="D238" s="5"/>
      <c r="E238" s="5"/>
      <c r="F238" s="5"/>
      <c r="G238" s="5"/>
      <c r="H238" s="5"/>
      <c r="I238" s="20"/>
      <c r="J238" s="5">
        <v>1</v>
      </c>
      <c r="K238" s="5"/>
      <c r="L238" s="5"/>
      <c r="M238" s="20"/>
      <c r="N238" s="5"/>
      <c r="O238" s="6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15.75" x14ac:dyDescent="0.25">
      <c r="A239" s="116" t="s">
        <v>2505</v>
      </c>
      <c r="B239" s="77"/>
      <c r="C239" s="5"/>
      <c r="D239" s="5"/>
      <c r="E239" s="5"/>
      <c r="F239" s="5"/>
      <c r="G239" s="5"/>
      <c r="H239" s="5"/>
      <c r="I239" s="20"/>
      <c r="J239" s="5">
        <v>1</v>
      </c>
      <c r="K239" s="5"/>
      <c r="L239" s="5"/>
      <c r="M239" s="20"/>
      <c r="N239" s="5"/>
      <c r="O239" s="6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15.75" x14ac:dyDescent="0.25">
      <c r="A240" s="116" t="s">
        <v>2496</v>
      </c>
      <c r="B240" s="77"/>
      <c r="C240" s="5"/>
      <c r="D240" s="5"/>
      <c r="E240" s="5"/>
      <c r="F240" s="5"/>
      <c r="G240" s="5"/>
      <c r="H240" s="5"/>
      <c r="I240" s="20"/>
      <c r="J240" s="5">
        <v>1</v>
      </c>
      <c r="K240" s="5"/>
      <c r="L240" s="5"/>
      <c r="M240" s="20"/>
      <c r="N240" s="5"/>
      <c r="O240" s="6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15.75" x14ac:dyDescent="0.25">
      <c r="A241" s="116" t="s">
        <v>2518</v>
      </c>
      <c r="B241" s="77"/>
      <c r="C241" s="5"/>
      <c r="D241" s="5"/>
      <c r="E241" s="5"/>
      <c r="F241" s="5"/>
      <c r="G241" s="5"/>
      <c r="H241" s="5"/>
      <c r="I241" s="20"/>
      <c r="J241" s="5">
        <v>1</v>
      </c>
      <c r="K241" s="5"/>
      <c r="L241" s="5"/>
      <c r="M241" s="20"/>
      <c r="N241" s="5"/>
      <c r="O241" s="6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15.75" x14ac:dyDescent="0.25">
      <c r="A242" s="116" t="s">
        <v>2507</v>
      </c>
      <c r="B242" s="77"/>
      <c r="C242" s="5"/>
      <c r="D242" s="5"/>
      <c r="E242" s="5"/>
      <c r="F242" s="5"/>
      <c r="G242" s="5"/>
      <c r="H242" s="5"/>
      <c r="I242" s="20"/>
      <c r="J242" s="5">
        <v>1</v>
      </c>
      <c r="K242" s="5"/>
      <c r="L242" s="5"/>
      <c r="M242" s="20"/>
      <c r="N242" s="5"/>
      <c r="O242" s="6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15.75" x14ac:dyDescent="0.25">
      <c r="A243" s="116" t="s">
        <v>2506</v>
      </c>
      <c r="B243" s="77"/>
      <c r="C243" s="5"/>
      <c r="D243" s="5"/>
      <c r="E243" s="5"/>
      <c r="F243" s="5"/>
      <c r="G243" s="5"/>
      <c r="H243" s="5"/>
      <c r="I243" s="20"/>
      <c r="J243" s="5">
        <v>1</v>
      </c>
      <c r="K243" s="5"/>
      <c r="L243" s="5"/>
      <c r="M243" s="20"/>
      <c r="N243" s="5"/>
      <c r="O243" s="6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15.75" x14ac:dyDescent="0.25">
      <c r="A244" s="116" t="s">
        <v>2508</v>
      </c>
      <c r="B244" s="77"/>
      <c r="C244" s="5"/>
      <c r="D244" s="5"/>
      <c r="E244" s="5"/>
      <c r="F244" s="5"/>
      <c r="G244" s="5"/>
      <c r="H244" s="5"/>
      <c r="I244" s="20"/>
      <c r="J244" s="5">
        <v>1</v>
      </c>
      <c r="K244" s="5"/>
      <c r="L244" s="5"/>
      <c r="M244" s="20"/>
      <c r="N244" s="5"/>
      <c r="O244" s="6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15.75" x14ac:dyDescent="0.25">
      <c r="A245" s="116" t="s">
        <v>2509</v>
      </c>
      <c r="B245" s="77"/>
      <c r="C245" s="5"/>
      <c r="D245" s="5"/>
      <c r="E245" s="5"/>
      <c r="F245" s="5"/>
      <c r="G245" s="5"/>
      <c r="H245" s="5"/>
      <c r="I245" s="20"/>
      <c r="J245" s="5">
        <v>1</v>
      </c>
      <c r="K245" s="5"/>
      <c r="L245" s="5"/>
      <c r="M245" s="20"/>
      <c r="N245" s="5"/>
      <c r="O245" s="6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15.75" x14ac:dyDescent="0.25">
      <c r="A246" s="116" t="s">
        <v>2510</v>
      </c>
      <c r="B246" s="77"/>
      <c r="C246" s="5"/>
      <c r="D246" s="5"/>
      <c r="E246" s="5"/>
      <c r="F246" s="5"/>
      <c r="G246" s="5"/>
      <c r="H246" s="5"/>
      <c r="I246" s="20"/>
      <c r="J246" s="5">
        <v>1</v>
      </c>
      <c r="K246" s="5"/>
      <c r="L246" s="5"/>
      <c r="M246" s="20"/>
      <c r="N246" s="5"/>
      <c r="O246" s="6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15.75" x14ac:dyDescent="0.25">
      <c r="A247" s="116" t="s">
        <v>2511</v>
      </c>
      <c r="B247" s="77"/>
      <c r="C247" s="5"/>
      <c r="D247" s="5"/>
      <c r="E247" s="5"/>
      <c r="F247" s="5"/>
      <c r="G247" s="5"/>
      <c r="H247" s="5"/>
      <c r="I247" s="20"/>
      <c r="J247" s="5">
        <v>1</v>
      </c>
      <c r="K247" s="5"/>
      <c r="L247" s="5"/>
      <c r="M247" s="20"/>
      <c r="N247" s="5"/>
      <c r="O247" s="6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15.75" x14ac:dyDescent="0.25">
      <c r="A248" s="116" t="s">
        <v>2512</v>
      </c>
      <c r="B248" s="77"/>
      <c r="C248" s="5"/>
      <c r="D248" s="5"/>
      <c r="E248" s="5"/>
      <c r="F248" s="5"/>
      <c r="G248" s="5"/>
      <c r="H248" s="5"/>
      <c r="I248" s="20"/>
      <c r="J248" s="5">
        <v>1</v>
      </c>
      <c r="K248" s="5"/>
      <c r="L248" s="5"/>
      <c r="M248" s="20"/>
      <c r="N248" s="5"/>
      <c r="O248" s="6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15.75" x14ac:dyDescent="0.25">
      <c r="A249" s="116" t="s">
        <v>2513</v>
      </c>
      <c r="B249" s="77"/>
      <c r="C249" s="5"/>
      <c r="D249" s="5"/>
      <c r="E249" s="5"/>
      <c r="F249" s="5"/>
      <c r="G249" s="5"/>
      <c r="H249" s="5"/>
      <c r="I249" s="20"/>
      <c r="J249" s="5">
        <v>1</v>
      </c>
      <c r="K249" s="5"/>
      <c r="L249" s="5"/>
      <c r="M249" s="20"/>
      <c r="N249" s="5"/>
      <c r="O249" s="6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15.75" x14ac:dyDescent="0.25">
      <c r="A250" s="116" t="s">
        <v>2514</v>
      </c>
      <c r="B250" s="77"/>
      <c r="C250" s="5"/>
      <c r="D250" s="5"/>
      <c r="E250" s="5"/>
      <c r="F250" s="5"/>
      <c r="G250" s="5"/>
      <c r="H250" s="5"/>
      <c r="I250" s="20"/>
      <c r="J250" s="5">
        <v>1</v>
      </c>
      <c r="K250" s="5"/>
      <c r="L250" s="5"/>
      <c r="M250" s="20"/>
      <c r="N250" s="5"/>
      <c r="O250" s="6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15.75" x14ac:dyDescent="0.25">
      <c r="A251" s="116" t="s">
        <v>2515</v>
      </c>
      <c r="B251" s="77"/>
      <c r="C251" s="5"/>
      <c r="D251" s="5"/>
      <c r="E251" s="5"/>
      <c r="F251" s="5"/>
      <c r="G251" s="5"/>
      <c r="H251" s="5"/>
      <c r="I251" s="20"/>
      <c r="J251" s="5">
        <v>1</v>
      </c>
      <c r="K251" s="5"/>
      <c r="L251" s="5"/>
      <c r="M251" s="20"/>
      <c r="N251" s="5"/>
      <c r="O251" s="6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15.75" x14ac:dyDescent="0.25">
      <c r="A252" s="116" t="s">
        <v>2516</v>
      </c>
      <c r="B252" s="77"/>
      <c r="C252" s="5"/>
      <c r="D252" s="5"/>
      <c r="E252" s="5"/>
      <c r="F252" s="5"/>
      <c r="G252" s="5"/>
      <c r="H252" s="5"/>
      <c r="I252" s="20"/>
      <c r="J252" s="5">
        <v>1</v>
      </c>
      <c r="K252" s="5"/>
      <c r="L252" s="5"/>
      <c r="M252" s="20"/>
      <c r="N252" s="5"/>
      <c r="O252" s="6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15.75" x14ac:dyDescent="0.25">
      <c r="A253" s="116" t="s">
        <v>2517</v>
      </c>
      <c r="B253" s="77"/>
      <c r="C253" s="5"/>
      <c r="D253" s="5"/>
      <c r="E253" s="5"/>
      <c r="F253" s="5"/>
      <c r="G253" s="5"/>
      <c r="H253" s="5"/>
      <c r="I253" s="20"/>
      <c r="J253" s="5">
        <v>1</v>
      </c>
      <c r="K253" s="5"/>
      <c r="L253" s="5"/>
      <c r="M253" s="20"/>
      <c r="N253" s="5"/>
      <c r="O253" s="6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30" customHeight="1" x14ac:dyDescent="0.3">
      <c r="A254" s="190" t="s">
        <v>2165</v>
      </c>
      <c r="B254" s="208"/>
      <c r="C254" s="190">
        <f>SUM(C255:C278)</f>
        <v>24</v>
      </c>
      <c r="D254" s="190">
        <v>421</v>
      </c>
      <c r="E254" s="190" t="s">
        <v>770</v>
      </c>
      <c r="F254" s="86">
        <f>SUM(F255:F284)</f>
        <v>0</v>
      </c>
      <c r="G254" s="86">
        <f t="shared" ref="G254:L254" si="18">SUM(G255:G284)</f>
        <v>1</v>
      </c>
      <c r="H254" s="86">
        <f t="shared" si="18"/>
        <v>0</v>
      </c>
      <c r="I254" s="86"/>
      <c r="J254" s="86">
        <f t="shared" si="18"/>
        <v>5</v>
      </c>
      <c r="K254" s="86">
        <f t="shared" si="18"/>
        <v>0</v>
      </c>
      <c r="L254" s="86">
        <f t="shared" si="18"/>
        <v>0</v>
      </c>
      <c r="M254" s="20"/>
      <c r="N254" s="86">
        <f>C254+G254+J254</f>
        <v>30</v>
      </c>
      <c r="O254" s="6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18" customHeight="1" x14ac:dyDescent="0.3">
      <c r="A255" s="116" t="s">
        <v>150</v>
      </c>
      <c r="B255" s="208"/>
      <c r="C255" s="6">
        <v>1</v>
      </c>
      <c r="D255" s="155"/>
      <c r="E255" s="155"/>
      <c r="F255" s="5"/>
      <c r="G255" s="5"/>
      <c r="H255" s="5"/>
      <c r="I255" s="20"/>
      <c r="J255" s="5"/>
      <c r="K255" s="5"/>
      <c r="L255" s="5"/>
      <c r="M255" s="20"/>
      <c r="N255" s="5"/>
      <c r="O255" s="6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18" customHeight="1" x14ac:dyDescent="0.3">
      <c r="A256" s="116" t="s">
        <v>151</v>
      </c>
      <c r="B256" s="208"/>
      <c r="C256" s="6">
        <v>1</v>
      </c>
      <c r="D256" s="155"/>
      <c r="E256" s="155"/>
      <c r="F256" s="5"/>
      <c r="G256" s="5"/>
      <c r="H256" s="5"/>
      <c r="I256" s="20"/>
      <c r="J256" s="5"/>
      <c r="K256" s="5"/>
      <c r="L256" s="5"/>
      <c r="M256" s="20"/>
      <c r="N256" s="5"/>
      <c r="O256" s="6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18" customHeight="1" x14ac:dyDescent="0.3">
      <c r="A257" s="116" t="s">
        <v>152</v>
      </c>
      <c r="B257" s="208"/>
      <c r="C257" s="6">
        <v>1</v>
      </c>
      <c r="D257" s="155"/>
      <c r="E257" s="155"/>
      <c r="F257" s="5"/>
      <c r="G257" s="5"/>
      <c r="H257" s="5"/>
      <c r="I257" s="20"/>
      <c r="J257" s="5"/>
      <c r="K257" s="5"/>
      <c r="L257" s="5"/>
      <c r="M257" s="20"/>
      <c r="N257" s="5"/>
      <c r="O257" s="6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19.149999999999999" customHeight="1" x14ac:dyDescent="0.3">
      <c r="A258" s="51" t="s">
        <v>173</v>
      </c>
      <c r="B258" s="208"/>
      <c r="C258" s="6">
        <v>1</v>
      </c>
      <c r="D258" s="155"/>
      <c r="E258" s="155"/>
      <c r="F258" s="5"/>
      <c r="G258" s="5"/>
      <c r="H258" s="5"/>
      <c r="I258" s="20"/>
      <c r="J258" s="5"/>
      <c r="K258" s="5"/>
      <c r="L258" s="5"/>
      <c r="M258" s="20"/>
      <c r="N258" s="5"/>
      <c r="O258" s="6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x14ac:dyDescent="0.25">
      <c r="A259" s="6" t="s">
        <v>153</v>
      </c>
      <c r="B259" s="205"/>
      <c r="C259" s="6">
        <v>1</v>
      </c>
      <c r="D259" s="6"/>
      <c r="E259" s="6"/>
      <c r="F259" s="6"/>
      <c r="G259" s="6"/>
      <c r="H259" s="6"/>
      <c r="I259" s="19"/>
      <c r="J259" s="6"/>
      <c r="K259" s="6"/>
      <c r="L259" s="6"/>
      <c r="M259" s="19"/>
      <c r="N259" s="6"/>
      <c r="O259" s="6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x14ac:dyDescent="0.25">
      <c r="A260" s="6" t="s">
        <v>154</v>
      </c>
      <c r="B260" s="205"/>
      <c r="C260" s="6">
        <v>1</v>
      </c>
      <c r="D260" s="6"/>
      <c r="E260" s="6"/>
      <c r="F260" s="6"/>
      <c r="G260" s="6"/>
      <c r="H260" s="6"/>
      <c r="I260" s="19"/>
      <c r="J260" s="6"/>
      <c r="K260" s="6"/>
      <c r="L260" s="6"/>
      <c r="M260" s="19"/>
      <c r="N260" s="6"/>
      <c r="O260" s="6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x14ac:dyDescent="0.25">
      <c r="A261" s="6" t="s">
        <v>155</v>
      </c>
      <c r="B261" s="205"/>
      <c r="C261" s="6">
        <v>1</v>
      </c>
      <c r="D261" s="6"/>
      <c r="E261" s="6"/>
      <c r="F261" s="6"/>
      <c r="G261" s="6"/>
      <c r="H261" s="6"/>
      <c r="I261" s="19"/>
      <c r="J261" s="6"/>
      <c r="K261" s="6"/>
      <c r="L261" s="6"/>
      <c r="M261" s="19"/>
      <c r="N261" s="6"/>
      <c r="O261" s="6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x14ac:dyDescent="0.25">
      <c r="A262" s="6" t="s">
        <v>156</v>
      </c>
      <c r="B262" s="205"/>
      <c r="C262" s="6">
        <v>1</v>
      </c>
      <c r="D262" s="6"/>
      <c r="E262" s="6"/>
      <c r="F262" s="6"/>
      <c r="G262" s="6"/>
      <c r="H262" s="6"/>
      <c r="I262" s="19"/>
      <c r="J262" s="6"/>
      <c r="K262" s="6"/>
      <c r="L262" s="6"/>
      <c r="M262" s="19"/>
      <c r="N262" s="6"/>
      <c r="O262" s="6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x14ac:dyDescent="0.25">
      <c r="A263" s="6" t="s">
        <v>157</v>
      </c>
      <c r="B263" s="205"/>
      <c r="C263" s="6">
        <v>1</v>
      </c>
      <c r="D263" s="6"/>
      <c r="E263" s="6"/>
      <c r="F263" s="6"/>
      <c r="G263" s="6"/>
      <c r="H263" s="6"/>
      <c r="I263" s="19"/>
      <c r="J263" s="6"/>
      <c r="K263" s="6"/>
      <c r="L263" s="6"/>
      <c r="M263" s="19"/>
      <c r="N263" s="6"/>
      <c r="O263" s="6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x14ac:dyDescent="0.25">
      <c r="A264" s="6" t="s">
        <v>170</v>
      </c>
      <c r="B264" s="205"/>
      <c r="C264" s="6">
        <v>1</v>
      </c>
      <c r="D264" s="6"/>
      <c r="E264" s="6"/>
      <c r="F264" s="6"/>
      <c r="G264" s="6"/>
      <c r="H264" s="6"/>
      <c r="I264" s="19"/>
      <c r="J264" s="6"/>
      <c r="K264" s="6"/>
      <c r="L264" s="6"/>
      <c r="M264" s="19"/>
      <c r="N264" s="6"/>
      <c r="O264" s="6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x14ac:dyDescent="0.25">
      <c r="A265" s="6" t="s">
        <v>171</v>
      </c>
      <c r="B265" s="205"/>
      <c r="C265" s="6">
        <v>1</v>
      </c>
      <c r="D265" s="6"/>
      <c r="E265" s="6"/>
      <c r="F265" s="6"/>
      <c r="G265" s="6"/>
      <c r="H265" s="6"/>
      <c r="I265" s="19"/>
      <c r="J265" s="6"/>
      <c r="K265" s="6"/>
      <c r="L265" s="6"/>
      <c r="M265" s="19"/>
      <c r="N265" s="6"/>
      <c r="O265" s="6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x14ac:dyDescent="0.25">
      <c r="A266" s="6" t="s">
        <v>158</v>
      </c>
      <c r="B266" s="205"/>
      <c r="C266" s="6">
        <v>1</v>
      </c>
      <c r="D266" s="6"/>
      <c r="E266" s="6"/>
      <c r="F266" s="6"/>
      <c r="G266" s="6"/>
      <c r="H266" s="6"/>
      <c r="I266" s="19"/>
      <c r="J266" s="6"/>
      <c r="K266" s="6"/>
      <c r="L266" s="6"/>
      <c r="M266" s="19"/>
      <c r="N266" s="6"/>
      <c r="O266" s="6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x14ac:dyDescent="0.25">
      <c r="A267" s="6" t="s">
        <v>159</v>
      </c>
      <c r="B267" s="77"/>
      <c r="C267" s="5">
        <v>1</v>
      </c>
      <c r="D267" s="5"/>
      <c r="E267" s="5"/>
      <c r="F267" s="5"/>
      <c r="G267" s="5"/>
      <c r="H267" s="5"/>
      <c r="I267" s="20"/>
      <c r="J267" s="5"/>
      <c r="K267" s="5"/>
      <c r="L267" s="5"/>
      <c r="M267" s="20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x14ac:dyDescent="0.25">
      <c r="A268" s="6" t="s">
        <v>160</v>
      </c>
      <c r="B268" s="77"/>
      <c r="C268" s="5">
        <v>1</v>
      </c>
      <c r="D268" s="5"/>
      <c r="E268" s="5"/>
      <c r="F268" s="5"/>
      <c r="G268" s="5"/>
      <c r="H268" s="5"/>
      <c r="I268" s="20"/>
      <c r="J268" s="5"/>
      <c r="K268" s="5"/>
      <c r="L268" s="5"/>
      <c r="M268" s="20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x14ac:dyDescent="0.25">
      <c r="A269" s="6" t="s">
        <v>161</v>
      </c>
      <c r="B269" s="77"/>
      <c r="C269" s="5">
        <v>1</v>
      </c>
      <c r="D269" s="5"/>
      <c r="E269" s="5"/>
      <c r="F269" s="5"/>
      <c r="G269" s="5"/>
      <c r="H269" s="5"/>
      <c r="I269" s="20"/>
      <c r="J269" s="5"/>
      <c r="K269" s="5"/>
      <c r="L269" s="5"/>
      <c r="M269" s="20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x14ac:dyDescent="0.25">
      <c r="A270" s="6" t="s">
        <v>163</v>
      </c>
      <c r="B270" s="77"/>
      <c r="C270" s="5">
        <v>1</v>
      </c>
      <c r="D270" s="5"/>
      <c r="E270" s="5"/>
      <c r="F270" s="5"/>
      <c r="G270" s="5"/>
      <c r="H270" s="5"/>
      <c r="I270" s="20"/>
      <c r="J270" s="5"/>
      <c r="K270" s="5"/>
      <c r="L270" s="5"/>
      <c r="M270" s="20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x14ac:dyDescent="0.25">
      <c r="A271" s="6" t="s">
        <v>164</v>
      </c>
      <c r="B271" s="77"/>
      <c r="C271" s="5">
        <v>1</v>
      </c>
      <c r="D271" s="5"/>
      <c r="E271" s="5"/>
      <c r="F271" s="5"/>
      <c r="G271" s="5"/>
      <c r="H271" s="5"/>
      <c r="I271" s="20"/>
      <c r="J271" s="5"/>
      <c r="K271" s="5"/>
      <c r="L271" s="5"/>
      <c r="M271" s="20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x14ac:dyDescent="0.25">
      <c r="A272" s="6" t="s">
        <v>166</v>
      </c>
      <c r="B272" s="77"/>
      <c r="C272" s="5">
        <v>1</v>
      </c>
      <c r="D272" s="5"/>
      <c r="E272" s="5"/>
      <c r="F272" s="5"/>
      <c r="G272" s="5"/>
      <c r="H272" s="5"/>
      <c r="I272" s="20"/>
      <c r="J272" s="5"/>
      <c r="K272" s="5"/>
      <c r="L272" s="5"/>
      <c r="M272" s="20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x14ac:dyDescent="0.25">
      <c r="A273" s="6" t="s">
        <v>167</v>
      </c>
      <c r="B273" s="77"/>
      <c r="C273" s="5">
        <v>1</v>
      </c>
      <c r="D273" s="5"/>
      <c r="E273" s="5"/>
      <c r="F273" s="5"/>
      <c r="G273" s="5"/>
      <c r="H273" s="5"/>
      <c r="I273" s="20"/>
      <c r="J273" s="5"/>
      <c r="K273" s="5"/>
      <c r="L273" s="5"/>
      <c r="M273" s="20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x14ac:dyDescent="0.25">
      <c r="A274" s="6" t="s">
        <v>168</v>
      </c>
      <c r="B274" s="77"/>
      <c r="C274" s="5">
        <v>1</v>
      </c>
      <c r="D274" s="5"/>
      <c r="E274" s="5"/>
      <c r="F274" s="5"/>
      <c r="G274" s="5"/>
      <c r="H274" s="5"/>
      <c r="I274" s="20"/>
      <c r="J274" s="5"/>
      <c r="K274" s="5"/>
      <c r="L274" s="5"/>
      <c r="M274" s="20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x14ac:dyDescent="0.25">
      <c r="A275" s="6" t="s">
        <v>1852</v>
      </c>
      <c r="B275" s="77"/>
      <c r="C275" s="5">
        <v>1</v>
      </c>
      <c r="D275" s="5"/>
      <c r="E275" s="5"/>
      <c r="F275" s="5"/>
      <c r="G275" s="5"/>
      <c r="H275" s="5"/>
      <c r="I275" s="20"/>
      <c r="J275" s="5"/>
      <c r="K275" s="5"/>
      <c r="L275" s="5"/>
      <c r="M275" s="20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x14ac:dyDescent="0.25">
      <c r="A276" s="6" t="s">
        <v>169</v>
      </c>
      <c r="B276" s="77"/>
      <c r="C276" s="5">
        <v>1</v>
      </c>
      <c r="D276" s="5"/>
      <c r="E276" s="5"/>
      <c r="F276" s="5"/>
      <c r="G276" s="5"/>
      <c r="H276" s="5"/>
      <c r="I276" s="20"/>
      <c r="J276" s="5"/>
      <c r="K276" s="5"/>
      <c r="L276" s="5"/>
      <c r="M276" s="20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x14ac:dyDescent="0.25">
      <c r="A277" s="6" t="s">
        <v>1868</v>
      </c>
      <c r="B277" s="77"/>
      <c r="C277" s="5">
        <v>1</v>
      </c>
      <c r="D277" s="5"/>
      <c r="E277" s="5"/>
      <c r="F277" s="5"/>
      <c r="G277" s="5"/>
      <c r="H277" s="5"/>
      <c r="I277" s="20"/>
      <c r="J277" s="5"/>
      <c r="K277" s="5"/>
      <c r="L277" s="5"/>
      <c r="M277" s="20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x14ac:dyDescent="0.25">
      <c r="A278" s="43" t="s">
        <v>172</v>
      </c>
      <c r="B278" s="77"/>
      <c r="C278" s="5">
        <v>1</v>
      </c>
      <c r="D278" s="5"/>
      <c r="E278" s="5"/>
      <c r="F278" s="5"/>
      <c r="G278" s="5"/>
      <c r="H278" s="5"/>
      <c r="I278" s="20"/>
      <c r="J278" s="5"/>
      <c r="K278" s="5"/>
      <c r="L278" s="5"/>
      <c r="M278" s="20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x14ac:dyDescent="0.25">
      <c r="A279" s="43" t="s">
        <v>209</v>
      </c>
      <c r="B279" s="77"/>
      <c r="C279" s="5"/>
      <c r="D279" s="5"/>
      <c r="E279" s="5"/>
      <c r="F279" s="5"/>
      <c r="G279" s="5"/>
      <c r="H279" s="5"/>
      <c r="I279" s="20"/>
      <c r="J279" s="45">
        <v>1</v>
      </c>
      <c r="K279" s="5"/>
      <c r="L279" s="5"/>
      <c r="M279" s="2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x14ac:dyDescent="0.25">
      <c r="A280" s="43" t="s">
        <v>174</v>
      </c>
      <c r="B280" s="77"/>
      <c r="C280" s="5"/>
      <c r="D280" s="5"/>
      <c r="E280" s="5"/>
      <c r="F280" s="5"/>
      <c r="G280" s="5"/>
      <c r="H280" s="5"/>
      <c r="I280" s="20"/>
      <c r="J280" s="45">
        <v>1</v>
      </c>
      <c r="K280" s="5"/>
      <c r="L280" s="5"/>
      <c r="M280" s="2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x14ac:dyDescent="0.25">
      <c r="A281" s="43" t="s">
        <v>175</v>
      </c>
      <c r="B281" s="77"/>
      <c r="C281" s="5"/>
      <c r="D281" s="5"/>
      <c r="E281" s="5"/>
      <c r="F281" s="5"/>
      <c r="G281" s="5"/>
      <c r="H281" s="5"/>
      <c r="I281" s="20"/>
      <c r="J281" s="45">
        <v>1</v>
      </c>
      <c r="K281" s="5"/>
      <c r="L281" s="5"/>
      <c r="M281" s="2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x14ac:dyDescent="0.25">
      <c r="A282" s="43" t="s">
        <v>176</v>
      </c>
      <c r="B282" s="77"/>
      <c r="C282" s="5"/>
      <c r="D282" s="5"/>
      <c r="E282" s="5"/>
      <c r="F282" s="5"/>
      <c r="G282" s="5"/>
      <c r="H282" s="5"/>
      <c r="I282" s="20"/>
      <c r="J282" s="45">
        <v>1</v>
      </c>
      <c r="K282" s="5"/>
      <c r="L282" s="5"/>
      <c r="M282" s="20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x14ac:dyDescent="0.25">
      <c r="A283" s="43" t="s">
        <v>177</v>
      </c>
      <c r="B283" s="77"/>
      <c r="C283" s="5"/>
      <c r="D283" s="5"/>
      <c r="E283" s="5"/>
      <c r="F283" s="5"/>
      <c r="G283" s="5"/>
      <c r="H283" s="5"/>
      <c r="I283" s="20"/>
      <c r="J283" s="45">
        <v>1</v>
      </c>
      <c r="K283" s="5"/>
      <c r="L283" s="5"/>
      <c r="M283" s="2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x14ac:dyDescent="0.25">
      <c r="A284" s="56" t="s">
        <v>2025</v>
      </c>
      <c r="B284" s="205"/>
      <c r="C284" s="6"/>
      <c r="D284" s="6"/>
      <c r="E284" s="6"/>
      <c r="F284" s="6"/>
      <c r="G284" s="156">
        <v>1</v>
      </c>
      <c r="H284" s="6"/>
      <c r="I284" s="19"/>
      <c r="J284" s="6"/>
      <c r="K284" s="6"/>
      <c r="L284" s="6"/>
      <c r="M284" s="19" t="s">
        <v>2166</v>
      </c>
      <c r="N284" s="108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51" customHeight="1" x14ac:dyDescent="0.25">
      <c r="A285" s="3" t="s">
        <v>747</v>
      </c>
      <c r="B285" s="203" t="s">
        <v>7</v>
      </c>
      <c r="C285" s="4">
        <f>SUM(C286:C310)</f>
        <v>25</v>
      </c>
      <c r="D285" s="4">
        <v>431</v>
      </c>
      <c r="E285" s="191" t="s">
        <v>178</v>
      </c>
      <c r="F285" s="4">
        <f>SUM(F286:F317)</f>
        <v>0</v>
      </c>
      <c r="G285" s="4">
        <f t="shared" ref="G285:H285" si="19">SUM(G286:G317)</f>
        <v>0</v>
      </c>
      <c r="H285" s="4">
        <f t="shared" si="19"/>
        <v>0</v>
      </c>
      <c r="I285" s="4"/>
      <c r="J285" s="4">
        <f t="shared" ref="J285" si="20">SUM(J286:J317)</f>
        <v>0</v>
      </c>
      <c r="K285" s="4">
        <f t="shared" ref="K285" si="21">SUM(K286:K317)</f>
        <v>1</v>
      </c>
      <c r="L285" s="4">
        <f t="shared" ref="L285" si="22">SUM(L286:L317)</f>
        <v>0</v>
      </c>
      <c r="M285" s="15"/>
      <c r="N285" s="16">
        <f>C285+G285+J285</f>
        <v>25</v>
      </c>
      <c r="O285" s="2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x14ac:dyDescent="0.25">
      <c r="A286" s="51" t="s">
        <v>401</v>
      </c>
      <c r="B286" s="205"/>
      <c r="C286" s="6">
        <v>1</v>
      </c>
      <c r="D286" s="6"/>
      <c r="E286" s="6"/>
      <c r="F286" s="6"/>
      <c r="G286" s="6"/>
      <c r="H286" s="6"/>
      <c r="I286" s="19"/>
      <c r="J286" s="6"/>
      <c r="K286" s="6"/>
      <c r="L286" s="6"/>
      <c r="M286" s="19"/>
      <c r="N286" s="6"/>
      <c r="O286" s="6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x14ac:dyDescent="0.25">
      <c r="A287" s="51" t="s">
        <v>402</v>
      </c>
      <c r="B287" s="205"/>
      <c r="C287" s="6">
        <v>1</v>
      </c>
      <c r="D287" s="6"/>
      <c r="E287" s="6"/>
      <c r="F287" s="6"/>
      <c r="G287" s="6"/>
      <c r="H287" s="6"/>
      <c r="I287" s="19"/>
      <c r="J287" s="6"/>
      <c r="K287" s="6"/>
      <c r="L287" s="6"/>
      <c r="M287" s="19"/>
      <c r="N287" s="6"/>
      <c r="O287" s="6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x14ac:dyDescent="0.25">
      <c r="A288" s="51" t="s">
        <v>403</v>
      </c>
      <c r="B288" s="205"/>
      <c r="C288" s="6">
        <v>1</v>
      </c>
      <c r="D288" s="6"/>
      <c r="E288" s="6"/>
      <c r="F288" s="6"/>
      <c r="G288" s="6"/>
      <c r="H288" s="6"/>
      <c r="I288" s="19"/>
      <c r="J288" s="6"/>
      <c r="K288" s="6"/>
      <c r="L288" s="6"/>
      <c r="M288" s="19"/>
      <c r="N288" s="6"/>
      <c r="O288" s="6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x14ac:dyDescent="0.25">
      <c r="A289" s="51" t="s">
        <v>404</v>
      </c>
      <c r="B289" s="205"/>
      <c r="C289" s="6">
        <v>1</v>
      </c>
      <c r="D289" s="6"/>
      <c r="E289" s="6"/>
      <c r="F289" s="6"/>
      <c r="G289" s="6"/>
      <c r="H289" s="6"/>
      <c r="I289" s="19"/>
      <c r="J289" s="6"/>
      <c r="K289" s="6"/>
      <c r="L289" s="6"/>
      <c r="M289" s="19"/>
      <c r="N289" s="6"/>
      <c r="O289" s="6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x14ac:dyDescent="0.25">
      <c r="A290" s="51" t="s">
        <v>405</v>
      </c>
      <c r="B290" s="205"/>
      <c r="C290" s="6">
        <v>1</v>
      </c>
      <c r="D290" s="6"/>
      <c r="E290" s="6"/>
      <c r="F290" s="6"/>
      <c r="G290" s="6"/>
      <c r="H290" s="6"/>
      <c r="I290" s="19"/>
      <c r="J290" s="6"/>
      <c r="K290" s="6"/>
      <c r="L290" s="6"/>
      <c r="M290" s="19"/>
      <c r="N290" s="6"/>
      <c r="O290" s="6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x14ac:dyDescent="0.25">
      <c r="A291" s="51" t="s">
        <v>406</v>
      </c>
      <c r="B291" s="205"/>
      <c r="C291" s="6">
        <v>1</v>
      </c>
      <c r="D291" s="6"/>
      <c r="E291" s="6"/>
      <c r="F291" s="6"/>
      <c r="G291" s="6"/>
      <c r="H291" s="6"/>
      <c r="I291" s="19"/>
      <c r="J291" s="6"/>
      <c r="K291" s="6"/>
      <c r="L291" s="6"/>
      <c r="M291" s="19"/>
      <c r="N291" s="6"/>
      <c r="O291" s="6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x14ac:dyDescent="0.25">
      <c r="A292" s="51" t="s">
        <v>407</v>
      </c>
      <c r="B292" s="205"/>
      <c r="C292" s="6">
        <v>1</v>
      </c>
      <c r="D292" s="6"/>
      <c r="E292" s="6"/>
      <c r="F292" s="6"/>
      <c r="G292" s="6"/>
      <c r="H292" s="6"/>
      <c r="I292" s="19"/>
      <c r="J292" s="6"/>
      <c r="K292" s="6"/>
      <c r="L292" s="6"/>
      <c r="M292" s="19"/>
      <c r="N292" s="6"/>
      <c r="O292" s="6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x14ac:dyDescent="0.25">
      <c r="A293" s="51" t="s">
        <v>1810</v>
      </c>
      <c r="B293" s="205"/>
      <c r="C293" s="6">
        <v>1</v>
      </c>
      <c r="D293" s="6"/>
      <c r="E293" s="6"/>
      <c r="F293" s="6"/>
      <c r="G293" s="6"/>
      <c r="H293" s="6"/>
      <c r="I293" s="19"/>
      <c r="J293" s="6"/>
      <c r="K293" s="6">
        <v>1</v>
      </c>
      <c r="L293" s="6"/>
      <c r="M293" s="19" t="s">
        <v>1729</v>
      </c>
      <c r="N293" s="6"/>
      <c r="O293" s="6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x14ac:dyDescent="0.25">
      <c r="A294" s="51" t="s">
        <v>408</v>
      </c>
      <c r="B294" s="205"/>
      <c r="C294" s="6">
        <v>1</v>
      </c>
      <c r="D294" s="6"/>
      <c r="E294" s="6"/>
      <c r="F294" s="6"/>
      <c r="G294" s="6"/>
      <c r="H294" s="6"/>
      <c r="I294" s="19"/>
      <c r="J294" s="6"/>
      <c r="K294" s="6"/>
      <c r="L294" s="6"/>
      <c r="M294" s="19"/>
      <c r="N294" s="6"/>
      <c r="O294" s="6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x14ac:dyDescent="0.25">
      <c r="A295" s="51" t="s">
        <v>409</v>
      </c>
      <c r="B295" s="205"/>
      <c r="C295" s="6">
        <v>1</v>
      </c>
      <c r="D295" s="6"/>
      <c r="E295" s="6"/>
      <c r="F295" s="6"/>
      <c r="G295" s="6"/>
      <c r="H295" s="6"/>
      <c r="I295" s="19"/>
      <c r="J295" s="6"/>
      <c r="K295" s="6"/>
      <c r="L295" s="6"/>
      <c r="M295" s="19"/>
      <c r="N295" s="6"/>
      <c r="O295" s="6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x14ac:dyDescent="0.25">
      <c r="A296" s="51" t="s">
        <v>410</v>
      </c>
      <c r="B296" s="205"/>
      <c r="C296" s="6">
        <v>1</v>
      </c>
      <c r="D296" s="6"/>
      <c r="E296" s="6"/>
      <c r="F296" s="6"/>
      <c r="G296" s="6"/>
      <c r="H296" s="6"/>
      <c r="I296" s="19"/>
      <c r="J296" s="6"/>
      <c r="K296" s="6"/>
      <c r="L296" s="6"/>
      <c r="M296" s="19"/>
      <c r="N296" s="6"/>
      <c r="O296" s="6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x14ac:dyDescent="0.25">
      <c r="A297" s="51" t="s">
        <v>411</v>
      </c>
      <c r="B297" s="77"/>
      <c r="C297" s="5">
        <v>1</v>
      </c>
      <c r="D297" s="5"/>
      <c r="E297" s="5"/>
      <c r="F297" s="5"/>
      <c r="G297" s="5"/>
      <c r="H297" s="5"/>
      <c r="I297" s="20"/>
      <c r="J297" s="5"/>
      <c r="K297" s="5"/>
      <c r="L297" s="5"/>
      <c r="M297" s="2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x14ac:dyDescent="0.25">
      <c r="A298" s="51" t="s">
        <v>412</v>
      </c>
      <c r="B298" s="77"/>
      <c r="C298" s="5">
        <v>1</v>
      </c>
      <c r="D298" s="5"/>
      <c r="E298" s="5"/>
      <c r="F298" s="5"/>
      <c r="G298" s="5"/>
      <c r="H298" s="5"/>
      <c r="I298" s="20"/>
      <c r="J298" s="5"/>
      <c r="K298" s="5"/>
      <c r="L298" s="5"/>
      <c r="M298" s="2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x14ac:dyDescent="0.25">
      <c r="A299" s="51" t="s">
        <v>413</v>
      </c>
      <c r="B299" s="77"/>
      <c r="C299" s="5">
        <v>1</v>
      </c>
      <c r="D299" s="5"/>
      <c r="E299" s="5"/>
      <c r="F299" s="5"/>
      <c r="G299" s="5"/>
      <c r="H299" s="5"/>
      <c r="I299" s="20"/>
      <c r="J299" s="5"/>
      <c r="K299" s="5"/>
      <c r="L299" s="5"/>
      <c r="M299" s="2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x14ac:dyDescent="0.25">
      <c r="A300" s="50" t="s">
        <v>414</v>
      </c>
      <c r="B300" s="77"/>
      <c r="C300" s="5">
        <v>1</v>
      </c>
      <c r="D300" s="5"/>
      <c r="E300" s="5"/>
      <c r="F300" s="5"/>
      <c r="G300" s="5"/>
      <c r="H300" s="5"/>
      <c r="I300" s="20"/>
      <c r="J300" s="5"/>
      <c r="K300" s="5"/>
      <c r="L300" s="5"/>
      <c r="M300" s="2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x14ac:dyDescent="0.25">
      <c r="A301" s="50" t="s">
        <v>415</v>
      </c>
      <c r="B301" s="77"/>
      <c r="C301" s="5">
        <v>1</v>
      </c>
      <c r="D301" s="5"/>
      <c r="E301" s="5"/>
      <c r="F301" s="5"/>
      <c r="G301" s="5"/>
      <c r="H301" s="5"/>
      <c r="I301" s="20"/>
      <c r="J301" s="5"/>
      <c r="K301" s="5"/>
      <c r="L301" s="5"/>
      <c r="M301" s="20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x14ac:dyDescent="0.25">
      <c r="A302" s="51" t="s">
        <v>416</v>
      </c>
      <c r="B302" s="77"/>
      <c r="C302" s="5">
        <v>1</v>
      </c>
      <c r="D302" s="5"/>
      <c r="E302" s="5"/>
      <c r="F302" s="5"/>
      <c r="G302" s="5"/>
      <c r="H302" s="5"/>
      <c r="I302" s="20"/>
      <c r="J302" s="5"/>
      <c r="K302" s="5"/>
      <c r="L302" s="5"/>
      <c r="M302" s="20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x14ac:dyDescent="0.25">
      <c r="A303" s="51" t="s">
        <v>417</v>
      </c>
      <c r="B303" s="77"/>
      <c r="C303" s="5">
        <v>1</v>
      </c>
      <c r="D303" s="5"/>
      <c r="E303" s="5"/>
      <c r="F303" s="5"/>
      <c r="G303" s="5"/>
      <c r="H303" s="5"/>
      <c r="I303" s="20"/>
      <c r="J303" s="5"/>
      <c r="K303" s="5"/>
      <c r="L303" s="5"/>
      <c r="M303" s="20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x14ac:dyDescent="0.25">
      <c r="A304" s="51" t="s">
        <v>418</v>
      </c>
      <c r="B304" s="77"/>
      <c r="C304" s="5">
        <v>1</v>
      </c>
      <c r="D304" s="5"/>
      <c r="E304" s="5"/>
      <c r="F304" s="5"/>
      <c r="G304" s="5"/>
      <c r="H304" s="5"/>
      <c r="I304" s="20"/>
      <c r="J304" s="5"/>
      <c r="K304" s="5"/>
      <c r="L304" s="5"/>
      <c r="M304" s="20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x14ac:dyDescent="0.25">
      <c r="A305" s="51" t="s">
        <v>419</v>
      </c>
      <c r="B305" s="77"/>
      <c r="C305" s="5">
        <v>1</v>
      </c>
      <c r="D305" s="5"/>
      <c r="E305" s="5"/>
      <c r="F305" s="5"/>
      <c r="G305" s="5"/>
      <c r="H305" s="5"/>
      <c r="I305" s="20"/>
      <c r="J305" s="5"/>
      <c r="K305" s="5"/>
      <c r="L305" s="5"/>
      <c r="M305" s="20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x14ac:dyDescent="0.25">
      <c r="A306" s="51" t="s">
        <v>1918</v>
      </c>
      <c r="B306" s="77"/>
      <c r="C306" s="5">
        <v>1</v>
      </c>
      <c r="D306" s="5"/>
      <c r="E306" s="5"/>
      <c r="F306" s="5"/>
      <c r="G306" s="5"/>
      <c r="H306" s="5"/>
      <c r="I306" s="20"/>
      <c r="J306" s="5"/>
      <c r="K306" s="5"/>
      <c r="L306" s="5"/>
      <c r="M306" s="20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x14ac:dyDescent="0.25">
      <c r="A307" s="50" t="s">
        <v>2068</v>
      </c>
      <c r="B307" s="77"/>
      <c r="C307" s="5">
        <v>1</v>
      </c>
      <c r="D307" s="5"/>
      <c r="E307" s="5"/>
      <c r="F307" s="5"/>
      <c r="G307" s="5"/>
      <c r="H307" s="5"/>
      <c r="I307" s="20"/>
      <c r="J307" s="5"/>
      <c r="K307" s="5"/>
      <c r="L307" s="5"/>
      <c r="M307" s="20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x14ac:dyDescent="0.25">
      <c r="A308" s="51" t="s">
        <v>420</v>
      </c>
      <c r="B308" s="77"/>
      <c r="C308" s="5">
        <v>1</v>
      </c>
      <c r="D308" s="5"/>
      <c r="E308" s="5"/>
      <c r="F308" s="5"/>
      <c r="G308" s="5"/>
      <c r="H308" s="5"/>
      <c r="I308" s="20"/>
      <c r="J308" s="5"/>
      <c r="K308" s="5"/>
      <c r="L308" s="5"/>
      <c r="M308" s="20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x14ac:dyDescent="0.25">
      <c r="A309" s="51" t="s">
        <v>421</v>
      </c>
      <c r="B309" s="77"/>
      <c r="C309" s="5">
        <v>1</v>
      </c>
      <c r="D309" s="5"/>
      <c r="E309" s="5"/>
      <c r="F309" s="5"/>
      <c r="G309" s="5"/>
      <c r="H309" s="5"/>
      <c r="I309" s="20"/>
      <c r="J309" s="5"/>
      <c r="K309" s="5"/>
      <c r="L309" s="5"/>
      <c r="M309" s="20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x14ac:dyDescent="0.25">
      <c r="A310" s="51" t="s">
        <v>422</v>
      </c>
      <c r="B310" s="77"/>
      <c r="C310" s="5">
        <v>1</v>
      </c>
      <c r="D310" s="5"/>
      <c r="E310" s="5"/>
      <c r="F310" s="5"/>
      <c r="G310" s="5"/>
      <c r="H310" s="5"/>
      <c r="I310" s="20"/>
      <c r="J310" s="5"/>
      <c r="K310" s="5"/>
      <c r="L310" s="5"/>
      <c r="M310" s="20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x14ac:dyDescent="0.25">
      <c r="A311" s="55"/>
      <c r="B311" s="77"/>
      <c r="C311" s="5"/>
      <c r="D311" s="5"/>
      <c r="E311" s="5"/>
      <c r="F311" s="5"/>
      <c r="G311" s="5"/>
      <c r="H311" s="5"/>
      <c r="I311" s="20"/>
      <c r="J311" s="5"/>
      <c r="K311" s="5"/>
      <c r="L311" s="5"/>
      <c r="M311" s="20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x14ac:dyDescent="0.25">
      <c r="A312" s="55"/>
      <c r="B312" s="77"/>
      <c r="C312" s="5"/>
      <c r="D312" s="5"/>
      <c r="E312" s="5"/>
      <c r="F312" s="5"/>
      <c r="G312" s="5"/>
      <c r="H312" s="5"/>
      <c r="I312" s="20"/>
      <c r="J312" s="5"/>
      <c r="K312" s="5"/>
      <c r="L312" s="5"/>
      <c r="M312" s="20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x14ac:dyDescent="0.25">
      <c r="B313" s="77"/>
      <c r="C313" s="5"/>
      <c r="D313" s="5"/>
      <c r="E313" s="5"/>
      <c r="F313" s="5"/>
      <c r="G313" s="5"/>
      <c r="H313" s="5"/>
      <c r="I313" s="20"/>
      <c r="J313" s="5"/>
      <c r="K313" s="5"/>
      <c r="L313" s="5"/>
      <c r="M313" s="2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x14ac:dyDescent="0.25">
      <c r="B314" s="77"/>
      <c r="C314" s="5"/>
      <c r="D314" s="5"/>
      <c r="E314" s="5"/>
      <c r="F314" s="5"/>
      <c r="G314" s="5"/>
      <c r="H314" s="5"/>
      <c r="I314" s="20"/>
      <c r="J314" s="5"/>
      <c r="K314" s="5"/>
      <c r="L314" s="5"/>
      <c r="M314" s="2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x14ac:dyDescent="0.25">
      <c r="B315" s="77"/>
      <c r="C315" s="5"/>
      <c r="D315" s="5"/>
      <c r="E315" s="5"/>
      <c r="F315" s="5"/>
      <c r="G315" s="5"/>
      <c r="H315" s="5"/>
      <c r="I315" s="20"/>
      <c r="J315" s="5"/>
      <c r="K315" s="5"/>
      <c r="L315" s="5"/>
      <c r="M315" s="2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x14ac:dyDescent="0.25">
      <c r="B316" s="77"/>
      <c r="C316" s="5"/>
      <c r="D316" s="5"/>
      <c r="E316" s="5"/>
      <c r="F316" s="5"/>
      <c r="G316" s="5"/>
      <c r="H316" s="5"/>
      <c r="I316" s="20"/>
      <c r="J316" s="5"/>
      <c r="K316" s="5"/>
      <c r="L316" s="5"/>
      <c r="M316" s="20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x14ac:dyDescent="0.25">
      <c r="B317" s="77"/>
      <c r="C317" s="5"/>
      <c r="D317" s="5"/>
      <c r="E317" s="5"/>
      <c r="F317" s="5"/>
      <c r="G317" s="5"/>
      <c r="H317" s="5"/>
      <c r="I317" s="20"/>
      <c r="J317" s="5"/>
      <c r="K317" s="5"/>
      <c r="L317" s="5"/>
      <c r="M317" s="2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48" x14ac:dyDescent="0.25">
      <c r="A318" s="3" t="s">
        <v>747</v>
      </c>
      <c r="B318" s="203" t="s">
        <v>7</v>
      </c>
      <c r="C318" s="4">
        <f>SUM(C319:C346)</f>
        <v>0</v>
      </c>
      <c r="D318" s="4">
        <v>432</v>
      </c>
      <c r="E318" s="191" t="s">
        <v>178</v>
      </c>
      <c r="F318" s="4">
        <f>SUM(F319:F347)</f>
        <v>0</v>
      </c>
      <c r="G318" s="4">
        <f t="shared" ref="G318:L318" si="23">SUM(G319:G347)</f>
        <v>0</v>
      </c>
      <c r="H318" s="4">
        <f t="shared" si="23"/>
        <v>0</v>
      </c>
      <c r="I318" s="4"/>
      <c r="J318" s="4">
        <f t="shared" si="23"/>
        <v>27</v>
      </c>
      <c r="K318" s="4">
        <f t="shared" si="23"/>
        <v>0</v>
      </c>
      <c r="L318" s="4">
        <f t="shared" si="23"/>
        <v>0</v>
      </c>
      <c r="M318" s="15"/>
      <c r="N318" s="16">
        <f>C318+G318+J318</f>
        <v>27</v>
      </c>
      <c r="O318" s="2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x14ac:dyDescent="0.25">
      <c r="A319" s="56" t="s">
        <v>423</v>
      </c>
      <c r="B319" s="205"/>
      <c r="C319" s="6"/>
      <c r="D319" s="6"/>
      <c r="E319" s="6"/>
      <c r="F319" s="6"/>
      <c r="G319" s="6"/>
      <c r="H319" s="6"/>
      <c r="I319" s="19"/>
      <c r="J319" s="6">
        <v>1</v>
      </c>
      <c r="K319" s="6"/>
      <c r="L319" s="6"/>
      <c r="M319" s="19"/>
      <c r="N319" s="6"/>
      <c r="O319" s="6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x14ac:dyDescent="0.25">
      <c r="A320" s="56" t="s">
        <v>424</v>
      </c>
      <c r="B320" s="205"/>
      <c r="C320" s="6"/>
      <c r="D320" s="6"/>
      <c r="E320" s="6"/>
      <c r="F320" s="6"/>
      <c r="G320" s="6"/>
      <c r="H320" s="6"/>
      <c r="I320" s="19"/>
      <c r="J320" s="6">
        <v>1</v>
      </c>
      <c r="K320" s="6"/>
      <c r="L320" s="6"/>
      <c r="M320" s="19"/>
      <c r="N320" s="6"/>
      <c r="O320" s="6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x14ac:dyDescent="0.25">
      <c r="A321" s="56" t="s">
        <v>449</v>
      </c>
      <c r="B321" s="205"/>
      <c r="C321" s="6"/>
      <c r="D321" s="6"/>
      <c r="E321" s="6"/>
      <c r="F321" s="6"/>
      <c r="G321" s="6"/>
      <c r="H321" s="6"/>
      <c r="I321" s="19"/>
      <c r="J321" s="6">
        <v>1</v>
      </c>
      <c r="K321" s="6"/>
      <c r="L321" s="6"/>
      <c r="M321" s="19"/>
      <c r="N321" s="6"/>
      <c r="O321" s="6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x14ac:dyDescent="0.25">
      <c r="A322" s="56" t="s">
        <v>448</v>
      </c>
      <c r="B322" s="205"/>
      <c r="C322" s="6"/>
      <c r="D322" s="6"/>
      <c r="E322" s="6"/>
      <c r="F322" s="6"/>
      <c r="G322" s="6"/>
      <c r="H322" s="6"/>
      <c r="I322" s="19"/>
      <c r="J322" s="6">
        <v>1</v>
      </c>
      <c r="K322" s="6"/>
      <c r="L322" s="6"/>
      <c r="M322" s="19"/>
      <c r="N322" s="6"/>
      <c r="O322" s="6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x14ac:dyDescent="0.25">
      <c r="A323" s="56" t="s">
        <v>447</v>
      </c>
      <c r="B323" s="205"/>
      <c r="C323" s="6"/>
      <c r="D323" s="6"/>
      <c r="E323" s="6"/>
      <c r="F323" s="6"/>
      <c r="G323" s="6"/>
      <c r="H323" s="6"/>
      <c r="I323" s="19"/>
      <c r="J323" s="6">
        <v>1</v>
      </c>
      <c r="K323" s="6"/>
      <c r="L323" s="6"/>
      <c r="M323" s="19"/>
      <c r="N323" s="6"/>
      <c r="O323" s="6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x14ac:dyDescent="0.25">
      <c r="A324" s="56" t="s">
        <v>445</v>
      </c>
      <c r="B324" s="205"/>
      <c r="C324" s="6"/>
      <c r="D324" s="6"/>
      <c r="E324" s="6"/>
      <c r="F324" s="6"/>
      <c r="G324" s="6"/>
      <c r="H324" s="6"/>
      <c r="I324" s="19"/>
      <c r="J324" s="6">
        <v>1</v>
      </c>
      <c r="K324" s="6"/>
      <c r="L324" s="6"/>
      <c r="M324" s="19"/>
      <c r="N324" s="6"/>
      <c r="O324" s="6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x14ac:dyDescent="0.25">
      <c r="A325" s="56" t="s">
        <v>444</v>
      </c>
      <c r="B325" s="205"/>
      <c r="C325" s="6"/>
      <c r="D325" s="6"/>
      <c r="E325" s="6"/>
      <c r="F325" s="6"/>
      <c r="G325" s="6"/>
      <c r="H325" s="6"/>
      <c r="I325" s="19"/>
      <c r="J325" s="6">
        <v>1</v>
      </c>
      <c r="K325" s="6"/>
      <c r="L325" s="6"/>
      <c r="M325" s="19"/>
      <c r="N325" s="6"/>
      <c r="O325" s="6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x14ac:dyDescent="0.25">
      <c r="A326" s="56" t="s">
        <v>443</v>
      </c>
      <c r="B326" s="205"/>
      <c r="C326" s="6"/>
      <c r="D326" s="6"/>
      <c r="E326" s="6"/>
      <c r="F326" s="6"/>
      <c r="G326" s="6"/>
      <c r="H326" s="6"/>
      <c r="I326" s="19"/>
      <c r="J326" s="6">
        <v>1</v>
      </c>
      <c r="K326" s="6"/>
      <c r="L326" s="6"/>
      <c r="M326" s="19"/>
      <c r="N326" s="6"/>
      <c r="O326" s="6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x14ac:dyDescent="0.25">
      <c r="A327" s="56" t="s">
        <v>442</v>
      </c>
      <c r="B327" s="205"/>
      <c r="C327" s="6"/>
      <c r="D327" s="6"/>
      <c r="E327" s="6"/>
      <c r="F327" s="6"/>
      <c r="G327" s="6"/>
      <c r="H327" s="6"/>
      <c r="I327" s="19"/>
      <c r="J327" s="6">
        <v>1</v>
      </c>
      <c r="K327" s="6"/>
      <c r="L327" s="6"/>
      <c r="M327" s="19"/>
      <c r="N327" s="6"/>
      <c r="O327" s="6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x14ac:dyDescent="0.25">
      <c r="A328" s="56" t="s">
        <v>441</v>
      </c>
      <c r="B328" s="77"/>
      <c r="C328" s="5"/>
      <c r="D328" s="5"/>
      <c r="E328" s="5"/>
      <c r="F328" s="5"/>
      <c r="G328" s="5"/>
      <c r="H328" s="5"/>
      <c r="I328" s="20"/>
      <c r="J328" s="5">
        <v>1</v>
      </c>
      <c r="K328" s="5"/>
      <c r="L328" s="5"/>
      <c r="M328" s="2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x14ac:dyDescent="0.25">
      <c r="A329" s="56" t="s">
        <v>440</v>
      </c>
      <c r="B329" s="77"/>
      <c r="C329" s="5"/>
      <c r="D329" s="5"/>
      <c r="E329" s="5"/>
      <c r="F329" s="5"/>
      <c r="G329" s="5"/>
      <c r="H329" s="5"/>
      <c r="I329" s="20"/>
      <c r="J329" s="5">
        <v>1</v>
      </c>
      <c r="K329" s="5"/>
      <c r="L329" s="5"/>
      <c r="M329" s="2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x14ac:dyDescent="0.25">
      <c r="A330" s="56" t="s">
        <v>439</v>
      </c>
      <c r="B330" s="77"/>
      <c r="C330" s="5"/>
      <c r="D330" s="5"/>
      <c r="E330" s="5"/>
      <c r="F330" s="5"/>
      <c r="G330" s="5"/>
      <c r="H330" s="5"/>
      <c r="I330" s="20"/>
      <c r="J330" s="5">
        <v>1</v>
      </c>
      <c r="K330" s="5"/>
      <c r="L330" s="5"/>
      <c r="M330" s="2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x14ac:dyDescent="0.25">
      <c r="A331" s="56" t="s">
        <v>438</v>
      </c>
      <c r="B331" s="77"/>
      <c r="C331" s="5"/>
      <c r="D331" s="5"/>
      <c r="E331" s="5"/>
      <c r="F331" s="5"/>
      <c r="G331" s="5"/>
      <c r="H331" s="5"/>
      <c r="I331" s="20"/>
      <c r="J331" s="5">
        <v>1</v>
      </c>
      <c r="K331" s="5"/>
      <c r="L331" s="5"/>
      <c r="M331" s="2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x14ac:dyDescent="0.25">
      <c r="A332" s="56" t="s">
        <v>437</v>
      </c>
      <c r="B332" s="77"/>
      <c r="C332" s="5"/>
      <c r="D332" s="5"/>
      <c r="E332" s="5"/>
      <c r="F332" s="5"/>
      <c r="G332" s="5"/>
      <c r="H332" s="5"/>
      <c r="I332" s="20"/>
      <c r="J332" s="5">
        <v>1</v>
      </c>
      <c r="K332" s="5"/>
      <c r="L332" s="5"/>
      <c r="M332" s="2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x14ac:dyDescent="0.25">
      <c r="A333" s="56" t="s">
        <v>436</v>
      </c>
      <c r="B333" s="77"/>
      <c r="C333" s="5"/>
      <c r="D333" s="5"/>
      <c r="E333" s="5"/>
      <c r="F333" s="5"/>
      <c r="G333" s="5"/>
      <c r="H333" s="5"/>
      <c r="I333" s="20"/>
      <c r="J333" s="5">
        <v>1</v>
      </c>
      <c r="K333" s="5"/>
      <c r="L333" s="5"/>
      <c r="M333" s="2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x14ac:dyDescent="0.25">
      <c r="A334" s="56" t="s">
        <v>435</v>
      </c>
      <c r="B334" s="77"/>
      <c r="C334" s="5"/>
      <c r="D334" s="5"/>
      <c r="E334" s="5"/>
      <c r="F334" s="5"/>
      <c r="G334" s="5"/>
      <c r="H334" s="5"/>
      <c r="I334" s="20"/>
      <c r="J334" s="5">
        <v>1</v>
      </c>
      <c r="K334" s="5"/>
      <c r="L334" s="5"/>
      <c r="M334" s="20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x14ac:dyDescent="0.25">
      <c r="A335" s="56" t="s">
        <v>434</v>
      </c>
      <c r="B335" s="77"/>
      <c r="C335" s="5"/>
      <c r="D335" s="5"/>
      <c r="E335" s="5"/>
      <c r="F335" s="5"/>
      <c r="G335" s="5"/>
      <c r="H335" s="5"/>
      <c r="I335" s="20"/>
      <c r="J335" s="5">
        <v>1</v>
      </c>
      <c r="K335" s="5"/>
      <c r="L335" s="5"/>
      <c r="M335" s="20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x14ac:dyDescent="0.25">
      <c r="A336" s="56" t="s">
        <v>433</v>
      </c>
      <c r="B336" s="77"/>
      <c r="C336" s="5"/>
      <c r="D336" s="5"/>
      <c r="E336" s="5"/>
      <c r="F336" s="5"/>
      <c r="G336" s="5"/>
      <c r="H336" s="5"/>
      <c r="I336" s="20"/>
      <c r="J336" s="5">
        <v>1</v>
      </c>
      <c r="K336" s="5"/>
      <c r="L336" s="5"/>
      <c r="M336" s="20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x14ac:dyDescent="0.25">
      <c r="A337" s="56" t="s">
        <v>432</v>
      </c>
      <c r="B337" s="77"/>
      <c r="C337" s="5"/>
      <c r="D337" s="5"/>
      <c r="E337" s="5"/>
      <c r="F337" s="5"/>
      <c r="G337" s="5"/>
      <c r="H337" s="5"/>
      <c r="I337" s="20"/>
      <c r="J337" s="5">
        <v>1</v>
      </c>
      <c r="K337" s="5"/>
      <c r="L337" s="5"/>
      <c r="M337" s="20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x14ac:dyDescent="0.25">
      <c r="A338" s="56" t="s">
        <v>431</v>
      </c>
      <c r="B338" s="77"/>
      <c r="C338" s="5"/>
      <c r="D338" s="5"/>
      <c r="E338" s="5"/>
      <c r="F338" s="5"/>
      <c r="G338" s="5"/>
      <c r="H338" s="5"/>
      <c r="I338" s="20"/>
      <c r="J338" s="5">
        <v>1</v>
      </c>
      <c r="K338" s="5"/>
      <c r="L338" s="5"/>
      <c r="M338" s="20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x14ac:dyDescent="0.25">
      <c r="A339" s="56" t="s">
        <v>430</v>
      </c>
      <c r="B339" s="77"/>
      <c r="C339" s="5"/>
      <c r="D339" s="5"/>
      <c r="E339" s="5"/>
      <c r="F339" s="5"/>
      <c r="G339" s="5"/>
      <c r="H339" s="5"/>
      <c r="I339" s="20"/>
      <c r="J339" s="5">
        <v>1</v>
      </c>
      <c r="K339" s="5"/>
      <c r="L339" s="5"/>
      <c r="M339" s="20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x14ac:dyDescent="0.25">
      <c r="A340" s="56" t="s">
        <v>429</v>
      </c>
      <c r="B340" s="77"/>
      <c r="C340" s="5"/>
      <c r="D340" s="5"/>
      <c r="E340" s="5"/>
      <c r="F340" s="5"/>
      <c r="G340" s="5"/>
      <c r="H340" s="5"/>
      <c r="I340" s="20"/>
      <c r="J340" s="5">
        <v>1</v>
      </c>
      <c r="K340" s="5"/>
      <c r="L340" s="5"/>
      <c r="M340" s="20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x14ac:dyDescent="0.25">
      <c r="A341" s="56" t="s">
        <v>428</v>
      </c>
      <c r="B341" s="77"/>
      <c r="C341" s="5"/>
      <c r="D341" s="5"/>
      <c r="E341" s="5"/>
      <c r="F341" s="5"/>
      <c r="G341" s="5"/>
      <c r="H341" s="5"/>
      <c r="I341" s="20"/>
      <c r="J341" s="5">
        <v>1</v>
      </c>
      <c r="K341" s="5"/>
      <c r="L341" s="5"/>
      <c r="M341" s="20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x14ac:dyDescent="0.25">
      <c r="A342" s="56" t="s">
        <v>427</v>
      </c>
      <c r="B342" s="77"/>
      <c r="C342" s="5"/>
      <c r="D342" s="5"/>
      <c r="E342" s="5"/>
      <c r="F342" s="5"/>
      <c r="G342" s="5"/>
      <c r="H342" s="5"/>
      <c r="I342" s="20"/>
      <c r="J342" s="5">
        <v>1</v>
      </c>
      <c r="K342" s="5"/>
      <c r="L342" s="5"/>
      <c r="M342" s="20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x14ac:dyDescent="0.25">
      <c r="A343" s="56" t="s">
        <v>426</v>
      </c>
      <c r="B343" s="77"/>
      <c r="C343" s="5"/>
      <c r="D343" s="5"/>
      <c r="E343" s="5"/>
      <c r="F343" s="5"/>
      <c r="G343" s="5"/>
      <c r="H343" s="5"/>
      <c r="I343" s="20"/>
      <c r="J343" s="5">
        <v>1</v>
      </c>
      <c r="K343" s="5"/>
      <c r="L343" s="5"/>
      <c r="M343" s="20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x14ac:dyDescent="0.25">
      <c r="A344" s="56" t="s">
        <v>425</v>
      </c>
      <c r="B344" s="77"/>
      <c r="C344" s="5"/>
      <c r="D344" s="5"/>
      <c r="E344" s="5"/>
      <c r="F344" s="5"/>
      <c r="G344" s="5"/>
      <c r="H344" s="5"/>
      <c r="I344" s="20"/>
      <c r="J344" s="5">
        <v>1</v>
      </c>
      <c r="K344" s="5"/>
      <c r="L344" s="5"/>
      <c r="M344" s="20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x14ac:dyDescent="0.25">
      <c r="A345" s="91" t="s">
        <v>1758</v>
      </c>
      <c r="B345" s="77"/>
      <c r="C345" s="5"/>
      <c r="D345" s="5"/>
      <c r="E345" s="5"/>
      <c r="F345" s="5"/>
      <c r="G345" s="5"/>
      <c r="H345" s="5"/>
      <c r="I345" s="20"/>
      <c r="J345" s="5">
        <v>1</v>
      </c>
      <c r="K345" s="5"/>
      <c r="L345" s="5"/>
      <c r="M345" s="20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x14ac:dyDescent="0.25">
      <c r="B346" s="77"/>
      <c r="C346" s="5"/>
      <c r="D346" s="5"/>
      <c r="E346" s="5"/>
      <c r="F346" s="5"/>
      <c r="G346" s="5"/>
      <c r="H346" s="5"/>
      <c r="I346" s="20"/>
      <c r="J346" s="5"/>
      <c r="K346" s="5"/>
      <c r="L346" s="5"/>
      <c r="M346" s="2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x14ac:dyDescent="0.25">
      <c r="B347" s="77"/>
      <c r="C347" s="5"/>
      <c r="D347" s="5"/>
      <c r="E347" s="5"/>
      <c r="F347" s="5"/>
      <c r="G347" s="5"/>
      <c r="H347" s="5"/>
      <c r="I347" s="20"/>
      <c r="J347" s="5"/>
      <c r="K347" s="5"/>
      <c r="L347" s="5"/>
      <c r="M347" s="2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34.5" customHeight="1" x14ac:dyDescent="0.25">
      <c r="A348" s="211" t="s">
        <v>1764</v>
      </c>
      <c r="B348" s="203" t="s">
        <v>7</v>
      </c>
      <c r="C348" s="4">
        <f>SUM(C349:C376)</f>
        <v>25</v>
      </c>
      <c r="D348" s="4">
        <v>511</v>
      </c>
      <c r="E348" s="193" t="s">
        <v>262</v>
      </c>
      <c r="F348" s="4">
        <f>SUM(F349:F376)</f>
        <v>0</v>
      </c>
      <c r="G348" s="4">
        <f t="shared" ref="G348:L348" si="24">SUM(G349:G376)</f>
        <v>1</v>
      </c>
      <c r="H348" s="4">
        <f t="shared" si="24"/>
        <v>0</v>
      </c>
      <c r="I348" s="4"/>
      <c r="J348" s="4">
        <f t="shared" si="24"/>
        <v>0</v>
      </c>
      <c r="K348" s="4">
        <f t="shared" si="24"/>
        <v>0</v>
      </c>
      <c r="L348" s="4">
        <f t="shared" si="24"/>
        <v>0</v>
      </c>
      <c r="M348" s="15"/>
      <c r="N348" s="16">
        <f>C348+G348+J348</f>
        <v>26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x14ac:dyDescent="0.25">
      <c r="A349" s="5" t="s">
        <v>2320</v>
      </c>
      <c r="B349" s="77"/>
      <c r="C349" s="5">
        <v>1</v>
      </c>
      <c r="D349" s="5"/>
      <c r="E349" s="5"/>
      <c r="F349" s="5"/>
      <c r="G349" s="5"/>
      <c r="H349" s="5"/>
      <c r="I349" s="20"/>
      <c r="J349" s="5"/>
      <c r="K349" s="5"/>
      <c r="L349" s="5"/>
      <c r="M349" s="2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x14ac:dyDescent="0.25">
      <c r="A350" s="5" t="s">
        <v>2342</v>
      </c>
      <c r="B350" s="77"/>
      <c r="C350" s="5">
        <v>1</v>
      </c>
      <c r="D350" s="5"/>
      <c r="E350" s="5"/>
      <c r="F350" s="5"/>
      <c r="G350" s="5"/>
      <c r="H350" s="5"/>
      <c r="I350" s="20"/>
      <c r="J350" s="5"/>
      <c r="K350" s="5"/>
      <c r="L350" s="5"/>
      <c r="M350" s="2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x14ac:dyDescent="0.25">
      <c r="A351" s="5" t="s">
        <v>2343</v>
      </c>
      <c r="B351" s="77"/>
      <c r="C351" s="5">
        <v>1</v>
      </c>
      <c r="D351" s="5"/>
      <c r="E351" s="5"/>
      <c r="F351" s="5"/>
      <c r="G351" s="5"/>
      <c r="H351" s="5"/>
      <c r="I351" s="20"/>
      <c r="J351" s="5"/>
      <c r="K351" s="5"/>
      <c r="L351" s="5"/>
      <c r="M351" s="2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x14ac:dyDescent="0.25">
      <c r="A352" s="5" t="s">
        <v>2344</v>
      </c>
      <c r="B352" s="77"/>
      <c r="C352" s="5">
        <v>1</v>
      </c>
      <c r="D352" s="5"/>
      <c r="E352" s="5"/>
      <c r="F352" s="5"/>
      <c r="G352" s="5"/>
      <c r="H352" s="5"/>
      <c r="I352" s="20"/>
      <c r="J352" s="5"/>
      <c r="K352" s="5"/>
      <c r="L352" s="5"/>
      <c r="M352" s="2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x14ac:dyDescent="0.25">
      <c r="A353" s="5" t="s">
        <v>2345</v>
      </c>
      <c r="B353" s="77"/>
      <c r="C353" s="5">
        <v>1</v>
      </c>
      <c r="D353" s="5"/>
      <c r="E353" s="5"/>
      <c r="F353" s="5"/>
      <c r="G353" s="5"/>
      <c r="H353" s="5"/>
      <c r="I353" s="20"/>
      <c r="J353" s="5"/>
      <c r="K353" s="5"/>
      <c r="L353" s="5"/>
      <c r="M353" s="2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x14ac:dyDescent="0.25">
      <c r="A354" s="5" t="s">
        <v>2321</v>
      </c>
      <c r="B354" s="77"/>
      <c r="C354" s="5">
        <v>1</v>
      </c>
      <c r="D354" s="5"/>
      <c r="E354" s="5"/>
      <c r="F354" s="5"/>
      <c r="G354" s="5"/>
      <c r="H354" s="5"/>
      <c r="I354" s="20"/>
      <c r="J354" s="5"/>
      <c r="K354" s="5"/>
      <c r="L354" s="5"/>
      <c r="M354" s="2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x14ac:dyDescent="0.25">
      <c r="A355" s="5" t="s">
        <v>2339</v>
      </c>
      <c r="B355" s="77"/>
      <c r="C355" s="5">
        <v>1</v>
      </c>
      <c r="D355" s="5"/>
      <c r="E355" s="5"/>
      <c r="F355" s="5"/>
      <c r="G355" s="5"/>
      <c r="H355" s="5"/>
      <c r="I355" s="20"/>
      <c r="J355" s="5"/>
      <c r="K355" s="5"/>
      <c r="L355" s="5"/>
      <c r="M355" s="2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x14ac:dyDescent="0.25">
      <c r="A356" s="5" t="s">
        <v>2340</v>
      </c>
      <c r="B356" s="77"/>
      <c r="C356" s="5">
        <v>1</v>
      </c>
      <c r="D356" s="5"/>
      <c r="E356" s="5"/>
      <c r="F356" s="5"/>
      <c r="G356" s="5"/>
      <c r="H356" s="5"/>
      <c r="I356" s="20"/>
      <c r="J356" s="5"/>
      <c r="K356" s="5"/>
      <c r="L356" s="5"/>
      <c r="M356" s="2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x14ac:dyDescent="0.25">
      <c r="A357" s="5" t="s">
        <v>2341</v>
      </c>
      <c r="B357" s="77"/>
      <c r="C357" s="5">
        <v>1</v>
      </c>
      <c r="D357" s="5"/>
      <c r="E357" s="5"/>
      <c r="F357" s="5"/>
      <c r="G357" s="5"/>
      <c r="H357" s="5"/>
      <c r="I357" s="20"/>
      <c r="J357" s="5"/>
      <c r="K357" s="5"/>
      <c r="L357" s="5"/>
      <c r="M357" s="20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x14ac:dyDescent="0.25">
      <c r="A358" s="5" t="s">
        <v>2322</v>
      </c>
      <c r="B358" s="77"/>
      <c r="C358" s="5">
        <v>1</v>
      </c>
      <c r="D358" s="5"/>
      <c r="E358" s="5"/>
      <c r="F358" s="5"/>
      <c r="G358" s="5"/>
      <c r="H358" s="5"/>
      <c r="I358" s="20"/>
      <c r="J358" s="5"/>
      <c r="K358" s="5"/>
      <c r="L358" s="5"/>
      <c r="M358" s="20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x14ac:dyDescent="0.25">
      <c r="A359" s="5" t="s">
        <v>2323</v>
      </c>
      <c r="B359" s="77"/>
      <c r="C359" s="5">
        <v>1</v>
      </c>
      <c r="D359" s="5"/>
      <c r="E359" s="5"/>
      <c r="F359" s="5"/>
      <c r="G359" s="5"/>
      <c r="H359" s="5"/>
      <c r="I359" s="20"/>
      <c r="J359" s="5"/>
      <c r="K359" s="5"/>
      <c r="L359" s="5"/>
      <c r="M359" s="20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x14ac:dyDescent="0.25">
      <c r="A360" s="5" t="s">
        <v>2324</v>
      </c>
      <c r="B360" s="77"/>
      <c r="C360" s="5">
        <v>1</v>
      </c>
      <c r="D360" s="5"/>
      <c r="E360" s="5"/>
      <c r="F360" s="5"/>
      <c r="G360" s="5"/>
      <c r="H360" s="5"/>
      <c r="I360" s="20"/>
      <c r="J360" s="5"/>
      <c r="K360" s="5"/>
      <c r="L360" s="5"/>
      <c r="M360" s="20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x14ac:dyDescent="0.25">
      <c r="A361" s="5" t="s">
        <v>2325</v>
      </c>
      <c r="B361" s="77"/>
      <c r="C361" s="5">
        <v>1</v>
      </c>
      <c r="D361" s="5"/>
      <c r="E361" s="5"/>
      <c r="F361" s="5"/>
      <c r="G361" s="5"/>
      <c r="H361" s="5"/>
      <c r="I361" s="20"/>
      <c r="J361" s="5"/>
      <c r="K361" s="5"/>
      <c r="L361" s="5"/>
      <c r="M361" s="20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x14ac:dyDescent="0.25">
      <c r="A362" s="5" t="s">
        <v>2326</v>
      </c>
      <c r="B362" s="77"/>
      <c r="C362" s="5">
        <v>1</v>
      </c>
      <c r="D362" s="5"/>
      <c r="E362" s="5"/>
      <c r="F362" s="5"/>
      <c r="G362" s="5"/>
      <c r="H362" s="5"/>
      <c r="I362" s="20"/>
      <c r="J362" s="5"/>
      <c r="K362" s="5"/>
      <c r="L362" s="5"/>
      <c r="M362" s="20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x14ac:dyDescent="0.25">
      <c r="A363" s="5" t="s">
        <v>2327</v>
      </c>
      <c r="B363" s="77"/>
      <c r="C363" s="5">
        <v>1</v>
      </c>
      <c r="D363" s="5"/>
      <c r="E363" s="5"/>
      <c r="F363" s="5"/>
      <c r="G363" s="5"/>
      <c r="H363" s="5"/>
      <c r="I363" s="20"/>
      <c r="J363" s="5"/>
      <c r="K363" s="5"/>
      <c r="L363" s="5"/>
      <c r="M363" s="20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x14ac:dyDescent="0.25">
      <c r="A364" s="5" t="s">
        <v>2328</v>
      </c>
      <c r="B364" s="77"/>
      <c r="C364" s="5">
        <v>1</v>
      </c>
      <c r="D364" s="5"/>
      <c r="E364" s="5"/>
      <c r="F364" s="5"/>
      <c r="G364" s="5"/>
      <c r="H364" s="5"/>
      <c r="I364" s="20"/>
      <c r="J364" s="5"/>
      <c r="K364" s="5"/>
      <c r="L364" s="5"/>
      <c r="M364" s="20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x14ac:dyDescent="0.25">
      <c r="A365" s="5" t="s">
        <v>2329</v>
      </c>
      <c r="B365" s="77"/>
      <c r="C365" s="5">
        <v>1</v>
      </c>
      <c r="D365" s="5"/>
      <c r="E365" s="5"/>
      <c r="F365" s="5"/>
      <c r="G365" s="5"/>
      <c r="H365" s="5"/>
      <c r="I365" s="20"/>
      <c r="J365" s="5"/>
      <c r="K365" s="5"/>
      <c r="L365" s="5"/>
      <c r="M365" s="20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x14ac:dyDescent="0.25">
      <c r="A366" s="5" t="s">
        <v>2330</v>
      </c>
      <c r="B366" s="77"/>
      <c r="C366" s="5">
        <v>1</v>
      </c>
      <c r="D366" s="5"/>
      <c r="E366" s="5"/>
      <c r="F366" s="5"/>
      <c r="G366" s="5"/>
      <c r="H366" s="5"/>
      <c r="I366" s="20"/>
      <c r="J366" s="5"/>
      <c r="K366" s="5"/>
      <c r="L366" s="5"/>
      <c r="M366" s="20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x14ac:dyDescent="0.25">
      <c r="A367" s="43" t="s">
        <v>2331</v>
      </c>
      <c r="B367" s="209"/>
      <c r="C367" s="5">
        <v>1</v>
      </c>
      <c r="D367" s="108"/>
      <c r="E367" s="5"/>
      <c r="F367" s="108"/>
      <c r="G367" s="108"/>
      <c r="H367" s="108"/>
      <c r="I367" s="153"/>
      <c r="J367" s="154"/>
      <c r="K367" s="108"/>
      <c r="L367" s="108"/>
      <c r="M367" s="153"/>
      <c r="N367" s="108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x14ac:dyDescent="0.25">
      <c r="A368" s="43" t="s">
        <v>2332</v>
      </c>
      <c r="B368" s="209"/>
      <c r="C368" s="5">
        <v>1</v>
      </c>
      <c r="D368" s="108"/>
      <c r="E368" s="5"/>
      <c r="F368" s="108"/>
      <c r="G368" s="108"/>
      <c r="H368" s="108"/>
      <c r="I368" s="153"/>
      <c r="J368" s="154"/>
      <c r="K368" s="108"/>
      <c r="L368" s="108"/>
      <c r="M368" s="153"/>
      <c r="N368" s="108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x14ac:dyDescent="0.25">
      <c r="A369" s="43" t="s">
        <v>2333</v>
      </c>
      <c r="B369" s="209"/>
      <c r="C369" s="5">
        <v>1</v>
      </c>
      <c r="D369" s="108"/>
      <c r="E369" s="5"/>
      <c r="F369" s="108"/>
      <c r="G369" s="108"/>
      <c r="H369" s="108"/>
      <c r="I369" s="153"/>
      <c r="J369" s="154"/>
      <c r="K369" s="108"/>
      <c r="L369" s="108"/>
      <c r="M369" s="153"/>
      <c r="N369" s="108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x14ac:dyDescent="0.25">
      <c r="A370" s="43" t="s">
        <v>2334</v>
      </c>
      <c r="B370" s="209"/>
      <c r="C370" s="5">
        <v>1</v>
      </c>
      <c r="D370" s="108"/>
      <c r="E370" s="5"/>
      <c r="F370" s="108"/>
      <c r="G370" s="108"/>
      <c r="H370" s="108"/>
      <c r="I370" s="153"/>
      <c r="J370" s="154"/>
      <c r="K370" s="108"/>
      <c r="L370" s="108"/>
      <c r="M370" s="153"/>
      <c r="N370" s="108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x14ac:dyDescent="0.25">
      <c r="A371" s="43" t="s">
        <v>2335</v>
      </c>
      <c r="B371" s="209"/>
      <c r="C371" s="5">
        <v>1</v>
      </c>
      <c r="D371" s="108"/>
      <c r="E371" s="5"/>
      <c r="F371" s="108"/>
      <c r="G371" s="108"/>
      <c r="H371" s="108"/>
      <c r="I371" s="153"/>
      <c r="J371" s="154"/>
      <c r="K371" s="108"/>
      <c r="L371" s="108"/>
      <c r="M371" s="153"/>
      <c r="N371" s="108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x14ac:dyDescent="0.25">
      <c r="A372" s="43" t="s">
        <v>2336</v>
      </c>
      <c r="B372" s="209"/>
      <c r="C372" s="5">
        <v>1</v>
      </c>
      <c r="D372" s="108"/>
      <c r="E372" s="5"/>
      <c r="F372" s="108"/>
      <c r="G372" s="108"/>
      <c r="H372" s="108"/>
      <c r="I372" s="153"/>
      <c r="J372" s="154"/>
      <c r="K372" s="108"/>
      <c r="L372" s="108"/>
      <c r="M372" s="153"/>
      <c r="N372" s="108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x14ac:dyDescent="0.25">
      <c r="A373" s="43" t="s">
        <v>2337</v>
      </c>
      <c r="B373" s="209"/>
      <c r="C373" s="5">
        <v>1</v>
      </c>
      <c r="D373" s="108"/>
      <c r="E373" s="5"/>
      <c r="F373" s="108"/>
      <c r="G373" s="108"/>
      <c r="H373" s="108"/>
      <c r="I373" s="153"/>
      <c r="J373" s="154"/>
      <c r="K373" s="108"/>
      <c r="L373" s="108"/>
      <c r="M373" s="153"/>
      <c r="N373" s="108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x14ac:dyDescent="0.25">
      <c r="A374" s="43" t="s">
        <v>2338</v>
      </c>
      <c r="B374" s="77"/>
      <c r="C374" s="5"/>
      <c r="D374" s="5"/>
      <c r="E374" s="5"/>
      <c r="F374" s="5"/>
      <c r="G374" s="5">
        <v>1</v>
      </c>
      <c r="H374" s="5"/>
      <c r="I374" s="20"/>
      <c r="J374" s="5"/>
      <c r="K374" s="5"/>
      <c r="L374" s="5"/>
      <c r="M374" s="20" t="s">
        <v>2017</v>
      </c>
      <c r="N374" s="108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x14ac:dyDescent="0.25">
      <c r="A375" s="43"/>
      <c r="B375" s="209"/>
      <c r="C375" s="108"/>
      <c r="D375" s="108"/>
      <c r="E375" s="5"/>
      <c r="F375" s="108"/>
      <c r="G375" s="108"/>
      <c r="H375" s="108"/>
      <c r="I375" s="153"/>
      <c r="J375" s="154"/>
      <c r="K375" s="108"/>
      <c r="L375" s="108"/>
      <c r="M375" s="153"/>
      <c r="N375" s="108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x14ac:dyDescent="0.25">
      <c r="A376" s="43"/>
      <c r="B376" s="209"/>
      <c r="C376" s="108"/>
      <c r="D376" s="108"/>
      <c r="E376" s="5"/>
      <c r="F376" s="108"/>
      <c r="G376" s="108"/>
      <c r="H376" s="108"/>
      <c r="I376" s="153"/>
      <c r="J376" s="154"/>
      <c r="K376" s="108"/>
      <c r="L376" s="108"/>
      <c r="M376" s="153"/>
      <c r="N376" s="108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25.5" x14ac:dyDescent="0.25">
      <c r="A377" s="3" t="s">
        <v>2165</v>
      </c>
      <c r="B377" s="203" t="s">
        <v>7</v>
      </c>
      <c r="C377" s="4">
        <f>SUM(C378:C399)</f>
        <v>22</v>
      </c>
      <c r="D377" s="4">
        <v>521</v>
      </c>
      <c r="E377" s="193" t="s">
        <v>262</v>
      </c>
      <c r="F377" s="4">
        <f>SUM(F378:F402)</f>
        <v>0</v>
      </c>
      <c r="G377" s="16">
        <f>SUM(G378:G402)</f>
        <v>0</v>
      </c>
      <c r="H377" s="16">
        <f t="shared" ref="H377:L377" si="25">SUM(H378:H402)</f>
        <v>0</v>
      </c>
      <c r="I377" s="16"/>
      <c r="J377" s="16">
        <f t="shared" si="25"/>
        <v>1</v>
      </c>
      <c r="K377" s="16">
        <f t="shared" si="25"/>
        <v>0</v>
      </c>
      <c r="L377" s="16">
        <f t="shared" si="25"/>
        <v>0</v>
      </c>
      <c r="M377" s="15"/>
      <c r="N377" s="16">
        <f>C377+G377+J377</f>
        <v>23</v>
      </c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x14ac:dyDescent="0.25">
      <c r="A378" s="43" t="s">
        <v>264</v>
      </c>
      <c r="B378" s="205"/>
      <c r="C378" s="6">
        <v>1</v>
      </c>
      <c r="D378" s="6"/>
      <c r="E378" s="6"/>
      <c r="F378" s="6"/>
      <c r="G378" s="6"/>
      <c r="H378" s="6"/>
      <c r="I378" s="19"/>
      <c r="J378" s="6"/>
      <c r="K378" s="6"/>
      <c r="L378" s="6"/>
      <c r="M378" s="19"/>
      <c r="N378" s="16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x14ac:dyDescent="0.25">
      <c r="A379" s="43" t="s">
        <v>265</v>
      </c>
      <c r="B379" s="205"/>
      <c r="C379" s="6">
        <v>1</v>
      </c>
      <c r="D379" s="6"/>
      <c r="E379" s="6"/>
      <c r="F379" s="6"/>
      <c r="G379" s="6"/>
      <c r="H379" s="6"/>
      <c r="I379" s="19"/>
      <c r="J379" s="6"/>
      <c r="K379" s="6"/>
      <c r="L379" s="6"/>
      <c r="M379" s="19"/>
      <c r="N379" s="16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x14ac:dyDescent="0.25">
      <c r="A380" s="43" t="s">
        <v>266</v>
      </c>
      <c r="B380" s="205"/>
      <c r="C380" s="6">
        <v>1</v>
      </c>
      <c r="D380" s="6"/>
      <c r="E380" s="6"/>
      <c r="F380" s="6"/>
      <c r="G380" s="6"/>
      <c r="H380" s="6"/>
      <c r="I380" s="19"/>
      <c r="J380" s="6"/>
      <c r="K380" s="6"/>
      <c r="L380" s="6"/>
      <c r="M380" s="19"/>
      <c r="N380" s="16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x14ac:dyDescent="0.25">
      <c r="A381" s="43" t="s">
        <v>267</v>
      </c>
      <c r="B381" s="205"/>
      <c r="C381" s="6">
        <v>1</v>
      </c>
      <c r="D381" s="6"/>
      <c r="E381" s="6"/>
      <c r="F381" s="6"/>
      <c r="G381" s="6"/>
      <c r="H381" s="6"/>
      <c r="I381" s="19"/>
      <c r="J381" s="6"/>
      <c r="K381" s="6"/>
      <c r="L381" s="6"/>
      <c r="M381" s="19"/>
      <c r="N381" s="16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x14ac:dyDescent="0.25">
      <c r="A382" s="43" t="s">
        <v>268</v>
      </c>
      <c r="B382" s="205"/>
      <c r="C382" s="6">
        <v>1</v>
      </c>
      <c r="D382" s="6"/>
      <c r="E382" s="6"/>
      <c r="F382" s="6"/>
      <c r="G382" s="6"/>
      <c r="H382" s="6"/>
      <c r="I382" s="19"/>
      <c r="J382" s="6"/>
      <c r="K382" s="6"/>
      <c r="L382" s="6"/>
      <c r="M382" s="19"/>
      <c r="N382" s="16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x14ac:dyDescent="0.25">
      <c r="A383" s="43" t="s">
        <v>269</v>
      </c>
      <c r="B383" s="205"/>
      <c r="C383" s="6">
        <v>1</v>
      </c>
      <c r="D383" s="6"/>
      <c r="E383" s="6"/>
      <c r="F383" s="6"/>
      <c r="G383" s="6"/>
      <c r="H383" s="6"/>
      <c r="I383" s="19"/>
      <c r="J383" s="6"/>
      <c r="K383" s="6"/>
      <c r="L383" s="6"/>
      <c r="M383" s="19"/>
      <c r="N383" s="16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x14ac:dyDescent="0.25">
      <c r="A384" s="43" t="s">
        <v>270</v>
      </c>
      <c r="B384" s="205"/>
      <c r="C384" s="6">
        <v>1</v>
      </c>
      <c r="D384" s="6"/>
      <c r="E384" s="6"/>
      <c r="F384" s="6"/>
      <c r="G384" s="6"/>
      <c r="H384" s="6"/>
      <c r="I384" s="19"/>
      <c r="J384" s="6"/>
      <c r="K384" s="6"/>
      <c r="L384" s="6"/>
      <c r="M384" s="19"/>
      <c r="N384" s="16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x14ac:dyDescent="0.25">
      <c r="A385" s="43" t="s">
        <v>271</v>
      </c>
      <c r="B385" s="205"/>
      <c r="C385" s="6">
        <v>1</v>
      </c>
      <c r="D385" s="6"/>
      <c r="E385" s="6"/>
      <c r="F385" s="6"/>
      <c r="G385" s="6"/>
      <c r="H385" s="6"/>
      <c r="I385" s="19"/>
      <c r="J385" s="6"/>
      <c r="K385" s="6"/>
      <c r="L385" s="6"/>
      <c r="M385" s="19"/>
      <c r="N385" s="16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x14ac:dyDescent="0.25">
      <c r="A386" s="43" t="s">
        <v>272</v>
      </c>
      <c r="B386" s="205"/>
      <c r="C386" s="6">
        <v>1</v>
      </c>
      <c r="D386" s="6"/>
      <c r="E386" s="6"/>
      <c r="F386" s="6"/>
      <c r="G386" s="6"/>
      <c r="H386" s="6"/>
      <c r="I386" s="19"/>
      <c r="J386" s="6"/>
      <c r="K386" s="6"/>
      <c r="L386" s="6"/>
      <c r="M386" s="19"/>
      <c r="N386" s="16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x14ac:dyDescent="0.25">
      <c r="A387" s="43" t="s">
        <v>273</v>
      </c>
      <c r="B387" s="205"/>
      <c r="C387" s="6">
        <v>1</v>
      </c>
      <c r="D387" s="6"/>
      <c r="E387" s="6"/>
      <c r="F387" s="6"/>
      <c r="G387" s="6"/>
      <c r="H387" s="6"/>
      <c r="I387" s="19"/>
      <c r="J387" s="6"/>
      <c r="K387" s="6"/>
      <c r="L387" s="6"/>
      <c r="M387" s="19"/>
      <c r="N387" s="16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x14ac:dyDescent="0.25">
      <c r="A388" s="43" t="s">
        <v>274</v>
      </c>
      <c r="B388" s="77"/>
      <c r="C388" s="5">
        <v>1</v>
      </c>
      <c r="D388" s="5"/>
      <c r="E388" s="5"/>
      <c r="F388" s="5"/>
      <c r="G388" s="5"/>
      <c r="H388" s="5"/>
      <c r="I388" s="20"/>
      <c r="J388" s="5"/>
      <c r="K388" s="5"/>
      <c r="L388" s="5"/>
      <c r="M388" s="20"/>
      <c r="N388" s="16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x14ac:dyDescent="0.25">
      <c r="A389" s="43" t="s">
        <v>276</v>
      </c>
      <c r="B389" s="77"/>
      <c r="C389" s="5">
        <v>1</v>
      </c>
      <c r="D389" s="5"/>
      <c r="E389" s="5"/>
      <c r="F389" s="5"/>
      <c r="G389" s="5"/>
      <c r="H389" s="5"/>
      <c r="I389" s="20"/>
      <c r="J389" s="5"/>
      <c r="K389" s="5"/>
      <c r="L389" s="5"/>
      <c r="M389" s="20"/>
      <c r="N389" s="16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x14ac:dyDescent="0.25">
      <c r="A390" s="43" t="s">
        <v>277</v>
      </c>
      <c r="B390" s="77"/>
      <c r="C390" s="5">
        <v>1</v>
      </c>
      <c r="D390" s="5"/>
      <c r="E390" s="5"/>
      <c r="F390" s="5"/>
      <c r="G390" s="5"/>
      <c r="H390" s="5"/>
      <c r="I390" s="20"/>
      <c r="J390" s="5"/>
      <c r="K390" s="5"/>
      <c r="L390" s="5"/>
      <c r="M390" s="20"/>
      <c r="N390" s="16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x14ac:dyDescent="0.25">
      <c r="A391" s="43" t="s">
        <v>278</v>
      </c>
      <c r="B391" s="77"/>
      <c r="C391" s="5">
        <v>1</v>
      </c>
      <c r="D391" s="5"/>
      <c r="E391" s="5"/>
      <c r="F391" s="5"/>
      <c r="G391" s="5"/>
      <c r="H391" s="5"/>
      <c r="I391" s="20"/>
      <c r="J391" s="5"/>
      <c r="K391" s="5"/>
      <c r="L391" s="5"/>
      <c r="M391" s="20"/>
      <c r="N391" s="16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x14ac:dyDescent="0.25">
      <c r="A392" s="43" t="s">
        <v>279</v>
      </c>
      <c r="B392" s="77"/>
      <c r="C392" s="5">
        <v>1</v>
      </c>
      <c r="D392" s="5"/>
      <c r="E392" s="5"/>
      <c r="F392" s="5"/>
      <c r="G392" s="5"/>
      <c r="H392" s="5"/>
      <c r="I392" s="20"/>
      <c r="J392" s="5"/>
      <c r="K392" s="5"/>
      <c r="L392" s="5"/>
      <c r="M392" s="20"/>
      <c r="N392" s="16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x14ac:dyDescent="0.25">
      <c r="A393" s="43" t="s">
        <v>280</v>
      </c>
      <c r="B393" s="77"/>
      <c r="C393" s="5">
        <v>1</v>
      </c>
      <c r="D393" s="5"/>
      <c r="E393" s="5"/>
      <c r="F393" s="5"/>
      <c r="G393" s="5"/>
      <c r="H393" s="5"/>
      <c r="I393" s="20"/>
      <c r="J393" s="5"/>
      <c r="K393" s="5"/>
      <c r="L393" s="5"/>
      <c r="M393" s="20"/>
      <c r="N393" s="16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x14ac:dyDescent="0.25">
      <c r="A394" s="43" t="s">
        <v>281</v>
      </c>
      <c r="B394" s="77"/>
      <c r="C394" s="5">
        <v>1</v>
      </c>
      <c r="D394" s="5"/>
      <c r="E394" s="5"/>
      <c r="F394" s="5"/>
      <c r="G394" s="5"/>
      <c r="H394" s="5"/>
      <c r="I394" s="20"/>
      <c r="J394" s="5"/>
      <c r="K394" s="5"/>
      <c r="L394" s="5"/>
      <c r="M394" s="20"/>
      <c r="N394" s="16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x14ac:dyDescent="0.25">
      <c r="A395" s="43" t="s">
        <v>282</v>
      </c>
      <c r="B395" s="77"/>
      <c r="C395" s="5">
        <v>1</v>
      </c>
      <c r="D395" s="5"/>
      <c r="E395" s="5"/>
      <c r="F395" s="5"/>
      <c r="G395" s="5"/>
      <c r="H395" s="5"/>
      <c r="I395" s="20"/>
      <c r="J395" s="5"/>
      <c r="K395" s="5"/>
      <c r="L395" s="5"/>
      <c r="M395" s="20"/>
      <c r="N395" s="16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x14ac:dyDescent="0.25">
      <c r="A396" s="43" t="s">
        <v>283</v>
      </c>
      <c r="B396" s="77"/>
      <c r="C396" s="5">
        <v>1</v>
      </c>
      <c r="D396" s="5"/>
      <c r="E396" s="5"/>
      <c r="F396" s="5"/>
      <c r="G396" s="5"/>
      <c r="H396" s="5"/>
      <c r="I396" s="20"/>
      <c r="J396" s="5"/>
      <c r="K396" s="5"/>
      <c r="L396" s="5"/>
      <c r="M396" s="20"/>
      <c r="N396" s="16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x14ac:dyDescent="0.25">
      <c r="A397" s="43" t="s">
        <v>284</v>
      </c>
      <c r="B397" s="77"/>
      <c r="C397" s="5">
        <v>1</v>
      </c>
      <c r="D397" s="5"/>
      <c r="E397" s="5"/>
      <c r="F397" s="5"/>
      <c r="G397" s="5"/>
      <c r="H397" s="5"/>
      <c r="I397" s="20"/>
      <c r="J397" s="5"/>
      <c r="K397" s="5"/>
      <c r="L397" s="5"/>
      <c r="M397" s="20"/>
      <c r="N397" s="16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x14ac:dyDescent="0.25">
      <c r="A398" s="43" t="s">
        <v>285</v>
      </c>
      <c r="B398" s="77"/>
      <c r="C398" s="5">
        <v>1</v>
      </c>
      <c r="D398" s="5"/>
      <c r="E398" s="5"/>
      <c r="F398" s="5"/>
      <c r="G398" s="5"/>
      <c r="H398" s="5"/>
      <c r="I398" s="20"/>
      <c r="J398" s="5"/>
      <c r="K398" s="5"/>
      <c r="L398" s="5"/>
      <c r="M398" s="20"/>
      <c r="N398" s="16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x14ac:dyDescent="0.25">
      <c r="A399" s="43" t="s">
        <v>286</v>
      </c>
      <c r="B399" s="77"/>
      <c r="C399" s="5">
        <v>1</v>
      </c>
      <c r="D399" s="5"/>
      <c r="E399" s="5"/>
      <c r="F399" s="5"/>
      <c r="G399" s="5"/>
      <c r="H399" s="5"/>
      <c r="I399" s="20"/>
      <c r="J399" s="5"/>
      <c r="K399" s="5"/>
      <c r="L399" s="5"/>
      <c r="M399" s="20"/>
      <c r="N399" s="16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18" customHeight="1" x14ac:dyDescent="0.25">
      <c r="A400" s="6" t="s">
        <v>1905</v>
      </c>
      <c r="B400" s="77"/>
      <c r="C400" s="5"/>
      <c r="D400" s="5"/>
      <c r="E400" s="5"/>
      <c r="F400" s="5"/>
      <c r="G400" s="5"/>
      <c r="H400" s="5"/>
      <c r="I400" s="20"/>
      <c r="J400" s="5">
        <v>1</v>
      </c>
      <c r="K400" s="5"/>
      <c r="L400" s="5"/>
      <c r="M400" s="20"/>
      <c r="N400" s="16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18" customHeight="1" x14ac:dyDescent="0.25">
      <c r="A401" s="6"/>
      <c r="B401" s="209"/>
      <c r="C401" s="108"/>
      <c r="D401" s="108"/>
      <c r="E401" s="5"/>
      <c r="F401" s="108"/>
      <c r="G401" s="108"/>
      <c r="H401" s="108"/>
      <c r="I401" s="153"/>
      <c r="J401" s="108"/>
      <c r="K401" s="108"/>
      <c r="L401" s="108"/>
      <c r="M401" s="153"/>
      <c r="N401" s="16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17.25" customHeight="1" x14ac:dyDescent="0.25">
      <c r="A402" s="6"/>
      <c r="B402" s="209"/>
      <c r="C402" s="108"/>
      <c r="D402" s="108"/>
      <c r="E402" s="5"/>
      <c r="F402" s="108"/>
      <c r="G402" s="108"/>
      <c r="H402" s="108"/>
      <c r="I402" s="153"/>
      <c r="J402" s="108"/>
      <c r="K402" s="108"/>
      <c r="L402" s="108"/>
      <c r="M402" s="153"/>
      <c r="N402" s="16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ht="24" x14ac:dyDescent="0.25">
      <c r="A403" s="3" t="s">
        <v>747</v>
      </c>
      <c r="B403" s="203" t="s">
        <v>7</v>
      </c>
      <c r="C403" s="4">
        <f>SUM(C404:C428)</f>
        <v>20</v>
      </c>
      <c r="D403" s="4">
        <v>531</v>
      </c>
      <c r="E403" s="194" t="s">
        <v>262</v>
      </c>
      <c r="F403" s="4">
        <f>SUM(F404:F428)</f>
        <v>0</v>
      </c>
      <c r="G403" s="4">
        <f t="shared" ref="G403:L403" si="26">SUM(G404:G428)</f>
        <v>2</v>
      </c>
      <c r="H403" s="4">
        <f t="shared" si="26"/>
        <v>0</v>
      </c>
      <c r="I403" s="4"/>
      <c r="J403" s="4">
        <f t="shared" si="26"/>
        <v>0</v>
      </c>
      <c r="K403" s="4">
        <f t="shared" si="26"/>
        <v>0</v>
      </c>
      <c r="L403" s="4">
        <f t="shared" si="26"/>
        <v>0</v>
      </c>
      <c r="M403" s="15"/>
      <c r="N403" s="16">
        <f>C403+G403+J403</f>
        <v>22</v>
      </c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x14ac:dyDescent="0.25">
      <c r="A404" s="50" t="s">
        <v>493</v>
      </c>
      <c r="B404" s="205"/>
      <c r="C404" s="6">
        <v>1</v>
      </c>
      <c r="D404" s="6"/>
      <c r="E404" s="6"/>
      <c r="F404" s="6"/>
      <c r="G404" s="6"/>
      <c r="H404" s="6"/>
      <c r="I404" s="19"/>
      <c r="J404" s="6"/>
      <c r="K404" s="6"/>
      <c r="L404" s="6"/>
      <c r="M404" s="19"/>
      <c r="N404" s="6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x14ac:dyDescent="0.25">
      <c r="A405" s="50" t="s">
        <v>494</v>
      </c>
      <c r="B405" s="205"/>
      <c r="C405" s="6">
        <v>1</v>
      </c>
      <c r="D405" s="6"/>
      <c r="E405" s="6"/>
      <c r="F405" s="6"/>
      <c r="G405" s="6"/>
      <c r="H405" s="6"/>
      <c r="I405" s="19"/>
      <c r="J405" s="6"/>
      <c r="K405" s="6"/>
      <c r="L405" s="6"/>
      <c r="M405" s="19"/>
      <c r="N405" s="6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x14ac:dyDescent="0.25">
      <c r="A406" s="50" t="s">
        <v>495</v>
      </c>
      <c r="B406" s="205"/>
      <c r="C406" s="6">
        <v>1</v>
      </c>
      <c r="D406" s="6"/>
      <c r="E406" s="6"/>
      <c r="F406" s="6"/>
      <c r="G406" s="6"/>
      <c r="H406" s="6"/>
      <c r="I406" s="19"/>
      <c r="J406" s="6"/>
      <c r="K406" s="6"/>
      <c r="L406" s="6"/>
      <c r="M406" s="19"/>
      <c r="N406" s="6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x14ac:dyDescent="0.25">
      <c r="A407" s="50" t="s">
        <v>497</v>
      </c>
      <c r="B407" s="205"/>
      <c r="C407" s="6">
        <v>1</v>
      </c>
      <c r="D407" s="6"/>
      <c r="E407" s="6"/>
      <c r="F407" s="6"/>
      <c r="G407" s="6"/>
      <c r="H407" s="6"/>
      <c r="I407" s="19"/>
      <c r="J407" s="6"/>
      <c r="K407" s="6"/>
      <c r="L407" s="6"/>
      <c r="M407" s="19"/>
      <c r="N407" s="6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x14ac:dyDescent="0.25">
      <c r="A408" s="50" t="s">
        <v>498</v>
      </c>
      <c r="B408" s="205"/>
      <c r="C408" s="6">
        <v>1</v>
      </c>
      <c r="D408" s="6"/>
      <c r="E408" s="6"/>
      <c r="F408" s="6"/>
      <c r="G408" s="6"/>
      <c r="H408" s="6"/>
      <c r="I408" s="19"/>
      <c r="J408" s="6"/>
      <c r="K408" s="6"/>
      <c r="L408" s="6"/>
      <c r="M408" s="19"/>
      <c r="N408" s="6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x14ac:dyDescent="0.25">
      <c r="A409" s="50" t="s">
        <v>499</v>
      </c>
      <c r="B409" s="205"/>
      <c r="C409" s="6">
        <v>1</v>
      </c>
      <c r="D409" s="6"/>
      <c r="E409" s="6"/>
      <c r="F409" s="6"/>
      <c r="G409" s="6"/>
      <c r="H409" s="6"/>
      <c r="I409" s="19"/>
      <c r="J409" s="6"/>
      <c r="K409" s="6"/>
      <c r="L409" s="6"/>
      <c r="M409" s="19"/>
      <c r="N409" s="6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x14ac:dyDescent="0.25">
      <c r="A410" s="50" t="s">
        <v>500</v>
      </c>
      <c r="B410" s="205"/>
      <c r="C410" s="6">
        <v>1</v>
      </c>
      <c r="D410" s="6"/>
      <c r="E410" s="6"/>
      <c r="F410" s="6"/>
      <c r="G410" s="6"/>
      <c r="H410" s="6"/>
      <c r="I410" s="19"/>
      <c r="J410" s="6"/>
      <c r="K410" s="6"/>
      <c r="L410" s="6"/>
      <c r="M410" s="19"/>
      <c r="N410" s="6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x14ac:dyDescent="0.25">
      <c r="A411" s="6" t="s">
        <v>1751</v>
      </c>
      <c r="B411" s="77"/>
      <c r="C411" s="5">
        <v>1</v>
      </c>
      <c r="D411" s="6"/>
      <c r="E411" s="6"/>
      <c r="F411" s="6"/>
      <c r="G411" s="6"/>
      <c r="H411" s="6"/>
      <c r="I411" s="19"/>
      <c r="J411" s="6"/>
      <c r="K411" s="6"/>
      <c r="L411" s="6"/>
      <c r="M411" s="19"/>
      <c r="N411" s="6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x14ac:dyDescent="0.25">
      <c r="A412" s="50" t="s">
        <v>502</v>
      </c>
      <c r="B412" s="205"/>
      <c r="C412" s="6">
        <v>1</v>
      </c>
      <c r="D412" s="6"/>
      <c r="E412" s="6"/>
      <c r="F412" s="6"/>
      <c r="G412" s="6"/>
      <c r="H412" s="6"/>
      <c r="I412" s="19"/>
      <c r="J412" s="6"/>
      <c r="K412" s="6"/>
      <c r="L412" s="6"/>
      <c r="M412" s="19"/>
      <c r="N412" s="6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x14ac:dyDescent="0.25">
      <c r="A413" s="50" t="s">
        <v>503</v>
      </c>
      <c r="B413" s="205"/>
      <c r="C413" s="6">
        <v>1</v>
      </c>
      <c r="D413" s="6"/>
      <c r="E413" s="6"/>
      <c r="F413" s="6"/>
      <c r="G413" s="6"/>
      <c r="H413" s="6"/>
      <c r="I413" s="19"/>
      <c r="J413" s="6"/>
      <c r="K413" s="6"/>
      <c r="L413" s="6"/>
      <c r="M413" s="19"/>
      <c r="N413" s="6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15.6" customHeight="1" x14ac:dyDescent="0.25">
      <c r="A414" s="50" t="s">
        <v>504</v>
      </c>
      <c r="B414" s="77"/>
      <c r="C414" s="5">
        <v>1</v>
      </c>
      <c r="D414" s="5"/>
      <c r="E414" s="5"/>
      <c r="F414" s="5"/>
      <c r="G414" s="5"/>
      <c r="H414" s="5"/>
      <c r="I414" s="20"/>
      <c r="J414" s="5"/>
      <c r="K414" s="5"/>
      <c r="L414" s="5"/>
      <c r="M414" s="20" t="s">
        <v>2209</v>
      </c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x14ac:dyDescent="0.25">
      <c r="A415" s="50" t="s">
        <v>505</v>
      </c>
      <c r="B415" s="77"/>
      <c r="C415" s="5">
        <v>1</v>
      </c>
      <c r="D415" s="5" t="s">
        <v>6</v>
      </c>
      <c r="E415" s="5"/>
      <c r="F415" s="5"/>
      <c r="G415" s="5"/>
      <c r="H415" s="5"/>
      <c r="I415" s="20"/>
      <c r="J415" s="5"/>
      <c r="K415" s="5"/>
      <c r="L415" s="5"/>
      <c r="M415" s="20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x14ac:dyDescent="0.25">
      <c r="A416" s="50" t="s">
        <v>506</v>
      </c>
      <c r="B416" s="77"/>
      <c r="C416" s="5">
        <v>1</v>
      </c>
      <c r="D416" s="5"/>
      <c r="E416" s="5"/>
      <c r="F416" s="5"/>
      <c r="G416" s="5"/>
      <c r="H416" s="5"/>
      <c r="I416" s="20"/>
      <c r="J416" s="5"/>
      <c r="K416" s="5"/>
      <c r="L416" s="5"/>
      <c r="M416" s="20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x14ac:dyDescent="0.25">
      <c r="A417" s="50" t="s">
        <v>507</v>
      </c>
      <c r="B417" s="77"/>
      <c r="C417" s="5">
        <v>1</v>
      </c>
      <c r="D417" s="5"/>
      <c r="E417" s="5"/>
      <c r="F417" s="5"/>
      <c r="G417" s="5"/>
      <c r="H417" s="5"/>
      <c r="I417" s="20"/>
      <c r="J417" s="5"/>
      <c r="K417" s="5"/>
      <c r="L417" s="5"/>
      <c r="M417" s="20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x14ac:dyDescent="0.25">
      <c r="A418" s="50" t="s">
        <v>508</v>
      </c>
      <c r="B418" s="77"/>
      <c r="C418" s="5">
        <v>1</v>
      </c>
      <c r="D418" s="5"/>
      <c r="E418" s="5"/>
      <c r="F418" s="5"/>
      <c r="G418" s="5"/>
      <c r="H418" s="5"/>
      <c r="I418" s="20"/>
      <c r="J418" s="5"/>
      <c r="K418" s="5"/>
      <c r="L418" s="5"/>
      <c r="M418" s="20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x14ac:dyDescent="0.25">
      <c r="A419" s="50" t="s">
        <v>509</v>
      </c>
      <c r="B419" s="77"/>
      <c r="C419" s="5">
        <v>1</v>
      </c>
      <c r="D419" s="5"/>
      <c r="E419" s="5"/>
      <c r="F419" s="5"/>
      <c r="G419" s="5"/>
      <c r="H419" s="5"/>
      <c r="I419" s="20"/>
      <c r="J419" s="5"/>
      <c r="K419" s="5"/>
      <c r="L419" s="5"/>
      <c r="M419" s="20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x14ac:dyDescent="0.25">
      <c r="A420" s="50" t="s">
        <v>510</v>
      </c>
      <c r="B420" s="77"/>
      <c r="C420" s="5">
        <v>1</v>
      </c>
      <c r="D420" s="5"/>
      <c r="E420" s="5"/>
      <c r="F420" s="5"/>
      <c r="G420" s="5"/>
      <c r="H420" s="5"/>
      <c r="I420" s="20"/>
      <c r="J420" s="5"/>
      <c r="K420" s="5"/>
      <c r="L420" s="5"/>
      <c r="M420" s="20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x14ac:dyDescent="0.25">
      <c r="A421" s="50" t="s">
        <v>511</v>
      </c>
      <c r="B421" s="77"/>
      <c r="C421" s="5">
        <v>1</v>
      </c>
      <c r="D421" s="5"/>
      <c r="E421" s="5"/>
      <c r="F421" s="5"/>
      <c r="G421" s="5"/>
      <c r="H421" s="5"/>
      <c r="I421" s="20"/>
      <c r="J421" s="5"/>
      <c r="K421" s="5"/>
      <c r="L421" s="5"/>
      <c r="M421" s="20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x14ac:dyDescent="0.25">
      <c r="A422" s="50" t="s">
        <v>512</v>
      </c>
      <c r="B422" s="77"/>
      <c r="C422" s="5">
        <v>1</v>
      </c>
      <c r="D422" s="5"/>
      <c r="E422" s="5"/>
      <c r="F422" s="5"/>
      <c r="G422" s="5"/>
      <c r="H422" s="5"/>
      <c r="I422" s="20"/>
      <c r="J422" s="5"/>
      <c r="K422" s="5"/>
      <c r="L422" s="5"/>
      <c r="M422" s="20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x14ac:dyDescent="0.25">
      <c r="A423" s="51" t="s">
        <v>515</v>
      </c>
      <c r="B423" s="77"/>
      <c r="C423" s="5">
        <v>1</v>
      </c>
      <c r="D423" s="5"/>
      <c r="E423" s="5"/>
      <c r="F423" s="5"/>
      <c r="G423" s="5"/>
      <c r="H423" s="5"/>
      <c r="I423" s="20"/>
      <c r="J423" s="5"/>
      <c r="K423" s="5"/>
      <c r="L423" s="5"/>
      <c r="M423" s="20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x14ac:dyDescent="0.25">
      <c r="A424" s="51" t="s">
        <v>856</v>
      </c>
      <c r="B424" s="205"/>
      <c r="C424" s="6"/>
      <c r="D424" s="6"/>
      <c r="E424" s="6"/>
      <c r="F424" s="6"/>
      <c r="G424" s="6">
        <v>1</v>
      </c>
      <c r="H424" s="6"/>
      <c r="I424" s="19"/>
      <c r="J424" s="6"/>
      <c r="K424" s="6"/>
      <c r="L424" s="6"/>
      <c r="M424" s="19" t="s">
        <v>1903</v>
      </c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x14ac:dyDescent="0.25">
      <c r="A425" s="51" t="s">
        <v>2167</v>
      </c>
      <c r="B425" s="77"/>
      <c r="C425" s="5"/>
      <c r="D425" s="5"/>
      <c r="E425" s="5"/>
      <c r="F425" s="5"/>
      <c r="G425" s="5">
        <v>1</v>
      </c>
      <c r="H425" s="5"/>
      <c r="I425" s="20"/>
      <c r="J425" s="5"/>
      <c r="K425" s="5"/>
      <c r="L425" s="5"/>
      <c r="M425" s="20" t="s">
        <v>2210</v>
      </c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x14ac:dyDescent="0.25">
      <c r="A426" s="51"/>
      <c r="B426" s="77"/>
      <c r="C426" s="5"/>
      <c r="D426" s="5"/>
      <c r="E426" s="5"/>
      <c r="F426" s="5"/>
      <c r="G426" s="5"/>
      <c r="H426" s="5"/>
      <c r="I426" s="20"/>
      <c r="J426" s="5"/>
      <c r="K426" s="5"/>
      <c r="L426" s="5"/>
      <c r="M426" s="20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x14ac:dyDescent="0.25">
      <c r="A427" s="51"/>
      <c r="B427" s="77"/>
      <c r="C427" s="5"/>
      <c r="D427" s="5"/>
      <c r="E427" s="5"/>
      <c r="F427" s="5"/>
      <c r="G427" s="5"/>
      <c r="H427" s="5"/>
      <c r="I427" s="20"/>
      <c r="J427" s="5"/>
      <c r="K427" s="5"/>
      <c r="L427" s="5"/>
      <c r="M427" s="20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16.5" customHeight="1" x14ac:dyDescent="0.25">
      <c r="A428" s="6"/>
      <c r="B428" s="77"/>
      <c r="C428" s="5"/>
      <c r="D428" s="5"/>
      <c r="E428" s="5"/>
      <c r="F428" s="5"/>
      <c r="G428" s="5"/>
      <c r="H428" s="5"/>
      <c r="I428" s="20"/>
      <c r="J428" s="5"/>
      <c r="K428" s="5"/>
      <c r="L428" s="5"/>
      <c r="M428" s="20"/>
      <c r="N428" s="5"/>
      <c r="O428" s="2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4.5" customHeight="1" x14ac:dyDescent="0.25">
      <c r="A429" s="3" t="s">
        <v>1032</v>
      </c>
      <c r="B429" s="203" t="s">
        <v>7</v>
      </c>
      <c r="C429" s="4">
        <f>SUM(C430:C451)</f>
        <v>18</v>
      </c>
      <c r="D429" s="4">
        <v>541</v>
      </c>
      <c r="E429" s="4" t="s">
        <v>4</v>
      </c>
      <c r="F429" s="4">
        <f>SUM(F430:F451)</f>
        <v>0</v>
      </c>
      <c r="G429" s="4">
        <f t="shared" ref="G429:L429" si="27">SUM(G430:G451)</f>
        <v>0</v>
      </c>
      <c r="H429" s="4">
        <f t="shared" si="27"/>
        <v>0</v>
      </c>
      <c r="I429" s="4">
        <f t="shared" si="27"/>
        <v>0</v>
      </c>
      <c r="J429" s="4">
        <f t="shared" si="27"/>
        <v>0</v>
      </c>
      <c r="K429" s="4">
        <f t="shared" si="27"/>
        <v>1</v>
      </c>
      <c r="L429" s="4">
        <f t="shared" si="27"/>
        <v>0</v>
      </c>
      <c r="M429" s="15"/>
      <c r="N429" s="16">
        <f>C429+G429+J429</f>
        <v>18</v>
      </c>
      <c r="O429" s="2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16.5" customHeight="1" x14ac:dyDescent="0.25">
      <c r="A430" s="51" t="s">
        <v>848</v>
      </c>
      <c r="B430" s="205"/>
      <c r="C430" s="6">
        <v>1</v>
      </c>
      <c r="D430" s="6"/>
      <c r="E430" s="6"/>
      <c r="F430" s="6"/>
      <c r="G430" s="6"/>
      <c r="H430" s="6"/>
      <c r="I430" s="19"/>
      <c r="J430" s="6"/>
      <c r="K430" s="6"/>
      <c r="L430" s="6"/>
      <c r="M430" s="19"/>
      <c r="N430" s="6"/>
      <c r="O430" s="2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16.5" customHeight="1" x14ac:dyDescent="0.25">
      <c r="A431" s="51" t="s">
        <v>1825</v>
      </c>
      <c r="B431" s="205"/>
      <c r="C431" s="6">
        <v>1</v>
      </c>
      <c r="D431" s="6"/>
      <c r="E431" s="6"/>
      <c r="F431" s="6"/>
      <c r="G431" s="6"/>
      <c r="H431" s="6"/>
      <c r="I431" s="19"/>
      <c r="J431" s="6"/>
      <c r="K431" s="6">
        <v>1</v>
      </c>
      <c r="L431" s="6"/>
      <c r="M431" s="19" t="s">
        <v>1797</v>
      </c>
      <c r="N431" s="6"/>
      <c r="O431" s="2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16.5" customHeight="1" x14ac:dyDescent="0.25">
      <c r="A432" s="51" t="s">
        <v>849</v>
      </c>
      <c r="B432" s="205"/>
      <c r="C432" s="6">
        <v>1</v>
      </c>
      <c r="D432" s="6"/>
      <c r="E432" s="6"/>
      <c r="F432" s="6"/>
      <c r="G432" s="6"/>
      <c r="H432" s="6"/>
      <c r="I432" s="19"/>
      <c r="J432" s="6"/>
      <c r="K432" s="6"/>
      <c r="L432" s="6"/>
      <c r="M432" s="19"/>
      <c r="N432" s="6"/>
      <c r="O432" s="2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16.5" customHeight="1" x14ac:dyDescent="0.25">
      <c r="A433" s="51" t="s">
        <v>850</v>
      </c>
      <c r="B433" s="205"/>
      <c r="C433" s="6">
        <v>1</v>
      </c>
      <c r="D433" s="6"/>
      <c r="E433" s="6"/>
      <c r="F433" s="6"/>
      <c r="G433" s="6"/>
      <c r="H433" s="6"/>
      <c r="I433" s="19"/>
      <c r="J433" s="6"/>
      <c r="K433" s="6"/>
      <c r="L433" s="6"/>
      <c r="M433" s="19"/>
      <c r="N433" s="6"/>
      <c r="O433" s="2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16.5" customHeight="1" x14ac:dyDescent="0.25">
      <c r="A434" s="51" t="s">
        <v>851</v>
      </c>
      <c r="B434" s="205"/>
      <c r="C434" s="6">
        <v>1</v>
      </c>
      <c r="D434" s="6"/>
      <c r="E434" s="6"/>
      <c r="F434" s="6"/>
      <c r="G434" s="6"/>
      <c r="H434" s="6"/>
      <c r="I434" s="19"/>
      <c r="J434" s="6"/>
      <c r="K434" s="6"/>
      <c r="L434" s="6"/>
      <c r="M434" s="19"/>
      <c r="N434" s="6"/>
      <c r="O434" s="2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16.5" customHeight="1" x14ac:dyDescent="0.25">
      <c r="A435" s="51" t="s">
        <v>852</v>
      </c>
      <c r="B435" s="205"/>
      <c r="C435" s="6">
        <v>1</v>
      </c>
      <c r="D435" s="6"/>
      <c r="E435" s="6"/>
      <c r="F435" s="6"/>
      <c r="G435" s="6"/>
      <c r="H435" s="6"/>
      <c r="I435" s="19"/>
      <c r="J435" s="6"/>
      <c r="K435" s="6"/>
      <c r="L435" s="6"/>
      <c r="M435" s="19"/>
      <c r="N435" s="6"/>
      <c r="O435" s="2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16.5" customHeight="1" x14ac:dyDescent="0.25">
      <c r="A436" s="51" t="s">
        <v>854</v>
      </c>
      <c r="B436" s="205"/>
      <c r="C436" s="6">
        <v>1</v>
      </c>
      <c r="D436" s="6"/>
      <c r="E436" s="6"/>
      <c r="F436" s="6"/>
      <c r="G436" s="6"/>
      <c r="H436" s="6"/>
      <c r="I436" s="19"/>
      <c r="J436" s="6"/>
      <c r="K436" s="6"/>
      <c r="L436" s="6"/>
      <c r="M436" s="19"/>
      <c r="N436" s="6"/>
      <c r="O436" s="2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16.5" customHeight="1" x14ac:dyDescent="0.25">
      <c r="A437" s="51" t="s">
        <v>855</v>
      </c>
      <c r="B437" s="205"/>
      <c r="C437" s="6">
        <v>1</v>
      </c>
      <c r="D437" s="6"/>
      <c r="E437" s="6"/>
      <c r="F437" s="6"/>
      <c r="G437" s="6"/>
      <c r="H437" s="6"/>
      <c r="I437" s="19"/>
      <c r="J437" s="6"/>
      <c r="K437" s="6"/>
      <c r="L437" s="6"/>
      <c r="M437" s="19"/>
      <c r="N437" s="6"/>
      <c r="O437" s="2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16.5" customHeight="1" x14ac:dyDescent="0.25">
      <c r="A438" s="6" t="s">
        <v>83</v>
      </c>
      <c r="B438" s="205"/>
      <c r="C438" s="6">
        <v>1</v>
      </c>
      <c r="D438" s="6"/>
      <c r="E438" s="6"/>
      <c r="F438" s="6"/>
      <c r="G438" s="6"/>
      <c r="H438" s="6"/>
      <c r="I438" s="19"/>
      <c r="J438" s="6"/>
      <c r="K438" s="6"/>
      <c r="L438" s="6"/>
      <c r="M438" s="19"/>
      <c r="N438" s="6"/>
      <c r="O438" s="2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16.5" customHeight="1" x14ac:dyDescent="0.25">
      <c r="A439" s="51" t="s">
        <v>858</v>
      </c>
      <c r="B439" s="205"/>
      <c r="C439" s="6">
        <v>1</v>
      </c>
      <c r="D439" s="6"/>
      <c r="E439" s="6"/>
      <c r="F439" s="6"/>
      <c r="G439" s="6"/>
      <c r="H439" s="6"/>
      <c r="I439" s="19"/>
      <c r="J439" s="6"/>
      <c r="K439" s="6"/>
      <c r="L439" s="6"/>
      <c r="M439" s="19"/>
      <c r="N439" s="6"/>
      <c r="O439" s="2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16.5" customHeight="1" x14ac:dyDescent="0.25">
      <c r="A440" s="51" t="s">
        <v>859</v>
      </c>
      <c r="B440" s="77"/>
      <c r="C440" s="5">
        <v>1</v>
      </c>
      <c r="D440" s="5"/>
      <c r="E440" s="5"/>
      <c r="F440" s="5"/>
      <c r="G440" s="5"/>
      <c r="H440" s="5"/>
      <c r="I440" s="20"/>
      <c r="J440" s="5"/>
      <c r="K440" s="5"/>
      <c r="L440" s="5"/>
      <c r="M440" s="20"/>
      <c r="N440" s="5"/>
      <c r="O440" s="2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16.5" customHeight="1" x14ac:dyDescent="0.25">
      <c r="A441" s="51" t="s">
        <v>1836</v>
      </c>
      <c r="B441" s="77"/>
      <c r="C441" s="5">
        <v>1</v>
      </c>
      <c r="D441" s="5"/>
      <c r="E441" s="5"/>
      <c r="F441" s="5"/>
      <c r="G441" s="5"/>
      <c r="H441" s="5"/>
      <c r="I441" s="20"/>
      <c r="J441" s="5"/>
      <c r="K441" s="5"/>
      <c r="L441" s="5"/>
      <c r="M441" s="20"/>
      <c r="N441" s="5"/>
      <c r="O441" s="2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16.5" customHeight="1" x14ac:dyDescent="0.25">
      <c r="A442" s="51" t="s">
        <v>861</v>
      </c>
      <c r="B442" s="77"/>
      <c r="C442" s="5">
        <v>1</v>
      </c>
      <c r="D442" s="5"/>
      <c r="E442" s="5"/>
      <c r="F442" s="5"/>
      <c r="G442" s="5"/>
      <c r="H442" s="5"/>
      <c r="I442" s="20"/>
      <c r="J442" s="5"/>
      <c r="K442" s="5"/>
      <c r="L442" s="5"/>
      <c r="M442" s="20"/>
      <c r="N442" s="5"/>
      <c r="O442" s="2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ht="16.5" customHeight="1" x14ac:dyDescent="0.25">
      <c r="A443" s="51" t="s">
        <v>862</v>
      </c>
      <c r="B443" s="77"/>
      <c r="C443" s="5">
        <v>1</v>
      </c>
      <c r="D443" s="5"/>
      <c r="E443" s="5"/>
      <c r="F443" s="5"/>
      <c r="G443" s="5"/>
      <c r="H443" s="5"/>
      <c r="I443" s="20"/>
      <c r="J443" s="5"/>
      <c r="K443" s="5"/>
      <c r="L443" s="5"/>
      <c r="M443" s="20"/>
      <c r="N443" s="5"/>
      <c r="O443" s="2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16.5" customHeight="1" x14ac:dyDescent="0.25">
      <c r="A444" s="51" t="s">
        <v>863</v>
      </c>
      <c r="B444" s="77"/>
      <c r="C444" s="5">
        <v>1</v>
      </c>
      <c r="D444" s="5"/>
      <c r="E444" s="5"/>
      <c r="F444" s="5"/>
      <c r="G444" s="5"/>
      <c r="H444" s="5"/>
      <c r="I444" s="20"/>
      <c r="J444" s="5"/>
      <c r="K444" s="5"/>
      <c r="L444" s="5"/>
      <c r="M444" s="20"/>
      <c r="N444" s="5"/>
      <c r="O444" s="2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16.5" customHeight="1" x14ac:dyDescent="0.25">
      <c r="A445" s="51" t="s">
        <v>864</v>
      </c>
      <c r="B445" s="77"/>
      <c r="C445" s="5">
        <v>1</v>
      </c>
      <c r="D445" s="5"/>
      <c r="E445" s="5"/>
      <c r="F445" s="5"/>
      <c r="G445" s="5"/>
      <c r="H445" s="5"/>
      <c r="I445" s="20"/>
      <c r="J445" s="5"/>
      <c r="K445" s="5"/>
      <c r="L445" s="5"/>
      <c r="M445" s="20"/>
      <c r="N445" s="5"/>
      <c r="O445" s="2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16.5" customHeight="1" x14ac:dyDescent="0.25">
      <c r="A446" s="51" t="s">
        <v>865</v>
      </c>
      <c r="B446" s="77"/>
      <c r="C446" s="5">
        <v>1</v>
      </c>
      <c r="D446" s="5"/>
      <c r="E446" s="5"/>
      <c r="F446" s="5"/>
      <c r="G446" s="5"/>
      <c r="H446" s="5"/>
      <c r="I446" s="20"/>
      <c r="J446" s="5"/>
      <c r="K446" s="5"/>
      <c r="L446" s="5"/>
      <c r="M446" s="20"/>
      <c r="N446" s="5"/>
      <c r="O446" s="2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16.5" customHeight="1" x14ac:dyDescent="0.25">
      <c r="A447" s="83" t="s">
        <v>115</v>
      </c>
      <c r="B447" s="77"/>
      <c r="C447" s="5">
        <v>1</v>
      </c>
      <c r="D447" s="5"/>
      <c r="E447" s="5"/>
      <c r="F447" s="5"/>
      <c r="G447" s="5"/>
      <c r="H447" s="5"/>
      <c r="I447" s="20"/>
      <c r="J447" s="5"/>
      <c r="K447" s="5"/>
      <c r="L447" s="5"/>
      <c r="M447" s="20"/>
      <c r="N447" s="5"/>
      <c r="O447" s="2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16.5" customHeight="1" x14ac:dyDescent="0.25">
      <c r="A448" s="51"/>
      <c r="B448" s="77"/>
      <c r="C448" s="5"/>
      <c r="D448" s="5"/>
      <c r="E448" s="5"/>
      <c r="F448" s="5"/>
      <c r="G448" s="5"/>
      <c r="H448" s="5"/>
      <c r="I448" s="20"/>
      <c r="J448" s="5"/>
      <c r="K448" s="5"/>
      <c r="L448" s="5"/>
      <c r="M448" s="20"/>
      <c r="N448" s="5"/>
      <c r="O448" s="2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16.5" customHeight="1" x14ac:dyDescent="0.25">
      <c r="A449" s="6"/>
      <c r="B449" s="77"/>
      <c r="C449" s="5"/>
      <c r="D449" s="5"/>
      <c r="E449" s="5"/>
      <c r="F449" s="5"/>
      <c r="G449" s="5"/>
      <c r="H449" s="5"/>
      <c r="I449" s="20"/>
      <c r="J449" s="5"/>
      <c r="K449" s="5"/>
      <c r="L449" s="5"/>
      <c r="M449" s="20"/>
      <c r="N449" s="5"/>
      <c r="O449" s="2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16.5" customHeight="1" x14ac:dyDescent="0.25">
      <c r="A450" s="6"/>
      <c r="B450" s="77"/>
      <c r="C450" s="5"/>
      <c r="D450" s="5"/>
      <c r="E450" s="5"/>
      <c r="F450" s="5"/>
      <c r="G450" s="5"/>
      <c r="H450" s="5"/>
      <c r="I450" s="20"/>
      <c r="J450" s="5"/>
      <c r="K450" s="5"/>
      <c r="L450" s="5"/>
      <c r="M450" s="20"/>
      <c r="N450" s="5"/>
      <c r="O450" s="2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16.5" customHeight="1" x14ac:dyDescent="0.25">
      <c r="A451" s="6"/>
      <c r="B451" s="77"/>
      <c r="C451" s="5"/>
      <c r="D451" s="5"/>
      <c r="E451" s="5"/>
      <c r="F451" s="5"/>
      <c r="G451" s="5"/>
      <c r="H451" s="5"/>
      <c r="I451" s="20"/>
      <c r="J451" s="5"/>
      <c r="K451" s="5"/>
      <c r="L451" s="5"/>
      <c r="M451" s="20"/>
      <c r="N451" s="5"/>
      <c r="O451" s="2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46.9" customHeight="1" x14ac:dyDescent="0.25">
      <c r="A452" s="3" t="s">
        <v>2211</v>
      </c>
      <c r="B452" s="203" t="s">
        <v>7</v>
      </c>
      <c r="C452" s="4">
        <f>SUM(C453:C479)</f>
        <v>25</v>
      </c>
      <c r="D452" s="4">
        <v>611</v>
      </c>
      <c r="E452" s="195" t="s">
        <v>2346</v>
      </c>
      <c r="F452" s="4">
        <f>SUM(F453:F479)</f>
        <v>0</v>
      </c>
      <c r="G452" s="4">
        <f t="shared" ref="G452:L452" si="28">SUM(G453:G479)</f>
        <v>1</v>
      </c>
      <c r="H452" s="4">
        <f t="shared" si="28"/>
        <v>0</v>
      </c>
      <c r="I452" s="4"/>
      <c r="J452" s="4">
        <f t="shared" si="28"/>
        <v>0</v>
      </c>
      <c r="K452" s="4">
        <f t="shared" si="28"/>
        <v>0</v>
      </c>
      <c r="L452" s="4">
        <f t="shared" si="28"/>
        <v>0</v>
      </c>
      <c r="M452" s="15"/>
      <c r="N452" s="16">
        <f>C452+G452+J452</f>
        <v>26</v>
      </c>
      <c r="O452" s="2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16.5" customHeight="1" x14ac:dyDescent="0.25">
      <c r="A453" s="6" t="s">
        <v>2347</v>
      </c>
      <c r="B453" s="77"/>
      <c r="C453" s="5">
        <v>1</v>
      </c>
      <c r="D453" s="5"/>
      <c r="E453" s="5"/>
      <c r="F453" s="5"/>
      <c r="G453" s="5"/>
      <c r="H453" s="5"/>
      <c r="I453" s="20"/>
      <c r="J453" s="5"/>
      <c r="K453" s="5"/>
      <c r="L453" s="5"/>
      <c r="M453" s="20"/>
      <c r="N453" s="5"/>
      <c r="O453" s="2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16.5" customHeight="1" x14ac:dyDescent="0.25">
      <c r="A454" s="6" t="s">
        <v>2348</v>
      </c>
      <c r="B454" s="77"/>
      <c r="C454" s="5">
        <v>1</v>
      </c>
      <c r="D454" s="5"/>
      <c r="E454" s="5"/>
      <c r="F454" s="5"/>
      <c r="G454" s="5"/>
      <c r="H454" s="5"/>
      <c r="I454" s="20"/>
      <c r="J454" s="5"/>
      <c r="K454" s="5"/>
      <c r="L454" s="5"/>
      <c r="M454" s="20"/>
      <c r="N454" s="5"/>
      <c r="O454" s="2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16.5" customHeight="1" x14ac:dyDescent="0.25">
      <c r="A455" s="6" t="s">
        <v>2349</v>
      </c>
      <c r="B455" s="77"/>
      <c r="C455" s="5">
        <v>1</v>
      </c>
      <c r="D455" s="5"/>
      <c r="E455" s="5"/>
      <c r="F455" s="5"/>
      <c r="G455" s="5"/>
      <c r="H455" s="5"/>
      <c r="I455" s="20"/>
      <c r="J455" s="5"/>
      <c r="K455" s="5"/>
      <c r="L455" s="5"/>
      <c r="M455" s="20"/>
      <c r="N455" s="5"/>
      <c r="O455" s="2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16.5" customHeight="1" x14ac:dyDescent="0.25">
      <c r="A456" s="6" t="s">
        <v>2350</v>
      </c>
      <c r="B456" s="77"/>
      <c r="C456" s="5">
        <v>1</v>
      </c>
      <c r="D456" s="5"/>
      <c r="E456" s="5"/>
      <c r="F456" s="5"/>
      <c r="G456" s="5"/>
      <c r="H456" s="5"/>
      <c r="I456" s="20"/>
      <c r="J456" s="5"/>
      <c r="K456" s="5"/>
      <c r="L456" s="5"/>
      <c r="M456" s="20"/>
      <c r="N456" s="5"/>
      <c r="O456" s="2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16.5" customHeight="1" x14ac:dyDescent="0.25">
      <c r="A457" s="6" t="s">
        <v>2351</v>
      </c>
      <c r="B457" s="77"/>
      <c r="C457" s="5">
        <v>1</v>
      </c>
      <c r="D457" s="5"/>
      <c r="E457" s="5"/>
      <c r="F457" s="5"/>
      <c r="G457" s="5"/>
      <c r="H457" s="5"/>
      <c r="I457" s="20"/>
      <c r="J457" s="5"/>
      <c r="K457" s="5"/>
      <c r="L457" s="5"/>
      <c r="M457" s="20"/>
      <c r="N457" s="5"/>
      <c r="O457" s="2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16.5" customHeight="1" x14ac:dyDescent="0.25">
      <c r="A458" s="6" t="s">
        <v>2352</v>
      </c>
      <c r="B458" s="77"/>
      <c r="C458" s="5">
        <v>1</v>
      </c>
      <c r="D458" s="5"/>
      <c r="E458" s="5"/>
      <c r="F458" s="5"/>
      <c r="G458" s="5"/>
      <c r="H458" s="5"/>
      <c r="I458" s="20"/>
      <c r="J458" s="5"/>
      <c r="K458" s="5"/>
      <c r="L458" s="5"/>
      <c r="M458" s="20"/>
      <c r="N458" s="5"/>
      <c r="O458" s="2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16.5" customHeight="1" x14ac:dyDescent="0.25">
      <c r="A459" s="6" t="s">
        <v>2353</v>
      </c>
      <c r="B459" s="77"/>
      <c r="C459" s="5">
        <v>1</v>
      </c>
      <c r="D459" s="5"/>
      <c r="E459" s="5"/>
      <c r="F459" s="5"/>
      <c r="G459" s="5"/>
      <c r="H459" s="5"/>
      <c r="I459" s="20"/>
      <c r="J459" s="5"/>
      <c r="K459" s="5"/>
      <c r="L459" s="5"/>
      <c r="M459" s="20"/>
      <c r="N459" s="5"/>
      <c r="O459" s="2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16.5" customHeight="1" x14ac:dyDescent="0.25">
      <c r="A460" s="6" t="s">
        <v>2354</v>
      </c>
      <c r="B460" s="77"/>
      <c r="C460" s="5">
        <v>1</v>
      </c>
      <c r="D460" s="5"/>
      <c r="E460" s="5"/>
      <c r="F460" s="5"/>
      <c r="G460" s="5"/>
      <c r="H460" s="5"/>
      <c r="I460" s="20"/>
      <c r="J460" s="5"/>
      <c r="K460" s="5"/>
      <c r="L460" s="5"/>
      <c r="M460" s="20"/>
      <c r="N460" s="5"/>
      <c r="O460" s="2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16.5" customHeight="1" x14ac:dyDescent="0.25">
      <c r="A461" s="6" t="s">
        <v>2355</v>
      </c>
      <c r="B461" s="77"/>
      <c r="C461" s="5">
        <v>1</v>
      </c>
      <c r="D461" s="5"/>
      <c r="E461" s="5"/>
      <c r="F461" s="5"/>
      <c r="G461" s="5"/>
      <c r="H461" s="5"/>
      <c r="I461" s="20"/>
      <c r="J461" s="5"/>
      <c r="K461" s="5"/>
      <c r="L461" s="5"/>
      <c r="M461" s="20"/>
      <c r="N461" s="5"/>
      <c r="O461" s="2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16.5" customHeight="1" x14ac:dyDescent="0.25">
      <c r="A462" s="6" t="s">
        <v>2356</v>
      </c>
      <c r="B462" s="77"/>
      <c r="C462" s="5">
        <v>1</v>
      </c>
      <c r="D462" s="5"/>
      <c r="E462" s="5"/>
      <c r="F462" s="5"/>
      <c r="G462" s="5"/>
      <c r="H462" s="5"/>
      <c r="I462" s="20"/>
      <c r="J462" s="5"/>
      <c r="K462" s="5"/>
      <c r="L462" s="5"/>
      <c r="M462" s="20"/>
      <c r="N462" s="5"/>
      <c r="O462" s="2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16.5" customHeight="1" x14ac:dyDescent="0.25">
      <c r="A463" s="6" t="s">
        <v>2357</v>
      </c>
      <c r="B463" s="77"/>
      <c r="C463" s="5">
        <v>1</v>
      </c>
      <c r="D463" s="5"/>
      <c r="E463" s="5"/>
      <c r="F463" s="5"/>
      <c r="G463" s="5"/>
      <c r="H463" s="5"/>
      <c r="I463" s="20"/>
      <c r="J463" s="5"/>
      <c r="K463" s="5"/>
      <c r="L463" s="5"/>
      <c r="M463" s="20"/>
      <c r="N463" s="5"/>
      <c r="O463" s="2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16.5" customHeight="1" x14ac:dyDescent="0.25">
      <c r="A464" s="6" t="s">
        <v>2358</v>
      </c>
      <c r="B464" s="77"/>
      <c r="C464" s="5">
        <v>1</v>
      </c>
      <c r="D464" s="5"/>
      <c r="E464" s="5"/>
      <c r="F464" s="5"/>
      <c r="G464" s="5"/>
      <c r="H464" s="5"/>
      <c r="I464" s="20"/>
      <c r="J464" s="5"/>
      <c r="K464" s="5"/>
      <c r="L464" s="5"/>
      <c r="M464" s="20"/>
      <c r="N464" s="5"/>
      <c r="O464" s="2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16.5" customHeight="1" x14ac:dyDescent="0.25">
      <c r="A465" s="6" t="s">
        <v>2359</v>
      </c>
      <c r="B465" s="77"/>
      <c r="C465" s="5">
        <v>1</v>
      </c>
      <c r="D465" s="5"/>
      <c r="E465" s="5"/>
      <c r="F465" s="5"/>
      <c r="G465" s="5"/>
      <c r="H465" s="5"/>
      <c r="I465" s="20"/>
      <c r="J465" s="5"/>
      <c r="K465" s="5"/>
      <c r="L465" s="5"/>
      <c r="M465" s="20"/>
      <c r="N465" s="5"/>
      <c r="O465" s="2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16.5" customHeight="1" x14ac:dyDescent="0.25">
      <c r="A466" s="6" t="s">
        <v>2360</v>
      </c>
      <c r="B466" s="77"/>
      <c r="C466" s="5">
        <v>1</v>
      </c>
      <c r="D466" s="5"/>
      <c r="E466" s="5"/>
      <c r="F466" s="5"/>
      <c r="G466" s="5"/>
      <c r="H466" s="5"/>
      <c r="I466" s="20"/>
      <c r="J466" s="5"/>
      <c r="K466" s="5"/>
      <c r="L466" s="5"/>
      <c r="M466" s="20"/>
      <c r="N466" s="5"/>
      <c r="O466" s="2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16.5" customHeight="1" x14ac:dyDescent="0.25">
      <c r="A467" s="6" t="s">
        <v>2361</v>
      </c>
      <c r="B467" s="77"/>
      <c r="C467" s="5">
        <v>1</v>
      </c>
      <c r="D467" s="5"/>
      <c r="E467" s="5"/>
      <c r="F467" s="5"/>
      <c r="G467" s="5"/>
      <c r="H467" s="5"/>
      <c r="I467" s="20"/>
      <c r="J467" s="5"/>
      <c r="K467" s="5"/>
      <c r="L467" s="5"/>
      <c r="M467" s="20"/>
      <c r="N467" s="5"/>
      <c r="O467" s="2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16.5" customHeight="1" x14ac:dyDescent="0.25">
      <c r="A468" s="6" t="s">
        <v>2362</v>
      </c>
      <c r="B468" s="77"/>
      <c r="C468" s="5">
        <v>1</v>
      </c>
      <c r="D468" s="5"/>
      <c r="E468" s="5"/>
      <c r="F468" s="5"/>
      <c r="G468" s="5"/>
      <c r="H468" s="5"/>
      <c r="I468" s="20"/>
      <c r="J468" s="5"/>
      <c r="K468" s="5"/>
      <c r="L468" s="5"/>
      <c r="M468" s="20"/>
      <c r="N468" s="5"/>
      <c r="O468" s="2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16.5" customHeight="1" x14ac:dyDescent="0.25">
      <c r="A469" s="6" t="s">
        <v>2363</v>
      </c>
      <c r="B469" s="77"/>
      <c r="C469" s="5">
        <v>1</v>
      </c>
      <c r="D469" s="5"/>
      <c r="E469" s="5"/>
      <c r="F469" s="5"/>
      <c r="G469" s="5"/>
      <c r="H469" s="5"/>
      <c r="I469" s="20"/>
      <c r="J469" s="5"/>
      <c r="K469" s="5"/>
      <c r="L469" s="5"/>
      <c r="M469" s="20"/>
      <c r="N469" s="5"/>
      <c r="O469" s="2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16.5" customHeight="1" x14ac:dyDescent="0.25">
      <c r="A470" s="6" t="s">
        <v>2364</v>
      </c>
      <c r="B470" s="77"/>
      <c r="C470" s="5">
        <v>1</v>
      </c>
      <c r="D470" s="5"/>
      <c r="E470" s="5"/>
      <c r="F470" s="5"/>
      <c r="G470" s="5"/>
      <c r="H470" s="5"/>
      <c r="I470" s="20"/>
      <c r="J470" s="5"/>
      <c r="K470" s="5"/>
      <c r="L470" s="5"/>
      <c r="M470" s="20"/>
      <c r="N470" s="5"/>
      <c r="O470" s="2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16.5" customHeight="1" x14ac:dyDescent="0.25">
      <c r="A471" s="6" t="s">
        <v>2365</v>
      </c>
      <c r="B471" s="77"/>
      <c r="C471" s="5">
        <v>1</v>
      </c>
      <c r="D471" s="5"/>
      <c r="E471" s="5"/>
      <c r="F471" s="5"/>
      <c r="G471" s="5"/>
      <c r="H471" s="5"/>
      <c r="I471" s="20"/>
      <c r="J471" s="5"/>
      <c r="K471" s="5"/>
      <c r="L471" s="5"/>
      <c r="M471" s="20"/>
      <c r="N471" s="5"/>
      <c r="O471" s="2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16.5" customHeight="1" x14ac:dyDescent="0.25">
      <c r="A472" s="6" t="s">
        <v>2366</v>
      </c>
      <c r="B472" s="77"/>
      <c r="C472" s="5">
        <v>1</v>
      </c>
      <c r="D472" s="5"/>
      <c r="E472" s="5"/>
      <c r="F472" s="5"/>
      <c r="G472" s="5"/>
      <c r="H472" s="5"/>
      <c r="I472" s="20"/>
      <c r="J472" s="5"/>
      <c r="K472" s="5"/>
      <c r="L472" s="5"/>
      <c r="M472" s="20"/>
      <c r="N472" s="5"/>
      <c r="O472" s="2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16.5" customHeight="1" x14ac:dyDescent="0.25">
      <c r="A473" s="6" t="s">
        <v>2367</v>
      </c>
      <c r="B473" s="77"/>
      <c r="C473" s="5">
        <v>1</v>
      </c>
      <c r="D473" s="5"/>
      <c r="E473" s="5"/>
      <c r="F473" s="5"/>
      <c r="G473" s="5"/>
      <c r="H473" s="5"/>
      <c r="I473" s="20"/>
      <c r="J473" s="5"/>
      <c r="K473" s="5"/>
      <c r="L473" s="5"/>
      <c r="M473" s="20"/>
      <c r="N473" s="5"/>
      <c r="O473" s="2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16.5" customHeight="1" x14ac:dyDescent="0.25">
      <c r="A474" s="6" t="s">
        <v>2368</v>
      </c>
      <c r="B474" s="77"/>
      <c r="C474" s="5">
        <v>1</v>
      </c>
      <c r="D474" s="5"/>
      <c r="E474" s="5"/>
      <c r="F474" s="5"/>
      <c r="G474" s="5"/>
      <c r="H474" s="5"/>
      <c r="I474" s="20"/>
      <c r="J474" s="5"/>
      <c r="K474" s="5"/>
      <c r="L474" s="5"/>
      <c r="M474" s="20"/>
      <c r="N474" s="5"/>
      <c r="O474" s="2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spans="1:28" ht="16.5" customHeight="1" x14ac:dyDescent="0.25">
      <c r="A475" s="6" t="s">
        <v>2369</v>
      </c>
      <c r="B475" s="77"/>
      <c r="C475" s="5">
        <v>1</v>
      </c>
      <c r="D475" s="5"/>
      <c r="E475" s="5"/>
      <c r="F475" s="5"/>
      <c r="G475" s="5"/>
      <c r="H475" s="5"/>
      <c r="I475" s="20"/>
      <c r="J475" s="5"/>
      <c r="K475" s="5"/>
      <c r="L475" s="5"/>
      <c r="M475" s="20"/>
      <c r="N475" s="5"/>
      <c r="O475" s="2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16.5" customHeight="1" x14ac:dyDescent="0.25">
      <c r="A476" s="6" t="s">
        <v>2370</v>
      </c>
      <c r="B476" s="77"/>
      <c r="C476" s="5">
        <v>1</v>
      </c>
      <c r="D476" s="5"/>
      <c r="E476" s="5"/>
      <c r="F476" s="5"/>
      <c r="G476" s="5"/>
      <c r="H476" s="5"/>
      <c r="I476" s="20"/>
      <c r="J476" s="5"/>
      <c r="K476" s="5"/>
      <c r="L476" s="5"/>
      <c r="M476" s="20"/>
      <c r="N476" s="5"/>
      <c r="O476" s="2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16.5" customHeight="1" x14ac:dyDescent="0.25">
      <c r="A477" s="6"/>
      <c r="B477" s="77"/>
      <c r="C477" s="5">
        <v>1</v>
      </c>
      <c r="D477" s="5"/>
      <c r="E477" s="5"/>
      <c r="F477" s="5"/>
      <c r="G477" s="5"/>
      <c r="H477" s="5"/>
      <c r="I477" s="20"/>
      <c r="J477" s="5"/>
      <c r="K477" s="5"/>
      <c r="L477" s="5"/>
      <c r="M477" s="20"/>
      <c r="N477" s="5"/>
      <c r="O477" s="2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18.75" customHeight="1" x14ac:dyDescent="0.25">
      <c r="A478" s="43" t="s">
        <v>221</v>
      </c>
      <c r="B478" s="205"/>
      <c r="C478" s="6"/>
      <c r="D478" s="6"/>
      <c r="E478" s="6"/>
      <c r="F478" s="6"/>
      <c r="G478" s="6">
        <v>1</v>
      </c>
      <c r="H478" s="6"/>
      <c r="I478" s="19"/>
      <c r="J478" s="6"/>
      <c r="K478" s="6"/>
      <c r="L478" s="6"/>
      <c r="M478" s="19" t="s">
        <v>2106</v>
      </c>
      <c r="N478" s="5"/>
      <c r="O478" s="6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x14ac:dyDescent="0.25">
      <c r="B479" s="77"/>
      <c r="C479" s="5"/>
      <c r="D479" s="5"/>
      <c r="E479" s="5"/>
      <c r="F479" s="5"/>
      <c r="G479" s="5"/>
      <c r="H479" s="5"/>
      <c r="I479" s="20"/>
      <c r="J479" s="5"/>
      <c r="K479" s="5"/>
      <c r="L479" s="5"/>
      <c r="M479" s="20"/>
      <c r="N479" s="5"/>
      <c r="O479" s="6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45.6" customHeight="1" x14ac:dyDescent="0.25">
      <c r="A480" s="1"/>
      <c r="B480" s="203" t="s">
        <v>7</v>
      </c>
      <c r="C480" s="4">
        <f>SUM(C481:C507)</f>
        <v>23</v>
      </c>
      <c r="D480" s="4">
        <v>621</v>
      </c>
      <c r="E480" s="195" t="s">
        <v>2520</v>
      </c>
      <c r="F480" s="4">
        <f>SUM(F481:F507)</f>
        <v>0</v>
      </c>
      <c r="G480" s="4">
        <f t="shared" ref="G480:L480" si="29">SUM(G481:G507)</f>
        <v>0</v>
      </c>
      <c r="H480" s="4">
        <f t="shared" si="29"/>
        <v>0</v>
      </c>
      <c r="I480" s="4"/>
      <c r="J480" s="4">
        <f t="shared" si="29"/>
        <v>0</v>
      </c>
      <c r="K480" s="4">
        <f t="shared" si="29"/>
        <v>0</v>
      </c>
      <c r="L480" s="4">
        <f t="shared" si="29"/>
        <v>0</v>
      </c>
      <c r="M480" s="15"/>
      <c r="N480" s="16">
        <f>C480+G480+J480</f>
        <v>23</v>
      </c>
      <c r="O480" s="6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x14ac:dyDescent="0.25">
      <c r="A481" s="43" t="s">
        <v>211</v>
      </c>
      <c r="B481" s="205"/>
      <c r="C481" s="6">
        <v>1</v>
      </c>
      <c r="D481" s="6"/>
      <c r="E481" s="6"/>
      <c r="F481" s="6"/>
      <c r="G481" s="6"/>
      <c r="H481" s="6"/>
      <c r="I481" s="19"/>
      <c r="J481" s="6"/>
      <c r="K481" s="6"/>
      <c r="L481" s="6"/>
      <c r="M481" s="19"/>
      <c r="N481" s="6"/>
      <c r="O481" s="6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x14ac:dyDescent="0.25">
      <c r="A482" s="43" t="s">
        <v>212</v>
      </c>
      <c r="B482" s="205"/>
      <c r="C482" s="6">
        <v>1</v>
      </c>
      <c r="D482" s="6"/>
      <c r="E482" s="6"/>
      <c r="F482" s="6"/>
      <c r="G482" s="6"/>
      <c r="H482" s="6"/>
      <c r="I482" s="19"/>
      <c r="J482" s="6"/>
      <c r="K482" s="6"/>
      <c r="L482" s="6"/>
      <c r="M482" s="19"/>
      <c r="N482" s="6"/>
      <c r="O482" s="6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x14ac:dyDescent="0.25">
      <c r="A483" s="43" t="s">
        <v>213</v>
      </c>
      <c r="B483" s="205"/>
      <c r="C483" s="6">
        <v>1</v>
      </c>
      <c r="D483" s="6"/>
      <c r="E483" s="6"/>
      <c r="F483" s="6"/>
      <c r="G483" s="6"/>
      <c r="H483" s="6"/>
      <c r="I483" s="19"/>
      <c r="J483" s="6"/>
      <c r="K483" s="6"/>
      <c r="L483" s="6"/>
      <c r="M483" s="19"/>
      <c r="N483" s="6"/>
      <c r="O483" s="6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x14ac:dyDescent="0.25">
      <c r="A484" s="43" t="s">
        <v>214</v>
      </c>
      <c r="B484" s="205"/>
      <c r="C484" s="6">
        <v>1</v>
      </c>
      <c r="D484" s="6"/>
      <c r="E484" s="6"/>
      <c r="F484" s="6"/>
      <c r="G484" s="6"/>
      <c r="H484" s="6"/>
      <c r="I484" s="19"/>
      <c r="J484" s="6"/>
      <c r="K484" s="6"/>
      <c r="L484" s="6"/>
      <c r="M484" s="19"/>
      <c r="N484" s="6"/>
      <c r="O484" s="6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spans="1:28" x14ac:dyDescent="0.25">
      <c r="A485" s="43" t="s">
        <v>215</v>
      </c>
      <c r="B485" s="205"/>
      <c r="C485" s="6">
        <v>1</v>
      </c>
      <c r="D485" s="6"/>
      <c r="E485" s="6"/>
      <c r="F485" s="6"/>
      <c r="G485" s="6"/>
      <c r="H485" s="6"/>
      <c r="I485" s="19"/>
      <c r="J485" s="6"/>
      <c r="K485" s="6"/>
      <c r="L485" s="6"/>
      <c r="M485" s="19"/>
      <c r="N485" s="6"/>
      <c r="O485" s="6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x14ac:dyDescent="0.25">
      <c r="A486" s="43" t="s">
        <v>216</v>
      </c>
      <c r="B486" s="205"/>
      <c r="C486" s="6">
        <v>1</v>
      </c>
      <c r="D486" s="6"/>
      <c r="E486" s="6"/>
      <c r="F486" s="6"/>
      <c r="G486" s="6"/>
      <c r="H486" s="6"/>
      <c r="I486" s="19"/>
      <c r="J486" s="6"/>
      <c r="K486" s="6"/>
      <c r="L486" s="6"/>
      <c r="M486" s="19"/>
      <c r="N486" s="6"/>
      <c r="O486" s="6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x14ac:dyDescent="0.25">
      <c r="A487" s="43" t="s">
        <v>217</v>
      </c>
      <c r="B487" s="205"/>
      <c r="C487" s="6">
        <v>1</v>
      </c>
      <c r="D487" s="6"/>
      <c r="E487" s="6"/>
      <c r="F487" s="6"/>
      <c r="G487" s="6"/>
      <c r="H487" s="6"/>
      <c r="I487" s="19"/>
      <c r="J487" s="6"/>
      <c r="K487" s="6"/>
      <c r="L487" s="6"/>
      <c r="M487" s="19"/>
      <c r="N487" s="6"/>
      <c r="O487" s="6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x14ac:dyDescent="0.25">
      <c r="A488" s="43" t="s">
        <v>218</v>
      </c>
      <c r="B488" s="205"/>
      <c r="C488" s="6">
        <v>1</v>
      </c>
      <c r="D488" s="6"/>
      <c r="E488" s="6"/>
      <c r="F488" s="6"/>
      <c r="G488" s="6"/>
      <c r="H488" s="6"/>
      <c r="I488" s="19"/>
      <c r="J488" s="6"/>
      <c r="K488" s="6"/>
      <c r="L488" s="6"/>
      <c r="M488" s="19"/>
      <c r="N488" s="6"/>
      <c r="O488" s="6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x14ac:dyDescent="0.25">
      <c r="A489" s="43" t="s">
        <v>219</v>
      </c>
      <c r="B489" s="205"/>
      <c r="C489" s="6">
        <v>1</v>
      </c>
      <c r="D489" s="6"/>
      <c r="E489" s="6"/>
      <c r="F489" s="6"/>
      <c r="G489" s="6"/>
      <c r="H489" s="6"/>
      <c r="I489" s="19"/>
      <c r="J489" s="6"/>
      <c r="K489" s="6"/>
      <c r="L489" s="6"/>
      <c r="M489" s="19"/>
      <c r="N489" s="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spans="1:28" x14ac:dyDescent="0.25">
      <c r="A490" s="43" t="s">
        <v>220</v>
      </c>
      <c r="B490" s="205"/>
      <c r="C490" s="6">
        <v>1</v>
      </c>
      <c r="D490" s="6"/>
      <c r="E490" s="6"/>
      <c r="F490" s="6"/>
      <c r="G490" s="6"/>
      <c r="H490" s="6"/>
      <c r="I490" s="19"/>
      <c r="J490" s="6"/>
      <c r="K490" s="6"/>
      <c r="L490" s="6"/>
      <c r="M490" s="19"/>
      <c r="N490" s="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x14ac:dyDescent="0.25">
      <c r="A491" s="43" t="s">
        <v>222</v>
      </c>
      <c r="B491" s="77"/>
      <c r="C491" s="5">
        <v>1</v>
      </c>
      <c r="D491" s="5"/>
      <c r="E491" s="5"/>
      <c r="F491" s="5"/>
      <c r="G491" s="5"/>
      <c r="H491" s="5"/>
      <c r="I491" s="20"/>
      <c r="J491" s="5"/>
      <c r="K491" s="5"/>
      <c r="L491" s="5"/>
      <c r="M491" s="20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x14ac:dyDescent="0.25">
      <c r="A492" s="43" t="s">
        <v>223</v>
      </c>
      <c r="B492" s="77"/>
      <c r="C492" s="5">
        <v>1</v>
      </c>
      <c r="D492" s="5"/>
      <c r="E492" s="5"/>
      <c r="F492" s="5"/>
      <c r="G492" s="5"/>
      <c r="H492" s="5"/>
      <c r="I492" s="20"/>
      <c r="J492" s="5"/>
      <c r="K492" s="5"/>
      <c r="L492" s="5"/>
      <c r="M492" s="20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x14ac:dyDescent="0.25">
      <c r="A493" s="43" t="s">
        <v>224</v>
      </c>
      <c r="B493" s="77"/>
      <c r="C493" s="5">
        <v>1</v>
      </c>
      <c r="D493" s="5"/>
      <c r="E493" s="5"/>
      <c r="F493" s="5"/>
      <c r="G493" s="5"/>
      <c r="H493" s="5"/>
      <c r="I493" s="20"/>
      <c r="J493" s="5"/>
      <c r="K493" s="5"/>
      <c r="L493" s="5"/>
      <c r="M493" s="20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spans="1:28" x14ac:dyDescent="0.25">
      <c r="A494" s="43" t="s">
        <v>225</v>
      </c>
      <c r="B494" s="77"/>
      <c r="C494" s="5">
        <v>1</v>
      </c>
      <c r="D494" s="5"/>
      <c r="E494" s="5"/>
      <c r="F494" s="5"/>
      <c r="G494" s="5"/>
      <c r="H494" s="5"/>
      <c r="I494" s="20"/>
      <c r="J494" s="5"/>
      <c r="K494" s="5"/>
      <c r="L494" s="5"/>
      <c r="M494" s="20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x14ac:dyDescent="0.25">
      <c r="A495" s="43" t="s">
        <v>226</v>
      </c>
      <c r="B495" s="77"/>
      <c r="C495" s="5">
        <v>1</v>
      </c>
      <c r="D495" s="5"/>
      <c r="E495" s="5"/>
      <c r="F495" s="5"/>
      <c r="G495" s="5"/>
      <c r="H495" s="5"/>
      <c r="I495" s="20"/>
      <c r="J495" s="5"/>
      <c r="K495" s="5"/>
      <c r="L495" s="5"/>
      <c r="M495" s="20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x14ac:dyDescent="0.25">
      <c r="A496" s="43" t="s">
        <v>1951</v>
      </c>
      <c r="B496" s="77"/>
      <c r="C496" s="5">
        <v>1</v>
      </c>
      <c r="D496" s="5"/>
      <c r="E496" s="5"/>
      <c r="F496" s="5"/>
      <c r="G496" s="5"/>
      <c r="H496" s="5"/>
      <c r="I496" s="20"/>
      <c r="J496" s="5"/>
      <c r="K496" s="5"/>
      <c r="L496" s="5"/>
      <c r="M496" s="20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x14ac:dyDescent="0.25">
      <c r="A497" s="43" t="s">
        <v>228</v>
      </c>
      <c r="B497" s="77"/>
      <c r="C497" s="5">
        <v>1</v>
      </c>
      <c r="D497" s="5"/>
      <c r="E497" s="5"/>
      <c r="F497" s="5"/>
      <c r="G497" s="5"/>
      <c r="H497" s="5"/>
      <c r="I497" s="20"/>
      <c r="J497" s="5"/>
      <c r="K497" s="5"/>
      <c r="L497" s="5"/>
      <c r="M497" s="20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x14ac:dyDescent="0.25">
      <c r="A498" s="43" t="s">
        <v>229</v>
      </c>
      <c r="B498" s="77"/>
      <c r="C498" s="5">
        <v>1</v>
      </c>
      <c r="D498" s="5"/>
      <c r="E498" s="5"/>
      <c r="F498" s="5"/>
      <c r="G498" s="5"/>
      <c r="H498" s="5"/>
      <c r="I498" s="20"/>
      <c r="J498" s="5"/>
      <c r="K498" s="5"/>
      <c r="L498" s="5"/>
      <c r="M498" s="20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x14ac:dyDescent="0.25">
      <c r="A499" s="43" t="s">
        <v>230</v>
      </c>
      <c r="B499" s="77"/>
      <c r="C499" s="5">
        <v>1</v>
      </c>
      <c r="D499" s="5"/>
      <c r="E499" s="5"/>
      <c r="F499" s="5"/>
      <c r="G499" s="5"/>
      <c r="H499" s="5"/>
      <c r="I499" s="20"/>
      <c r="J499" s="5"/>
      <c r="K499" s="5"/>
      <c r="L499" s="5"/>
      <c r="M499" s="20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x14ac:dyDescent="0.25">
      <c r="A500" s="43" t="s">
        <v>231</v>
      </c>
      <c r="B500" s="77"/>
      <c r="C500" s="5">
        <v>1</v>
      </c>
      <c r="D500" s="5"/>
      <c r="E500" s="5"/>
      <c r="F500" s="5"/>
      <c r="G500" s="5"/>
      <c r="H500" s="5"/>
      <c r="I500" s="20"/>
      <c r="J500" s="5"/>
      <c r="K500" s="5"/>
      <c r="L500" s="5"/>
      <c r="M500" s="20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x14ac:dyDescent="0.25">
      <c r="A501" s="43" t="s">
        <v>232</v>
      </c>
      <c r="B501" s="77"/>
      <c r="C501" s="5">
        <v>1</v>
      </c>
      <c r="D501" s="5"/>
      <c r="E501" s="5"/>
      <c r="F501" s="5"/>
      <c r="G501" s="5"/>
      <c r="H501" s="5"/>
      <c r="I501" s="20"/>
      <c r="J501" s="5"/>
      <c r="K501" s="5"/>
      <c r="L501" s="5"/>
      <c r="M501" s="20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x14ac:dyDescent="0.25">
      <c r="A502" s="43" t="s">
        <v>233</v>
      </c>
      <c r="B502" s="77"/>
      <c r="C502" s="5">
        <v>1</v>
      </c>
      <c r="D502" s="5"/>
      <c r="E502" s="5"/>
      <c r="F502" s="5"/>
      <c r="G502" s="5"/>
      <c r="H502" s="5"/>
      <c r="I502" s="20"/>
      <c r="J502" s="5"/>
      <c r="K502" s="5"/>
      <c r="L502" s="5"/>
      <c r="M502" s="20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x14ac:dyDescent="0.25">
      <c r="A503" s="6" t="s">
        <v>234</v>
      </c>
      <c r="B503" s="77"/>
      <c r="C503" s="5">
        <v>1</v>
      </c>
      <c r="D503" s="5"/>
      <c r="E503" s="5"/>
      <c r="F503" s="5"/>
      <c r="G503" s="5"/>
      <c r="H503" s="5"/>
      <c r="I503" s="20"/>
      <c r="J503" s="5"/>
      <c r="K503" s="5"/>
      <c r="L503" s="5"/>
      <c r="M503" s="20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x14ac:dyDescent="0.25">
      <c r="B504" s="77"/>
      <c r="C504" s="5"/>
      <c r="D504" s="5"/>
      <c r="E504" s="5"/>
      <c r="F504" s="5"/>
      <c r="G504" s="5"/>
      <c r="H504" s="5"/>
      <c r="I504" s="20"/>
      <c r="J504" s="5"/>
      <c r="K504" s="5"/>
      <c r="L504" s="5"/>
      <c r="M504" s="20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x14ac:dyDescent="0.25">
      <c r="B505" s="77"/>
      <c r="C505" s="5"/>
      <c r="D505" s="5"/>
      <c r="E505" s="5"/>
      <c r="F505" s="5"/>
      <c r="G505" s="5"/>
      <c r="H505" s="5"/>
      <c r="I505" s="20"/>
      <c r="J505" s="5"/>
      <c r="K505" s="5"/>
      <c r="L505" s="5"/>
      <c r="M505" s="20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x14ac:dyDescent="0.25">
      <c r="B506" s="77"/>
      <c r="C506" s="5"/>
      <c r="D506" s="5"/>
      <c r="E506" s="5"/>
      <c r="F506" s="5"/>
      <c r="G506" s="5"/>
      <c r="H506" s="5"/>
      <c r="I506" s="20"/>
      <c r="J506" s="5"/>
      <c r="K506" s="5"/>
      <c r="L506" s="5"/>
      <c r="M506" s="20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spans="1:28" x14ac:dyDescent="0.25">
      <c r="B507" s="77"/>
      <c r="C507" s="5"/>
      <c r="D507" s="5"/>
      <c r="E507" s="5"/>
      <c r="F507" s="5"/>
      <c r="G507" s="5"/>
      <c r="H507" s="5"/>
      <c r="I507" s="20"/>
      <c r="J507" s="5"/>
      <c r="K507" s="5"/>
      <c r="L507" s="5"/>
      <c r="M507" s="20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36" customHeight="1" x14ac:dyDescent="0.25">
      <c r="A508" s="1" t="s">
        <v>2212</v>
      </c>
      <c r="B508" s="203" t="s">
        <v>7</v>
      </c>
      <c r="C508" s="4">
        <f>SUM(C509:C530)</f>
        <v>21</v>
      </c>
      <c r="D508" s="4">
        <v>631</v>
      </c>
      <c r="E508" s="191" t="s">
        <v>210</v>
      </c>
      <c r="F508" s="4">
        <f>SUM(F509:F536)</f>
        <v>0</v>
      </c>
      <c r="G508" s="4">
        <f t="shared" ref="G508:L508" si="30">SUM(G509:G536)</f>
        <v>0</v>
      </c>
      <c r="H508" s="4">
        <f t="shared" si="30"/>
        <v>0</v>
      </c>
      <c r="I508" s="4"/>
      <c r="J508" s="4">
        <f t="shared" si="30"/>
        <v>0</v>
      </c>
      <c r="K508" s="4">
        <f t="shared" si="30"/>
        <v>0</v>
      </c>
      <c r="L508" s="4">
        <f t="shared" si="30"/>
        <v>0</v>
      </c>
      <c r="M508" s="15"/>
      <c r="N508" s="16">
        <f>C508+G508+J508</f>
        <v>21</v>
      </c>
      <c r="O508" s="2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x14ac:dyDescent="0.25">
      <c r="A509" s="51" t="s">
        <v>450</v>
      </c>
      <c r="B509" s="205"/>
      <c r="C509" s="6">
        <v>1</v>
      </c>
      <c r="D509" s="6"/>
      <c r="E509" s="6"/>
      <c r="F509" s="6"/>
      <c r="G509" s="6"/>
      <c r="H509" s="6"/>
      <c r="I509" s="19"/>
      <c r="J509" s="6"/>
      <c r="K509" s="6"/>
      <c r="L509" s="6"/>
      <c r="M509" s="19"/>
      <c r="N509" s="6"/>
      <c r="O509" s="6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x14ac:dyDescent="0.25">
      <c r="A510" s="51" t="s">
        <v>451</v>
      </c>
      <c r="B510" s="205"/>
      <c r="C510" s="6">
        <v>1</v>
      </c>
      <c r="D510" s="6"/>
      <c r="E510" s="6"/>
      <c r="F510" s="6"/>
      <c r="G510" s="6"/>
      <c r="H510" s="6"/>
      <c r="I510" s="19"/>
      <c r="J510" s="6"/>
      <c r="K510" s="6"/>
      <c r="L510" s="6"/>
      <c r="M510" s="19"/>
      <c r="N510" s="6"/>
      <c r="O510" s="6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x14ac:dyDescent="0.25">
      <c r="A511" s="51" t="s">
        <v>452</v>
      </c>
      <c r="B511" s="205"/>
      <c r="C511" s="6">
        <v>1</v>
      </c>
      <c r="D511" s="6"/>
      <c r="E511" s="6"/>
      <c r="F511" s="6"/>
      <c r="G511" s="6"/>
      <c r="H511" s="6"/>
      <c r="I511" s="19"/>
      <c r="J511" s="6"/>
      <c r="K511" s="6"/>
      <c r="L511" s="6"/>
      <c r="M511" s="19"/>
      <c r="N511" s="6"/>
      <c r="O511" s="6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spans="1:28" x14ac:dyDescent="0.25">
      <c r="A512" s="51" t="s">
        <v>453</v>
      </c>
      <c r="B512" s="205"/>
      <c r="C512" s="6">
        <v>1</v>
      </c>
      <c r="D512" s="6"/>
      <c r="E512" s="6"/>
      <c r="F512" s="6"/>
      <c r="G512" s="6"/>
      <c r="H512" s="6"/>
      <c r="I512" s="19"/>
      <c r="J512" s="6"/>
      <c r="K512" s="6"/>
      <c r="L512" s="6"/>
      <c r="M512" s="19"/>
      <c r="N512" s="6"/>
      <c r="O512" s="6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x14ac:dyDescent="0.25">
      <c r="A513" s="51" t="s">
        <v>454</v>
      </c>
      <c r="B513" s="205"/>
      <c r="C513" s="6">
        <v>1</v>
      </c>
      <c r="D513" s="6"/>
      <c r="E513" s="6"/>
      <c r="F513" s="6"/>
      <c r="G513" s="6"/>
      <c r="H513" s="6"/>
      <c r="I513" s="19"/>
      <c r="J513" s="6"/>
      <c r="K513" s="6"/>
      <c r="L513" s="6"/>
      <c r="M513" s="19"/>
      <c r="N513" s="6"/>
      <c r="O513" s="6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x14ac:dyDescent="0.25">
      <c r="A514" s="51" t="s">
        <v>455</v>
      </c>
      <c r="B514" s="205"/>
      <c r="C514" s="6">
        <v>1</v>
      </c>
      <c r="D514" s="6"/>
      <c r="E514" s="6"/>
      <c r="F514" s="6"/>
      <c r="G514" s="6"/>
      <c r="H514" s="6"/>
      <c r="I514" s="19"/>
      <c r="J514" s="6"/>
      <c r="K514" s="6"/>
      <c r="L514" s="6"/>
      <c r="M514" s="19"/>
      <c r="N514" s="6"/>
      <c r="O514" s="6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x14ac:dyDescent="0.25">
      <c r="A515" s="51" t="s">
        <v>456</v>
      </c>
      <c r="B515" s="205"/>
      <c r="C515" s="6">
        <v>1</v>
      </c>
      <c r="D515" s="6"/>
      <c r="E515" s="6"/>
      <c r="F515" s="6"/>
      <c r="G515" s="6"/>
      <c r="H515" s="6"/>
      <c r="I515" s="19"/>
      <c r="J515" s="6"/>
      <c r="K515" s="6"/>
      <c r="L515" s="6"/>
      <c r="M515" s="19"/>
      <c r="N515" s="6"/>
      <c r="O515" s="6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spans="1:28" x14ac:dyDescent="0.25">
      <c r="A516" s="51" t="s">
        <v>457</v>
      </c>
      <c r="B516" s="205"/>
      <c r="C516" s="6">
        <v>1</v>
      </c>
      <c r="D516" s="6"/>
      <c r="E516" s="6"/>
      <c r="F516" s="6"/>
      <c r="G516" s="6"/>
      <c r="H516" s="6"/>
      <c r="I516" s="19"/>
      <c r="J516" s="6"/>
      <c r="K516" s="6"/>
      <c r="L516" s="6"/>
      <c r="M516" s="19"/>
      <c r="N516" s="6"/>
      <c r="O516" s="6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x14ac:dyDescent="0.25">
      <c r="A517" s="51" t="s">
        <v>458</v>
      </c>
      <c r="B517" s="205"/>
      <c r="C517" s="6">
        <v>1</v>
      </c>
      <c r="D517" s="6"/>
      <c r="E517" s="6"/>
      <c r="F517" s="6"/>
      <c r="G517" s="6"/>
      <c r="H517" s="6"/>
      <c r="I517" s="19"/>
      <c r="J517" s="6"/>
      <c r="K517" s="6"/>
      <c r="L517" s="6"/>
      <c r="M517" s="19"/>
      <c r="N517" s="6"/>
      <c r="O517" s="6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x14ac:dyDescent="0.25">
      <c r="A518" s="51" t="s">
        <v>459</v>
      </c>
      <c r="B518" s="205"/>
      <c r="C518" s="6">
        <v>1</v>
      </c>
      <c r="D518" s="6"/>
      <c r="E518" s="6"/>
      <c r="F518" s="6"/>
      <c r="G518" s="6"/>
      <c r="H518" s="6"/>
      <c r="I518" s="19"/>
      <c r="J518" s="6"/>
      <c r="K518" s="6"/>
      <c r="L518" s="6"/>
      <c r="M518" s="19"/>
      <c r="N518" s="6"/>
      <c r="O518" s="6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x14ac:dyDescent="0.25">
      <c r="A519" s="51" t="s">
        <v>460</v>
      </c>
      <c r="B519" s="77"/>
      <c r="C519" s="5">
        <v>1</v>
      </c>
      <c r="D519" s="5"/>
      <c r="E519" s="5"/>
      <c r="F519" s="5"/>
      <c r="G519" s="5"/>
      <c r="H519" s="5"/>
      <c r="I519" s="20"/>
      <c r="J519" s="5"/>
      <c r="K519" s="5"/>
      <c r="L519" s="5"/>
      <c r="M519" s="20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x14ac:dyDescent="0.25">
      <c r="A520" s="51" t="s">
        <v>462</v>
      </c>
      <c r="B520" s="77"/>
      <c r="C520" s="5">
        <v>1</v>
      </c>
      <c r="D520" s="5"/>
      <c r="E520" s="5"/>
      <c r="F520" s="5"/>
      <c r="G520" s="5"/>
      <c r="H520" s="5"/>
      <c r="I520" s="20"/>
      <c r="J520" s="5"/>
      <c r="K520" s="5"/>
      <c r="L520" s="5"/>
      <c r="M520" s="20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x14ac:dyDescent="0.25">
      <c r="A521" s="51" t="s">
        <v>463</v>
      </c>
      <c r="B521" s="77"/>
      <c r="C521" s="5">
        <v>1</v>
      </c>
      <c r="D521" s="5"/>
      <c r="E521" s="5"/>
      <c r="F521" s="5"/>
      <c r="G521" s="5"/>
      <c r="H521" s="5"/>
      <c r="I521" s="20"/>
      <c r="J521" s="5"/>
      <c r="K521" s="5"/>
      <c r="L521" s="5"/>
      <c r="M521" s="20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x14ac:dyDescent="0.25">
      <c r="A522" s="51" t="s">
        <v>464</v>
      </c>
      <c r="B522" s="77"/>
      <c r="C522" s="5">
        <v>1</v>
      </c>
      <c r="D522" s="5"/>
      <c r="E522" s="5"/>
      <c r="F522" s="5"/>
      <c r="G522" s="5"/>
      <c r="H522" s="5"/>
      <c r="I522" s="20"/>
      <c r="J522" s="5"/>
      <c r="K522" s="5"/>
      <c r="L522" s="5"/>
      <c r="M522" s="20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x14ac:dyDescent="0.25">
      <c r="A523" s="51" t="s">
        <v>465</v>
      </c>
      <c r="B523" s="77"/>
      <c r="C523" s="5">
        <v>1</v>
      </c>
      <c r="D523" s="5"/>
      <c r="E523" s="5"/>
      <c r="F523" s="5"/>
      <c r="G523" s="5"/>
      <c r="H523" s="5"/>
      <c r="I523" s="20"/>
      <c r="J523" s="5"/>
      <c r="K523" s="5"/>
      <c r="L523" s="5"/>
      <c r="M523" s="20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spans="1:28" x14ac:dyDescent="0.25">
      <c r="A524" s="51" t="s">
        <v>466</v>
      </c>
      <c r="B524" s="77"/>
      <c r="C524" s="5">
        <v>1</v>
      </c>
      <c r="D524" s="5"/>
      <c r="E524" s="5"/>
      <c r="F524" s="5"/>
      <c r="G524" s="5"/>
      <c r="H524" s="5"/>
      <c r="I524" s="20"/>
      <c r="J524" s="5"/>
      <c r="K524" s="5"/>
      <c r="L524" s="5"/>
      <c r="M524" s="20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x14ac:dyDescent="0.25">
      <c r="A525" s="51" t="s">
        <v>467</v>
      </c>
      <c r="B525" s="77"/>
      <c r="C525" s="5">
        <v>1</v>
      </c>
      <c r="D525" s="5"/>
      <c r="E525" s="5"/>
      <c r="F525" s="5"/>
      <c r="G525" s="5"/>
      <c r="H525" s="5"/>
      <c r="I525" s="20"/>
      <c r="J525" s="5"/>
      <c r="K525" s="5"/>
      <c r="L525" s="5"/>
      <c r="M525" s="20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x14ac:dyDescent="0.25">
      <c r="A526" s="51" t="s">
        <v>468</v>
      </c>
      <c r="B526" s="77"/>
      <c r="C526" s="5">
        <v>1</v>
      </c>
      <c r="D526" s="5"/>
      <c r="E526" s="5"/>
      <c r="F526" s="5"/>
      <c r="G526" s="5"/>
      <c r="H526" s="5"/>
      <c r="I526" s="20"/>
      <c r="J526" s="5"/>
      <c r="K526" s="5"/>
      <c r="L526" s="5"/>
      <c r="M526" s="20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x14ac:dyDescent="0.25">
      <c r="A527" s="51" t="s">
        <v>469</v>
      </c>
      <c r="B527" s="77"/>
      <c r="C527" s="5">
        <v>1</v>
      </c>
      <c r="D527" s="5"/>
      <c r="E527" s="5"/>
      <c r="F527" s="5"/>
      <c r="G527" s="5"/>
      <c r="H527" s="5"/>
      <c r="I527" s="20"/>
      <c r="J527" s="5"/>
      <c r="K527" s="5"/>
      <c r="L527" s="5"/>
      <c r="M527" s="20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x14ac:dyDescent="0.25">
      <c r="A528" s="83" t="s">
        <v>470</v>
      </c>
      <c r="B528" s="77"/>
      <c r="C528" s="5">
        <v>1</v>
      </c>
      <c r="D528" s="5"/>
      <c r="E528" s="5"/>
      <c r="F528" s="5"/>
      <c r="G528" s="5"/>
      <c r="H528" s="5"/>
      <c r="I528" s="20"/>
      <c r="J528" s="5"/>
      <c r="K528" s="5"/>
      <c r="L528" s="5"/>
      <c r="M528" s="20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x14ac:dyDescent="0.25">
      <c r="A529" s="158" t="s">
        <v>1892</v>
      </c>
      <c r="B529" s="77"/>
      <c r="C529" s="5">
        <v>1</v>
      </c>
      <c r="D529" s="5"/>
      <c r="E529" s="5"/>
      <c r="F529" s="5"/>
      <c r="G529" s="5"/>
      <c r="H529" s="5"/>
      <c r="I529" s="20"/>
      <c r="J529" s="5"/>
      <c r="K529" s="5"/>
      <c r="L529" s="5"/>
      <c r="M529" s="20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x14ac:dyDescent="0.25">
      <c r="A530" s="6"/>
      <c r="B530" s="77"/>
      <c r="C530" s="5"/>
      <c r="D530" s="5"/>
      <c r="E530" s="5"/>
      <c r="F530" s="5"/>
      <c r="G530" s="5"/>
      <c r="H530" s="5"/>
      <c r="I530" s="20"/>
      <c r="J530" s="5"/>
      <c r="K530" s="5"/>
      <c r="L530" s="5"/>
      <c r="M530" s="20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x14ac:dyDescent="0.25">
      <c r="B531" s="77"/>
      <c r="C531" s="5"/>
      <c r="D531" s="5"/>
      <c r="E531" s="5"/>
      <c r="F531" s="5"/>
      <c r="G531" s="5"/>
      <c r="H531" s="5"/>
      <c r="I531" s="20"/>
      <c r="J531" s="5"/>
      <c r="K531" s="5"/>
      <c r="L531" s="5"/>
      <c r="M531" s="20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x14ac:dyDescent="0.25">
      <c r="B532" s="77"/>
      <c r="C532" s="5"/>
      <c r="D532" s="5"/>
      <c r="E532" s="5"/>
      <c r="F532" s="5"/>
      <c r="G532" s="5"/>
      <c r="H532" s="5"/>
      <c r="I532" s="20"/>
      <c r="J532" s="5"/>
      <c r="K532" s="5"/>
      <c r="L532" s="5"/>
      <c r="M532" s="20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x14ac:dyDescent="0.25">
      <c r="B533" s="77"/>
      <c r="C533" s="5"/>
      <c r="D533" s="5"/>
      <c r="E533" s="5"/>
      <c r="F533" s="5"/>
      <c r="G533" s="5"/>
      <c r="H533" s="5"/>
      <c r="I533" s="20"/>
      <c r="J533" s="5"/>
      <c r="K533" s="5"/>
      <c r="L533" s="5"/>
      <c r="M533" s="20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x14ac:dyDescent="0.25">
      <c r="B534" s="77"/>
      <c r="C534" s="5"/>
      <c r="D534" s="5"/>
      <c r="E534" s="5"/>
      <c r="F534" s="5"/>
      <c r="G534" s="5"/>
      <c r="H534" s="5"/>
      <c r="I534" s="20"/>
      <c r="J534" s="5"/>
      <c r="K534" s="5"/>
      <c r="L534" s="5"/>
      <c r="M534" s="20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x14ac:dyDescent="0.25">
      <c r="B535" s="77"/>
      <c r="C535" s="5"/>
      <c r="D535" s="5"/>
      <c r="E535" s="5"/>
      <c r="F535" s="5"/>
      <c r="G535" s="5"/>
      <c r="H535" s="5"/>
      <c r="I535" s="20"/>
      <c r="J535" s="5"/>
      <c r="K535" s="5"/>
      <c r="L535" s="5"/>
      <c r="M535" s="20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x14ac:dyDescent="0.25">
      <c r="B536" s="77"/>
      <c r="C536" s="5"/>
      <c r="D536" s="5"/>
      <c r="E536" s="5"/>
      <c r="F536" s="5"/>
      <c r="G536" s="5"/>
      <c r="H536" s="5"/>
      <c r="I536" s="20"/>
      <c r="J536" s="5"/>
      <c r="K536" s="5"/>
      <c r="L536" s="5"/>
      <c r="M536" s="20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36.75" customHeight="1" x14ac:dyDescent="0.25">
      <c r="A537" s="3" t="s">
        <v>1032</v>
      </c>
      <c r="B537" s="203" t="s">
        <v>7</v>
      </c>
      <c r="C537" s="4">
        <f>SUM(C538:C584)</f>
        <v>66</v>
      </c>
      <c r="D537" s="4">
        <v>641</v>
      </c>
      <c r="E537" s="194" t="s">
        <v>2213</v>
      </c>
      <c r="F537" s="4">
        <f>SUM(F538:F584)</f>
        <v>0</v>
      </c>
      <c r="G537" s="4">
        <f>SUM(G538:G584)</f>
        <v>0</v>
      </c>
      <c r="H537" s="4">
        <f>SUM(H538:H584)</f>
        <v>0</v>
      </c>
      <c r="I537" s="4"/>
      <c r="J537" s="4">
        <f>SUM(J538:J584)</f>
        <v>0</v>
      </c>
      <c r="K537" s="4">
        <f>SUM(K538:K584)</f>
        <v>0</v>
      </c>
      <c r="L537" s="4">
        <f>SUM(L538:L584)</f>
        <v>0</v>
      </c>
      <c r="M537" s="15"/>
      <c r="N537" s="16">
        <f>C537+G537+J537</f>
        <v>66</v>
      </c>
      <c r="O537" s="2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x14ac:dyDescent="0.25">
      <c r="A538" s="51" t="s">
        <v>810</v>
      </c>
      <c r="B538" s="205"/>
      <c r="C538" s="6">
        <v>1</v>
      </c>
      <c r="D538" s="6"/>
      <c r="E538" s="6"/>
      <c r="F538" s="6"/>
      <c r="G538" s="6"/>
      <c r="H538" s="6"/>
      <c r="I538" s="19"/>
      <c r="J538" s="6"/>
      <c r="K538" s="6"/>
      <c r="L538" s="6"/>
      <c r="M538" s="19"/>
      <c r="N538" s="6"/>
      <c r="O538" s="6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x14ac:dyDescent="0.25">
      <c r="A539" s="51" t="s">
        <v>811</v>
      </c>
      <c r="B539" s="205"/>
      <c r="C539" s="6">
        <v>1</v>
      </c>
      <c r="D539" s="6"/>
      <c r="E539" s="6"/>
      <c r="F539" s="6"/>
      <c r="G539" s="6"/>
      <c r="H539" s="6"/>
      <c r="I539" s="19"/>
      <c r="J539" s="6"/>
      <c r="K539" s="6"/>
      <c r="L539" s="6"/>
      <c r="M539" s="19"/>
      <c r="N539" s="6"/>
      <c r="O539" s="6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x14ac:dyDescent="0.25">
      <c r="A540" s="51" t="s">
        <v>812</v>
      </c>
      <c r="B540" s="205"/>
      <c r="C540" s="6">
        <v>1</v>
      </c>
      <c r="D540" s="6"/>
      <c r="E540" s="6"/>
      <c r="F540" s="6"/>
      <c r="G540" s="6"/>
      <c r="H540" s="6"/>
      <c r="I540" s="19"/>
      <c r="J540" s="6"/>
      <c r="K540" s="6"/>
      <c r="L540" s="6"/>
      <c r="M540" s="19"/>
      <c r="N540" s="6"/>
      <c r="O540" s="6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x14ac:dyDescent="0.25">
      <c r="A541" s="51" t="s">
        <v>813</v>
      </c>
      <c r="B541" s="205"/>
      <c r="C541" s="6">
        <v>1</v>
      </c>
      <c r="D541" s="6"/>
      <c r="E541" s="6"/>
      <c r="F541" s="6"/>
      <c r="G541" s="6"/>
      <c r="H541" s="6"/>
      <c r="I541" s="19"/>
      <c r="J541" s="6"/>
      <c r="K541" s="6"/>
      <c r="L541" s="6"/>
      <c r="M541" s="19"/>
      <c r="N541" s="6"/>
      <c r="O541" s="6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x14ac:dyDescent="0.25">
      <c r="A542" s="51" t="s">
        <v>814</v>
      </c>
      <c r="B542" s="205"/>
      <c r="C542" s="6">
        <v>1</v>
      </c>
      <c r="D542" s="6"/>
      <c r="E542" s="6"/>
      <c r="F542" s="6"/>
      <c r="G542" s="6"/>
      <c r="H542" s="6"/>
      <c r="I542" s="19"/>
      <c r="J542" s="6"/>
      <c r="K542" s="6"/>
      <c r="L542" s="6"/>
      <c r="M542" s="19"/>
      <c r="N542" s="6"/>
      <c r="O542" s="6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x14ac:dyDescent="0.25">
      <c r="A543" s="51" t="s">
        <v>815</v>
      </c>
      <c r="B543" s="205"/>
      <c r="C543" s="6">
        <v>1</v>
      </c>
      <c r="D543" s="6"/>
      <c r="E543" s="6"/>
      <c r="F543" s="6"/>
      <c r="G543" s="6"/>
      <c r="H543" s="6"/>
      <c r="I543" s="19"/>
      <c r="J543" s="6"/>
      <c r="K543" s="6"/>
      <c r="L543" s="6"/>
      <c r="M543" s="19"/>
      <c r="N543" s="6"/>
      <c r="O543" s="6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x14ac:dyDescent="0.25">
      <c r="A544" s="51" t="s">
        <v>816</v>
      </c>
      <c r="B544" s="205"/>
      <c r="C544" s="6">
        <v>1</v>
      </c>
      <c r="D544" s="6"/>
      <c r="E544" s="6"/>
      <c r="F544" s="6"/>
      <c r="G544" s="6"/>
      <c r="H544" s="6"/>
      <c r="I544" s="19"/>
      <c r="J544" s="6"/>
      <c r="K544" s="6"/>
      <c r="L544" s="6"/>
      <c r="M544" s="19"/>
      <c r="N544" s="6"/>
      <c r="O544" s="6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x14ac:dyDescent="0.25">
      <c r="A545" s="51" t="s">
        <v>817</v>
      </c>
      <c r="B545" s="205"/>
      <c r="C545" s="6">
        <v>1</v>
      </c>
      <c r="D545" s="6"/>
      <c r="E545" s="6"/>
      <c r="F545" s="6"/>
      <c r="G545" s="6"/>
      <c r="H545" s="6"/>
      <c r="I545" s="19"/>
      <c r="J545" s="6"/>
      <c r="K545" s="6"/>
      <c r="L545" s="6"/>
      <c r="M545" s="19"/>
      <c r="N545" s="6"/>
      <c r="O545" s="6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x14ac:dyDescent="0.25">
      <c r="A546" s="51" t="s">
        <v>818</v>
      </c>
      <c r="B546" s="205"/>
      <c r="C546" s="6">
        <v>1</v>
      </c>
      <c r="D546" s="6"/>
      <c r="E546" s="6"/>
      <c r="F546" s="6"/>
      <c r="G546" s="6"/>
      <c r="H546" s="6"/>
      <c r="I546" s="19"/>
      <c r="J546" s="6"/>
      <c r="K546" s="6"/>
      <c r="L546" s="6"/>
      <c r="M546" s="19"/>
      <c r="N546" s="6"/>
      <c r="O546" s="6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x14ac:dyDescent="0.25">
      <c r="A547" s="51" t="s">
        <v>819</v>
      </c>
      <c r="B547" s="205"/>
      <c r="C547" s="6">
        <v>1</v>
      </c>
      <c r="D547" s="6"/>
      <c r="E547" s="6"/>
      <c r="F547" s="6"/>
      <c r="G547" s="6"/>
      <c r="H547" s="6"/>
      <c r="I547" s="19"/>
      <c r="J547" s="6"/>
      <c r="K547" s="6"/>
      <c r="L547" s="6"/>
      <c r="M547" s="19"/>
      <c r="N547" s="6"/>
      <c r="O547" s="6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x14ac:dyDescent="0.25">
      <c r="A548" s="51" t="s">
        <v>820</v>
      </c>
      <c r="B548" s="205"/>
      <c r="C548" s="6">
        <v>1</v>
      </c>
      <c r="D548" s="6"/>
      <c r="E548" s="6"/>
      <c r="F548" s="6"/>
      <c r="G548" s="6"/>
      <c r="H548" s="6"/>
      <c r="I548" s="19"/>
      <c r="J548" s="6"/>
      <c r="K548" s="6"/>
      <c r="L548" s="6"/>
      <c r="M548" s="19"/>
      <c r="N548" s="6"/>
      <c r="O548" s="6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x14ac:dyDescent="0.25">
      <c r="A549" s="51" t="s">
        <v>821</v>
      </c>
      <c r="B549" s="77"/>
      <c r="C549" s="5">
        <v>1</v>
      </c>
      <c r="D549" s="5"/>
      <c r="E549" s="5"/>
      <c r="F549" s="5"/>
      <c r="G549" s="5"/>
      <c r="H549" s="5"/>
      <c r="I549" s="20"/>
      <c r="J549" s="5"/>
      <c r="K549" s="5"/>
      <c r="L549" s="5"/>
      <c r="M549" s="20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x14ac:dyDescent="0.25">
      <c r="A550" s="51" t="s">
        <v>822</v>
      </c>
      <c r="B550" s="77"/>
      <c r="C550" s="5">
        <v>1</v>
      </c>
      <c r="D550" s="5"/>
      <c r="E550" s="5"/>
      <c r="F550" s="5"/>
      <c r="G550" s="5"/>
      <c r="H550" s="5"/>
      <c r="I550" s="20"/>
      <c r="J550" s="5"/>
      <c r="K550" s="5"/>
      <c r="L550" s="5"/>
      <c r="M550" s="20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x14ac:dyDescent="0.25">
      <c r="A551" s="51" t="s">
        <v>823</v>
      </c>
      <c r="B551" s="77"/>
      <c r="C551" s="5">
        <v>1</v>
      </c>
      <c r="D551" s="5"/>
      <c r="E551" s="5"/>
      <c r="F551" s="5"/>
      <c r="G551" s="5"/>
      <c r="H551" s="5"/>
      <c r="I551" s="20"/>
      <c r="J551" s="5"/>
      <c r="K551" s="5"/>
      <c r="L551" s="5"/>
      <c r="M551" s="20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x14ac:dyDescent="0.25">
      <c r="A552" s="51" t="s">
        <v>824</v>
      </c>
      <c r="B552" s="77"/>
      <c r="C552" s="5">
        <v>1</v>
      </c>
      <c r="D552" s="5"/>
      <c r="E552" s="5"/>
      <c r="F552" s="5"/>
      <c r="G552" s="5"/>
      <c r="H552" s="5"/>
      <c r="I552" s="20"/>
      <c r="J552" s="5"/>
      <c r="K552" s="5"/>
      <c r="L552" s="5"/>
      <c r="M552" s="20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spans="1:28" x14ac:dyDescent="0.25">
      <c r="A553" s="51" t="s">
        <v>825</v>
      </c>
      <c r="B553" s="77"/>
      <c r="C553" s="5">
        <v>1</v>
      </c>
      <c r="D553" s="5"/>
      <c r="E553" s="5"/>
      <c r="F553" s="5"/>
      <c r="G553" s="5"/>
      <c r="H553" s="5"/>
      <c r="I553" s="20"/>
      <c r="J553" s="5"/>
      <c r="K553" s="5"/>
      <c r="L553" s="5"/>
      <c r="M553" s="20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34.15" customHeight="1" x14ac:dyDescent="0.25">
      <c r="A554" s="89" t="s">
        <v>2211</v>
      </c>
      <c r="B554" s="203" t="s">
        <v>7</v>
      </c>
      <c r="C554" s="86">
        <f>SUM(C555:C584)</f>
        <v>25</v>
      </c>
      <c r="D554" s="89" t="s">
        <v>2488</v>
      </c>
      <c r="E554" s="194" t="s">
        <v>2214</v>
      </c>
      <c r="F554" s="86">
        <f>SUM(F555:F584)</f>
        <v>0</v>
      </c>
      <c r="G554" s="86">
        <f>SUM(G555:G584)</f>
        <v>0</v>
      </c>
      <c r="H554" s="86">
        <f>SUM(H555:H584)</f>
        <v>0</v>
      </c>
      <c r="I554" s="86"/>
      <c r="J554" s="86">
        <f>SUM(J555:J584)</f>
        <v>0</v>
      </c>
      <c r="K554" s="86">
        <f>SUM(K555:K584)</f>
        <v>0</v>
      </c>
      <c r="L554" s="86">
        <f>SUM(L555:L584)</f>
        <v>0</v>
      </c>
      <c r="M554" s="20"/>
      <c r="N554" s="86">
        <f>C554+G554+J554</f>
        <v>25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13.15" customHeight="1" x14ac:dyDescent="0.25">
      <c r="A555" s="51" t="s">
        <v>2371</v>
      </c>
      <c r="B555" s="203"/>
      <c r="C555" s="5">
        <v>1</v>
      </c>
      <c r="D555" s="5"/>
      <c r="E555" s="194"/>
      <c r="F555" s="5"/>
      <c r="G555" s="5"/>
      <c r="H555" s="5"/>
      <c r="I555" s="20"/>
      <c r="J555" s="5"/>
      <c r="K555" s="5"/>
      <c r="L555" s="5"/>
      <c r="M555" s="20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13.15" customHeight="1" x14ac:dyDescent="0.25">
      <c r="A556" s="51" t="s">
        <v>2372</v>
      </c>
      <c r="B556" s="203"/>
      <c r="C556" s="5">
        <v>1</v>
      </c>
      <c r="D556" s="5"/>
      <c r="E556" s="194"/>
      <c r="F556" s="5"/>
      <c r="G556" s="5"/>
      <c r="H556" s="5"/>
      <c r="I556" s="20"/>
      <c r="J556" s="5"/>
      <c r="K556" s="5"/>
      <c r="L556" s="5"/>
      <c r="M556" s="20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13.15" customHeight="1" x14ac:dyDescent="0.25">
      <c r="A557" s="58" t="s">
        <v>2373</v>
      </c>
      <c r="B557" s="203"/>
      <c r="C557" s="5">
        <v>1</v>
      </c>
      <c r="D557" s="5"/>
      <c r="E557" s="194"/>
      <c r="F557" s="5"/>
      <c r="G557" s="5"/>
      <c r="H557" s="5"/>
      <c r="I557" s="20"/>
      <c r="J557" s="5"/>
      <c r="K557" s="5"/>
      <c r="L557" s="5"/>
      <c r="M557" s="20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13.15" customHeight="1" x14ac:dyDescent="0.25">
      <c r="A558" s="58" t="s">
        <v>2374</v>
      </c>
      <c r="B558" s="203"/>
      <c r="C558" s="5">
        <v>1</v>
      </c>
      <c r="D558" s="5"/>
      <c r="E558" s="194"/>
      <c r="F558" s="5"/>
      <c r="G558" s="5"/>
      <c r="H558" s="5"/>
      <c r="I558" s="20"/>
      <c r="J558" s="5"/>
      <c r="K558" s="5"/>
      <c r="L558" s="5"/>
      <c r="M558" s="20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13.15" customHeight="1" x14ac:dyDescent="0.25">
      <c r="A559" s="58" t="s">
        <v>2375</v>
      </c>
      <c r="B559" s="203"/>
      <c r="C559" s="5">
        <v>1</v>
      </c>
      <c r="D559" s="5"/>
      <c r="E559" s="194"/>
      <c r="F559" s="5"/>
      <c r="G559" s="5"/>
      <c r="H559" s="5"/>
      <c r="I559" s="20"/>
      <c r="J559" s="5"/>
      <c r="K559" s="5"/>
      <c r="L559" s="5"/>
      <c r="M559" s="20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13.15" customHeight="1" x14ac:dyDescent="0.25">
      <c r="A560" s="58" t="s">
        <v>2376</v>
      </c>
      <c r="B560" s="214"/>
      <c r="C560" s="5">
        <v>1</v>
      </c>
      <c r="D560" s="5"/>
      <c r="E560" s="194"/>
      <c r="F560" s="5"/>
      <c r="G560" s="5"/>
      <c r="H560" s="5"/>
      <c r="I560" s="20"/>
      <c r="J560" s="5"/>
      <c r="K560" s="5"/>
      <c r="L560" s="5"/>
      <c r="M560" s="20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13.15" customHeight="1" x14ac:dyDescent="0.25">
      <c r="A561" s="58" t="s">
        <v>2377</v>
      </c>
      <c r="B561" s="203"/>
      <c r="C561" s="5">
        <v>1</v>
      </c>
      <c r="D561" s="5"/>
      <c r="E561" s="194"/>
      <c r="F561" s="5"/>
      <c r="G561" s="5"/>
      <c r="H561" s="5"/>
      <c r="I561" s="20"/>
      <c r="J561" s="5"/>
      <c r="K561" s="5"/>
      <c r="L561" s="5"/>
      <c r="M561" s="20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13.15" customHeight="1" x14ac:dyDescent="0.25">
      <c r="A562" s="58" t="s">
        <v>2378</v>
      </c>
      <c r="B562" s="203"/>
      <c r="C562" s="5">
        <v>1</v>
      </c>
      <c r="D562" s="5"/>
      <c r="E562" s="194"/>
      <c r="F562" s="5"/>
      <c r="G562" s="5"/>
      <c r="H562" s="5"/>
      <c r="I562" s="20"/>
      <c r="J562" s="5"/>
      <c r="K562" s="5"/>
      <c r="L562" s="5"/>
      <c r="M562" s="20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13.15" customHeight="1" x14ac:dyDescent="0.25">
      <c r="A563" s="58" t="s">
        <v>2379</v>
      </c>
      <c r="B563" s="203"/>
      <c r="C563" s="5">
        <v>1</v>
      </c>
      <c r="D563" s="5"/>
      <c r="E563" s="194"/>
      <c r="F563" s="5"/>
      <c r="G563" s="5"/>
      <c r="H563" s="5"/>
      <c r="I563" s="20"/>
      <c r="J563" s="5"/>
      <c r="K563" s="5"/>
      <c r="L563" s="5"/>
      <c r="M563" s="20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13.15" customHeight="1" x14ac:dyDescent="0.25">
      <c r="A564" s="7" t="s">
        <v>2380</v>
      </c>
      <c r="B564" s="203"/>
      <c r="C564" s="5">
        <v>1</v>
      </c>
      <c r="D564" s="5"/>
      <c r="E564" s="194"/>
      <c r="F564" s="5"/>
      <c r="G564" s="5"/>
      <c r="H564" s="5"/>
      <c r="I564" s="20"/>
      <c r="J564" s="5"/>
      <c r="K564" s="5"/>
      <c r="L564" s="5"/>
      <c r="M564" s="20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13.15" customHeight="1" x14ac:dyDescent="0.25">
      <c r="A565" s="7" t="s">
        <v>2381</v>
      </c>
      <c r="B565" s="203"/>
      <c r="C565" s="5">
        <v>1</v>
      </c>
      <c r="D565" s="5"/>
      <c r="E565" s="194"/>
      <c r="F565" s="5"/>
      <c r="G565" s="5"/>
      <c r="H565" s="5"/>
      <c r="I565" s="20"/>
      <c r="J565" s="5"/>
      <c r="K565" s="5"/>
      <c r="L565" s="5"/>
      <c r="M565" s="20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13.15" customHeight="1" x14ac:dyDescent="0.25">
      <c r="A566" s="7" t="s">
        <v>2382</v>
      </c>
      <c r="B566" s="203"/>
      <c r="C566" s="5">
        <v>1</v>
      </c>
      <c r="D566" s="5"/>
      <c r="E566" s="194"/>
      <c r="F566" s="5"/>
      <c r="G566" s="5"/>
      <c r="H566" s="5"/>
      <c r="I566" s="20"/>
      <c r="J566" s="5"/>
      <c r="K566" s="5"/>
      <c r="L566" s="5"/>
      <c r="M566" s="20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13.15" customHeight="1" x14ac:dyDescent="0.25">
      <c r="A567" s="7" t="s">
        <v>2383</v>
      </c>
      <c r="B567" s="203"/>
      <c r="C567" s="5">
        <v>1</v>
      </c>
      <c r="D567" s="5"/>
      <c r="E567" s="194"/>
      <c r="F567" s="5"/>
      <c r="G567" s="5"/>
      <c r="H567" s="5"/>
      <c r="I567" s="20"/>
      <c r="J567" s="5"/>
      <c r="K567" s="5"/>
      <c r="L567" s="5"/>
      <c r="M567" s="20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13.15" customHeight="1" x14ac:dyDescent="0.25">
      <c r="A568" s="7" t="s">
        <v>2384</v>
      </c>
      <c r="B568" s="203"/>
      <c r="C568" s="5">
        <v>1</v>
      </c>
      <c r="D568" s="5"/>
      <c r="E568" s="194"/>
      <c r="F568" s="5"/>
      <c r="G568" s="5"/>
      <c r="H568" s="5"/>
      <c r="I568" s="20"/>
      <c r="J568" s="5"/>
      <c r="K568" s="5"/>
      <c r="L568" s="5"/>
      <c r="M568" s="20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13.15" customHeight="1" x14ac:dyDescent="0.25">
      <c r="A569" s="7" t="s">
        <v>2385</v>
      </c>
      <c r="B569" s="203"/>
      <c r="C569" s="5">
        <v>1</v>
      </c>
      <c r="D569" s="5"/>
      <c r="E569" s="194"/>
      <c r="F569" s="5"/>
      <c r="G569" s="5"/>
      <c r="H569" s="5"/>
      <c r="I569" s="20"/>
      <c r="J569" s="5"/>
      <c r="K569" s="5"/>
      <c r="L569" s="5"/>
      <c r="M569" s="20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13.15" customHeight="1" x14ac:dyDescent="0.25">
      <c r="A570" s="7" t="s">
        <v>2386</v>
      </c>
      <c r="B570" s="203"/>
      <c r="C570" s="5">
        <v>1</v>
      </c>
      <c r="D570" s="5"/>
      <c r="E570" s="194"/>
      <c r="F570" s="5"/>
      <c r="G570" s="5"/>
      <c r="H570" s="5"/>
      <c r="I570" s="20"/>
      <c r="J570" s="5"/>
      <c r="K570" s="5"/>
      <c r="L570" s="5"/>
      <c r="M570" s="20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13.15" customHeight="1" x14ac:dyDescent="0.25">
      <c r="A571" s="7" t="s">
        <v>2387</v>
      </c>
      <c r="B571" s="203"/>
      <c r="C571" s="5">
        <v>1</v>
      </c>
      <c r="D571" s="5"/>
      <c r="E571" s="194"/>
      <c r="F571" s="5"/>
      <c r="G571" s="5"/>
      <c r="H571" s="5"/>
      <c r="I571" s="20"/>
      <c r="J571" s="5"/>
      <c r="K571" s="5"/>
      <c r="L571" s="5"/>
      <c r="M571" s="20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spans="1:28" ht="13.15" customHeight="1" x14ac:dyDescent="0.25">
      <c r="A572" s="7" t="s">
        <v>2388</v>
      </c>
      <c r="B572" s="203"/>
      <c r="C572" s="5">
        <v>1</v>
      </c>
      <c r="D572" s="5"/>
      <c r="E572" s="194"/>
      <c r="F572" s="5"/>
      <c r="G572" s="5"/>
      <c r="H572" s="5"/>
      <c r="I572" s="20"/>
      <c r="J572" s="5"/>
      <c r="K572" s="5"/>
      <c r="L572" s="5"/>
      <c r="M572" s="20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13.15" customHeight="1" x14ac:dyDescent="0.25">
      <c r="A573" s="7" t="s">
        <v>2389</v>
      </c>
      <c r="B573" s="203"/>
      <c r="C573" s="5">
        <v>1</v>
      </c>
      <c r="D573" s="5"/>
      <c r="E573" s="194"/>
      <c r="F573" s="5"/>
      <c r="G573" s="5"/>
      <c r="H573" s="5"/>
      <c r="I573" s="20"/>
      <c r="J573" s="5"/>
      <c r="K573" s="5"/>
      <c r="L573" s="5"/>
      <c r="M573" s="20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13.15" customHeight="1" x14ac:dyDescent="0.25">
      <c r="A574" s="7" t="s">
        <v>2390</v>
      </c>
      <c r="B574" s="203"/>
      <c r="C574" s="5">
        <v>1</v>
      </c>
      <c r="D574" s="5"/>
      <c r="E574" s="194"/>
      <c r="F574" s="5"/>
      <c r="G574" s="5"/>
      <c r="H574" s="5"/>
      <c r="I574" s="20"/>
      <c r="J574" s="5"/>
      <c r="K574" s="5"/>
      <c r="L574" s="5"/>
      <c r="M574" s="20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13.15" customHeight="1" x14ac:dyDescent="0.25">
      <c r="A575" s="7" t="s">
        <v>2391</v>
      </c>
      <c r="B575" s="203"/>
      <c r="C575" s="5">
        <v>1</v>
      </c>
      <c r="D575" s="5"/>
      <c r="E575" s="194"/>
      <c r="F575" s="5"/>
      <c r="G575" s="5"/>
      <c r="H575" s="5"/>
      <c r="I575" s="20"/>
      <c r="J575" s="5"/>
      <c r="K575" s="5"/>
      <c r="L575" s="5"/>
      <c r="M575" s="20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13.15" customHeight="1" x14ac:dyDescent="0.25">
      <c r="A576" s="7" t="s">
        <v>2392</v>
      </c>
      <c r="B576" s="203"/>
      <c r="C576" s="5">
        <v>1</v>
      </c>
      <c r="D576" s="5"/>
      <c r="E576" s="194"/>
      <c r="F576" s="5"/>
      <c r="G576" s="5"/>
      <c r="H576" s="5"/>
      <c r="I576" s="20"/>
      <c r="J576" s="5"/>
      <c r="K576" s="5"/>
      <c r="L576" s="5"/>
      <c r="M576" s="20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13.15" customHeight="1" x14ac:dyDescent="0.25">
      <c r="A577" s="7" t="s">
        <v>2393</v>
      </c>
      <c r="B577" s="203"/>
      <c r="C577" s="5">
        <v>1</v>
      </c>
      <c r="D577" s="5"/>
      <c r="E577" s="194"/>
      <c r="F577" s="5"/>
      <c r="G577" s="5"/>
      <c r="H577" s="5"/>
      <c r="I577" s="20"/>
      <c r="J577" s="5"/>
      <c r="K577" s="5"/>
      <c r="L577" s="5"/>
      <c r="M577" s="20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13.15" customHeight="1" x14ac:dyDescent="0.25">
      <c r="A578" s="7" t="s">
        <v>2394</v>
      </c>
      <c r="B578" s="203"/>
      <c r="C578" s="5">
        <v>1</v>
      </c>
      <c r="D578" s="5"/>
      <c r="E578" s="194"/>
      <c r="F578" s="5"/>
      <c r="G578" s="5"/>
      <c r="H578" s="5"/>
      <c r="I578" s="20"/>
      <c r="J578" s="5"/>
      <c r="K578" s="5"/>
      <c r="L578" s="5"/>
      <c r="M578" s="20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13.15" customHeight="1" x14ac:dyDescent="0.25">
      <c r="A579" s="7" t="s">
        <v>2395</v>
      </c>
      <c r="B579" s="203"/>
      <c r="C579" s="5">
        <v>1</v>
      </c>
      <c r="D579" s="5"/>
      <c r="E579" s="194"/>
      <c r="F579" s="5"/>
      <c r="G579" s="5"/>
      <c r="H579" s="5"/>
      <c r="I579" s="20"/>
      <c r="J579" s="5"/>
      <c r="K579" s="5"/>
      <c r="L579" s="5"/>
      <c r="M579" s="20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13.15" customHeight="1" x14ac:dyDescent="0.25">
      <c r="A580" s="89"/>
      <c r="B580" s="203"/>
      <c r="C580" s="5"/>
      <c r="D580" s="5"/>
      <c r="E580" s="194"/>
      <c r="F580" s="5"/>
      <c r="G580" s="5"/>
      <c r="H580" s="5"/>
      <c r="I580" s="20"/>
      <c r="J580" s="5"/>
      <c r="K580" s="5"/>
      <c r="L580" s="5"/>
      <c r="M580" s="20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13.15" customHeight="1" x14ac:dyDescent="0.25">
      <c r="A581" s="89"/>
      <c r="B581" s="203"/>
      <c r="C581" s="5"/>
      <c r="D581" s="5"/>
      <c r="E581" s="194"/>
      <c r="F581" s="5"/>
      <c r="G581" s="5"/>
      <c r="H581" s="5"/>
      <c r="I581" s="20"/>
      <c r="J581" s="5"/>
      <c r="K581" s="5"/>
      <c r="L581" s="5"/>
      <c r="M581" s="20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spans="1:28" ht="13.15" customHeight="1" x14ac:dyDescent="0.25">
      <c r="A582" s="88"/>
      <c r="B582" s="203"/>
      <c r="C582" s="5"/>
      <c r="D582" s="5"/>
      <c r="E582" s="194"/>
      <c r="F582" s="5"/>
      <c r="G582" s="5"/>
      <c r="H582" s="5"/>
      <c r="I582" s="20"/>
      <c r="J582" s="5"/>
      <c r="K582" s="5"/>
      <c r="L582" s="5"/>
      <c r="M582" s="20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spans="1:28" ht="13.15" customHeight="1" x14ac:dyDescent="0.25">
      <c r="A583" s="89"/>
      <c r="B583" s="203"/>
      <c r="C583" s="5"/>
      <c r="D583" s="5"/>
      <c r="E583" s="194"/>
      <c r="F583" s="5"/>
      <c r="G583" s="5"/>
      <c r="H583" s="5"/>
      <c r="I583" s="20"/>
      <c r="J583" s="5"/>
      <c r="K583" s="5"/>
      <c r="L583" s="5"/>
      <c r="M583" s="20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spans="1:28" x14ac:dyDescent="0.25">
      <c r="B584" s="77"/>
      <c r="C584" s="5"/>
      <c r="D584" s="5"/>
      <c r="E584" s="5"/>
      <c r="F584" s="5"/>
      <c r="G584" s="5"/>
      <c r="H584" s="5"/>
      <c r="I584" s="20"/>
      <c r="J584" s="5"/>
      <c r="K584" s="5"/>
      <c r="L584" s="5"/>
      <c r="M584" s="20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spans="1:28" ht="30.6" customHeight="1" x14ac:dyDescent="0.25">
      <c r="A585" s="89" t="s">
        <v>2211</v>
      </c>
      <c r="B585" s="203" t="s">
        <v>7</v>
      </c>
      <c r="C585" s="198">
        <f>SUM(C586:C615)</f>
        <v>15</v>
      </c>
      <c r="D585" s="217" t="s">
        <v>2487</v>
      </c>
      <c r="E585" s="197" t="s">
        <v>2215</v>
      </c>
      <c r="F585" s="86">
        <f>SUM(F586:F615)</f>
        <v>0</v>
      </c>
      <c r="G585" s="86">
        <f t="shared" ref="G585:L585" si="31">SUM(G586:G615)</f>
        <v>0</v>
      </c>
      <c r="H585" s="86">
        <f t="shared" si="31"/>
        <v>0</v>
      </c>
      <c r="I585" s="86"/>
      <c r="J585" s="86">
        <f t="shared" si="31"/>
        <v>0</v>
      </c>
      <c r="K585" s="86">
        <f t="shared" si="31"/>
        <v>0</v>
      </c>
      <c r="L585" s="86">
        <f t="shared" si="31"/>
        <v>0</v>
      </c>
      <c r="M585" s="153"/>
      <c r="N585" s="198">
        <f>C585+G585+J585</f>
        <v>15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spans="1:28" ht="16.149999999999999" customHeight="1" x14ac:dyDescent="0.25">
      <c r="A586" s="215" t="s">
        <v>2396</v>
      </c>
      <c r="B586" s="203"/>
      <c r="C586" s="108">
        <v>1</v>
      </c>
      <c r="D586" s="108"/>
      <c r="E586" s="197"/>
      <c r="F586" s="5"/>
      <c r="G586" s="5"/>
      <c r="H586" s="5"/>
      <c r="I586" s="153"/>
      <c r="J586" s="108"/>
      <c r="K586" s="108"/>
      <c r="L586" s="108"/>
      <c r="M586" s="153"/>
      <c r="N586" s="108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spans="1:28" ht="15.6" customHeight="1" x14ac:dyDescent="0.25">
      <c r="A587" s="215" t="s">
        <v>2397</v>
      </c>
      <c r="B587" s="203"/>
      <c r="C587" s="108">
        <v>1</v>
      </c>
      <c r="D587" s="108"/>
      <c r="E587" s="197"/>
      <c r="F587" s="5"/>
      <c r="G587" s="5"/>
      <c r="H587" s="5"/>
      <c r="I587" s="153"/>
      <c r="J587" s="108"/>
      <c r="K587" s="108"/>
      <c r="L587" s="108"/>
      <c r="M587" s="153"/>
      <c r="N587" s="108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spans="1:28" ht="15" customHeight="1" x14ac:dyDescent="0.25">
      <c r="A588" s="215" t="s">
        <v>2398</v>
      </c>
      <c r="B588" s="203"/>
      <c r="C588" s="108">
        <v>1</v>
      </c>
      <c r="D588" s="108"/>
      <c r="E588" s="197"/>
      <c r="F588" s="5"/>
      <c r="G588" s="5"/>
      <c r="H588" s="5"/>
      <c r="I588" s="20"/>
      <c r="J588" s="108"/>
      <c r="K588" s="108"/>
      <c r="L588" s="108"/>
      <c r="M588" s="153"/>
      <c r="N588" s="108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spans="1:28" ht="15.6" customHeight="1" x14ac:dyDescent="0.25">
      <c r="A589" s="215" t="s">
        <v>2399</v>
      </c>
      <c r="B589" s="203"/>
      <c r="C589" s="108">
        <v>1</v>
      </c>
      <c r="D589" s="108"/>
      <c r="E589" s="197"/>
      <c r="F589" s="5"/>
      <c r="G589" s="5"/>
      <c r="H589" s="5"/>
      <c r="I589" s="20"/>
      <c r="J589" s="108"/>
      <c r="K589" s="108"/>
      <c r="L589" s="108"/>
      <c r="M589" s="153"/>
      <c r="N589" s="108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spans="1:28" ht="15.6" customHeight="1" x14ac:dyDescent="0.25">
      <c r="A590" s="215" t="s">
        <v>2400</v>
      </c>
      <c r="B590" s="203"/>
      <c r="C590" s="108">
        <v>1</v>
      </c>
      <c r="D590" s="108"/>
      <c r="E590" s="197"/>
      <c r="F590" s="5"/>
      <c r="G590" s="5"/>
      <c r="H590" s="5"/>
      <c r="I590" s="20"/>
      <c r="J590" s="108"/>
      <c r="K590" s="108"/>
      <c r="L590" s="108"/>
      <c r="M590" s="153"/>
      <c r="N590" s="108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spans="1:28" ht="15.6" customHeight="1" x14ac:dyDescent="0.25">
      <c r="A591" s="215" t="s">
        <v>2401</v>
      </c>
      <c r="B591" s="203"/>
      <c r="C591" s="108">
        <v>1</v>
      </c>
      <c r="D591" s="108"/>
      <c r="E591" s="197"/>
      <c r="F591" s="5"/>
      <c r="G591" s="5"/>
      <c r="H591" s="5"/>
      <c r="I591" s="20"/>
      <c r="J591" s="108"/>
      <c r="K591" s="108"/>
      <c r="L591" s="108"/>
      <c r="M591" s="153"/>
      <c r="N591" s="108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spans="1:28" ht="15.6" customHeight="1" x14ac:dyDescent="0.25">
      <c r="A592" s="215" t="s">
        <v>2402</v>
      </c>
      <c r="B592" s="203"/>
      <c r="C592" s="108">
        <v>1</v>
      </c>
      <c r="D592" s="108"/>
      <c r="E592" s="197"/>
      <c r="F592" s="5"/>
      <c r="G592" s="5"/>
      <c r="H592" s="5"/>
      <c r="I592" s="20"/>
      <c r="J592" s="108"/>
      <c r="K592" s="108"/>
      <c r="L592" s="108"/>
      <c r="M592" s="153"/>
      <c r="N592" s="108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spans="1:28" ht="15.6" customHeight="1" x14ac:dyDescent="0.25">
      <c r="A593" s="215" t="s">
        <v>2403</v>
      </c>
      <c r="B593" s="203"/>
      <c r="C593" s="108">
        <v>1</v>
      </c>
      <c r="D593" s="108"/>
      <c r="E593" s="197"/>
      <c r="F593" s="5"/>
      <c r="G593" s="5"/>
      <c r="H593" s="5"/>
      <c r="I593" s="20"/>
      <c r="J593" s="108"/>
      <c r="K593" s="108"/>
      <c r="L593" s="108"/>
      <c r="M593" s="153"/>
      <c r="N593" s="108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spans="1:28" ht="15.6" customHeight="1" x14ac:dyDescent="0.25">
      <c r="A594" s="215" t="s">
        <v>2404</v>
      </c>
      <c r="B594" s="203"/>
      <c r="C594" s="108">
        <v>1</v>
      </c>
      <c r="D594" s="108"/>
      <c r="E594" s="197"/>
      <c r="F594" s="5"/>
      <c r="G594" s="5"/>
      <c r="H594" s="5"/>
      <c r="I594" s="20"/>
      <c r="J594" s="108"/>
      <c r="K594" s="108"/>
      <c r="L594" s="108"/>
      <c r="M594" s="153"/>
      <c r="N594" s="108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spans="1:28" ht="15.6" customHeight="1" x14ac:dyDescent="0.25">
      <c r="A595" s="216" t="s">
        <v>2405</v>
      </c>
      <c r="B595" s="203"/>
      <c r="C595" s="108">
        <v>1</v>
      </c>
      <c r="D595" s="108"/>
      <c r="E595" s="197"/>
      <c r="F595" s="5"/>
      <c r="G595" s="5"/>
      <c r="H595" s="5"/>
      <c r="I595" s="20"/>
      <c r="J595" s="108"/>
      <c r="K595" s="108"/>
      <c r="L595" s="108"/>
      <c r="M595" s="153"/>
      <c r="N595" s="108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spans="1:28" ht="15.6" customHeight="1" x14ac:dyDescent="0.25">
      <c r="A596" s="216" t="s">
        <v>2406</v>
      </c>
      <c r="B596" s="203"/>
      <c r="C596" s="108">
        <v>1</v>
      </c>
      <c r="D596" s="108"/>
      <c r="E596" s="197"/>
      <c r="F596" s="5"/>
      <c r="G596" s="5"/>
      <c r="H596" s="5"/>
      <c r="I596" s="20"/>
      <c r="J596" s="108"/>
      <c r="K596" s="108"/>
      <c r="L596" s="108"/>
      <c r="M596" s="153"/>
      <c r="N596" s="108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spans="1:28" ht="15.6" customHeight="1" x14ac:dyDescent="0.25">
      <c r="A597" s="216" t="s">
        <v>2407</v>
      </c>
      <c r="B597" s="203"/>
      <c r="C597" s="108">
        <v>1</v>
      </c>
      <c r="D597" s="108"/>
      <c r="E597" s="197"/>
      <c r="F597" s="5"/>
      <c r="G597" s="5"/>
      <c r="H597" s="5"/>
      <c r="I597" s="20"/>
      <c r="J597" s="108"/>
      <c r="K597" s="108"/>
      <c r="L597" s="108"/>
      <c r="M597" s="153"/>
      <c r="N597" s="108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spans="1:28" ht="15.6" customHeight="1" x14ac:dyDescent="0.25">
      <c r="A598" s="216" t="s">
        <v>2408</v>
      </c>
      <c r="B598" s="203"/>
      <c r="C598" s="108">
        <v>1</v>
      </c>
      <c r="D598" s="108"/>
      <c r="E598" s="197"/>
      <c r="F598" s="5"/>
      <c r="G598" s="5"/>
      <c r="H598" s="5"/>
      <c r="I598" s="20"/>
      <c r="J598" s="108"/>
      <c r="K598" s="108"/>
      <c r="L598" s="108"/>
      <c r="M598" s="153"/>
      <c r="N598" s="108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spans="1:28" ht="15.6" customHeight="1" x14ac:dyDescent="0.25">
      <c r="A599" s="216" t="s">
        <v>2409</v>
      </c>
      <c r="B599" s="203"/>
      <c r="C599" s="108">
        <v>1</v>
      </c>
      <c r="D599" s="108"/>
      <c r="E599" s="197"/>
      <c r="F599" s="5"/>
      <c r="G599" s="5"/>
      <c r="H599" s="5"/>
      <c r="I599" s="20"/>
      <c r="J599" s="108"/>
      <c r="K599" s="108"/>
      <c r="L599" s="108"/>
      <c r="M599" s="153"/>
      <c r="N599" s="108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spans="1:28" ht="15.6" customHeight="1" x14ac:dyDescent="0.25">
      <c r="A600" s="216" t="s">
        <v>2410</v>
      </c>
      <c r="B600" s="203"/>
      <c r="C600" s="108">
        <v>1</v>
      </c>
      <c r="D600" s="108"/>
      <c r="E600" s="197"/>
      <c r="F600" s="5"/>
      <c r="G600" s="5"/>
      <c r="H600" s="5"/>
      <c r="I600" s="20"/>
      <c r="J600" s="108"/>
      <c r="K600" s="108"/>
      <c r="L600" s="108"/>
      <c r="M600" s="153"/>
      <c r="N600" s="108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spans="1:28" ht="15.6" customHeight="1" x14ac:dyDescent="0.25">
      <c r="A601" s="51"/>
      <c r="B601" s="203"/>
      <c r="C601" s="108"/>
      <c r="D601" s="108"/>
      <c r="E601" s="197"/>
      <c r="F601" s="5"/>
      <c r="G601" s="5"/>
      <c r="H601" s="5"/>
      <c r="I601" s="20"/>
      <c r="J601" s="108"/>
      <c r="K601" s="108"/>
      <c r="L601" s="108"/>
      <c r="M601" s="153"/>
      <c r="N601" s="108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spans="1:28" ht="15.6" customHeight="1" x14ac:dyDescent="0.25">
      <c r="A602" s="89"/>
      <c r="B602" s="203"/>
      <c r="C602" s="108"/>
      <c r="D602" s="108"/>
      <c r="E602" s="197"/>
      <c r="F602" s="5"/>
      <c r="G602" s="5"/>
      <c r="H602" s="5"/>
      <c r="I602" s="20"/>
      <c r="J602" s="108"/>
      <c r="K602" s="108"/>
      <c r="L602" s="108"/>
      <c r="M602" s="153"/>
      <c r="N602" s="108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spans="1:28" ht="15.6" customHeight="1" x14ac:dyDescent="0.25">
      <c r="A603" s="89"/>
      <c r="B603" s="203"/>
      <c r="C603" s="108"/>
      <c r="D603" s="108"/>
      <c r="E603" s="197"/>
      <c r="F603" s="5"/>
      <c r="G603" s="5"/>
      <c r="H603" s="5"/>
      <c r="I603" s="20"/>
      <c r="J603" s="108"/>
      <c r="K603" s="108"/>
      <c r="L603" s="108"/>
      <c r="M603" s="153"/>
      <c r="N603" s="108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spans="1:28" ht="15.6" customHeight="1" x14ac:dyDescent="0.25">
      <c r="A604" s="89"/>
      <c r="B604" s="203"/>
      <c r="C604" s="108"/>
      <c r="D604" s="108"/>
      <c r="E604" s="197"/>
      <c r="F604" s="5"/>
      <c r="G604" s="5"/>
      <c r="H604" s="5"/>
      <c r="I604" s="20"/>
      <c r="J604" s="108"/>
      <c r="K604" s="108"/>
      <c r="L604" s="108"/>
      <c r="M604" s="153"/>
      <c r="N604" s="108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spans="1:28" ht="15.6" customHeight="1" x14ac:dyDescent="0.25">
      <c r="A605" s="89"/>
      <c r="B605" s="203"/>
      <c r="C605" s="108"/>
      <c r="D605" s="108"/>
      <c r="E605" s="197"/>
      <c r="F605" s="5"/>
      <c r="G605" s="5"/>
      <c r="H605" s="5"/>
      <c r="I605" s="20"/>
      <c r="J605" s="108"/>
      <c r="K605" s="108"/>
      <c r="L605" s="108"/>
      <c r="M605" s="153"/>
      <c r="N605" s="108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spans="1:28" ht="15.6" customHeight="1" x14ac:dyDescent="0.25">
      <c r="A606" s="89"/>
      <c r="B606" s="203"/>
      <c r="C606" s="108"/>
      <c r="D606" s="108"/>
      <c r="E606" s="197"/>
      <c r="F606" s="5"/>
      <c r="G606" s="5"/>
      <c r="H606" s="5"/>
      <c r="I606" s="20"/>
      <c r="J606" s="108"/>
      <c r="K606" s="108"/>
      <c r="L606" s="108"/>
      <c r="M606" s="153"/>
      <c r="N606" s="108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spans="1:28" ht="15.6" customHeight="1" x14ac:dyDescent="0.25">
      <c r="A607" s="89"/>
      <c r="B607" s="203"/>
      <c r="C607" s="108"/>
      <c r="D607" s="108"/>
      <c r="E607" s="197"/>
      <c r="F607" s="5"/>
      <c r="G607" s="5"/>
      <c r="H607" s="5"/>
      <c r="I607" s="20"/>
      <c r="J607" s="108"/>
      <c r="K607" s="108"/>
      <c r="L607" s="108"/>
      <c r="M607" s="153"/>
      <c r="N607" s="108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spans="1:28" ht="15.6" customHeight="1" x14ac:dyDescent="0.25">
      <c r="A608" s="89"/>
      <c r="B608" s="203"/>
      <c r="C608" s="108"/>
      <c r="D608" s="108"/>
      <c r="E608" s="197"/>
      <c r="F608" s="5"/>
      <c r="G608" s="5"/>
      <c r="H608" s="5"/>
      <c r="I608" s="20"/>
      <c r="J608" s="108"/>
      <c r="K608" s="108"/>
      <c r="L608" s="108"/>
      <c r="M608" s="153"/>
      <c r="N608" s="108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spans="1:28" ht="15.6" customHeight="1" x14ac:dyDescent="0.25">
      <c r="A609" s="89"/>
      <c r="B609" s="203"/>
      <c r="C609" s="108"/>
      <c r="D609" s="108"/>
      <c r="E609" s="197"/>
      <c r="F609" s="5"/>
      <c r="G609" s="5"/>
      <c r="H609" s="5"/>
      <c r="I609" s="20"/>
      <c r="J609" s="108"/>
      <c r="K609" s="108"/>
      <c r="L609" s="108"/>
      <c r="M609" s="153"/>
      <c r="N609" s="108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spans="1:28" ht="15.6" customHeight="1" x14ac:dyDescent="0.25">
      <c r="A610" s="89"/>
      <c r="B610" s="203"/>
      <c r="C610" s="108"/>
      <c r="D610" s="108"/>
      <c r="E610" s="197"/>
      <c r="F610" s="5"/>
      <c r="G610" s="5"/>
      <c r="H610" s="5"/>
      <c r="I610" s="20"/>
      <c r="J610" s="108"/>
      <c r="K610" s="108"/>
      <c r="L610" s="108"/>
      <c r="M610" s="153"/>
      <c r="N610" s="108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spans="1:28" ht="15.6" customHeight="1" x14ac:dyDescent="0.25">
      <c r="A611" s="89"/>
      <c r="B611" s="203"/>
      <c r="C611" s="108"/>
      <c r="D611" s="108"/>
      <c r="E611" s="197"/>
      <c r="F611" s="5"/>
      <c r="G611" s="5"/>
      <c r="H611" s="5"/>
      <c r="I611" s="20"/>
      <c r="J611" s="108"/>
      <c r="K611" s="108"/>
      <c r="L611" s="108"/>
      <c r="M611" s="153"/>
      <c r="N611" s="108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spans="1:28" ht="15.6" customHeight="1" x14ac:dyDescent="0.25">
      <c r="A612" s="89"/>
      <c r="B612" s="203"/>
      <c r="C612" s="108"/>
      <c r="D612" s="108"/>
      <c r="E612" s="197"/>
      <c r="F612" s="5"/>
      <c r="G612" s="5"/>
      <c r="H612" s="5"/>
      <c r="I612" s="20"/>
      <c r="J612" s="108"/>
      <c r="K612" s="108"/>
      <c r="L612" s="108"/>
      <c r="M612" s="153"/>
      <c r="N612" s="108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spans="1:28" ht="15.6" customHeight="1" x14ac:dyDescent="0.25">
      <c r="A613" s="89"/>
      <c r="B613" s="203"/>
      <c r="C613" s="108"/>
      <c r="D613" s="108"/>
      <c r="E613" s="197"/>
      <c r="F613" s="5"/>
      <c r="G613" s="5"/>
      <c r="H613" s="5"/>
      <c r="I613" s="20"/>
      <c r="J613" s="108"/>
      <c r="K613" s="108"/>
      <c r="L613" s="108"/>
      <c r="M613" s="153"/>
      <c r="N613" s="108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spans="1:28" ht="15.6" customHeight="1" x14ac:dyDescent="0.25">
      <c r="A614" s="89"/>
      <c r="B614" s="203"/>
      <c r="C614" s="108"/>
      <c r="D614" s="108"/>
      <c r="E614" s="197"/>
      <c r="F614" s="5"/>
      <c r="G614" s="5"/>
      <c r="H614" s="5"/>
      <c r="I614" s="20"/>
      <c r="J614" s="108"/>
      <c r="K614" s="108"/>
      <c r="L614" s="108"/>
      <c r="M614" s="153"/>
      <c r="N614" s="108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spans="1:28" ht="16.899999999999999" customHeight="1" x14ac:dyDescent="0.25">
      <c r="A615" s="89"/>
      <c r="B615" s="203"/>
      <c r="C615" s="108"/>
      <c r="D615" s="108"/>
      <c r="E615" s="197"/>
      <c r="F615" s="5"/>
      <c r="G615" s="5"/>
      <c r="H615" s="5"/>
      <c r="I615" s="20"/>
      <c r="J615" s="108"/>
      <c r="K615" s="108"/>
      <c r="L615" s="108"/>
      <c r="M615" s="153"/>
      <c r="N615" s="108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spans="1:28" ht="36" customHeight="1" x14ac:dyDescent="0.25">
      <c r="A616" s="3" t="s">
        <v>28</v>
      </c>
      <c r="B616" s="203" t="s">
        <v>235</v>
      </c>
      <c r="C616" s="4">
        <f>SUM(C617:C645)</f>
        <v>0</v>
      </c>
      <c r="D616" s="4">
        <v>711</v>
      </c>
      <c r="E616" s="195" t="s">
        <v>288</v>
      </c>
      <c r="F616" s="196">
        <f>SUM(F617:F645)</f>
        <v>0</v>
      </c>
      <c r="G616" s="196">
        <f t="shared" ref="G616:L616" si="32">SUM(G617:G645)</f>
        <v>1</v>
      </c>
      <c r="H616" s="196">
        <f t="shared" si="32"/>
        <v>0</v>
      </c>
      <c r="I616" s="196"/>
      <c r="J616" s="196">
        <f t="shared" si="32"/>
        <v>0</v>
      </c>
      <c r="K616" s="196">
        <f t="shared" si="32"/>
        <v>0</v>
      </c>
      <c r="L616" s="196">
        <f t="shared" si="32"/>
        <v>0</v>
      </c>
      <c r="M616" s="15"/>
      <c r="N616" s="16">
        <f>C616+J616+G616</f>
        <v>1</v>
      </c>
      <c r="O616" s="2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spans="1:28" x14ac:dyDescent="0.25">
      <c r="A617" s="43"/>
      <c r="B617" s="77"/>
      <c r="C617" s="6"/>
      <c r="D617" s="6"/>
      <c r="E617" s="6"/>
      <c r="F617" s="6"/>
      <c r="G617" s="6"/>
      <c r="H617" s="6"/>
      <c r="I617" s="19"/>
      <c r="J617" s="6"/>
      <c r="K617" s="6"/>
      <c r="L617" s="6"/>
      <c r="M617" s="19"/>
      <c r="N617" s="6"/>
      <c r="O617" s="6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spans="1:28" x14ac:dyDescent="0.25">
      <c r="A618" s="43"/>
      <c r="B618" s="77"/>
      <c r="C618" s="6"/>
      <c r="D618" s="6"/>
      <c r="E618" s="6"/>
      <c r="F618" s="6"/>
      <c r="G618" s="6"/>
      <c r="H618" s="6"/>
      <c r="I618" s="19"/>
      <c r="J618" s="6"/>
      <c r="K618" s="6"/>
      <c r="L618" s="6"/>
      <c r="M618" s="19"/>
      <c r="N618" s="6"/>
      <c r="O618" s="6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spans="1:28" x14ac:dyDescent="0.25">
      <c r="A619" s="43"/>
      <c r="B619" s="77"/>
      <c r="C619" s="6"/>
      <c r="D619" s="6"/>
      <c r="E619" s="6"/>
      <c r="F619" s="6"/>
      <c r="G619" s="6"/>
      <c r="H619" s="6"/>
      <c r="I619" s="19"/>
      <c r="J619" s="6"/>
      <c r="K619" s="6"/>
      <c r="L619" s="6"/>
      <c r="M619" s="19"/>
      <c r="N619" s="6"/>
      <c r="O619" s="6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spans="1:28" x14ac:dyDescent="0.25">
      <c r="A620" s="43"/>
      <c r="B620" s="77"/>
      <c r="C620" s="6"/>
      <c r="D620" s="6"/>
      <c r="E620" s="6"/>
      <c r="F620" s="6"/>
      <c r="G620" s="6"/>
      <c r="H620" s="6"/>
      <c r="I620" s="19"/>
      <c r="J620" s="6"/>
      <c r="K620" s="6"/>
      <c r="L620" s="6"/>
      <c r="M620" s="19"/>
      <c r="N620" s="6"/>
      <c r="O620" s="6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spans="1:28" x14ac:dyDescent="0.25">
      <c r="A621" s="43"/>
      <c r="B621" s="77"/>
      <c r="C621" s="6"/>
      <c r="D621" s="6"/>
      <c r="E621" s="6"/>
      <c r="F621" s="6"/>
      <c r="G621" s="6"/>
      <c r="H621" s="6"/>
      <c r="I621" s="19"/>
      <c r="J621" s="6"/>
      <c r="K621" s="6"/>
      <c r="L621" s="6"/>
      <c r="M621" s="19"/>
      <c r="N621" s="6"/>
      <c r="O621" s="6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spans="1:28" x14ac:dyDescent="0.25">
      <c r="A622" s="43"/>
      <c r="B622" s="77"/>
      <c r="C622" s="6"/>
      <c r="D622" s="6"/>
      <c r="E622" s="6"/>
      <c r="F622" s="6"/>
      <c r="G622" s="6"/>
      <c r="H622" s="6"/>
      <c r="I622" s="19"/>
      <c r="J622" s="6"/>
      <c r="K622" s="6"/>
      <c r="L622" s="6"/>
      <c r="M622" s="19"/>
      <c r="N622" s="6"/>
      <c r="O622" s="6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spans="1:28" x14ac:dyDescent="0.25">
      <c r="A623" s="43"/>
      <c r="B623" s="77"/>
      <c r="C623" s="6"/>
      <c r="D623" s="6"/>
      <c r="E623" s="6"/>
      <c r="F623" s="6"/>
      <c r="G623" s="6"/>
      <c r="H623" s="6"/>
      <c r="I623" s="19"/>
      <c r="J623" s="6"/>
      <c r="K623" s="6"/>
      <c r="L623" s="6"/>
      <c r="M623" s="19"/>
      <c r="N623" s="6"/>
      <c r="O623" s="6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spans="1:28" x14ac:dyDescent="0.25">
      <c r="A624" s="43"/>
      <c r="B624" s="77"/>
      <c r="C624" s="6"/>
      <c r="D624" s="6"/>
      <c r="E624" s="6"/>
      <c r="F624" s="6"/>
      <c r="G624" s="6"/>
      <c r="H624" s="6"/>
      <c r="I624" s="19"/>
      <c r="J624" s="6"/>
      <c r="K624" s="6"/>
      <c r="L624" s="6"/>
      <c r="M624" s="19"/>
      <c r="N624" s="6"/>
      <c r="O624" s="6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spans="1:28" x14ac:dyDescent="0.25">
      <c r="A625" s="43"/>
      <c r="B625" s="77"/>
      <c r="C625" s="6"/>
      <c r="D625" s="6"/>
      <c r="E625" s="6"/>
      <c r="F625" s="6"/>
      <c r="G625" s="6"/>
      <c r="H625" s="6"/>
      <c r="I625" s="19"/>
      <c r="J625" s="6"/>
      <c r="K625" s="6"/>
      <c r="L625" s="6"/>
      <c r="M625" s="19"/>
      <c r="N625" s="6"/>
      <c r="O625" s="6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spans="1:28" x14ac:dyDescent="0.25">
      <c r="A626" s="43"/>
      <c r="B626" s="77"/>
      <c r="C626" s="6"/>
      <c r="D626" s="6"/>
      <c r="E626" s="6"/>
      <c r="F626" s="6"/>
      <c r="G626" s="6"/>
      <c r="H626" s="6"/>
      <c r="I626" s="19"/>
      <c r="J626" s="6"/>
      <c r="K626" s="6"/>
      <c r="L626" s="6"/>
      <c r="M626" s="19"/>
      <c r="N626" s="6"/>
      <c r="O626" s="6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spans="1:28" x14ac:dyDescent="0.25">
      <c r="A627" s="43"/>
      <c r="B627" s="77"/>
      <c r="C627" s="6"/>
      <c r="D627" s="6"/>
      <c r="E627" s="6"/>
      <c r="F627" s="6"/>
      <c r="G627" s="6"/>
      <c r="H627" s="6"/>
      <c r="I627" s="19"/>
      <c r="J627" s="6"/>
      <c r="K627" s="6"/>
      <c r="L627" s="6"/>
      <c r="M627" s="19"/>
      <c r="N627" s="6"/>
      <c r="O627" s="6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spans="1:28" x14ac:dyDescent="0.25">
      <c r="A628" s="43"/>
      <c r="B628" s="77"/>
      <c r="C628" s="5"/>
      <c r="D628" s="5"/>
      <c r="E628" s="5"/>
      <c r="F628" s="5"/>
      <c r="G628" s="5"/>
      <c r="H628" s="5"/>
      <c r="I628" s="20"/>
      <c r="J628" s="5"/>
      <c r="K628" s="5"/>
      <c r="L628" s="5"/>
      <c r="M628" s="20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spans="1:28" x14ac:dyDescent="0.25">
      <c r="A629" s="43"/>
      <c r="B629" s="77"/>
      <c r="C629" s="5"/>
      <c r="D629" s="5"/>
      <c r="E629" s="5"/>
      <c r="F629" s="5"/>
      <c r="G629" s="5"/>
      <c r="H629" s="5"/>
      <c r="I629" s="20"/>
      <c r="J629" s="5"/>
      <c r="K629" s="5"/>
      <c r="L629" s="5"/>
      <c r="M629" s="20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spans="1:28" x14ac:dyDescent="0.25">
      <c r="A630" s="43"/>
      <c r="B630" s="77"/>
      <c r="C630" s="5"/>
      <c r="D630" s="5"/>
      <c r="E630" s="5"/>
      <c r="F630" s="5"/>
      <c r="G630" s="5"/>
      <c r="H630" s="5"/>
      <c r="I630" s="20"/>
      <c r="J630" s="5"/>
      <c r="K630" s="5"/>
      <c r="L630" s="5"/>
      <c r="M630" s="20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spans="1:28" x14ac:dyDescent="0.25">
      <c r="A631" s="43"/>
      <c r="B631" s="77"/>
      <c r="C631" s="5"/>
      <c r="D631" s="5"/>
      <c r="E631" s="5"/>
      <c r="F631" s="5"/>
      <c r="G631" s="5"/>
      <c r="H631" s="5"/>
      <c r="I631" s="20"/>
      <c r="J631" s="5"/>
      <c r="K631" s="5"/>
      <c r="L631" s="5"/>
      <c r="M631" s="20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spans="1:28" x14ac:dyDescent="0.25">
      <c r="A632" s="43"/>
      <c r="B632" s="77"/>
      <c r="C632" s="5"/>
      <c r="D632" s="5"/>
      <c r="E632" s="5"/>
      <c r="F632" s="5"/>
      <c r="G632" s="5"/>
      <c r="H632" s="5"/>
      <c r="I632" s="20"/>
      <c r="J632" s="5"/>
      <c r="K632" s="5"/>
      <c r="L632" s="5"/>
      <c r="M632" s="20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spans="1:28" x14ac:dyDescent="0.25">
      <c r="A633" s="43"/>
      <c r="B633" s="77"/>
      <c r="C633" s="5"/>
      <c r="D633" s="5"/>
      <c r="E633" s="5"/>
      <c r="F633" s="5"/>
      <c r="G633" s="5"/>
      <c r="H633" s="5"/>
      <c r="I633" s="20"/>
      <c r="J633" s="5"/>
      <c r="K633" s="5"/>
      <c r="L633" s="5"/>
      <c r="M633" s="20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spans="1:28" x14ac:dyDescent="0.25">
      <c r="A634" s="43"/>
      <c r="B634" s="77"/>
      <c r="C634" s="5"/>
      <c r="D634" s="5"/>
      <c r="E634" s="5"/>
      <c r="F634" s="5"/>
      <c r="G634" s="5"/>
      <c r="H634" s="5"/>
      <c r="I634" s="20"/>
      <c r="J634" s="5"/>
      <c r="K634" s="5"/>
      <c r="L634" s="5"/>
      <c r="M634" s="20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spans="1:28" x14ac:dyDescent="0.25">
      <c r="A635" s="43"/>
      <c r="B635" s="77"/>
      <c r="C635" s="5"/>
      <c r="D635" s="5"/>
      <c r="E635" s="5"/>
      <c r="F635" s="5"/>
      <c r="G635" s="5"/>
      <c r="H635" s="5"/>
      <c r="I635" s="20"/>
      <c r="J635" s="5"/>
      <c r="K635" s="5"/>
      <c r="L635" s="5"/>
      <c r="M635" s="20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spans="1:28" x14ac:dyDescent="0.25">
      <c r="A636" s="43"/>
      <c r="B636" s="77"/>
      <c r="C636" s="5"/>
      <c r="D636" s="5"/>
      <c r="E636" s="5"/>
      <c r="F636" s="5"/>
      <c r="G636" s="5"/>
      <c r="H636" s="5"/>
      <c r="I636" s="20"/>
      <c r="J636" s="5"/>
      <c r="K636" s="5"/>
      <c r="L636" s="5"/>
      <c r="M636" s="20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spans="1:28" x14ac:dyDescent="0.25">
      <c r="A637" s="6"/>
      <c r="B637" s="77"/>
      <c r="C637" s="5"/>
      <c r="D637" s="5"/>
      <c r="E637" s="5"/>
      <c r="F637" s="5"/>
      <c r="G637" s="5"/>
      <c r="H637" s="5"/>
      <c r="I637" s="20"/>
      <c r="J637" s="5"/>
      <c r="K637" s="5"/>
      <c r="L637" s="5"/>
      <c r="M637" s="20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spans="1:28" x14ac:dyDescent="0.25">
      <c r="A638" s="43"/>
      <c r="B638" s="77"/>
      <c r="C638" s="5"/>
      <c r="D638" s="5"/>
      <c r="E638" s="5"/>
      <c r="F638" s="5"/>
      <c r="G638" s="5"/>
      <c r="H638" s="5"/>
      <c r="I638" s="20"/>
      <c r="J638" s="5"/>
      <c r="K638" s="5"/>
      <c r="L638" s="5"/>
      <c r="M638" s="20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spans="1:28" x14ac:dyDescent="0.25">
      <c r="A639" s="43"/>
      <c r="B639" s="77"/>
      <c r="C639" s="5"/>
      <c r="D639" s="5"/>
      <c r="E639" s="5"/>
      <c r="F639" s="5"/>
      <c r="G639" s="5"/>
      <c r="H639" s="5"/>
      <c r="I639" s="20"/>
      <c r="J639" s="5"/>
      <c r="K639" s="5"/>
      <c r="L639" s="5"/>
      <c r="M639" s="20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spans="1:28" x14ac:dyDescent="0.25">
      <c r="A640" s="43"/>
      <c r="B640" s="77"/>
      <c r="C640" s="5"/>
      <c r="D640" s="5"/>
      <c r="E640" s="5"/>
      <c r="F640" s="5"/>
      <c r="G640" s="5"/>
      <c r="H640" s="5"/>
      <c r="I640" s="20"/>
      <c r="J640" s="5"/>
      <c r="K640" s="5"/>
      <c r="L640" s="5"/>
      <c r="M640" s="20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spans="1:28" x14ac:dyDescent="0.25">
      <c r="A641" s="43"/>
      <c r="B641" s="77"/>
      <c r="C641" s="5"/>
      <c r="D641" s="5"/>
      <c r="E641" s="5"/>
      <c r="F641" s="5"/>
      <c r="G641" s="5"/>
      <c r="H641" s="5"/>
      <c r="I641" s="20"/>
      <c r="J641" s="5"/>
      <c r="K641" s="5"/>
      <c r="L641" s="5"/>
      <c r="M641" s="20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spans="1:28" x14ac:dyDescent="0.25">
      <c r="A642" s="43"/>
      <c r="B642" s="77"/>
      <c r="C642" s="6"/>
      <c r="D642" s="5"/>
      <c r="E642" s="5"/>
      <c r="F642" s="5"/>
      <c r="G642" s="5"/>
      <c r="H642" s="5"/>
      <c r="I642" s="5"/>
      <c r="J642" s="5"/>
      <c r="K642" s="5"/>
      <c r="L642" s="5"/>
      <c r="M642" s="20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spans="1:28" x14ac:dyDescent="0.25">
      <c r="A643" s="43" t="s">
        <v>2216</v>
      </c>
      <c r="B643" s="77"/>
      <c r="C643" s="5"/>
      <c r="D643" s="5"/>
      <c r="E643" s="5"/>
      <c r="F643" s="5"/>
      <c r="G643" s="5">
        <v>1</v>
      </c>
      <c r="H643" s="5"/>
      <c r="I643" s="20"/>
      <c r="J643" s="5"/>
      <c r="K643" s="5" t="s">
        <v>2217</v>
      </c>
      <c r="L643" s="5"/>
      <c r="M643" s="20" t="s">
        <v>1915</v>
      </c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spans="1:28" x14ac:dyDescent="0.25">
      <c r="A644" s="43"/>
      <c r="B644" s="77"/>
      <c r="C644" s="5"/>
      <c r="D644" s="5"/>
      <c r="E644" s="5"/>
      <c r="F644" s="5"/>
      <c r="G644" s="5"/>
      <c r="H644" s="5"/>
      <c r="I644" s="20"/>
      <c r="J644" s="5"/>
      <c r="K644" s="5"/>
      <c r="L644" s="5"/>
      <c r="M644" s="20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spans="1:28" x14ac:dyDescent="0.25">
      <c r="A645" s="43"/>
      <c r="B645" s="77"/>
      <c r="C645" s="5"/>
      <c r="D645" s="5"/>
      <c r="E645" s="5"/>
      <c r="F645" s="5"/>
      <c r="G645" s="5"/>
      <c r="H645" s="5"/>
      <c r="I645" s="20"/>
      <c r="J645" s="5"/>
      <c r="K645" s="5"/>
      <c r="L645" s="5"/>
      <c r="M645" s="20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spans="1:28" ht="34.5" customHeight="1" x14ac:dyDescent="0.25">
      <c r="A646" s="3" t="s">
        <v>28</v>
      </c>
      <c r="B646" s="203" t="s">
        <v>235</v>
      </c>
      <c r="C646" s="4">
        <f>SUM(C647:C675)</f>
        <v>0</v>
      </c>
      <c r="D646" s="4">
        <v>712</v>
      </c>
      <c r="E646" s="195" t="s">
        <v>288</v>
      </c>
      <c r="F646" s="4">
        <f>SUM(F647:F675)</f>
        <v>0</v>
      </c>
      <c r="G646" s="4">
        <f t="shared" ref="G646:L646" si="33">SUM(G647:G675)</f>
        <v>0</v>
      </c>
      <c r="H646" s="4">
        <f t="shared" si="33"/>
        <v>0</v>
      </c>
      <c r="I646" s="4"/>
      <c r="J646" s="4">
        <f t="shared" si="33"/>
        <v>0</v>
      </c>
      <c r="K646" s="4">
        <f t="shared" si="33"/>
        <v>0</v>
      </c>
      <c r="L646" s="4">
        <f t="shared" si="33"/>
        <v>0</v>
      </c>
      <c r="M646" s="15"/>
      <c r="N646" s="16">
        <f>C646+J646+G646</f>
        <v>0</v>
      </c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spans="1:28" x14ac:dyDescent="0.25">
      <c r="B647" s="77"/>
      <c r="C647" s="5"/>
      <c r="D647" s="5"/>
      <c r="E647" s="5"/>
      <c r="F647" s="5"/>
      <c r="G647" s="5"/>
      <c r="H647" s="5"/>
      <c r="I647" s="20"/>
      <c r="J647" s="5"/>
      <c r="K647" s="5"/>
      <c r="L647" s="5"/>
      <c r="M647" s="20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spans="1:28" x14ac:dyDescent="0.25">
      <c r="B648" s="77"/>
      <c r="C648" s="5"/>
      <c r="D648" s="5"/>
      <c r="E648" s="5"/>
      <c r="F648" s="5"/>
      <c r="G648" s="5"/>
      <c r="H648" s="5"/>
      <c r="I648" s="20"/>
      <c r="J648" s="5"/>
      <c r="K648" s="5"/>
      <c r="L648" s="5"/>
      <c r="M648" s="20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spans="1:28" x14ac:dyDescent="0.25">
      <c r="B649" s="77"/>
      <c r="C649" s="5"/>
      <c r="D649" s="5"/>
      <c r="E649" s="5"/>
      <c r="F649" s="5"/>
      <c r="G649" s="5"/>
      <c r="H649" s="5"/>
      <c r="I649" s="20"/>
      <c r="J649" s="5"/>
      <c r="K649" s="5"/>
      <c r="L649" s="5"/>
      <c r="M649" s="20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spans="1:28" x14ac:dyDescent="0.25">
      <c r="A650" s="1"/>
      <c r="B650" s="203"/>
      <c r="C650" s="4"/>
      <c r="D650" s="4"/>
      <c r="E650" s="49"/>
      <c r="F650" s="4"/>
      <c r="G650" s="16"/>
      <c r="H650" s="16"/>
      <c r="I650" s="15"/>
      <c r="J650" s="16"/>
      <c r="K650" s="16"/>
      <c r="L650" s="16"/>
      <c r="M650" s="15"/>
      <c r="N650" s="16"/>
      <c r="O650" s="2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spans="1:28" ht="16.5" customHeight="1" x14ac:dyDescent="0.25">
      <c r="A651" s="43"/>
      <c r="B651" s="77"/>
      <c r="C651" s="6"/>
      <c r="D651" s="6"/>
      <c r="E651" s="6"/>
      <c r="F651" s="6"/>
      <c r="G651" s="6"/>
      <c r="H651" s="6"/>
      <c r="I651" s="19"/>
      <c r="J651" s="6"/>
      <c r="K651" s="6"/>
      <c r="L651" s="6"/>
      <c r="M651" s="19"/>
      <c r="N651" s="6"/>
      <c r="O651" s="6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spans="1:28" x14ac:dyDescent="0.25">
      <c r="A652" s="43"/>
      <c r="B652" s="77"/>
      <c r="C652" s="6"/>
      <c r="D652" s="6"/>
      <c r="E652" s="6"/>
      <c r="F652" s="6"/>
      <c r="G652" s="6"/>
      <c r="H652" s="6"/>
      <c r="I652" s="19"/>
      <c r="J652" s="6"/>
      <c r="K652" s="6"/>
      <c r="L652" s="6"/>
      <c r="M652" s="19"/>
      <c r="N652" s="6"/>
      <c r="O652" s="6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spans="1:28" x14ac:dyDescent="0.25">
      <c r="A653" s="43"/>
      <c r="B653" s="77"/>
      <c r="C653" s="6"/>
      <c r="D653" s="6"/>
      <c r="E653" s="6"/>
      <c r="F653" s="6"/>
      <c r="G653" s="6"/>
      <c r="H653" s="6"/>
      <c r="I653" s="19"/>
      <c r="J653" s="6"/>
      <c r="K653" s="6"/>
      <c r="L653" s="6"/>
      <c r="M653" s="19"/>
      <c r="N653" s="6"/>
      <c r="O653" s="6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spans="1:28" x14ac:dyDescent="0.25">
      <c r="A654" s="43"/>
      <c r="B654" s="77"/>
      <c r="C654" s="6"/>
      <c r="D654" s="6"/>
      <c r="E654" s="6"/>
      <c r="F654" s="6"/>
      <c r="G654" s="6"/>
      <c r="H654" s="6"/>
      <c r="I654" s="19"/>
      <c r="J654" s="6"/>
      <c r="K654" s="6"/>
      <c r="L654" s="6"/>
      <c r="M654" s="19"/>
      <c r="N654" s="6"/>
      <c r="O654" s="6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spans="1:28" x14ac:dyDescent="0.25">
      <c r="A655" s="43"/>
      <c r="B655" s="77"/>
      <c r="C655" s="6"/>
      <c r="D655" s="6"/>
      <c r="E655" s="6"/>
      <c r="F655" s="6"/>
      <c r="G655" s="6"/>
      <c r="H655" s="6"/>
      <c r="I655" s="19"/>
      <c r="J655" s="6"/>
      <c r="K655" s="6"/>
      <c r="L655" s="6"/>
      <c r="M655" s="19"/>
      <c r="N655" s="6"/>
      <c r="O655" s="6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spans="1:28" x14ac:dyDescent="0.25">
      <c r="A656" s="43"/>
      <c r="B656" s="77"/>
      <c r="C656" s="6"/>
      <c r="D656" s="6"/>
      <c r="E656" s="6"/>
      <c r="F656" s="6"/>
      <c r="G656" s="6"/>
      <c r="H656" s="6"/>
      <c r="I656" s="19"/>
      <c r="J656" s="6"/>
      <c r="K656" s="6"/>
      <c r="L656" s="6"/>
      <c r="M656" s="19"/>
      <c r="N656" s="6"/>
      <c r="O656" s="6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spans="1:28" x14ac:dyDescent="0.25">
      <c r="A657" s="43"/>
      <c r="B657" s="77"/>
      <c r="C657" s="6"/>
      <c r="D657" s="6"/>
      <c r="E657" s="6"/>
      <c r="F657" s="6"/>
      <c r="G657" s="6"/>
      <c r="H657" s="6"/>
      <c r="I657" s="19"/>
      <c r="J657" s="6"/>
      <c r="K657" s="6"/>
      <c r="L657" s="6"/>
      <c r="M657" s="19"/>
      <c r="N657" s="6"/>
      <c r="O657" s="6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spans="1:28" x14ac:dyDescent="0.25">
      <c r="A658" s="43"/>
      <c r="B658" s="77"/>
      <c r="C658" s="6"/>
      <c r="D658" s="6"/>
      <c r="E658" s="6"/>
      <c r="F658" s="6"/>
      <c r="G658" s="6"/>
      <c r="H658" s="6"/>
      <c r="I658" s="19"/>
      <c r="J658" s="6"/>
      <c r="K658" s="6"/>
      <c r="L658" s="6"/>
      <c r="M658" s="19"/>
      <c r="N658" s="6"/>
      <c r="O658" s="6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spans="1:28" x14ac:dyDescent="0.25">
      <c r="A659" s="43"/>
      <c r="B659" s="77"/>
      <c r="C659" s="6"/>
      <c r="D659" s="6"/>
      <c r="E659" s="6"/>
      <c r="F659" s="6"/>
      <c r="G659" s="6"/>
      <c r="H659" s="6"/>
      <c r="I659" s="19"/>
      <c r="J659" s="6"/>
      <c r="K659" s="6"/>
      <c r="L659" s="6"/>
      <c r="M659" s="19"/>
      <c r="N659" s="6"/>
      <c r="O659" s="6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spans="1:28" x14ac:dyDescent="0.25">
      <c r="A660" s="43"/>
      <c r="B660" s="77"/>
      <c r="C660" s="6"/>
      <c r="D660" s="6"/>
      <c r="E660" s="6"/>
      <c r="F660" s="6"/>
      <c r="G660" s="6"/>
      <c r="H660" s="6"/>
      <c r="I660" s="19"/>
      <c r="J660" s="6"/>
      <c r="K660" s="6"/>
      <c r="L660" s="6"/>
      <c r="M660" s="19"/>
      <c r="N660" s="6"/>
      <c r="O660" s="6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spans="1:28" x14ac:dyDescent="0.25">
      <c r="A661" s="43"/>
      <c r="B661" s="77"/>
      <c r="C661" s="5"/>
      <c r="D661" s="5"/>
      <c r="E661" s="5"/>
      <c r="F661" s="5"/>
      <c r="G661" s="5"/>
      <c r="H661" s="5"/>
      <c r="I661" s="20"/>
      <c r="J661" s="5"/>
      <c r="K661" s="5"/>
      <c r="L661" s="5"/>
      <c r="M661" s="20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spans="1:28" x14ac:dyDescent="0.25">
      <c r="A662" s="43"/>
      <c r="B662" s="77"/>
      <c r="C662" s="5"/>
      <c r="D662" s="5"/>
      <c r="E662" s="5"/>
      <c r="F662" s="5"/>
      <c r="G662" s="5"/>
      <c r="H662" s="5"/>
      <c r="I662" s="20"/>
      <c r="J662" s="5"/>
      <c r="K662" s="5"/>
      <c r="L662" s="5"/>
      <c r="M662" s="20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spans="1:28" x14ac:dyDescent="0.25">
      <c r="A663" s="43"/>
      <c r="B663" s="77"/>
      <c r="C663" s="5"/>
      <c r="D663" s="5"/>
      <c r="E663" s="5"/>
      <c r="F663" s="5"/>
      <c r="G663" s="5"/>
      <c r="H663" s="5"/>
      <c r="I663" s="20"/>
      <c r="J663" s="5"/>
      <c r="K663" s="5"/>
      <c r="L663" s="5"/>
      <c r="M663" s="20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spans="1:28" x14ac:dyDescent="0.25">
      <c r="A664" s="43"/>
      <c r="B664" s="77"/>
      <c r="C664" s="5"/>
      <c r="D664" s="5"/>
      <c r="E664" s="5"/>
      <c r="F664" s="5"/>
      <c r="G664" s="5"/>
      <c r="H664" s="5"/>
      <c r="I664" s="20"/>
      <c r="J664" s="5"/>
      <c r="K664" s="5"/>
      <c r="L664" s="5"/>
      <c r="M664" s="20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spans="1:28" x14ac:dyDescent="0.25">
      <c r="A665" s="43"/>
      <c r="B665" s="77"/>
      <c r="C665" s="5"/>
      <c r="D665" s="5"/>
      <c r="E665" s="5"/>
      <c r="F665" s="5"/>
      <c r="G665" s="5"/>
      <c r="H665" s="5"/>
      <c r="I665" s="20"/>
      <c r="J665" s="5"/>
      <c r="K665" s="5"/>
      <c r="L665" s="5"/>
      <c r="M665" s="20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spans="1:28" x14ac:dyDescent="0.25">
      <c r="A666" s="43"/>
      <c r="B666" s="77"/>
      <c r="C666" s="5"/>
      <c r="D666" s="5"/>
      <c r="E666" s="5"/>
      <c r="F666" s="5"/>
      <c r="G666" s="5"/>
      <c r="H666" s="5"/>
      <c r="I666" s="20"/>
      <c r="J666" s="5"/>
      <c r="K666" s="5"/>
      <c r="L666" s="5"/>
      <c r="M666" s="20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spans="1:28" x14ac:dyDescent="0.25">
      <c r="A667" s="43"/>
      <c r="B667" s="77"/>
      <c r="C667" s="5"/>
      <c r="D667" s="5"/>
      <c r="E667" s="5"/>
      <c r="F667" s="5"/>
      <c r="G667" s="5"/>
      <c r="H667" s="5"/>
      <c r="I667" s="20"/>
      <c r="J667" s="5"/>
      <c r="K667" s="5"/>
      <c r="L667" s="5"/>
      <c r="M667" s="20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spans="1:28" x14ac:dyDescent="0.25">
      <c r="A668" s="43"/>
      <c r="B668" s="77"/>
      <c r="C668" s="5"/>
      <c r="D668" s="5"/>
      <c r="E668" s="5"/>
      <c r="F668" s="5"/>
      <c r="G668" s="5"/>
      <c r="H668" s="5"/>
      <c r="I668" s="20"/>
      <c r="J668" s="5"/>
      <c r="K668" s="5"/>
      <c r="L668" s="5"/>
      <c r="M668" s="20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spans="1:28" x14ac:dyDescent="0.25">
      <c r="A669" s="43"/>
      <c r="B669" s="77"/>
      <c r="C669" s="5"/>
      <c r="D669" s="5"/>
      <c r="E669" s="5"/>
      <c r="F669" s="5"/>
      <c r="G669" s="5"/>
      <c r="H669" s="5"/>
      <c r="I669" s="20"/>
      <c r="J669" s="5"/>
      <c r="K669" s="5"/>
      <c r="L669" s="5"/>
      <c r="M669" s="20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spans="1:28" x14ac:dyDescent="0.25">
      <c r="A670" s="43"/>
      <c r="B670" s="77"/>
      <c r="C670" s="5"/>
      <c r="D670" s="5"/>
      <c r="E670" s="5"/>
      <c r="F670" s="5"/>
      <c r="G670" s="5"/>
      <c r="H670" s="5"/>
      <c r="I670" s="20"/>
      <c r="J670" s="5"/>
      <c r="K670" s="5"/>
      <c r="L670" s="5"/>
      <c r="M670" s="20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spans="1:28" x14ac:dyDescent="0.25">
      <c r="A671" s="43"/>
      <c r="B671" s="77"/>
      <c r="C671" s="5"/>
      <c r="D671" s="5"/>
      <c r="E671" s="5"/>
      <c r="F671" s="5"/>
      <c r="G671" s="5"/>
      <c r="H671" s="5"/>
      <c r="I671" s="20"/>
      <c r="J671" s="5"/>
      <c r="K671" s="5"/>
      <c r="L671" s="5"/>
      <c r="M671" s="20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spans="1:28" x14ac:dyDescent="0.25">
      <c r="A672" s="43"/>
      <c r="B672" s="77"/>
      <c r="C672" s="5"/>
      <c r="D672" s="5"/>
      <c r="E672" s="5"/>
      <c r="F672" s="5"/>
      <c r="G672" s="5"/>
      <c r="H672" s="5"/>
      <c r="I672" s="20"/>
      <c r="J672" s="5"/>
      <c r="K672" s="5"/>
      <c r="L672" s="5"/>
      <c r="M672" s="20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spans="1:28" x14ac:dyDescent="0.25">
      <c r="A673" s="43"/>
      <c r="B673" s="77"/>
      <c r="C673" s="5"/>
      <c r="D673" s="5"/>
      <c r="E673" s="5"/>
      <c r="F673" s="5"/>
      <c r="G673" s="5"/>
      <c r="H673" s="5"/>
      <c r="I673" s="20"/>
      <c r="J673" s="5"/>
      <c r="K673" s="5"/>
      <c r="L673" s="5"/>
      <c r="M673" s="20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spans="1:28" x14ac:dyDescent="0.25">
      <c r="A674" s="43"/>
      <c r="B674" s="77"/>
      <c r="C674" s="5"/>
      <c r="D674" s="5"/>
      <c r="E674" s="5"/>
      <c r="F674" s="5"/>
      <c r="G674" s="5"/>
      <c r="H674" s="5"/>
      <c r="I674" s="20"/>
      <c r="J674" s="5"/>
      <c r="K674" s="5"/>
      <c r="L674" s="5"/>
      <c r="M674" s="20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spans="1:28" x14ac:dyDescent="0.25">
      <c r="A675" s="43"/>
      <c r="B675" s="77"/>
      <c r="C675" s="5"/>
      <c r="D675" s="5"/>
      <c r="E675" s="5"/>
      <c r="F675" s="5"/>
      <c r="G675" s="5"/>
      <c r="H675" s="5"/>
      <c r="I675" s="20"/>
      <c r="J675" s="5"/>
      <c r="K675" s="5"/>
      <c r="L675" s="5"/>
      <c r="M675" s="20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spans="1:28" ht="36" customHeight="1" x14ac:dyDescent="0.25">
      <c r="A676" s="3" t="s">
        <v>2165</v>
      </c>
      <c r="B676" s="203" t="s">
        <v>235</v>
      </c>
      <c r="C676" s="4">
        <f>SUM(C677:C704)</f>
        <v>24</v>
      </c>
      <c r="D676" s="4">
        <v>721</v>
      </c>
      <c r="E676" s="195" t="s">
        <v>288</v>
      </c>
      <c r="F676" s="4">
        <f>SUM(F677:F704)</f>
        <v>0</v>
      </c>
      <c r="G676" s="16">
        <f>SUM(G677:G704)</f>
        <v>1</v>
      </c>
      <c r="H676" s="16">
        <v>0</v>
      </c>
      <c r="I676" s="15"/>
      <c r="J676" s="16">
        <f>SUM(J677:J704)</f>
        <v>2</v>
      </c>
      <c r="K676" s="16">
        <f>SUM(K677:K704)</f>
        <v>0</v>
      </c>
      <c r="L676" s="16">
        <f>SUM(L677:L704)</f>
        <v>0</v>
      </c>
      <c r="M676" s="15"/>
      <c r="N676" s="16">
        <f>C676+J676+G676</f>
        <v>27</v>
      </c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spans="1:28" x14ac:dyDescent="0.25">
      <c r="A677" s="43" t="s">
        <v>289</v>
      </c>
      <c r="B677" s="77"/>
      <c r="C677" s="6">
        <v>1</v>
      </c>
      <c r="D677" s="6"/>
      <c r="E677" s="6"/>
      <c r="F677" s="6"/>
      <c r="G677" s="6"/>
      <c r="H677" s="6"/>
      <c r="I677" s="19"/>
      <c r="J677" s="6"/>
      <c r="K677" s="6"/>
      <c r="L677" s="6"/>
      <c r="M677" s="19"/>
      <c r="N677" s="6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spans="1:28" x14ac:dyDescent="0.25">
      <c r="A678" s="43" t="s">
        <v>291</v>
      </c>
      <c r="B678" s="77"/>
      <c r="C678" s="6">
        <v>1</v>
      </c>
      <c r="D678" s="6"/>
      <c r="E678" s="6"/>
      <c r="F678" s="6"/>
      <c r="G678" s="6"/>
      <c r="H678" s="6"/>
      <c r="I678" s="19"/>
      <c r="J678" s="6"/>
      <c r="K678" s="6"/>
      <c r="L678" s="6"/>
      <c r="M678" s="19"/>
      <c r="N678" s="6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spans="1:28" x14ac:dyDescent="0.25">
      <c r="A679" s="43" t="s">
        <v>292</v>
      </c>
      <c r="B679" s="77"/>
      <c r="C679" s="6">
        <v>1</v>
      </c>
      <c r="D679" s="6"/>
      <c r="E679" s="6"/>
      <c r="F679" s="6"/>
      <c r="G679" s="6"/>
      <c r="H679" s="6"/>
      <c r="I679" s="19"/>
      <c r="J679" s="6"/>
      <c r="K679" s="6"/>
      <c r="L679" s="6"/>
      <c r="M679" s="19"/>
      <c r="N679" s="6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spans="1:28" x14ac:dyDescent="0.25">
      <c r="A680" s="43" t="s">
        <v>293</v>
      </c>
      <c r="B680" s="77"/>
      <c r="C680" s="6">
        <v>1</v>
      </c>
      <c r="D680" s="6"/>
      <c r="E680" s="6"/>
      <c r="F680" s="6"/>
      <c r="G680" s="6"/>
      <c r="H680" s="6"/>
      <c r="I680" s="19"/>
      <c r="J680" s="6"/>
      <c r="K680" s="6"/>
      <c r="L680" s="6"/>
      <c r="M680" s="19"/>
      <c r="N680" s="6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spans="1:28" x14ac:dyDescent="0.25">
      <c r="A681" s="43" t="s">
        <v>294</v>
      </c>
      <c r="B681" s="77"/>
      <c r="C681" s="6">
        <v>1</v>
      </c>
      <c r="D681" s="6"/>
      <c r="E681" s="6"/>
      <c r="F681" s="6"/>
      <c r="G681" s="6"/>
      <c r="H681" s="6"/>
      <c r="I681" s="19"/>
      <c r="J681" s="6"/>
      <c r="K681" s="6"/>
      <c r="L681" s="6"/>
      <c r="M681" s="19"/>
      <c r="N681" s="6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spans="1:28" x14ac:dyDescent="0.25">
      <c r="A682" s="43" t="s">
        <v>295</v>
      </c>
      <c r="B682" s="77"/>
      <c r="C682" s="6">
        <v>1</v>
      </c>
      <c r="D682" s="6"/>
      <c r="E682" s="6"/>
      <c r="F682" s="6"/>
      <c r="G682" s="6"/>
      <c r="H682" s="6"/>
      <c r="I682" s="19"/>
      <c r="J682" s="6"/>
      <c r="K682" s="6"/>
      <c r="L682" s="6"/>
      <c r="M682" s="19"/>
      <c r="N682" s="6"/>
      <c r="O682" s="2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spans="1:28" x14ac:dyDescent="0.25">
      <c r="A683" s="43" t="s">
        <v>2180</v>
      </c>
      <c r="B683" s="77"/>
      <c r="C683" s="6">
        <v>1</v>
      </c>
      <c r="D683" s="6"/>
      <c r="E683" s="6"/>
      <c r="F683" s="6"/>
      <c r="G683" s="6"/>
      <c r="H683" s="6"/>
      <c r="I683" s="19"/>
      <c r="J683" s="6"/>
      <c r="K683" s="6"/>
      <c r="L683" s="6"/>
      <c r="M683" s="19"/>
      <c r="N683" s="6"/>
      <c r="O683" s="2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spans="1:28" ht="15" customHeight="1" x14ac:dyDescent="0.25">
      <c r="A684" s="43" t="s">
        <v>296</v>
      </c>
      <c r="B684" s="77"/>
      <c r="C684" s="6">
        <v>1</v>
      </c>
      <c r="D684" s="6"/>
      <c r="E684" s="6"/>
      <c r="F684" s="6"/>
      <c r="G684" s="6"/>
      <c r="H684" s="6"/>
      <c r="I684" s="19"/>
      <c r="J684" s="6"/>
      <c r="K684" s="6"/>
      <c r="L684" s="6"/>
      <c r="M684" s="19"/>
      <c r="N684" s="6"/>
      <c r="O684" s="6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spans="1:28" x14ac:dyDescent="0.25">
      <c r="A685" s="43" t="s">
        <v>297</v>
      </c>
      <c r="B685" s="77"/>
      <c r="C685" s="6">
        <v>1</v>
      </c>
      <c r="D685" s="6"/>
      <c r="E685" s="6"/>
      <c r="F685" s="6"/>
      <c r="G685" s="6"/>
      <c r="H685" s="6"/>
      <c r="I685" s="19"/>
      <c r="J685" s="6"/>
      <c r="K685" s="6"/>
      <c r="L685" s="6"/>
      <c r="M685" s="19"/>
      <c r="N685" s="6"/>
      <c r="O685" s="6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spans="1:28" x14ac:dyDescent="0.25">
      <c r="A686" s="43" t="s">
        <v>298</v>
      </c>
      <c r="B686" s="77"/>
      <c r="C686" s="6">
        <v>1</v>
      </c>
      <c r="D686" s="6"/>
      <c r="E686" s="6"/>
      <c r="F686" s="6"/>
      <c r="G686" s="6"/>
      <c r="H686" s="6"/>
      <c r="I686" s="19"/>
      <c r="J686" s="6"/>
      <c r="K686" s="6"/>
      <c r="L686" s="6"/>
      <c r="M686" s="19"/>
      <c r="N686" s="6"/>
      <c r="O686" s="6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spans="1:28" x14ac:dyDescent="0.25">
      <c r="A687" s="43" t="s">
        <v>299</v>
      </c>
      <c r="B687" s="77"/>
      <c r="C687" s="6">
        <v>1</v>
      </c>
      <c r="D687" s="6"/>
      <c r="E687" s="6"/>
      <c r="F687" s="6"/>
      <c r="G687" s="6"/>
      <c r="H687" s="6"/>
      <c r="I687" s="19"/>
      <c r="J687" s="6"/>
      <c r="K687" s="6"/>
      <c r="L687" s="6"/>
      <c r="M687" s="19"/>
      <c r="N687" s="6"/>
      <c r="O687" s="6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spans="1:28" x14ac:dyDescent="0.25">
      <c r="A688" s="43" t="s">
        <v>301</v>
      </c>
      <c r="B688" s="77"/>
      <c r="C688" s="5">
        <v>1</v>
      </c>
      <c r="D688" s="5"/>
      <c r="E688" s="5"/>
      <c r="F688" s="5"/>
      <c r="G688" s="5"/>
      <c r="H688" s="5"/>
      <c r="I688" s="20"/>
      <c r="J688" s="5"/>
      <c r="K688" s="5"/>
      <c r="L688" s="5"/>
      <c r="M688" s="20"/>
      <c r="N688" s="5"/>
      <c r="O688" s="6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spans="1:28" ht="14.25" customHeight="1" x14ac:dyDescent="0.25">
      <c r="A689" s="43" t="s">
        <v>2158</v>
      </c>
      <c r="B689" s="77"/>
      <c r="C689" s="5">
        <v>1</v>
      </c>
      <c r="D689" s="5"/>
      <c r="E689" s="5"/>
      <c r="F689" s="5"/>
      <c r="G689" s="5"/>
      <c r="H689" s="5"/>
      <c r="I689" s="20" t="s">
        <v>2162</v>
      </c>
      <c r="J689" s="5"/>
      <c r="K689" s="5"/>
      <c r="L689" s="5"/>
      <c r="M689" s="20" t="s">
        <v>2164</v>
      </c>
      <c r="N689" s="5"/>
      <c r="O689" s="6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spans="1:28" ht="14.25" customHeight="1" x14ac:dyDescent="0.25">
      <c r="A690" s="43" t="s">
        <v>316</v>
      </c>
      <c r="B690" s="77"/>
      <c r="C690" s="5">
        <v>1</v>
      </c>
      <c r="D690" s="5"/>
      <c r="E690" s="5"/>
      <c r="F690" s="5"/>
      <c r="G690" s="5"/>
      <c r="H690" s="5"/>
      <c r="I690" s="20" t="s">
        <v>2168</v>
      </c>
      <c r="J690" s="5"/>
      <c r="K690" s="5"/>
      <c r="L690" s="5"/>
      <c r="M690" s="20" t="s">
        <v>2157</v>
      </c>
      <c r="N690" s="5"/>
      <c r="O690" s="6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spans="1:28" x14ac:dyDescent="0.25">
      <c r="A691" s="43" t="s">
        <v>302</v>
      </c>
      <c r="B691" s="77"/>
      <c r="C691" s="5">
        <v>1</v>
      </c>
      <c r="D691" s="5"/>
      <c r="E691" s="5"/>
      <c r="F691" s="5"/>
      <c r="G691" s="5"/>
      <c r="H691" s="5"/>
      <c r="I691" s="20"/>
      <c r="J691" s="5"/>
      <c r="K691" s="5"/>
      <c r="L691" s="5"/>
      <c r="M691" s="20"/>
      <c r="N691" s="5"/>
      <c r="O691" s="6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spans="1:28" x14ac:dyDescent="0.25">
      <c r="A692" s="43" t="s">
        <v>305</v>
      </c>
      <c r="B692" s="77"/>
      <c r="C692" s="5">
        <v>1</v>
      </c>
      <c r="D692" s="5"/>
      <c r="E692" s="5"/>
      <c r="F692" s="5"/>
      <c r="G692" s="5"/>
      <c r="H692" s="5"/>
      <c r="I692" s="20"/>
      <c r="J692" s="5"/>
      <c r="K692" s="5"/>
      <c r="L692" s="5"/>
      <c r="M692" s="20"/>
      <c r="N692" s="5"/>
      <c r="O692" s="6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spans="1:28" x14ac:dyDescent="0.25">
      <c r="A693" s="43" t="s">
        <v>306</v>
      </c>
      <c r="B693" s="77"/>
      <c r="C693" s="5">
        <v>1</v>
      </c>
      <c r="D693" s="5"/>
      <c r="E693" s="5"/>
      <c r="F693" s="5"/>
      <c r="G693" s="5"/>
      <c r="H693" s="5"/>
      <c r="I693" s="20"/>
      <c r="J693" s="5"/>
      <c r="K693" s="5"/>
      <c r="L693" s="5"/>
      <c r="M693" s="20"/>
      <c r="N693" s="5"/>
      <c r="O693" s="6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spans="1:28" x14ac:dyDescent="0.25">
      <c r="A694" s="43" t="s">
        <v>307</v>
      </c>
      <c r="B694" s="77"/>
      <c r="C694" s="5">
        <v>1</v>
      </c>
      <c r="D694" s="5"/>
      <c r="E694" s="5"/>
      <c r="F694" s="5"/>
      <c r="G694" s="5"/>
      <c r="H694" s="5"/>
      <c r="I694" s="20"/>
      <c r="J694" s="5"/>
      <c r="K694" s="5"/>
      <c r="L694" s="5"/>
      <c r="M694" s="20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spans="1:28" x14ac:dyDescent="0.25">
      <c r="A695" s="43" t="s">
        <v>308</v>
      </c>
      <c r="B695" s="77"/>
      <c r="C695" s="5">
        <v>1</v>
      </c>
      <c r="D695" s="5"/>
      <c r="E695" s="5"/>
      <c r="F695" s="5"/>
      <c r="G695" s="5"/>
      <c r="H695" s="5"/>
      <c r="I695" s="20"/>
      <c r="J695" s="5"/>
      <c r="K695" s="5"/>
      <c r="L695" s="5"/>
      <c r="M695" s="20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spans="1:28" x14ac:dyDescent="0.25">
      <c r="A696" s="6" t="s">
        <v>313</v>
      </c>
      <c r="B696" s="77"/>
      <c r="C696" s="5">
        <v>1</v>
      </c>
      <c r="D696" s="5"/>
      <c r="E696" s="5"/>
      <c r="F696" s="5"/>
      <c r="G696" s="5"/>
      <c r="H696" s="5"/>
      <c r="I696" s="20"/>
      <c r="J696" s="5"/>
      <c r="K696" s="5"/>
      <c r="L696" s="5"/>
      <c r="M696" s="20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spans="1:28" x14ac:dyDescent="0.25">
      <c r="A697" s="43" t="s">
        <v>310</v>
      </c>
      <c r="B697" s="77"/>
      <c r="C697" s="5">
        <v>1</v>
      </c>
      <c r="D697" s="5"/>
      <c r="E697" s="5"/>
      <c r="F697" s="5"/>
      <c r="G697" s="5"/>
      <c r="H697" s="5"/>
      <c r="I697" s="20"/>
      <c r="J697" s="5"/>
      <c r="K697" s="5"/>
      <c r="L697" s="5"/>
      <c r="M697" s="20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spans="1:28" x14ac:dyDescent="0.25">
      <c r="A698" s="43" t="s">
        <v>311</v>
      </c>
      <c r="B698" s="77"/>
      <c r="C698" s="5">
        <v>1</v>
      </c>
      <c r="D698" s="5"/>
      <c r="E698" s="5"/>
      <c r="F698" s="5"/>
      <c r="G698" s="5"/>
      <c r="H698" s="5"/>
      <c r="I698" s="20"/>
      <c r="J698" s="5"/>
      <c r="K698" s="5"/>
      <c r="L698" s="5"/>
      <c r="M698" s="20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spans="1:28" x14ac:dyDescent="0.25">
      <c r="A699" s="43" t="s">
        <v>312</v>
      </c>
      <c r="B699" s="77"/>
      <c r="C699" s="5">
        <v>1</v>
      </c>
      <c r="D699" s="5"/>
      <c r="E699" s="5"/>
      <c r="F699" s="5"/>
      <c r="G699" s="5"/>
      <c r="H699" s="5"/>
      <c r="I699" s="20"/>
      <c r="J699" s="5"/>
      <c r="K699" s="5"/>
      <c r="L699" s="5"/>
      <c r="M699" s="20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spans="1:28" x14ac:dyDescent="0.25">
      <c r="A700" s="43" t="s">
        <v>584</v>
      </c>
      <c r="B700" s="77"/>
      <c r="C700" s="6">
        <v>1</v>
      </c>
      <c r="D700" s="5"/>
      <c r="E700" s="5"/>
      <c r="F700" s="5"/>
      <c r="G700" s="5"/>
      <c r="H700" s="5"/>
      <c r="I700" s="5"/>
      <c r="J700" s="5"/>
      <c r="K700" s="5"/>
      <c r="L700" s="5"/>
      <c r="M700" s="20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spans="1:28" x14ac:dyDescent="0.25">
      <c r="A701" s="43" t="s">
        <v>314</v>
      </c>
      <c r="B701" s="77"/>
      <c r="C701" s="5"/>
      <c r="D701" s="5"/>
      <c r="E701" s="5"/>
      <c r="F701" s="5"/>
      <c r="G701" s="5"/>
      <c r="H701" s="5"/>
      <c r="I701" s="20"/>
      <c r="J701" s="5">
        <v>1</v>
      </c>
      <c r="K701" s="5"/>
      <c r="L701" s="5"/>
      <c r="M701" s="20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spans="1:28" x14ac:dyDescent="0.25">
      <c r="A702" s="43" t="s">
        <v>317</v>
      </c>
      <c r="B702" s="77"/>
      <c r="C702" s="5"/>
      <c r="D702" s="5"/>
      <c r="E702" s="5"/>
      <c r="F702" s="5"/>
      <c r="G702" s="5"/>
      <c r="H702" s="5"/>
      <c r="I702" s="20"/>
      <c r="J702" s="5">
        <v>1</v>
      </c>
      <c r="K702" s="5"/>
      <c r="L702" s="5"/>
      <c r="M702" s="20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spans="1:28" ht="15.75" x14ac:dyDescent="0.25">
      <c r="A703" s="199" t="s">
        <v>2218</v>
      </c>
      <c r="B703" s="77"/>
      <c r="C703" s="5"/>
      <c r="D703" s="5"/>
      <c r="E703" s="5"/>
      <c r="F703" s="5"/>
      <c r="G703" s="5">
        <v>1</v>
      </c>
      <c r="H703" s="5"/>
      <c r="I703" s="20"/>
      <c r="J703" s="5"/>
      <c r="K703" s="5"/>
      <c r="L703" s="5"/>
      <c r="M703" s="20" t="s">
        <v>2219</v>
      </c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spans="1:28" x14ac:dyDescent="0.25">
      <c r="B704" s="77"/>
      <c r="C704" s="5"/>
      <c r="D704" s="5"/>
      <c r="E704" s="5"/>
      <c r="F704" s="5"/>
      <c r="G704" s="5"/>
      <c r="H704" s="5"/>
      <c r="I704" s="20"/>
      <c r="J704" s="5"/>
      <c r="K704" s="5"/>
      <c r="L704" s="5"/>
      <c r="M704" s="20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spans="1:28" ht="36" x14ac:dyDescent="0.25">
      <c r="A705" s="3" t="s">
        <v>2220</v>
      </c>
      <c r="B705" s="203" t="s">
        <v>235</v>
      </c>
      <c r="C705" s="4">
        <f>SUM(C706:C735)</f>
        <v>25</v>
      </c>
      <c r="D705" s="4">
        <v>722</v>
      </c>
      <c r="E705" s="191" t="s">
        <v>288</v>
      </c>
      <c r="F705" s="4">
        <f>SUM(F706:F735)</f>
        <v>0</v>
      </c>
      <c r="G705" s="4">
        <f t="shared" ref="G705:L705" si="34">SUM(G706:G735)</f>
        <v>0</v>
      </c>
      <c r="H705" s="4">
        <f t="shared" si="34"/>
        <v>0</v>
      </c>
      <c r="I705" s="4"/>
      <c r="J705" s="4">
        <f t="shared" si="34"/>
        <v>2</v>
      </c>
      <c r="K705" s="4">
        <f t="shared" si="34"/>
        <v>0</v>
      </c>
      <c r="L705" s="4">
        <f t="shared" si="34"/>
        <v>0</v>
      </c>
      <c r="M705" s="15"/>
      <c r="N705" s="16">
        <f>C705+J705+G705</f>
        <v>27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spans="1:28" x14ac:dyDescent="0.25">
      <c r="A706" s="43" t="s">
        <v>574</v>
      </c>
      <c r="B706" s="77"/>
      <c r="C706" s="6">
        <v>1</v>
      </c>
      <c r="D706" s="6"/>
      <c r="E706" s="6"/>
      <c r="F706" s="6"/>
      <c r="G706" s="6"/>
      <c r="H706" s="6"/>
      <c r="I706" s="19"/>
      <c r="J706" s="6"/>
      <c r="K706" s="6"/>
      <c r="L706" s="6"/>
      <c r="M706" s="19"/>
      <c r="N706" s="6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spans="1:28" x14ac:dyDescent="0.25">
      <c r="A707" s="43" t="s">
        <v>575</v>
      </c>
      <c r="B707" s="77"/>
      <c r="C707" s="6">
        <v>1</v>
      </c>
      <c r="D707" s="6"/>
      <c r="E707" s="6"/>
      <c r="F707" s="6"/>
      <c r="G707" s="6"/>
      <c r="H707" s="6"/>
      <c r="I707" s="19"/>
      <c r="J707" s="6"/>
      <c r="K707" s="6"/>
      <c r="L707" s="6"/>
      <c r="M707" s="19"/>
      <c r="N707" s="6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spans="1:28" x14ac:dyDescent="0.25">
      <c r="A708" s="43" t="s">
        <v>576</v>
      </c>
      <c r="B708" s="77"/>
      <c r="C708" s="6">
        <v>1</v>
      </c>
      <c r="D708" s="6"/>
      <c r="E708" s="6"/>
      <c r="F708" s="6"/>
      <c r="G708" s="6"/>
      <c r="H708" s="6"/>
      <c r="I708" s="19"/>
      <c r="J708" s="6"/>
      <c r="K708" s="6"/>
      <c r="L708" s="6"/>
      <c r="M708" s="19"/>
      <c r="N708" s="6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spans="1:28" x14ac:dyDescent="0.25">
      <c r="A709" s="43" t="s">
        <v>577</v>
      </c>
      <c r="B709" s="77"/>
      <c r="C709" s="6">
        <v>1</v>
      </c>
      <c r="D709" s="6"/>
      <c r="E709" s="6"/>
      <c r="F709" s="6"/>
      <c r="G709" s="6"/>
      <c r="H709" s="6"/>
      <c r="I709" s="19"/>
      <c r="J709" s="6"/>
      <c r="K709" s="6"/>
      <c r="L709" s="6"/>
      <c r="M709" s="19"/>
      <c r="N709" s="6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spans="1:28" x14ac:dyDescent="0.25">
      <c r="A710" s="43" t="s">
        <v>578</v>
      </c>
      <c r="B710" s="77"/>
      <c r="C710" s="6">
        <v>1</v>
      </c>
      <c r="D710" s="6"/>
      <c r="E710" s="6"/>
      <c r="F710" s="6"/>
      <c r="G710" s="6"/>
      <c r="H710" s="6"/>
      <c r="I710" s="19"/>
      <c r="J710" s="6"/>
      <c r="K710" s="6"/>
      <c r="L710" s="6"/>
      <c r="M710" s="19"/>
      <c r="N710" s="6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spans="1:28" x14ac:dyDescent="0.25">
      <c r="A711" s="43" t="s">
        <v>579</v>
      </c>
      <c r="B711" s="77"/>
      <c r="C711" s="6">
        <v>1</v>
      </c>
      <c r="D711" s="6"/>
      <c r="E711" s="6"/>
      <c r="F711" s="6"/>
      <c r="G711" s="6"/>
      <c r="H711" s="6"/>
      <c r="I711" s="19"/>
      <c r="J711" s="6"/>
      <c r="K711" s="6"/>
      <c r="L711" s="6"/>
      <c r="M711" s="19"/>
      <c r="N711" s="6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spans="1:28" ht="17.25" customHeight="1" x14ac:dyDescent="0.25">
      <c r="A712" s="43" t="s">
        <v>580</v>
      </c>
      <c r="B712" s="77"/>
      <c r="C712" s="6">
        <v>1</v>
      </c>
      <c r="D712" s="6"/>
      <c r="E712" s="6"/>
      <c r="F712" s="6"/>
      <c r="G712" s="6"/>
      <c r="H712" s="6"/>
      <c r="I712" s="19"/>
      <c r="J712" s="6"/>
      <c r="K712" s="6"/>
      <c r="L712" s="6"/>
      <c r="M712" s="19"/>
      <c r="N712" s="6"/>
      <c r="O712" s="2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spans="1:28" x14ac:dyDescent="0.25">
      <c r="A713" s="43" t="s">
        <v>581</v>
      </c>
      <c r="B713" s="77"/>
      <c r="C713" s="6">
        <v>1</v>
      </c>
      <c r="D713" s="6"/>
      <c r="E713" s="6"/>
      <c r="F713" s="6"/>
      <c r="G713" s="6"/>
      <c r="H713" s="6"/>
      <c r="I713" s="19"/>
      <c r="J713" s="6"/>
      <c r="K713" s="6"/>
      <c r="L713" s="6"/>
      <c r="M713" s="19"/>
      <c r="N713" s="6"/>
      <c r="O713" s="6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spans="1:28" x14ac:dyDescent="0.25">
      <c r="A714" s="43" t="s">
        <v>582</v>
      </c>
      <c r="B714" s="77"/>
      <c r="C714" s="6">
        <v>1</v>
      </c>
      <c r="D714" s="6"/>
      <c r="E714" s="6"/>
      <c r="F714" s="6"/>
      <c r="G714" s="6"/>
      <c r="H714" s="6"/>
      <c r="I714" s="19"/>
      <c r="J714" s="6"/>
      <c r="K714" s="6"/>
      <c r="L714" s="6"/>
      <c r="M714" s="19"/>
      <c r="N714" s="6"/>
      <c r="O714" s="6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spans="1:28" x14ac:dyDescent="0.25">
      <c r="A715" s="43" t="s">
        <v>583</v>
      </c>
      <c r="B715" s="77"/>
      <c r="C715" s="6">
        <v>1</v>
      </c>
      <c r="D715" s="6"/>
      <c r="E715" s="6"/>
      <c r="F715" s="6"/>
      <c r="G715" s="6"/>
      <c r="H715" s="6"/>
      <c r="I715" s="19"/>
      <c r="J715" s="6"/>
      <c r="K715" s="6"/>
      <c r="L715" s="6"/>
      <c r="M715" s="19"/>
      <c r="N715" s="6"/>
      <c r="O715" s="6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spans="1:28" x14ac:dyDescent="0.25">
      <c r="A716" s="43" t="s">
        <v>585</v>
      </c>
      <c r="B716" s="77"/>
      <c r="C716" s="5">
        <v>1</v>
      </c>
      <c r="D716" s="5"/>
      <c r="E716" s="5"/>
      <c r="F716" s="5"/>
      <c r="G716" s="5"/>
      <c r="H716" s="5"/>
      <c r="I716" s="20"/>
      <c r="J716" s="5"/>
      <c r="K716" s="5"/>
      <c r="L716" s="5"/>
      <c r="M716" s="20"/>
      <c r="N716" s="5"/>
      <c r="O716" s="6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spans="1:28" x14ac:dyDescent="0.25">
      <c r="A717" s="43" t="s">
        <v>586</v>
      </c>
      <c r="B717" s="77"/>
      <c r="C717" s="5">
        <v>1</v>
      </c>
      <c r="D717" s="5"/>
      <c r="E717" s="5"/>
      <c r="F717" s="5"/>
      <c r="G717" s="5"/>
      <c r="H717" s="5"/>
      <c r="I717" s="20"/>
      <c r="J717" s="5"/>
      <c r="K717" s="5"/>
      <c r="L717" s="5"/>
      <c r="M717" s="20"/>
      <c r="N717" s="5"/>
      <c r="O717" s="6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spans="1:28" x14ac:dyDescent="0.25">
      <c r="A718" s="43" t="s">
        <v>300</v>
      </c>
      <c r="B718" s="77"/>
      <c r="C718" s="5">
        <v>1</v>
      </c>
      <c r="D718" s="5"/>
      <c r="E718" s="5"/>
      <c r="F718" s="5"/>
      <c r="G718" s="5"/>
      <c r="H718" s="5"/>
      <c r="I718" s="20"/>
      <c r="J718" s="5"/>
      <c r="K718" s="5"/>
      <c r="L718" s="5"/>
      <c r="M718" s="20"/>
      <c r="N718" s="5"/>
      <c r="O718" s="6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spans="1:28" x14ac:dyDescent="0.25">
      <c r="A719" s="43" t="s">
        <v>587</v>
      </c>
      <c r="B719" s="77"/>
      <c r="C719" s="5">
        <v>1</v>
      </c>
      <c r="D719" s="5"/>
      <c r="E719" s="5"/>
      <c r="F719" s="5"/>
      <c r="G719" s="5"/>
      <c r="H719" s="5"/>
      <c r="I719" s="20"/>
      <c r="J719" s="5"/>
      <c r="K719" s="5"/>
      <c r="L719" s="5"/>
      <c r="M719" s="20"/>
      <c r="N719" s="5"/>
      <c r="O719" s="6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spans="1:28" x14ac:dyDescent="0.25">
      <c r="A720" s="43" t="s">
        <v>588</v>
      </c>
      <c r="B720" s="77"/>
      <c r="C720" s="5">
        <v>1</v>
      </c>
      <c r="D720" s="5"/>
      <c r="E720" s="5"/>
      <c r="F720" s="5"/>
      <c r="G720" s="5"/>
      <c r="H720" s="5"/>
      <c r="I720" s="20"/>
      <c r="J720" s="5"/>
      <c r="K720" s="5"/>
      <c r="L720" s="5"/>
      <c r="M720" s="20"/>
      <c r="N720" s="5"/>
      <c r="O720" s="6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spans="1:28" x14ac:dyDescent="0.25">
      <c r="A721" s="43" t="s">
        <v>589</v>
      </c>
      <c r="B721" s="77"/>
      <c r="C721" s="5">
        <v>1</v>
      </c>
      <c r="D721" s="5"/>
      <c r="E721" s="5"/>
      <c r="F721" s="5"/>
      <c r="G721" s="5"/>
      <c r="H721" s="5"/>
      <c r="I721" s="20"/>
      <c r="J721" s="5"/>
      <c r="K721" s="5"/>
      <c r="L721" s="5"/>
      <c r="M721" s="20"/>
      <c r="N721" s="5"/>
      <c r="O721" s="6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spans="1:28" x14ac:dyDescent="0.25">
      <c r="A722" s="43" t="s">
        <v>590</v>
      </c>
      <c r="B722" s="77"/>
      <c r="C722" s="5">
        <v>1</v>
      </c>
      <c r="D722" s="5"/>
      <c r="E722" s="5"/>
      <c r="F722" s="5"/>
      <c r="G722" s="5"/>
      <c r="H722" s="5"/>
      <c r="I722" s="20"/>
      <c r="J722" s="5"/>
      <c r="K722" s="5"/>
      <c r="L722" s="5"/>
      <c r="M722" s="20"/>
      <c r="N722" s="5"/>
      <c r="O722" s="6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spans="1:28" x14ac:dyDescent="0.25">
      <c r="A723" s="43" t="s">
        <v>591</v>
      </c>
      <c r="B723" s="77"/>
      <c r="C723" s="5">
        <v>1</v>
      </c>
      <c r="D723" s="5"/>
      <c r="E723" s="5"/>
      <c r="F723" s="5"/>
      <c r="G723" s="5"/>
      <c r="H723" s="5"/>
      <c r="I723" s="20"/>
      <c r="J723" s="5"/>
      <c r="K723" s="5"/>
      <c r="L723" s="5"/>
      <c r="M723" s="20"/>
      <c r="N723" s="5"/>
      <c r="O723" s="6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spans="1:28" x14ac:dyDescent="0.25">
      <c r="A724" s="43" t="s">
        <v>592</v>
      </c>
      <c r="B724" s="77"/>
      <c r="C724" s="5">
        <v>1</v>
      </c>
      <c r="D724" s="5"/>
      <c r="E724" s="5"/>
      <c r="F724" s="5"/>
      <c r="G724" s="5"/>
      <c r="H724" s="5"/>
      <c r="I724" s="20"/>
      <c r="J724" s="5"/>
      <c r="K724" s="5"/>
      <c r="L724" s="5"/>
      <c r="M724" s="20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spans="1:28" x14ac:dyDescent="0.25">
      <c r="A725" s="43" t="s">
        <v>593</v>
      </c>
      <c r="B725" s="77"/>
      <c r="C725" s="5">
        <v>1</v>
      </c>
      <c r="D725" s="5"/>
      <c r="E725" s="5"/>
      <c r="F725" s="5"/>
      <c r="G725" s="5"/>
      <c r="H725" s="5"/>
      <c r="I725" s="20"/>
      <c r="J725" s="5"/>
      <c r="K725" s="5"/>
      <c r="L725" s="5"/>
      <c r="M725" s="20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spans="1:28" x14ac:dyDescent="0.25">
      <c r="A726" s="43" t="s">
        <v>594</v>
      </c>
      <c r="B726" s="77"/>
      <c r="C726" s="5">
        <v>1</v>
      </c>
      <c r="D726" s="5"/>
      <c r="E726" s="5"/>
      <c r="F726" s="5"/>
      <c r="G726" s="5"/>
      <c r="H726" s="5"/>
      <c r="I726" s="20"/>
      <c r="J726" s="5"/>
      <c r="K726" s="5"/>
      <c r="L726" s="5"/>
      <c r="M726" s="20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spans="1:28" x14ac:dyDescent="0.25">
      <c r="A727" s="43" t="s">
        <v>595</v>
      </c>
      <c r="B727" s="77"/>
      <c r="C727" s="5">
        <v>1</v>
      </c>
      <c r="D727" s="5"/>
      <c r="E727" s="5"/>
      <c r="F727" s="5"/>
      <c r="G727" s="5"/>
      <c r="H727" s="5"/>
      <c r="I727" s="20"/>
      <c r="J727" s="5"/>
      <c r="K727" s="5"/>
      <c r="L727" s="5"/>
      <c r="M727" s="20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spans="1:28" x14ac:dyDescent="0.25">
      <c r="A728" s="43" t="s">
        <v>596</v>
      </c>
      <c r="B728" s="77"/>
      <c r="C728" s="5">
        <v>1</v>
      </c>
      <c r="D728" s="5"/>
      <c r="E728" s="5"/>
      <c r="F728" s="5"/>
      <c r="G728" s="5"/>
      <c r="H728" s="5"/>
      <c r="I728" s="20"/>
      <c r="J728" s="5"/>
      <c r="K728" s="5"/>
      <c r="L728" s="5"/>
      <c r="M728" s="20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spans="1:28" x14ac:dyDescent="0.25">
      <c r="A729" s="43" t="s">
        <v>597</v>
      </c>
      <c r="B729" s="77"/>
      <c r="C729" s="5">
        <v>1</v>
      </c>
      <c r="D729" s="5"/>
      <c r="E729" s="5"/>
      <c r="F729" s="5"/>
      <c r="G729" s="5"/>
      <c r="H729" s="5"/>
      <c r="I729" s="20"/>
      <c r="J729" s="5"/>
      <c r="K729" s="5"/>
      <c r="L729" s="5"/>
      <c r="M729" s="20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spans="1:28" x14ac:dyDescent="0.25">
      <c r="A730" s="43" t="s">
        <v>598</v>
      </c>
      <c r="B730" s="77"/>
      <c r="C730" s="5">
        <v>1</v>
      </c>
      <c r="D730" s="5"/>
      <c r="E730" s="5"/>
      <c r="F730" s="5"/>
      <c r="G730" s="5"/>
      <c r="H730" s="5"/>
      <c r="I730" s="20"/>
      <c r="J730" s="5"/>
      <c r="K730" s="5"/>
      <c r="L730" s="5"/>
      <c r="M730" s="20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spans="1:28" x14ac:dyDescent="0.25">
      <c r="A731" s="58" t="s">
        <v>601</v>
      </c>
      <c r="B731" s="77"/>
      <c r="C731" s="5"/>
      <c r="D731" s="5"/>
      <c r="E731" s="5"/>
      <c r="F731" s="5"/>
      <c r="G731" s="5"/>
      <c r="H731" s="5"/>
      <c r="I731" s="20"/>
      <c r="J731" s="5">
        <v>1</v>
      </c>
      <c r="K731" s="5"/>
      <c r="L731" s="5"/>
      <c r="M731" s="20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spans="1:28" x14ac:dyDescent="0.25">
      <c r="A732" s="58" t="s">
        <v>603</v>
      </c>
      <c r="B732" s="77"/>
      <c r="C732" s="5"/>
      <c r="D732" s="5"/>
      <c r="E732" s="5"/>
      <c r="F732" s="5"/>
      <c r="G732" s="5"/>
      <c r="H732" s="5"/>
      <c r="I732" s="20"/>
      <c r="J732" s="5">
        <v>1</v>
      </c>
      <c r="K732" s="5"/>
      <c r="L732" s="5"/>
      <c r="M732" s="20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spans="1:28" x14ac:dyDescent="0.25">
      <c r="A733" s="138"/>
      <c r="B733" s="77"/>
      <c r="C733" s="5"/>
      <c r="D733" s="5"/>
      <c r="E733" s="5"/>
      <c r="F733" s="5"/>
      <c r="G733" s="135"/>
      <c r="H733" s="5"/>
      <c r="I733" s="20"/>
      <c r="J733" s="5"/>
      <c r="K733" s="5"/>
      <c r="L733" s="5"/>
      <c r="M733" s="20" t="s">
        <v>2169</v>
      </c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spans="1:28" x14ac:dyDescent="0.25">
      <c r="B734" s="77"/>
      <c r="C734" s="5"/>
      <c r="D734" s="5"/>
      <c r="E734" s="5"/>
      <c r="F734" s="5"/>
      <c r="G734" s="5"/>
      <c r="H734" s="5"/>
      <c r="I734" s="20"/>
      <c r="J734" s="5"/>
      <c r="K734" s="5"/>
      <c r="L734" s="5"/>
      <c r="M734" s="20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spans="1:28" x14ac:dyDescent="0.25">
      <c r="B735" s="77"/>
      <c r="C735" s="5"/>
      <c r="D735" s="5"/>
      <c r="E735" s="5"/>
      <c r="F735" s="5"/>
      <c r="G735" s="5"/>
      <c r="H735" s="5"/>
      <c r="I735" s="20"/>
      <c r="J735" s="5"/>
      <c r="K735" s="5"/>
      <c r="L735" s="5"/>
      <c r="M735" s="20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spans="1:28" ht="37.15" customHeight="1" x14ac:dyDescent="0.25">
      <c r="A736" s="3" t="s">
        <v>2212</v>
      </c>
      <c r="B736" s="203" t="s">
        <v>235</v>
      </c>
      <c r="C736" s="4">
        <f>SUM(C737:C763)</f>
        <v>22</v>
      </c>
      <c r="D736" s="4">
        <v>731</v>
      </c>
      <c r="E736" s="194" t="s">
        <v>518</v>
      </c>
      <c r="F736" s="4">
        <f>SUM(F737:F763)</f>
        <v>0</v>
      </c>
      <c r="G736" s="4">
        <f t="shared" ref="G736:L736" si="35">SUM(G737:G763)</f>
        <v>0</v>
      </c>
      <c r="H736" s="4">
        <f t="shared" si="35"/>
        <v>0</v>
      </c>
      <c r="I736" s="4"/>
      <c r="J736" s="4">
        <f t="shared" si="35"/>
        <v>2</v>
      </c>
      <c r="K736" s="4">
        <f t="shared" si="35"/>
        <v>0</v>
      </c>
      <c r="L736" s="4">
        <f t="shared" si="35"/>
        <v>0</v>
      </c>
      <c r="M736" s="15"/>
      <c r="N736" s="16">
        <f>C736+G736+J736</f>
        <v>24</v>
      </c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spans="1:28" x14ac:dyDescent="0.25">
      <c r="A737" s="50" t="s">
        <v>519</v>
      </c>
      <c r="B737" s="205"/>
      <c r="C737" s="6">
        <v>1</v>
      </c>
      <c r="D737" s="6"/>
      <c r="E737" s="6"/>
      <c r="F737" s="6"/>
      <c r="G737" s="6"/>
      <c r="H737" s="6"/>
      <c r="I737" s="19"/>
      <c r="J737" s="6"/>
      <c r="K737" s="6"/>
      <c r="L737" s="6"/>
      <c r="M737" s="19"/>
      <c r="N737" s="6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spans="1:28" x14ac:dyDescent="0.25">
      <c r="A738" s="50" t="s">
        <v>520</v>
      </c>
      <c r="B738" s="205"/>
      <c r="C738" s="6">
        <v>1</v>
      </c>
      <c r="D738" s="6"/>
      <c r="E738" s="6"/>
      <c r="F738" s="6"/>
      <c r="G738" s="6"/>
      <c r="H738" s="6"/>
      <c r="I738" s="19"/>
      <c r="J738" s="6"/>
      <c r="K738" s="6"/>
      <c r="L738" s="6"/>
      <c r="M738" s="19"/>
      <c r="N738" s="6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spans="1:28" x14ac:dyDescent="0.25">
      <c r="A739" s="50" t="s">
        <v>521</v>
      </c>
      <c r="B739" s="205"/>
      <c r="C739" s="6">
        <v>1</v>
      </c>
      <c r="D739" s="6"/>
      <c r="E739" s="6"/>
      <c r="F739" s="6"/>
      <c r="G739" s="6"/>
      <c r="H739" s="6"/>
      <c r="I739" s="19"/>
      <c r="J739" s="6"/>
      <c r="K739" s="6"/>
      <c r="L739" s="6"/>
      <c r="M739" s="19"/>
      <c r="N739" s="6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spans="1:28" x14ac:dyDescent="0.25">
      <c r="A740" s="51" t="s">
        <v>522</v>
      </c>
      <c r="B740" s="205"/>
      <c r="C740" s="6">
        <v>1</v>
      </c>
      <c r="D740" s="6"/>
      <c r="E740" s="6"/>
      <c r="F740" s="6"/>
      <c r="G740" s="6"/>
      <c r="H740" s="6"/>
      <c r="I740" s="19"/>
      <c r="J740" s="6"/>
      <c r="K740" s="6"/>
      <c r="L740" s="6"/>
      <c r="M740" s="19"/>
      <c r="N740" s="6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spans="1:28" x14ac:dyDescent="0.25">
      <c r="A741" s="50" t="s">
        <v>523</v>
      </c>
      <c r="B741" s="205"/>
      <c r="C741" s="6">
        <v>1</v>
      </c>
      <c r="D741" s="6"/>
      <c r="E741" s="6"/>
      <c r="F741" s="6"/>
      <c r="G741" s="6"/>
      <c r="H741" s="6"/>
      <c r="I741" s="19"/>
      <c r="J741" s="6"/>
      <c r="K741" s="6"/>
      <c r="L741" s="6"/>
      <c r="M741" s="19"/>
      <c r="N741" s="6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spans="1:28" x14ac:dyDescent="0.25">
      <c r="A742" s="50" t="s">
        <v>524</v>
      </c>
      <c r="B742" s="205"/>
      <c r="C742" s="6">
        <v>1</v>
      </c>
      <c r="D742" s="6"/>
      <c r="E742" s="6"/>
      <c r="F742" s="6"/>
      <c r="G742" s="6"/>
      <c r="H742" s="6"/>
      <c r="I742" s="19"/>
      <c r="J742" s="6"/>
      <c r="K742" s="6"/>
      <c r="L742" s="6"/>
      <c r="M742" s="19"/>
      <c r="N742" s="6"/>
      <c r="O742" s="2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spans="1:28" ht="16.5" customHeight="1" x14ac:dyDescent="0.25">
      <c r="A743" s="51" t="s">
        <v>1871</v>
      </c>
      <c r="B743" s="205"/>
      <c r="C743" s="6">
        <v>1</v>
      </c>
      <c r="D743" s="6"/>
      <c r="E743" s="6"/>
      <c r="F743" s="6"/>
      <c r="G743" s="6"/>
      <c r="H743" s="6"/>
      <c r="I743" s="19"/>
      <c r="J743" s="6"/>
      <c r="K743" s="6"/>
      <c r="L743" s="6"/>
      <c r="M743" s="19"/>
      <c r="N743" s="6"/>
      <c r="O743" s="6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spans="1:28" x14ac:dyDescent="0.25">
      <c r="A744" s="51" t="s">
        <v>525</v>
      </c>
      <c r="B744" s="205"/>
      <c r="C744" s="6">
        <v>1</v>
      </c>
      <c r="D744" s="6"/>
      <c r="E744" s="6"/>
      <c r="F744" s="6"/>
      <c r="G744" s="6"/>
      <c r="H744" s="6"/>
      <c r="I744" s="19"/>
      <c r="J744" s="6"/>
      <c r="K744" s="6"/>
      <c r="L744" s="6"/>
      <c r="M744" s="19"/>
      <c r="N744" s="6"/>
      <c r="O744" s="6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spans="1:28" x14ac:dyDescent="0.25">
      <c r="A745" s="51" t="s">
        <v>526</v>
      </c>
      <c r="B745" s="205"/>
      <c r="C745" s="6">
        <v>1</v>
      </c>
      <c r="D745" s="6"/>
      <c r="E745" s="6"/>
      <c r="F745" s="6"/>
      <c r="G745" s="6"/>
      <c r="H745" s="6"/>
      <c r="I745" s="19"/>
      <c r="J745" s="6"/>
      <c r="K745" s="6"/>
      <c r="L745" s="6"/>
      <c r="M745" s="19"/>
      <c r="N745" s="6"/>
      <c r="O745" s="6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spans="1:28" x14ac:dyDescent="0.25">
      <c r="A746" s="50" t="s">
        <v>527</v>
      </c>
      <c r="B746" s="205"/>
      <c r="C746" s="6">
        <v>1</v>
      </c>
      <c r="D746" s="6"/>
      <c r="E746" s="6"/>
      <c r="F746" s="6"/>
      <c r="G746" s="6"/>
      <c r="H746" s="6"/>
      <c r="I746" s="19"/>
      <c r="J746" s="6"/>
      <c r="K746" s="6"/>
      <c r="L746" s="6"/>
      <c r="M746" s="19"/>
      <c r="N746" s="6"/>
      <c r="O746" s="6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spans="1:28" x14ac:dyDescent="0.25">
      <c r="A747" s="51" t="s">
        <v>528</v>
      </c>
      <c r="B747" s="77"/>
      <c r="C747" s="5">
        <v>1</v>
      </c>
      <c r="D747" s="5"/>
      <c r="E747" s="5"/>
      <c r="F747" s="5"/>
      <c r="G747" s="5"/>
      <c r="H747" s="5"/>
      <c r="I747" s="20"/>
      <c r="J747" s="5"/>
      <c r="K747" s="5"/>
      <c r="L747" s="5"/>
      <c r="M747" s="20"/>
      <c r="N747" s="5"/>
      <c r="O747" s="6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spans="1:28" x14ac:dyDescent="0.25">
      <c r="A748" s="51" t="s">
        <v>529</v>
      </c>
      <c r="B748" s="77"/>
      <c r="C748" s="5">
        <v>1</v>
      </c>
      <c r="D748" s="5"/>
      <c r="E748" s="5"/>
      <c r="F748" s="5"/>
      <c r="G748" s="5"/>
      <c r="H748" s="5"/>
      <c r="I748" s="20"/>
      <c r="J748" s="5"/>
      <c r="K748" s="5"/>
      <c r="L748" s="5"/>
      <c r="M748" s="20"/>
      <c r="N748" s="5"/>
      <c r="O748" s="6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spans="1:28" x14ac:dyDescent="0.25">
      <c r="A749" s="51" t="s">
        <v>530</v>
      </c>
      <c r="B749" s="77"/>
      <c r="C749" s="5">
        <v>1</v>
      </c>
      <c r="D749" s="5"/>
      <c r="E749" s="5"/>
      <c r="F749" s="5"/>
      <c r="G749" s="5"/>
      <c r="H749" s="5"/>
      <c r="I749" s="20"/>
      <c r="J749" s="5"/>
      <c r="K749" s="5"/>
      <c r="L749" s="5"/>
      <c r="M749" s="20"/>
      <c r="N749" s="5"/>
      <c r="O749" s="6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spans="1:28" x14ac:dyDescent="0.25">
      <c r="A750" s="51" t="s">
        <v>531</v>
      </c>
      <c r="B750" s="77"/>
      <c r="C750" s="5">
        <v>1</v>
      </c>
      <c r="D750" s="5"/>
      <c r="E750" s="5"/>
      <c r="F750" s="5"/>
      <c r="G750" s="5"/>
      <c r="H750" s="5"/>
      <c r="I750" s="20"/>
      <c r="J750" s="5"/>
      <c r="K750" s="5"/>
      <c r="L750" s="5"/>
      <c r="M750" s="20"/>
      <c r="N750" s="5"/>
      <c r="O750" s="6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spans="1:28" x14ac:dyDescent="0.25">
      <c r="A751" s="51" t="s">
        <v>532</v>
      </c>
      <c r="B751" s="77"/>
      <c r="C751" s="5">
        <v>1</v>
      </c>
      <c r="D751" s="5"/>
      <c r="E751" s="5"/>
      <c r="F751" s="5"/>
      <c r="G751" s="5"/>
      <c r="H751" s="5"/>
      <c r="I751" s="20"/>
      <c r="J751" s="5"/>
      <c r="K751" s="5"/>
      <c r="L751" s="5"/>
      <c r="M751" s="20"/>
      <c r="N751" s="5"/>
      <c r="O751" s="6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spans="1:28" x14ac:dyDescent="0.25">
      <c r="A752" s="50" t="s">
        <v>533</v>
      </c>
      <c r="B752" s="77"/>
      <c r="C752" s="5">
        <v>1</v>
      </c>
      <c r="D752" s="5"/>
      <c r="E752" s="5"/>
      <c r="F752" s="5"/>
      <c r="G752" s="5"/>
      <c r="H752" s="5"/>
      <c r="I752" s="20"/>
      <c r="J752" s="5"/>
      <c r="K752" s="5"/>
      <c r="L752" s="5"/>
      <c r="M752" s="20"/>
      <c r="N752" s="5"/>
      <c r="O752" s="6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spans="1:28" x14ac:dyDescent="0.25">
      <c r="A753" s="50" t="s">
        <v>534</v>
      </c>
      <c r="B753" s="77"/>
      <c r="C753" s="5">
        <v>1</v>
      </c>
      <c r="D753" s="5"/>
      <c r="E753" s="5"/>
      <c r="F753" s="5"/>
      <c r="G753" s="5"/>
      <c r="H753" s="5"/>
      <c r="I753" s="20"/>
      <c r="J753" s="5"/>
      <c r="K753" s="5"/>
      <c r="L753" s="5"/>
      <c r="M753" s="20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spans="1:28" x14ac:dyDescent="0.25">
      <c r="A754" s="50" t="s">
        <v>535</v>
      </c>
      <c r="B754" s="77"/>
      <c r="C754" s="5">
        <v>1</v>
      </c>
      <c r="D754" s="5"/>
      <c r="E754" s="5"/>
      <c r="F754" s="5"/>
      <c r="G754" s="5"/>
      <c r="H754" s="5"/>
      <c r="I754" s="20"/>
      <c r="J754" s="5"/>
      <c r="K754" s="5"/>
      <c r="L754" s="5"/>
      <c r="M754" s="20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spans="1:28" x14ac:dyDescent="0.25">
      <c r="A755" s="50" t="s">
        <v>536</v>
      </c>
      <c r="B755" s="77"/>
      <c r="C755" s="5">
        <v>1</v>
      </c>
      <c r="D755" s="5"/>
      <c r="E755" s="5"/>
      <c r="F755" s="5"/>
      <c r="G755" s="5"/>
      <c r="H755" s="5"/>
      <c r="I755" s="20"/>
      <c r="J755" s="5"/>
      <c r="K755" s="5"/>
      <c r="L755" s="5"/>
      <c r="M755" s="20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spans="1:28" x14ac:dyDescent="0.25">
      <c r="A756" s="51" t="s">
        <v>538</v>
      </c>
      <c r="B756" s="77"/>
      <c r="C756" s="5">
        <v>1</v>
      </c>
      <c r="D756" s="5"/>
      <c r="E756" s="5"/>
      <c r="F756" s="5"/>
      <c r="G756" s="5"/>
      <c r="H756" s="5"/>
      <c r="I756" s="20"/>
      <c r="J756" s="5"/>
      <c r="K756" s="5"/>
      <c r="L756" s="5"/>
      <c r="M756" s="20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spans="1:28" x14ac:dyDescent="0.25">
      <c r="A757" s="51" t="s">
        <v>539</v>
      </c>
      <c r="B757" s="77"/>
      <c r="C757" s="5">
        <v>1</v>
      </c>
      <c r="D757" s="5"/>
      <c r="E757" s="5"/>
      <c r="F757" s="5"/>
      <c r="G757" s="5"/>
      <c r="H757" s="5"/>
      <c r="I757" s="20"/>
      <c r="J757" s="5"/>
      <c r="K757" s="5"/>
      <c r="L757" s="5"/>
      <c r="M757" s="20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spans="1:28" ht="17.45" customHeight="1" x14ac:dyDescent="0.25">
      <c r="A758" s="51" t="s">
        <v>544</v>
      </c>
      <c r="B758" s="77"/>
      <c r="C758" s="5">
        <v>1</v>
      </c>
      <c r="D758" s="5"/>
      <c r="E758" s="5"/>
      <c r="F758" s="5"/>
      <c r="G758" s="5"/>
      <c r="H758" s="5"/>
      <c r="I758" s="20"/>
      <c r="J758" s="5"/>
      <c r="K758" s="5"/>
      <c r="L758" s="5"/>
      <c r="M758" s="20" t="s">
        <v>2221</v>
      </c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spans="1:28" x14ac:dyDescent="0.25">
      <c r="A759" s="51" t="s">
        <v>545</v>
      </c>
      <c r="B759" s="77"/>
      <c r="C759" s="5"/>
      <c r="D759" s="5"/>
      <c r="E759" s="5"/>
      <c r="F759" s="5"/>
      <c r="G759" s="5"/>
      <c r="H759" s="5"/>
      <c r="I759" s="20"/>
      <c r="J759" s="5">
        <v>1</v>
      </c>
      <c r="K759" s="5"/>
      <c r="L759" s="5"/>
      <c r="M759" s="20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spans="1:28" x14ac:dyDescent="0.25">
      <c r="A760" s="43" t="s">
        <v>542</v>
      </c>
      <c r="B760" s="77"/>
      <c r="C760" s="5"/>
      <c r="D760" s="5"/>
      <c r="E760" s="5"/>
      <c r="F760" s="5"/>
      <c r="G760" s="5"/>
      <c r="H760" s="5"/>
      <c r="I760" s="20"/>
      <c r="J760" s="5">
        <v>1</v>
      </c>
      <c r="K760" s="5"/>
      <c r="L760" s="5"/>
      <c r="M760" s="20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spans="1:28" x14ac:dyDescent="0.25">
      <c r="A761" s="43"/>
      <c r="B761" s="77"/>
      <c r="C761" s="5"/>
      <c r="D761" s="5"/>
      <c r="E761" s="5"/>
      <c r="F761" s="5"/>
      <c r="G761" s="5"/>
      <c r="H761" s="5"/>
      <c r="I761" s="20"/>
      <c r="J761" s="5"/>
      <c r="K761" s="5"/>
      <c r="L761" s="5"/>
      <c r="M761" s="20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spans="1:28" x14ac:dyDescent="0.25">
      <c r="A762" s="43"/>
      <c r="B762" s="77"/>
      <c r="C762" s="5"/>
      <c r="D762" s="5"/>
      <c r="E762" s="5"/>
      <c r="F762" s="5"/>
      <c r="G762" s="5"/>
      <c r="H762" s="5"/>
      <c r="I762" s="20"/>
      <c r="J762" s="5"/>
      <c r="K762" s="5"/>
      <c r="L762" s="5"/>
      <c r="M762" s="20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spans="1:28" x14ac:dyDescent="0.25">
      <c r="A763" s="43"/>
      <c r="B763" s="77"/>
      <c r="C763" s="5"/>
      <c r="D763" s="5"/>
      <c r="E763" s="5"/>
      <c r="F763" s="5"/>
      <c r="G763" s="5"/>
      <c r="H763" s="5"/>
      <c r="I763" s="20"/>
      <c r="J763" s="5"/>
      <c r="K763" s="5"/>
      <c r="L763" s="5"/>
      <c r="M763" s="20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spans="1:28" ht="35.25" customHeight="1" x14ac:dyDescent="0.25">
      <c r="A764" s="188" t="s">
        <v>1032</v>
      </c>
      <c r="B764" s="203" t="s">
        <v>235</v>
      </c>
      <c r="C764" s="4">
        <f>SUM(C765:C792)</f>
        <v>22</v>
      </c>
      <c r="D764" s="4">
        <v>741</v>
      </c>
      <c r="E764" s="194" t="s">
        <v>288</v>
      </c>
      <c r="F764" s="4">
        <f>SUM(F765:F792)</f>
        <v>0</v>
      </c>
      <c r="G764" s="4">
        <f t="shared" ref="G764:L764" si="36">SUM(G765:G792)</f>
        <v>2</v>
      </c>
      <c r="H764" s="4">
        <f t="shared" si="36"/>
        <v>0</v>
      </c>
      <c r="I764" s="4"/>
      <c r="J764" s="4">
        <f t="shared" si="36"/>
        <v>0</v>
      </c>
      <c r="K764" s="4">
        <f t="shared" si="36"/>
        <v>0</v>
      </c>
      <c r="L764" s="4">
        <f t="shared" si="36"/>
        <v>0</v>
      </c>
      <c r="M764" s="15"/>
      <c r="N764" s="16">
        <f>C764+G764+J764</f>
        <v>24</v>
      </c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spans="1:28" x14ac:dyDescent="0.25">
      <c r="A765" s="51" t="s">
        <v>867</v>
      </c>
      <c r="B765" s="205"/>
      <c r="C765" s="6">
        <v>1</v>
      </c>
      <c r="D765" s="6"/>
      <c r="E765" s="6"/>
      <c r="F765" s="6"/>
      <c r="G765" s="6"/>
      <c r="H765" s="6"/>
      <c r="I765" s="19"/>
      <c r="J765" s="6"/>
      <c r="K765" s="6"/>
      <c r="L765" s="6"/>
      <c r="M765" s="19"/>
      <c r="N765" s="6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spans="1:28" x14ac:dyDescent="0.25">
      <c r="A766" s="51" t="s">
        <v>868</v>
      </c>
      <c r="B766" s="205"/>
      <c r="C766" s="6">
        <v>1</v>
      </c>
      <c r="D766" s="6"/>
      <c r="E766" s="6"/>
      <c r="F766" s="6"/>
      <c r="G766" s="6"/>
      <c r="H766" s="6"/>
      <c r="I766" s="19"/>
      <c r="J766" s="6"/>
      <c r="K766" s="6"/>
      <c r="L766" s="6"/>
      <c r="M766" s="19"/>
      <c r="N766" s="6"/>
      <c r="O766" s="2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spans="1:28" x14ac:dyDescent="0.25">
      <c r="A767" s="51" t="s">
        <v>869</v>
      </c>
      <c r="B767" s="205"/>
      <c r="C767" s="6">
        <v>1</v>
      </c>
      <c r="D767" s="6"/>
      <c r="E767" s="6"/>
      <c r="F767" s="6"/>
      <c r="G767" s="6"/>
      <c r="H767" s="6"/>
      <c r="I767" s="19"/>
      <c r="J767" s="6"/>
      <c r="K767" s="6"/>
      <c r="L767" s="6"/>
      <c r="M767" s="19"/>
      <c r="N767" s="6"/>
      <c r="O767" s="6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spans="1:28" ht="13.9" customHeight="1" x14ac:dyDescent="0.25">
      <c r="A768" s="51" t="s">
        <v>870</v>
      </c>
      <c r="B768" s="205"/>
      <c r="C768" s="6">
        <v>1</v>
      </c>
      <c r="D768" s="6"/>
      <c r="E768" s="6"/>
      <c r="F768" s="6"/>
      <c r="G768" s="6"/>
      <c r="H768" s="6"/>
      <c r="I768" s="19"/>
      <c r="J768" s="6"/>
      <c r="K768" s="6"/>
      <c r="L768" s="6"/>
      <c r="M768" s="19"/>
      <c r="N768" s="6"/>
      <c r="O768" s="6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spans="1:28" x14ac:dyDescent="0.25">
      <c r="A769" s="51" t="s">
        <v>872</v>
      </c>
      <c r="B769" s="205"/>
      <c r="C769" s="6">
        <v>1</v>
      </c>
      <c r="D769" s="6"/>
      <c r="E769" s="6"/>
      <c r="F769" s="6"/>
      <c r="G769" s="6"/>
      <c r="H769" s="6"/>
      <c r="I769" s="19"/>
      <c r="J769" s="6"/>
      <c r="K769" s="6"/>
      <c r="L769" s="6"/>
      <c r="M769" s="19"/>
      <c r="N769" s="6"/>
      <c r="O769" s="6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spans="1:28" x14ac:dyDescent="0.25">
      <c r="A770" s="51" t="s">
        <v>874</v>
      </c>
      <c r="B770" s="205"/>
      <c r="C770" s="6">
        <v>1</v>
      </c>
      <c r="D770" s="6"/>
      <c r="E770" s="6"/>
      <c r="F770" s="6"/>
      <c r="G770" s="6"/>
      <c r="H770" s="6"/>
      <c r="I770" s="19"/>
      <c r="J770" s="6"/>
      <c r="K770" s="6"/>
      <c r="L770" s="6"/>
      <c r="M770" s="19"/>
      <c r="N770" s="6"/>
      <c r="O770" s="6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spans="1:28" x14ac:dyDescent="0.25">
      <c r="A771" s="51" t="s">
        <v>60</v>
      </c>
      <c r="B771" s="205"/>
      <c r="C771" s="6">
        <v>1</v>
      </c>
      <c r="D771" s="6"/>
      <c r="E771" s="6"/>
      <c r="F771" s="6"/>
      <c r="G771" s="6"/>
      <c r="H771" s="6"/>
      <c r="I771" s="19"/>
      <c r="J771" s="6"/>
      <c r="K771" s="6"/>
      <c r="L771" s="6"/>
      <c r="M771" s="19"/>
      <c r="N771" s="6"/>
      <c r="O771" s="6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spans="1:28" x14ac:dyDescent="0.25">
      <c r="A772" s="51" t="s">
        <v>875</v>
      </c>
      <c r="B772" s="205"/>
      <c r="C772" s="6">
        <v>1</v>
      </c>
      <c r="D772" s="6"/>
      <c r="E772" s="6"/>
      <c r="F772" s="6"/>
      <c r="G772" s="6"/>
      <c r="H772" s="6"/>
      <c r="I772" s="19"/>
      <c r="J772" s="6"/>
      <c r="K772" s="6"/>
      <c r="L772" s="6"/>
      <c r="M772" s="19"/>
      <c r="N772" s="6"/>
      <c r="O772" s="6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spans="1:28" x14ac:dyDescent="0.25">
      <c r="A773" s="51" t="s">
        <v>876</v>
      </c>
      <c r="B773" s="205"/>
      <c r="C773" s="6">
        <v>1</v>
      </c>
      <c r="D773" s="6"/>
      <c r="E773" s="6"/>
      <c r="F773" s="6"/>
      <c r="G773" s="6"/>
      <c r="H773" s="6"/>
      <c r="I773" s="19"/>
      <c r="J773" s="6"/>
      <c r="K773" s="6"/>
      <c r="L773" s="6"/>
      <c r="M773" s="19"/>
      <c r="N773" s="6"/>
      <c r="O773" s="6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spans="1:28" ht="17.25" customHeight="1" x14ac:dyDescent="0.25">
      <c r="A774" s="54" t="s">
        <v>69</v>
      </c>
      <c r="B774" s="77"/>
      <c r="C774" s="5">
        <v>1</v>
      </c>
      <c r="D774" s="5"/>
      <c r="E774" s="5"/>
      <c r="F774" s="5"/>
      <c r="G774" s="5"/>
      <c r="H774" s="5"/>
      <c r="I774" s="20" t="s">
        <v>2162</v>
      </c>
      <c r="J774" s="5"/>
      <c r="K774" s="5"/>
      <c r="L774" s="5"/>
      <c r="M774" s="20" t="s">
        <v>2163</v>
      </c>
      <c r="N774" s="6"/>
      <c r="O774" s="6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spans="1:28" x14ac:dyDescent="0.25">
      <c r="A775" s="51" t="s">
        <v>877</v>
      </c>
      <c r="B775" s="77"/>
      <c r="C775" s="5">
        <v>1</v>
      </c>
      <c r="D775" s="5"/>
      <c r="E775" s="5"/>
      <c r="F775" s="5"/>
      <c r="G775" s="5"/>
      <c r="H775" s="5"/>
      <c r="I775" s="20"/>
      <c r="J775" s="5"/>
      <c r="K775" s="5"/>
      <c r="L775" s="5"/>
      <c r="M775" s="20"/>
      <c r="N775" s="5"/>
      <c r="O775" s="6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spans="1:28" x14ac:dyDescent="0.25">
      <c r="A776" s="51" t="s">
        <v>878</v>
      </c>
      <c r="B776" s="77"/>
      <c r="C776" s="5">
        <v>1</v>
      </c>
      <c r="D776" s="5"/>
      <c r="E776" s="5"/>
      <c r="F776" s="5"/>
      <c r="G776" s="5"/>
      <c r="H776" s="5"/>
      <c r="I776" s="20"/>
      <c r="J776" s="5"/>
      <c r="K776" s="5"/>
      <c r="L776" s="5"/>
      <c r="M776" s="20"/>
      <c r="N776" s="5"/>
      <c r="O776" s="6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spans="1:28" x14ac:dyDescent="0.25">
      <c r="A777" s="51" t="s">
        <v>879</v>
      </c>
      <c r="B777" s="77"/>
      <c r="C777" s="5">
        <v>1</v>
      </c>
      <c r="D777" s="5"/>
      <c r="E777" s="5"/>
      <c r="F777" s="5"/>
      <c r="G777" s="5"/>
      <c r="H777" s="5"/>
      <c r="I777" s="20"/>
      <c r="J777" s="5"/>
      <c r="K777" s="5"/>
      <c r="L777" s="5"/>
      <c r="M777" s="20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spans="1:28" x14ac:dyDescent="0.25">
      <c r="A778" s="51" t="s">
        <v>881</v>
      </c>
      <c r="B778" s="77"/>
      <c r="C778" s="5">
        <v>1</v>
      </c>
      <c r="D778" s="5"/>
      <c r="E778" s="5"/>
      <c r="F778" s="5"/>
      <c r="G778" s="5"/>
      <c r="H778" s="5"/>
      <c r="I778" s="20"/>
      <c r="J778" s="5"/>
      <c r="K778" s="5"/>
      <c r="L778" s="5"/>
      <c r="M778" s="20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spans="1:28" x14ac:dyDescent="0.25">
      <c r="A779" s="51" t="s">
        <v>882</v>
      </c>
      <c r="B779" s="77"/>
      <c r="C779" s="5">
        <v>1</v>
      </c>
      <c r="D779" s="5"/>
      <c r="E779" s="5"/>
      <c r="F779" s="5"/>
      <c r="G779" s="5"/>
      <c r="H779" s="5"/>
      <c r="I779" s="20"/>
      <c r="J779" s="5"/>
      <c r="K779" s="5"/>
      <c r="L779" s="5"/>
      <c r="M779" s="20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spans="1:28" x14ac:dyDescent="0.25">
      <c r="A780" s="51" t="s">
        <v>883</v>
      </c>
      <c r="B780" s="77"/>
      <c r="C780" s="5">
        <v>1</v>
      </c>
      <c r="D780" s="5"/>
      <c r="E780" s="5"/>
      <c r="F780" s="5"/>
      <c r="G780" s="5"/>
      <c r="H780" s="5"/>
      <c r="I780" s="20"/>
      <c r="J780" s="5"/>
      <c r="K780" s="5"/>
      <c r="L780" s="5"/>
      <c r="M780" s="20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spans="1:28" x14ac:dyDescent="0.25">
      <c r="A781" s="51" t="s">
        <v>884</v>
      </c>
      <c r="B781" s="77"/>
      <c r="C781" s="5">
        <v>1</v>
      </c>
      <c r="D781" s="5"/>
      <c r="E781" s="5"/>
      <c r="F781" s="5"/>
      <c r="G781" s="5"/>
      <c r="H781" s="5"/>
      <c r="I781" s="20"/>
      <c r="J781" s="5"/>
      <c r="K781" s="5"/>
      <c r="L781" s="5"/>
      <c r="M781" s="20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spans="1:28" x14ac:dyDescent="0.25">
      <c r="A782" s="51" t="s">
        <v>885</v>
      </c>
      <c r="B782" s="77"/>
      <c r="C782" s="5">
        <v>1</v>
      </c>
      <c r="D782" s="5"/>
      <c r="E782" s="5"/>
      <c r="F782" s="5"/>
      <c r="G782" s="5"/>
      <c r="H782" s="5"/>
      <c r="I782" s="20"/>
      <c r="J782" s="5"/>
      <c r="K782" s="5"/>
      <c r="L782" s="5"/>
      <c r="M782" s="20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spans="1:28" x14ac:dyDescent="0.25">
      <c r="A783" s="51" t="s">
        <v>886</v>
      </c>
      <c r="B783" s="77"/>
      <c r="C783" s="5">
        <v>1</v>
      </c>
      <c r="D783" s="5"/>
      <c r="E783" s="5"/>
      <c r="F783" s="5"/>
      <c r="G783" s="5"/>
      <c r="H783" s="5"/>
      <c r="I783" s="20"/>
      <c r="J783" s="5"/>
      <c r="K783" s="5"/>
      <c r="L783" s="5"/>
      <c r="M783" s="20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spans="1:28" x14ac:dyDescent="0.25">
      <c r="A784" s="59" t="s">
        <v>866</v>
      </c>
      <c r="B784" s="77"/>
      <c r="C784" s="5">
        <v>1</v>
      </c>
      <c r="D784" s="5"/>
      <c r="E784" s="5"/>
      <c r="F784" s="5"/>
      <c r="G784" s="5"/>
      <c r="H784" s="5"/>
      <c r="I784" s="20"/>
      <c r="J784" s="5"/>
      <c r="K784" s="5"/>
      <c r="L784" s="5"/>
      <c r="M784" s="20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spans="1:28" ht="18" customHeight="1" x14ac:dyDescent="0.25">
      <c r="A785" s="59" t="s">
        <v>887</v>
      </c>
      <c r="B785" s="77"/>
      <c r="C785" s="5">
        <v>1</v>
      </c>
      <c r="D785" s="5"/>
      <c r="E785" s="5"/>
      <c r="F785" s="5"/>
      <c r="G785" s="5"/>
      <c r="H785" s="5"/>
      <c r="I785" s="20"/>
      <c r="J785" s="5"/>
      <c r="K785" s="5"/>
      <c r="L785" s="5"/>
      <c r="M785" s="20" t="s">
        <v>2222</v>
      </c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spans="1:28" x14ac:dyDescent="0.25">
      <c r="A786" s="51" t="s">
        <v>888</v>
      </c>
      <c r="B786" s="77"/>
      <c r="C786" s="5">
        <v>1</v>
      </c>
      <c r="D786" s="5"/>
      <c r="E786" s="5"/>
      <c r="F786" s="5"/>
      <c r="G786" s="5"/>
      <c r="H786" s="5"/>
      <c r="I786" s="20"/>
      <c r="J786" s="5"/>
      <c r="K786" s="5"/>
      <c r="L786" s="5"/>
      <c r="M786" s="20" t="s">
        <v>1948</v>
      </c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spans="1:28" x14ac:dyDescent="0.25">
      <c r="A787" s="6" t="s">
        <v>1831</v>
      </c>
      <c r="B787" s="77"/>
      <c r="C787" s="5"/>
      <c r="D787" s="5"/>
      <c r="E787" s="5"/>
      <c r="F787" s="5"/>
      <c r="G787" s="5">
        <v>1</v>
      </c>
      <c r="H787" s="5"/>
      <c r="I787" s="20"/>
      <c r="J787" s="5"/>
      <c r="K787" s="5"/>
      <c r="L787" s="5"/>
      <c r="M787" s="20" t="s">
        <v>1843</v>
      </c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spans="1:28" x14ac:dyDescent="0.25">
      <c r="A788" s="59" t="s">
        <v>2087</v>
      </c>
      <c r="B788" s="77"/>
      <c r="C788" s="5"/>
      <c r="D788" s="5"/>
      <c r="E788" s="5"/>
      <c r="F788" s="5"/>
      <c r="G788" s="5">
        <v>1</v>
      </c>
      <c r="H788" s="5"/>
      <c r="I788" s="20"/>
      <c r="J788" s="5"/>
      <c r="K788" s="5"/>
      <c r="L788" s="5"/>
      <c r="M788" s="20" t="s">
        <v>2092</v>
      </c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spans="1:28" x14ac:dyDescent="0.25">
      <c r="A789" s="51"/>
      <c r="B789" s="77"/>
      <c r="C789" s="5"/>
      <c r="D789" s="5"/>
      <c r="E789" s="5"/>
      <c r="F789" s="5"/>
      <c r="G789" s="5"/>
      <c r="H789" s="5"/>
      <c r="I789" s="20"/>
      <c r="J789" s="5"/>
      <c r="K789" s="5"/>
      <c r="L789" s="5"/>
      <c r="M789" s="20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spans="1:28" x14ac:dyDescent="0.25">
      <c r="A790" s="51"/>
      <c r="B790" s="77"/>
      <c r="C790" s="5"/>
      <c r="D790" s="5"/>
      <c r="E790" s="5"/>
      <c r="F790" s="5"/>
      <c r="G790" s="5"/>
      <c r="H790" s="5"/>
      <c r="I790" s="20"/>
      <c r="J790" s="5"/>
      <c r="K790" s="5"/>
      <c r="L790" s="5"/>
      <c r="M790" s="20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spans="1:28" x14ac:dyDescent="0.25">
      <c r="A791" s="51"/>
      <c r="B791" s="77"/>
      <c r="C791" s="5"/>
      <c r="D791" s="5"/>
      <c r="E791" s="5"/>
      <c r="F791" s="5"/>
      <c r="G791" s="5"/>
      <c r="H791" s="5"/>
      <c r="I791" s="20"/>
      <c r="J791" s="5"/>
      <c r="K791" s="5"/>
      <c r="L791" s="5"/>
      <c r="M791" s="20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spans="1:28" x14ac:dyDescent="0.25">
      <c r="A792" s="50"/>
      <c r="B792" s="205"/>
      <c r="C792" s="6"/>
      <c r="D792" s="6"/>
      <c r="E792" s="6"/>
      <c r="F792" s="6"/>
      <c r="G792" s="6"/>
      <c r="H792" s="6"/>
      <c r="I792" s="19"/>
      <c r="J792" s="6"/>
      <c r="K792" s="6"/>
      <c r="L792" s="6"/>
      <c r="M792" s="19"/>
      <c r="N792" s="16"/>
      <c r="O792" s="2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spans="1:28" ht="28.5" customHeight="1" x14ac:dyDescent="0.25">
      <c r="A793" s="3" t="s">
        <v>28</v>
      </c>
      <c r="B793" s="203" t="s">
        <v>235</v>
      </c>
      <c r="C793" s="4">
        <f>SUM(C794:C825)</f>
        <v>0</v>
      </c>
      <c r="D793" s="4">
        <v>811</v>
      </c>
      <c r="E793" s="192" t="s">
        <v>2</v>
      </c>
      <c r="F793" s="4">
        <f>SUM(F794:F825)</f>
        <v>0</v>
      </c>
      <c r="G793" s="4">
        <f t="shared" ref="G793:L793" si="37">SUM(G794:G825)</f>
        <v>0</v>
      </c>
      <c r="H793" s="4">
        <f t="shared" si="37"/>
        <v>0</v>
      </c>
      <c r="I793" s="4"/>
      <c r="J793" s="4">
        <f t="shared" si="37"/>
        <v>0</v>
      </c>
      <c r="K793" s="4">
        <f t="shared" si="37"/>
        <v>0</v>
      </c>
      <c r="L793" s="4">
        <f t="shared" si="37"/>
        <v>0</v>
      </c>
      <c r="M793" s="15"/>
      <c r="N793" s="16">
        <f>C793+G793+J793</f>
        <v>0</v>
      </c>
      <c r="O793" s="6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spans="1:28" x14ac:dyDescent="0.25">
      <c r="A794" s="50"/>
      <c r="B794" s="205"/>
      <c r="C794" s="6"/>
      <c r="D794" s="6"/>
      <c r="E794" s="6"/>
      <c r="F794" s="6"/>
      <c r="G794" s="6"/>
      <c r="H794" s="6"/>
      <c r="I794" s="19"/>
      <c r="J794" s="6"/>
      <c r="K794" s="6"/>
      <c r="L794" s="6"/>
      <c r="M794" s="19"/>
      <c r="N794" s="6"/>
      <c r="O794" s="6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spans="1:28" x14ac:dyDescent="0.25">
      <c r="A795" s="50"/>
      <c r="B795" s="205"/>
      <c r="C795" s="6"/>
      <c r="D795" s="6"/>
      <c r="E795" s="6"/>
      <c r="F795" s="6"/>
      <c r="G795" s="6"/>
      <c r="H795" s="6"/>
      <c r="I795" s="19"/>
      <c r="J795" s="6"/>
      <c r="K795" s="6"/>
      <c r="L795" s="6"/>
      <c r="M795" s="19"/>
      <c r="N795" s="6"/>
      <c r="O795" s="6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spans="1:28" x14ac:dyDescent="0.25">
      <c r="A796" s="50"/>
      <c r="B796" s="205"/>
      <c r="C796" s="6"/>
      <c r="D796" s="6"/>
      <c r="E796" s="6"/>
      <c r="F796" s="6"/>
      <c r="G796" s="6"/>
      <c r="H796" s="6"/>
      <c r="I796" s="19"/>
      <c r="J796" s="6"/>
      <c r="K796" s="6"/>
      <c r="L796" s="6"/>
      <c r="M796" s="19"/>
      <c r="N796" s="6"/>
      <c r="O796" s="6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spans="1:28" x14ac:dyDescent="0.25">
      <c r="A797" s="50"/>
      <c r="B797" s="205"/>
      <c r="C797" s="6"/>
      <c r="D797" s="6"/>
      <c r="E797" s="6"/>
      <c r="F797" s="6"/>
      <c r="G797" s="6"/>
      <c r="H797" s="6"/>
      <c r="I797" s="19"/>
      <c r="J797" s="6"/>
      <c r="K797" s="6"/>
      <c r="L797" s="6"/>
      <c r="M797" s="19"/>
      <c r="N797" s="6"/>
      <c r="O797" s="6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spans="1:28" x14ac:dyDescent="0.25">
      <c r="A798" s="50"/>
      <c r="B798" s="205"/>
      <c r="C798" s="6"/>
      <c r="D798" s="6"/>
      <c r="E798" s="6"/>
      <c r="F798" s="6"/>
      <c r="G798" s="6"/>
      <c r="H798" s="6"/>
      <c r="I798" s="19"/>
      <c r="J798" s="6"/>
      <c r="K798" s="6"/>
      <c r="L798" s="6"/>
      <c r="M798" s="19"/>
      <c r="N798" s="6"/>
      <c r="O798" s="6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spans="1:28" x14ac:dyDescent="0.25">
      <c r="A799" s="50"/>
      <c r="B799" s="205"/>
      <c r="C799" s="6"/>
      <c r="D799" s="6"/>
      <c r="E799" s="6"/>
      <c r="F799" s="6"/>
      <c r="G799" s="6"/>
      <c r="H799" s="6"/>
      <c r="I799" s="19"/>
      <c r="J799" s="6"/>
      <c r="K799" s="6"/>
      <c r="L799" s="6"/>
      <c r="M799" s="19"/>
      <c r="N799" s="6"/>
      <c r="O799" s="6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spans="1:28" x14ac:dyDescent="0.25">
      <c r="A800" s="50"/>
      <c r="B800" s="205"/>
      <c r="C800" s="6"/>
      <c r="D800" s="6"/>
      <c r="E800" s="6"/>
      <c r="F800" s="6"/>
      <c r="G800" s="6"/>
      <c r="H800" s="6"/>
      <c r="I800" s="19"/>
      <c r="J800" s="6"/>
      <c r="K800" s="6"/>
      <c r="L800" s="6"/>
      <c r="M800" s="19"/>
      <c r="N800" s="6"/>
      <c r="O800" s="6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spans="1:28" x14ac:dyDescent="0.25">
      <c r="A801" s="50"/>
      <c r="B801" s="205"/>
      <c r="C801" s="6"/>
      <c r="D801" s="6"/>
      <c r="E801" s="6"/>
      <c r="F801" s="6"/>
      <c r="G801" s="6"/>
      <c r="H801" s="6"/>
      <c r="I801" s="19"/>
      <c r="J801" s="6"/>
      <c r="K801" s="6"/>
      <c r="L801" s="6"/>
      <c r="M801" s="19"/>
      <c r="N801" s="6"/>
      <c r="O801" s="6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spans="1:28" x14ac:dyDescent="0.25">
      <c r="A802" s="50"/>
      <c r="B802" s="205"/>
      <c r="C802" s="6"/>
      <c r="D802" s="6"/>
      <c r="E802" s="6"/>
      <c r="F802" s="6"/>
      <c r="G802" s="6"/>
      <c r="H802" s="6"/>
      <c r="I802" s="19"/>
      <c r="J802" s="6"/>
      <c r="K802" s="6"/>
      <c r="L802" s="6"/>
      <c r="M802" s="19"/>
      <c r="N802" s="6"/>
      <c r="O802" s="6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spans="1:28" x14ac:dyDescent="0.25">
      <c r="A803" s="50"/>
      <c r="B803" s="77"/>
      <c r="C803" s="5"/>
      <c r="D803" s="5"/>
      <c r="E803" s="5"/>
      <c r="F803" s="5"/>
      <c r="G803" s="5"/>
      <c r="H803" s="5"/>
      <c r="I803" s="20"/>
      <c r="J803" s="5"/>
      <c r="K803" s="5"/>
      <c r="L803" s="5"/>
      <c r="M803" s="20"/>
      <c r="N803" s="6"/>
      <c r="O803" s="6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spans="1:28" x14ac:dyDescent="0.25">
      <c r="A804" s="50"/>
      <c r="B804" s="77"/>
      <c r="C804" s="5"/>
      <c r="D804" s="5"/>
      <c r="E804" s="5"/>
      <c r="F804" s="5"/>
      <c r="G804" s="5"/>
      <c r="H804" s="5"/>
      <c r="I804" s="20"/>
      <c r="J804" s="5"/>
      <c r="K804" s="5"/>
      <c r="L804" s="5"/>
      <c r="M804" s="20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spans="1:28" x14ac:dyDescent="0.25">
      <c r="A805" s="50"/>
      <c r="B805" s="77"/>
      <c r="C805" s="5"/>
      <c r="D805" s="5"/>
      <c r="E805" s="5"/>
      <c r="F805" s="5"/>
      <c r="G805" s="5"/>
      <c r="H805" s="5"/>
      <c r="I805" s="20"/>
      <c r="J805" s="5"/>
      <c r="K805" s="5"/>
      <c r="L805" s="5"/>
      <c r="M805" s="20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spans="1:28" x14ac:dyDescent="0.25">
      <c r="A806" s="50"/>
      <c r="B806" s="77"/>
      <c r="C806" s="5"/>
      <c r="D806" s="5"/>
      <c r="E806" s="5"/>
      <c r="F806" s="5"/>
      <c r="G806" s="5"/>
      <c r="H806" s="5"/>
      <c r="I806" s="20"/>
      <c r="J806" s="5"/>
      <c r="K806" s="5"/>
      <c r="L806" s="5"/>
      <c r="M806" s="20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spans="1:28" x14ac:dyDescent="0.25">
      <c r="A807" s="50"/>
      <c r="B807" s="77"/>
      <c r="C807" s="5"/>
      <c r="D807" s="5"/>
      <c r="E807" s="5"/>
      <c r="F807" s="5"/>
      <c r="G807" s="5"/>
      <c r="H807" s="5"/>
      <c r="I807" s="20"/>
      <c r="J807" s="5"/>
      <c r="K807" s="5"/>
      <c r="L807" s="5"/>
      <c r="M807" s="20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spans="1:28" x14ac:dyDescent="0.25">
      <c r="A808" s="50"/>
      <c r="B808" s="77"/>
      <c r="C808" s="5"/>
      <c r="D808" s="5"/>
      <c r="E808" s="5"/>
      <c r="F808" s="5"/>
      <c r="G808" s="5"/>
      <c r="H808" s="5"/>
      <c r="I808" s="20"/>
      <c r="J808" s="5"/>
      <c r="K808" s="5"/>
      <c r="L808" s="5"/>
      <c r="M808" s="20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spans="1:28" x14ac:dyDescent="0.25">
      <c r="A809" s="50"/>
      <c r="B809" s="77"/>
      <c r="C809" s="5"/>
      <c r="D809" s="5"/>
      <c r="E809" s="5"/>
      <c r="F809" s="5"/>
      <c r="G809" s="5"/>
      <c r="H809" s="5"/>
      <c r="I809" s="20"/>
      <c r="J809" s="5"/>
      <c r="K809" s="5"/>
      <c r="L809" s="5"/>
      <c r="M809" s="20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spans="1:28" x14ac:dyDescent="0.25">
      <c r="A810" s="50"/>
      <c r="B810" s="77"/>
      <c r="C810" s="5"/>
      <c r="D810" s="5"/>
      <c r="E810" s="5"/>
      <c r="F810" s="5"/>
      <c r="G810" s="5"/>
      <c r="H810" s="5"/>
      <c r="I810" s="20"/>
      <c r="J810" s="5"/>
      <c r="K810" s="5"/>
      <c r="L810" s="5"/>
      <c r="M810" s="20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spans="1:28" x14ac:dyDescent="0.25">
      <c r="A811" s="50"/>
      <c r="B811" s="77"/>
      <c r="C811" s="5"/>
      <c r="D811" s="5"/>
      <c r="E811" s="5"/>
      <c r="F811" s="5"/>
      <c r="G811" s="5"/>
      <c r="H811" s="5"/>
      <c r="I811" s="20"/>
      <c r="J811" s="5"/>
      <c r="K811" s="5"/>
      <c r="L811" s="5"/>
      <c r="M811" s="20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spans="1:28" x14ac:dyDescent="0.25">
      <c r="A812" s="50"/>
      <c r="B812" s="77"/>
      <c r="C812" s="5"/>
      <c r="D812" s="5"/>
      <c r="E812" s="5"/>
      <c r="F812" s="5"/>
      <c r="G812" s="5"/>
      <c r="H812" s="5"/>
      <c r="I812" s="20"/>
      <c r="J812" s="5"/>
      <c r="K812" s="5"/>
      <c r="L812" s="5"/>
      <c r="M812" s="20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spans="1:28" x14ac:dyDescent="0.25">
      <c r="A813" s="51"/>
      <c r="B813" s="77"/>
      <c r="C813" s="5"/>
      <c r="D813" s="5"/>
      <c r="E813" s="5"/>
      <c r="F813" s="5"/>
      <c r="G813" s="5"/>
      <c r="H813" s="5"/>
      <c r="I813" s="20"/>
      <c r="J813" s="5"/>
      <c r="K813" s="5"/>
      <c r="L813" s="5"/>
      <c r="M813" s="20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spans="1:28" x14ac:dyDescent="0.25">
      <c r="A814" s="50"/>
      <c r="B814" s="77"/>
      <c r="C814" s="5"/>
      <c r="D814" s="5"/>
      <c r="E814" s="5"/>
      <c r="F814" s="5"/>
      <c r="G814" s="5"/>
      <c r="H814" s="5"/>
      <c r="I814" s="20"/>
      <c r="J814" s="5"/>
      <c r="K814" s="5"/>
      <c r="L814" s="5"/>
      <c r="M814" s="20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spans="1:28" x14ac:dyDescent="0.25">
      <c r="A815" s="50"/>
      <c r="B815" s="77"/>
      <c r="C815" s="5"/>
      <c r="D815" s="5"/>
      <c r="E815" s="5"/>
      <c r="F815" s="5"/>
      <c r="G815" s="5"/>
      <c r="H815" s="5"/>
      <c r="I815" s="20"/>
      <c r="J815" s="5"/>
      <c r="K815" s="5"/>
      <c r="L815" s="5"/>
      <c r="M815" s="20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spans="1:28" x14ac:dyDescent="0.25">
      <c r="A816" s="50"/>
      <c r="B816" s="77"/>
      <c r="C816" s="5"/>
      <c r="D816" s="5"/>
      <c r="E816" s="5"/>
      <c r="F816" s="5"/>
      <c r="G816" s="5"/>
      <c r="H816" s="5"/>
      <c r="I816" s="20"/>
      <c r="J816" s="5"/>
      <c r="K816" s="5"/>
      <c r="L816" s="5"/>
      <c r="M816" s="20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spans="1:28" x14ac:dyDescent="0.25">
      <c r="A817" s="6"/>
      <c r="B817" s="77"/>
      <c r="C817" s="5"/>
      <c r="D817" s="5"/>
      <c r="E817" s="5"/>
      <c r="F817" s="5"/>
      <c r="G817" s="5"/>
      <c r="H817" s="5"/>
      <c r="I817" s="20"/>
      <c r="J817" s="5"/>
      <c r="K817" s="5"/>
      <c r="L817" s="5"/>
      <c r="M817" s="20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spans="1:28" x14ac:dyDescent="0.25">
      <c r="A818" s="7"/>
      <c r="B818" s="77"/>
      <c r="C818" s="5"/>
      <c r="D818" s="5"/>
      <c r="E818" s="5"/>
      <c r="F818" s="5"/>
      <c r="G818" s="5"/>
      <c r="H818" s="5"/>
      <c r="I818" s="20"/>
      <c r="J818" s="5"/>
      <c r="K818" s="5"/>
      <c r="L818" s="5"/>
      <c r="M818" s="20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spans="1:28" x14ac:dyDescent="0.25">
      <c r="A819" s="40"/>
      <c r="B819" s="77"/>
      <c r="C819" s="5"/>
      <c r="D819" s="5"/>
      <c r="E819" s="5"/>
      <c r="F819" s="5"/>
      <c r="G819" s="5"/>
      <c r="H819" s="5"/>
      <c r="I819" s="20"/>
      <c r="J819" s="5"/>
      <c r="K819" s="5"/>
      <c r="L819" s="5"/>
      <c r="M819" s="20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spans="1:28" x14ac:dyDescent="0.25">
      <c r="A820" s="40"/>
      <c r="B820" s="77"/>
      <c r="C820" s="5"/>
      <c r="D820" s="5"/>
      <c r="E820" s="5"/>
      <c r="F820" s="5"/>
      <c r="G820" s="5"/>
      <c r="H820" s="5"/>
      <c r="I820" s="20"/>
      <c r="J820" s="5"/>
      <c r="K820" s="5"/>
      <c r="L820" s="5"/>
      <c r="M820" s="20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spans="1:28" x14ac:dyDescent="0.25">
      <c r="A821" s="53"/>
      <c r="B821" s="77"/>
      <c r="C821" s="5"/>
      <c r="D821" s="5"/>
      <c r="E821" s="5"/>
      <c r="F821" s="5"/>
      <c r="G821" s="5"/>
      <c r="H821" s="5"/>
      <c r="I821" s="20"/>
      <c r="J821" s="5"/>
      <c r="K821" s="5"/>
      <c r="L821" s="5"/>
      <c r="M821" s="20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spans="1:28" x14ac:dyDescent="0.25">
      <c r="B822" s="77"/>
      <c r="C822" s="5"/>
      <c r="D822" s="5"/>
      <c r="E822" s="5"/>
      <c r="F822" s="5"/>
      <c r="G822" s="5"/>
      <c r="H822" s="5"/>
      <c r="I822" s="20"/>
      <c r="J822" s="5"/>
      <c r="K822" s="5"/>
      <c r="L822" s="5"/>
      <c r="M822" s="20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spans="1:28" x14ac:dyDescent="0.25">
      <c r="B823" s="77"/>
      <c r="C823" s="5"/>
      <c r="D823" s="5"/>
      <c r="E823" s="5"/>
      <c r="F823" s="5"/>
      <c r="G823" s="5"/>
      <c r="H823" s="5"/>
      <c r="I823" s="20"/>
      <c r="J823" s="5"/>
      <c r="K823" s="5"/>
      <c r="L823" s="5"/>
      <c r="M823" s="20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spans="1:28" x14ac:dyDescent="0.25">
      <c r="B824" s="77"/>
      <c r="C824" s="5"/>
      <c r="D824" s="5"/>
      <c r="E824" s="5"/>
      <c r="F824" s="5"/>
      <c r="G824" s="5"/>
      <c r="H824" s="5"/>
      <c r="I824" s="20"/>
      <c r="J824" s="5"/>
      <c r="K824" s="5"/>
      <c r="L824" s="5"/>
      <c r="M824" s="20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spans="1:28" x14ac:dyDescent="0.25">
      <c r="A825" s="1"/>
      <c r="B825" s="203"/>
      <c r="C825" s="4"/>
      <c r="D825" s="4"/>
      <c r="E825" s="49"/>
      <c r="F825" s="4"/>
      <c r="G825" s="16"/>
      <c r="H825" s="16"/>
      <c r="I825" s="15"/>
      <c r="J825" s="16"/>
      <c r="K825" s="16"/>
      <c r="L825" s="16"/>
      <c r="M825" s="1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spans="1:28" ht="32.25" customHeight="1" x14ac:dyDescent="0.25">
      <c r="A826" s="3" t="s">
        <v>28</v>
      </c>
      <c r="B826" s="203" t="s">
        <v>235</v>
      </c>
      <c r="C826" s="4">
        <f>SUM(C827:C859)</f>
        <v>0</v>
      </c>
      <c r="D826" s="4">
        <v>812</v>
      </c>
      <c r="E826" s="192" t="s">
        <v>2</v>
      </c>
      <c r="F826" s="4">
        <f>SUM(F827:F859)</f>
        <v>0</v>
      </c>
      <c r="G826" s="4">
        <f t="shared" ref="G826:L826" si="38">SUM(G827:G859)</f>
        <v>0</v>
      </c>
      <c r="H826" s="4">
        <f t="shared" si="38"/>
        <v>0</v>
      </c>
      <c r="I826" s="4"/>
      <c r="J826" s="4">
        <f t="shared" si="38"/>
        <v>0</v>
      </c>
      <c r="K826" s="4">
        <f t="shared" si="38"/>
        <v>0</v>
      </c>
      <c r="L826" s="4">
        <f t="shared" si="38"/>
        <v>0</v>
      </c>
      <c r="M826" s="15"/>
      <c r="N826" s="16">
        <f>C826+G826+J826</f>
        <v>0</v>
      </c>
      <c r="O826" s="2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spans="1:28" x14ac:dyDescent="0.25">
      <c r="A827" s="51"/>
      <c r="B827" s="205"/>
      <c r="C827" s="6"/>
      <c r="D827" s="6"/>
      <c r="E827" s="6"/>
      <c r="F827" s="6"/>
      <c r="G827" s="6"/>
      <c r="H827" s="6"/>
      <c r="I827" s="19"/>
      <c r="J827" s="6"/>
      <c r="K827" s="6"/>
      <c r="L827" s="6"/>
      <c r="M827" s="19"/>
      <c r="N827" s="6"/>
      <c r="O827" s="6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spans="1:28" x14ac:dyDescent="0.25">
      <c r="A828" s="50"/>
      <c r="B828" s="205"/>
      <c r="C828" s="6"/>
      <c r="D828" s="6"/>
      <c r="E828" s="6"/>
      <c r="F828" s="6"/>
      <c r="G828" s="6"/>
      <c r="H828" s="6"/>
      <c r="I828" s="19"/>
      <c r="J828" s="6"/>
      <c r="K828" s="6"/>
      <c r="L828" s="6"/>
      <c r="M828" s="19"/>
      <c r="N828" s="6"/>
      <c r="O828" s="6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spans="1:28" x14ac:dyDescent="0.25">
      <c r="A829" s="51"/>
      <c r="B829" s="205"/>
      <c r="C829" s="6"/>
      <c r="D829" s="6"/>
      <c r="E829" s="6"/>
      <c r="F829" s="6"/>
      <c r="G829" s="6"/>
      <c r="H829" s="6"/>
      <c r="I829" s="19"/>
      <c r="J829" s="6"/>
      <c r="K829" s="6"/>
      <c r="L829" s="6"/>
      <c r="M829" s="19"/>
      <c r="N829" s="6"/>
      <c r="O829" s="6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spans="1:28" x14ac:dyDescent="0.25">
      <c r="A830" s="51"/>
      <c r="B830" s="205"/>
      <c r="C830" s="6"/>
      <c r="D830" s="6"/>
      <c r="E830" s="6"/>
      <c r="F830" s="6"/>
      <c r="G830" s="6"/>
      <c r="H830" s="6"/>
      <c r="I830" s="19"/>
      <c r="J830" s="6"/>
      <c r="K830" s="6"/>
      <c r="L830" s="6"/>
      <c r="M830" s="19"/>
      <c r="N830" s="6"/>
      <c r="O830" s="6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spans="1:28" x14ac:dyDescent="0.25">
      <c r="A831" s="51"/>
      <c r="B831" s="205"/>
      <c r="C831" s="6"/>
      <c r="D831" s="6"/>
      <c r="E831" s="6"/>
      <c r="F831" s="6"/>
      <c r="G831" s="6"/>
      <c r="H831" s="6"/>
      <c r="I831" s="19"/>
      <c r="J831" s="6"/>
      <c r="K831" s="6"/>
      <c r="L831" s="6"/>
      <c r="M831" s="19"/>
      <c r="N831" s="6"/>
      <c r="O831" s="6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spans="1:28" x14ac:dyDescent="0.25">
      <c r="A832" s="50"/>
      <c r="B832" s="205"/>
      <c r="C832" s="6"/>
      <c r="D832" s="6"/>
      <c r="E832" s="6"/>
      <c r="F832" s="6"/>
      <c r="G832" s="6"/>
      <c r="H832" s="6"/>
      <c r="I832" s="19"/>
      <c r="J832" s="6"/>
      <c r="K832" s="6"/>
      <c r="L832" s="6"/>
      <c r="M832" s="19"/>
      <c r="N832" s="6"/>
      <c r="O832" s="6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spans="1:28" x14ac:dyDescent="0.25">
      <c r="A833" s="51"/>
      <c r="B833" s="205"/>
      <c r="C833" s="6"/>
      <c r="D833" s="6"/>
      <c r="E833" s="6"/>
      <c r="F833" s="6"/>
      <c r="G833" s="6"/>
      <c r="H833" s="6"/>
      <c r="I833" s="19"/>
      <c r="J833" s="6"/>
      <c r="K833" s="6"/>
      <c r="L833" s="6"/>
      <c r="M833" s="19"/>
      <c r="N833" s="6"/>
      <c r="O833" s="6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spans="1:28" x14ac:dyDescent="0.25">
      <c r="A834" s="51"/>
      <c r="B834" s="205"/>
      <c r="C834" s="6"/>
      <c r="D834" s="6"/>
      <c r="E834" s="6"/>
      <c r="F834" s="6"/>
      <c r="G834" s="6"/>
      <c r="H834" s="6"/>
      <c r="I834" s="19"/>
      <c r="J834" s="6"/>
      <c r="K834" s="6"/>
      <c r="L834" s="6"/>
      <c r="M834" s="19"/>
      <c r="N834" s="6"/>
      <c r="O834" s="6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spans="1:28" x14ac:dyDescent="0.25">
      <c r="A835" s="50"/>
      <c r="B835" s="205"/>
      <c r="C835" s="6"/>
      <c r="D835" s="6"/>
      <c r="E835" s="6"/>
      <c r="F835" s="6"/>
      <c r="G835" s="6"/>
      <c r="H835" s="6"/>
      <c r="I835" s="19"/>
      <c r="J835" s="6"/>
      <c r="K835" s="6"/>
      <c r="L835" s="6"/>
      <c r="M835" s="19"/>
      <c r="N835" s="6"/>
      <c r="O835" s="6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spans="1:28" x14ac:dyDescent="0.25">
      <c r="A836" s="51"/>
      <c r="B836" s="205"/>
      <c r="C836" s="6"/>
      <c r="D836" s="6"/>
      <c r="E836" s="6"/>
      <c r="F836" s="6"/>
      <c r="G836" s="6"/>
      <c r="H836" s="6"/>
      <c r="I836" s="19"/>
      <c r="J836" s="6"/>
      <c r="K836" s="6"/>
      <c r="L836" s="6"/>
      <c r="M836" s="19"/>
      <c r="N836" s="6"/>
      <c r="O836" s="6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spans="1:28" x14ac:dyDescent="0.25">
      <c r="A837" s="50"/>
      <c r="B837" s="77"/>
      <c r="C837" s="5"/>
      <c r="D837" s="5"/>
      <c r="E837" s="5"/>
      <c r="F837" s="5"/>
      <c r="G837" s="5"/>
      <c r="H837" s="5"/>
      <c r="I837" s="20"/>
      <c r="J837" s="5"/>
      <c r="K837" s="5"/>
      <c r="L837" s="5"/>
      <c r="M837" s="20"/>
      <c r="N837" s="6"/>
      <c r="O837" s="6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spans="1:28" x14ac:dyDescent="0.25">
      <c r="A838" s="51"/>
      <c r="B838" s="77"/>
      <c r="C838" s="5"/>
      <c r="D838" s="5"/>
      <c r="E838" s="5"/>
      <c r="F838" s="5"/>
      <c r="G838" s="5"/>
      <c r="H838" s="5"/>
      <c r="I838" s="20"/>
      <c r="J838" s="5"/>
      <c r="K838" s="5"/>
      <c r="L838" s="5"/>
      <c r="M838" s="20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spans="1:28" x14ac:dyDescent="0.25">
      <c r="A839" s="50"/>
      <c r="B839" s="77"/>
      <c r="C839" s="5"/>
      <c r="D839" s="5"/>
      <c r="E839" s="5"/>
      <c r="F839" s="5"/>
      <c r="G839" s="5"/>
      <c r="H839" s="5"/>
      <c r="I839" s="20"/>
      <c r="J839" s="5"/>
      <c r="K839" s="5"/>
      <c r="L839" s="5"/>
      <c r="M839" s="20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spans="1:28" x14ac:dyDescent="0.25">
      <c r="A840" s="51"/>
      <c r="B840" s="77"/>
      <c r="C840" s="5"/>
      <c r="D840" s="5"/>
      <c r="E840" s="5"/>
      <c r="F840" s="5"/>
      <c r="G840" s="5"/>
      <c r="H840" s="5"/>
      <c r="I840" s="20"/>
      <c r="J840" s="5"/>
      <c r="K840" s="5"/>
      <c r="L840" s="5"/>
      <c r="M840" s="20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spans="1:28" x14ac:dyDescent="0.25">
      <c r="A841" s="51"/>
      <c r="B841" s="77"/>
      <c r="C841" s="5"/>
      <c r="D841" s="5"/>
      <c r="E841" s="5"/>
      <c r="F841" s="5"/>
      <c r="G841" s="5"/>
      <c r="H841" s="5"/>
      <c r="I841" s="20"/>
      <c r="J841" s="5"/>
      <c r="K841" s="5"/>
      <c r="L841" s="5"/>
      <c r="M841" s="20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spans="1:28" x14ac:dyDescent="0.25">
      <c r="A842" s="50"/>
      <c r="B842" s="77"/>
      <c r="C842" s="5"/>
      <c r="D842" s="5"/>
      <c r="E842" s="5"/>
      <c r="F842" s="5"/>
      <c r="G842" s="5"/>
      <c r="H842" s="5"/>
      <c r="I842" s="20"/>
      <c r="J842" s="5"/>
      <c r="K842" s="5"/>
      <c r="L842" s="5"/>
      <c r="M842" s="20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spans="1:28" x14ac:dyDescent="0.25">
      <c r="A843" s="50"/>
      <c r="B843" s="77"/>
      <c r="C843" s="5"/>
      <c r="D843" s="5"/>
      <c r="E843" s="5"/>
      <c r="F843" s="5"/>
      <c r="G843" s="5"/>
      <c r="H843" s="5"/>
      <c r="I843" s="20"/>
      <c r="J843" s="5"/>
      <c r="K843" s="5"/>
      <c r="L843" s="5"/>
      <c r="M843" s="20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spans="1:28" x14ac:dyDescent="0.25">
      <c r="A844" s="50"/>
      <c r="B844" s="77"/>
      <c r="C844" s="5"/>
      <c r="D844" s="5"/>
      <c r="E844" s="5"/>
      <c r="F844" s="5"/>
      <c r="G844" s="5"/>
      <c r="H844" s="5"/>
      <c r="I844" s="20"/>
      <c r="J844" s="5"/>
      <c r="K844" s="5"/>
      <c r="L844" s="5"/>
      <c r="M844" s="20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spans="1:28" x14ac:dyDescent="0.25">
      <c r="A845" s="51"/>
      <c r="B845" s="77"/>
      <c r="C845" s="5"/>
      <c r="D845" s="5"/>
      <c r="E845" s="5"/>
      <c r="F845" s="5"/>
      <c r="G845" s="5"/>
      <c r="H845" s="5"/>
      <c r="I845" s="20"/>
      <c r="J845" s="5"/>
      <c r="K845" s="5"/>
      <c r="L845" s="5"/>
      <c r="M845" s="20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spans="1:28" x14ac:dyDescent="0.25">
      <c r="A846" s="50"/>
      <c r="B846" s="77"/>
      <c r="C846" s="5"/>
      <c r="D846" s="5"/>
      <c r="E846" s="5"/>
      <c r="F846" s="5"/>
      <c r="G846" s="5"/>
      <c r="H846" s="5"/>
      <c r="I846" s="20"/>
      <c r="J846" s="5"/>
      <c r="K846" s="5"/>
      <c r="L846" s="5"/>
      <c r="M846" s="20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spans="1:28" x14ac:dyDescent="0.25">
      <c r="A847" s="40"/>
      <c r="B847" s="77"/>
      <c r="C847" s="5"/>
      <c r="D847" s="5"/>
      <c r="E847" s="5"/>
      <c r="F847" s="5"/>
      <c r="G847" s="5"/>
      <c r="H847" s="5"/>
      <c r="I847" s="20"/>
      <c r="J847" s="5"/>
      <c r="K847" s="5"/>
      <c r="L847" s="5"/>
      <c r="M847" s="20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spans="1:28" x14ac:dyDescent="0.25">
      <c r="A848" s="159"/>
      <c r="B848" s="77"/>
      <c r="C848" s="5"/>
      <c r="D848" s="5"/>
      <c r="E848" s="5"/>
      <c r="F848" s="5"/>
      <c r="G848" s="5"/>
      <c r="H848" s="5"/>
      <c r="I848" s="20"/>
      <c r="J848" s="5"/>
      <c r="K848" s="5"/>
      <c r="L848" s="5"/>
      <c r="M848" s="20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spans="1:28" x14ac:dyDescent="0.25">
      <c r="A849" s="160"/>
      <c r="B849" s="77"/>
      <c r="C849" s="5"/>
      <c r="D849" s="5"/>
      <c r="E849" s="5"/>
      <c r="F849" s="5"/>
      <c r="G849" s="5"/>
      <c r="H849" s="5"/>
      <c r="I849" s="20"/>
      <c r="J849" s="5"/>
      <c r="K849" s="5"/>
      <c r="L849" s="5"/>
      <c r="M849" s="20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spans="1:28" ht="15.75" x14ac:dyDescent="0.25">
      <c r="A850" s="54"/>
      <c r="B850" s="77"/>
      <c r="C850" s="5"/>
      <c r="D850" s="5"/>
      <c r="E850" s="5"/>
      <c r="F850" s="5"/>
      <c r="G850" s="5"/>
      <c r="H850" s="5"/>
      <c r="I850" s="20"/>
      <c r="J850" s="5"/>
      <c r="K850" s="5"/>
      <c r="L850" s="5"/>
      <c r="M850" s="20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spans="1:28" ht="15.75" x14ac:dyDescent="0.25">
      <c r="A851" s="52"/>
      <c r="B851" s="77"/>
      <c r="C851" s="5"/>
      <c r="D851" s="5"/>
      <c r="E851" s="5"/>
      <c r="F851" s="5"/>
      <c r="G851" s="5"/>
      <c r="H851" s="5"/>
      <c r="I851" s="20"/>
      <c r="J851" s="5"/>
      <c r="K851" s="5"/>
      <c r="L851" s="5"/>
      <c r="M851" s="20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spans="1:28" ht="15.75" x14ac:dyDescent="0.25">
      <c r="A852" s="54"/>
      <c r="B852" s="77"/>
      <c r="C852" s="5"/>
      <c r="D852" s="5"/>
      <c r="E852" s="5"/>
      <c r="F852" s="5"/>
      <c r="G852" s="5"/>
      <c r="H852" s="5"/>
      <c r="I852" s="20"/>
      <c r="J852" s="5"/>
      <c r="K852" s="5"/>
      <c r="L852" s="5"/>
      <c r="M852" s="20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spans="1:28" ht="15.75" x14ac:dyDescent="0.25">
      <c r="A853" s="54"/>
      <c r="B853" s="77"/>
      <c r="C853" s="5"/>
      <c r="D853" s="5"/>
      <c r="E853" s="5"/>
      <c r="F853" s="5"/>
      <c r="G853" s="5"/>
      <c r="H853" s="5"/>
      <c r="I853" s="20"/>
      <c r="J853" s="5"/>
      <c r="K853" s="5"/>
      <c r="L853" s="5"/>
      <c r="M853" s="20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spans="1:28" x14ac:dyDescent="0.25">
      <c r="A854" s="40"/>
      <c r="B854" s="77"/>
      <c r="C854" s="5"/>
      <c r="D854" s="5"/>
      <c r="E854" s="5"/>
      <c r="F854" s="5"/>
      <c r="G854" s="5"/>
      <c r="H854" s="5"/>
      <c r="I854" s="20"/>
      <c r="J854" s="5"/>
      <c r="K854" s="5"/>
      <c r="L854" s="5"/>
      <c r="M854" s="20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spans="1:28" x14ac:dyDescent="0.25">
      <c r="A855" s="137"/>
      <c r="B855" s="77"/>
      <c r="C855" s="5"/>
      <c r="D855" s="5"/>
      <c r="E855" s="5"/>
      <c r="F855" s="5"/>
      <c r="G855" s="135"/>
      <c r="H855" s="5"/>
      <c r="I855" s="20"/>
      <c r="J855" s="5"/>
      <c r="K855" s="5"/>
      <c r="L855" s="5"/>
      <c r="M855" s="136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spans="1:28" ht="16.5" customHeight="1" x14ac:dyDescent="0.25">
      <c r="A856" s="53"/>
      <c r="B856" s="77"/>
      <c r="C856" s="5"/>
      <c r="D856" s="5"/>
      <c r="E856" s="5"/>
      <c r="F856" s="5"/>
      <c r="G856" s="5"/>
      <c r="H856" s="5"/>
      <c r="I856" s="20"/>
      <c r="J856" s="5"/>
      <c r="K856" s="5"/>
      <c r="L856" s="5"/>
      <c r="M856" s="20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spans="1:28" x14ac:dyDescent="0.25">
      <c r="B857" s="77"/>
      <c r="C857" s="5"/>
      <c r="D857" s="5"/>
      <c r="E857" s="5"/>
      <c r="F857" s="5"/>
      <c r="G857" s="5"/>
      <c r="H857" s="5"/>
      <c r="I857" s="20"/>
      <c r="J857" s="5"/>
      <c r="K857" s="5"/>
      <c r="L857" s="5"/>
      <c r="M857" s="20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spans="1:28" x14ac:dyDescent="0.25">
      <c r="B858" s="77"/>
      <c r="C858" s="5"/>
      <c r="D858" s="5"/>
      <c r="E858" s="5"/>
      <c r="F858" s="5"/>
      <c r="G858" s="5"/>
      <c r="H858" s="5"/>
      <c r="I858" s="20"/>
      <c r="J858" s="5"/>
      <c r="K858" s="5"/>
      <c r="L858" s="5"/>
      <c r="M858" s="20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spans="1:28" x14ac:dyDescent="0.25">
      <c r="A859" s="1"/>
      <c r="B859" s="203"/>
      <c r="C859" s="4"/>
      <c r="D859" s="4"/>
      <c r="E859" s="49"/>
      <c r="F859" s="4"/>
      <c r="G859" s="16"/>
      <c r="H859" s="16"/>
      <c r="I859" s="15"/>
      <c r="J859" s="16"/>
      <c r="K859" s="16"/>
      <c r="L859" s="16"/>
      <c r="M859" s="1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spans="1:28" ht="33" customHeight="1" x14ac:dyDescent="0.25">
      <c r="A860" s="3" t="s">
        <v>2165</v>
      </c>
      <c r="B860" s="203" t="s">
        <v>235</v>
      </c>
      <c r="C860" s="4">
        <f>SUM(C862:C886)</f>
        <v>44</v>
      </c>
      <c r="D860" s="4">
        <v>821</v>
      </c>
      <c r="E860" s="193" t="s">
        <v>2</v>
      </c>
      <c r="F860" s="4">
        <f>SUM(F862:F886)</f>
        <v>0</v>
      </c>
      <c r="G860" s="16">
        <f>SUM(G862:G885)</f>
        <v>2</v>
      </c>
      <c r="H860" s="16">
        <v>0</v>
      </c>
      <c r="I860" s="15"/>
      <c r="J860" s="16">
        <f>SUM(J862:J886)</f>
        <v>1</v>
      </c>
      <c r="K860" s="16">
        <f>SUM(K862:K885)</f>
        <v>0</v>
      </c>
      <c r="L860" s="16">
        <f>SUM(L862:L886)</f>
        <v>0</v>
      </c>
      <c r="M860" s="15"/>
      <c r="N860" s="16">
        <f>C860+G860+J860</f>
        <v>47</v>
      </c>
      <c r="O860" s="2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spans="1:28" ht="17.25" customHeight="1" x14ac:dyDescent="0.25">
      <c r="A861" s="6" t="s">
        <v>1299</v>
      </c>
      <c r="B861" s="77"/>
      <c r="C861" s="5">
        <v>1</v>
      </c>
      <c r="D861" s="4"/>
      <c r="E861" s="47"/>
      <c r="F861" s="4"/>
      <c r="G861" s="16"/>
      <c r="H861" s="16"/>
      <c r="I861" s="15"/>
      <c r="J861" s="16"/>
      <c r="K861" s="16"/>
      <c r="L861" s="16"/>
      <c r="M861" s="15"/>
      <c r="N861" s="16"/>
      <c r="O861" s="2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spans="1:28" x14ac:dyDescent="0.25">
      <c r="A862" s="43" t="s">
        <v>1273</v>
      </c>
      <c r="B862" s="77"/>
      <c r="C862" s="6">
        <v>1</v>
      </c>
      <c r="D862" s="6"/>
      <c r="E862" s="6"/>
      <c r="F862" s="6"/>
      <c r="G862" s="6"/>
      <c r="H862" s="6"/>
      <c r="I862" s="19"/>
      <c r="J862" s="6"/>
      <c r="K862" s="6"/>
      <c r="L862" s="6"/>
      <c r="M862" s="19"/>
      <c r="N862" s="6"/>
      <c r="O862" s="6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spans="1:28" x14ac:dyDescent="0.25">
      <c r="A863" s="43" t="s">
        <v>1274</v>
      </c>
      <c r="B863" s="77"/>
      <c r="C863" s="6">
        <v>1</v>
      </c>
      <c r="D863" s="6"/>
      <c r="E863" s="6"/>
      <c r="F863" s="6"/>
      <c r="G863" s="6"/>
      <c r="H863" s="6"/>
      <c r="I863" s="19"/>
      <c r="J863" s="6"/>
      <c r="K863" s="6"/>
      <c r="L863" s="6"/>
      <c r="M863" s="19"/>
      <c r="N863" s="6"/>
      <c r="O863" s="6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spans="1:28" x14ac:dyDescent="0.25">
      <c r="A864" s="43" t="s">
        <v>1275</v>
      </c>
      <c r="B864" s="77"/>
      <c r="C864" s="6">
        <v>1</v>
      </c>
      <c r="D864" s="6"/>
      <c r="E864" s="6"/>
      <c r="F864" s="6"/>
      <c r="G864" s="6"/>
      <c r="H864" s="6"/>
      <c r="I864" s="19"/>
      <c r="J864" s="6"/>
      <c r="K864" s="6"/>
      <c r="L864" s="6"/>
      <c r="M864" s="19"/>
      <c r="N864" s="6"/>
      <c r="O864" s="6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spans="1:28" x14ac:dyDescent="0.25">
      <c r="A865" s="43" t="s">
        <v>1278</v>
      </c>
      <c r="B865" s="77"/>
      <c r="C865" s="6">
        <v>1</v>
      </c>
      <c r="D865" s="6"/>
      <c r="E865" s="6"/>
      <c r="F865" s="6"/>
      <c r="G865" s="6"/>
      <c r="H865" s="6"/>
      <c r="I865" s="19"/>
      <c r="J865" s="6"/>
      <c r="K865" s="6"/>
      <c r="L865" s="6"/>
      <c r="M865" s="19"/>
      <c r="N865" s="6"/>
      <c r="O865" s="6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spans="1:28" ht="16.149999999999999" customHeight="1" x14ac:dyDescent="0.25">
      <c r="A866" s="43" t="s">
        <v>1280</v>
      </c>
      <c r="B866" s="77"/>
      <c r="C866" s="6">
        <v>1</v>
      </c>
      <c r="D866" s="6"/>
      <c r="E866" s="6"/>
      <c r="F866" s="6"/>
      <c r="G866" s="7"/>
      <c r="H866" s="6"/>
      <c r="I866" s="19"/>
      <c r="J866" s="6"/>
      <c r="K866" s="6"/>
      <c r="L866" s="6"/>
      <c r="M866" s="19"/>
      <c r="N866" s="6"/>
      <c r="O866" s="6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spans="1:28" x14ac:dyDescent="0.25">
      <c r="A867" s="43" t="s">
        <v>1281</v>
      </c>
      <c r="B867" s="77"/>
      <c r="C867" s="6">
        <v>1</v>
      </c>
      <c r="D867" s="6"/>
      <c r="E867" s="6"/>
      <c r="F867" s="6"/>
      <c r="G867" s="6"/>
      <c r="H867" s="6"/>
      <c r="I867" s="19"/>
      <c r="J867" s="6"/>
      <c r="K867" s="6"/>
      <c r="L867" s="6"/>
      <c r="M867" s="19"/>
      <c r="N867" s="6"/>
      <c r="O867" s="6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spans="1:28" x14ac:dyDescent="0.25">
      <c r="A868" s="43" t="s">
        <v>1282</v>
      </c>
      <c r="B868" s="77"/>
      <c r="C868" s="6">
        <v>1</v>
      </c>
      <c r="D868" s="6"/>
      <c r="E868" s="6"/>
      <c r="F868" s="6"/>
      <c r="G868" s="6"/>
      <c r="H868" s="6"/>
      <c r="I868" s="19"/>
      <c r="J868" s="6"/>
      <c r="K868" s="6"/>
      <c r="L868" s="6"/>
      <c r="M868" s="19"/>
      <c r="N868" s="6"/>
      <c r="O868" s="6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spans="1:28" x14ac:dyDescent="0.25">
      <c r="A869" s="43" t="s">
        <v>1284</v>
      </c>
      <c r="B869" s="77"/>
      <c r="C869" s="5">
        <v>1</v>
      </c>
      <c r="D869" s="5"/>
      <c r="E869" s="5"/>
      <c r="F869" s="5"/>
      <c r="G869" s="5"/>
      <c r="H869" s="5"/>
      <c r="I869" s="20"/>
      <c r="J869" s="5"/>
      <c r="K869" s="5"/>
      <c r="L869" s="5"/>
      <c r="M869" s="20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spans="1:28" x14ac:dyDescent="0.25">
      <c r="A870" s="43" t="s">
        <v>1285</v>
      </c>
      <c r="B870" s="77"/>
      <c r="C870" s="5">
        <v>1</v>
      </c>
      <c r="D870" s="5"/>
      <c r="E870" s="5"/>
      <c r="F870" s="5"/>
      <c r="G870" s="5"/>
      <c r="H870" s="5"/>
      <c r="I870" s="20"/>
      <c r="J870" s="5"/>
      <c r="K870" s="5"/>
      <c r="L870" s="5"/>
      <c r="M870" s="20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spans="1:28" x14ac:dyDescent="0.25">
      <c r="A871" s="43" t="s">
        <v>1286</v>
      </c>
      <c r="B871" s="77"/>
      <c r="C871" s="5">
        <v>1</v>
      </c>
      <c r="D871" s="5"/>
      <c r="E871" s="5"/>
      <c r="F871" s="5"/>
      <c r="G871" s="5"/>
      <c r="H871" s="5"/>
      <c r="I871" s="20"/>
      <c r="J871" s="5"/>
      <c r="K871" s="5"/>
      <c r="L871" s="5"/>
      <c r="M871" s="20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spans="1:28" x14ac:dyDescent="0.25">
      <c r="A872" s="43" t="s">
        <v>1288</v>
      </c>
      <c r="B872" s="77"/>
      <c r="C872" s="5">
        <v>1</v>
      </c>
      <c r="D872" s="5"/>
      <c r="E872" s="5"/>
      <c r="F872" s="5"/>
      <c r="G872" s="5"/>
      <c r="H872" s="5"/>
      <c r="I872" s="20"/>
      <c r="J872" s="5"/>
      <c r="K872" s="5"/>
      <c r="L872" s="5"/>
      <c r="M872" s="20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spans="1:28" x14ac:dyDescent="0.25">
      <c r="A873" s="43" t="s">
        <v>1289</v>
      </c>
      <c r="B873" s="77"/>
      <c r="C873" s="5">
        <v>1</v>
      </c>
      <c r="D873" s="5"/>
      <c r="E873" s="5"/>
      <c r="F873" s="5"/>
      <c r="G873" s="5"/>
      <c r="H873" s="5"/>
      <c r="I873" s="20"/>
      <c r="J873" s="5"/>
      <c r="K873" s="5"/>
      <c r="L873" s="5"/>
      <c r="M873" s="20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spans="1:28" ht="15.6" customHeight="1" x14ac:dyDescent="0.25">
      <c r="A874" s="43" t="s">
        <v>1290</v>
      </c>
      <c r="B874" s="77"/>
      <c r="C874" s="5">
        <v>1</v>
      </c>
      <c r="D874" s="5"/>
      <c r="E874" s="5"/>
      <c r="F874" s="5"/>
      <c r="G874" s="5"/>
      <c r="H874" s="5"/>
      <c r="I874" s="20"/>
      <c r="J874" s="5"/>
      <c r="K874" s="5"/>
      <c r="L874" s="5"/>
      <c r="M874" s="20" t="s">
        <v>2223</v>
      </c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spans="1:28" x14ac:dyDescent="0.25">
      <c r="A875" s="43" t="s">
        <v>1291</v>
      </c>
      <c r="B875" s="77"/>
      <c r="C875" s="5">
        <v>1</v>
      </c>
      <c r="D875" s="5"/>
      <c r="E875" s="5"/>
      <c r="F875" s="5"/>
      <c r="G875" s="5"/>
      <c r="H875" s="5"/>
      <c r="I875" s="20"/>
      <c r="J875" s="5"/>
      <c r="K875" s="5"/>
      <c r="L875" s="5"/>
      <c r="M875" s="20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spans="1:28" x14ac:dyDescent="0.25">
      <c r="A876" s="43" t="s">
        <v>1292</v>
      </c>
      <c r="B876" s="77"/>
      <c r="C876" s="5">
        <v>1</v>
      </c>
      <c r="D876" s="5"/>
      <c r="E876" s="5"/>
      <c r="F876" s="5"/>
      <c r="G876" s="5"/>
      <c r="H876" s="5"/>
      <c r="I876" s="20"/>
      <c r="J876" s="5"/>
      <c r="K876" s="5"/>
      <c r="L876" s="5"/>
      <c r="M876" s="20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spans="1:28" x14ac:dyDescent="0.25">
      <c r="A877" s="43" t="s">
        <v>1293</v>
      </c>
      <c r="B877" s="77"/>
      <c r="C877" s="5">
        <v>1</v>
      </c>
      <c r="D877" s="5"/>
      <c r="E877" s="5"/>
      <c r="F877" s="5"/>
      <c r="G877" s="5"/>
      <c r="H877" s="5"/>
      <c r="I877" s="20"/>
      <c r="J877" s="5"/>
      <c r="K877" s="5"/>
      <c r="L877" s="5"/>
      <c r="M877" s="20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spans="1:28" x14ac:dyDescent="0.25">
      <c r="A878" s="43" t="s">
        <v>1294</v>
      </c>
      <c r="B878" s="77"/>
      <c r="C878" s="5">
        <v>1</v>
      </c>
      <c r="D878" s="5"/>
      <c r="E878" s="5"/>
      <c r="F878" s="5"/>
      <c r="G878" s="5"/>
      <c r="H878" s="5"/>
      <c r="I878" s="20"/>
      <c r="J878" s="5"/>
      <c r="K878" s="5"/>
      <c r="L878" s="5"/>
      <c r="M878" s="20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spans="1:28" x14ac:dyDescent="0.25">
      <c r="A879" s="43" t="s">
        <v>1295</v>
      </c>
      <c r="B879" s="77"/>
      <c r="C879" s="5">
        <v>1</v>
      </c>
      <c r="D879" s="5"/>
      <c r="E879" s="5"/>
      <c r="F879" s="5"/>
      <c r="G879" s="5"/>
      <c r="H879" s="5"/>
      <c r="I879" s="20"/>
      <c r="J879" s="5"/>
      <c r="K879" s="5"/>
      <c r="L879" s="5"/>
      <c r="M879" s="20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spans="1:28" x14ac:dyDescent="0.25">
      <c r="A880" s="43" t="s">
        <v>1296</v>
      </c>
      <c r="B880" s="77"/>
      <c r="C880" s="5">
        <v>1</v>
      </c>
      <c r="D880" s="5"/>
      <c r="E880" s="5"/>
      <c r="F880" s="5"/>
      <c r="G880" s="5"/>
      <c r="H880" s="5"/>
      <c r="I880" s="20"/>
      <c r="J880" s="5"/>
      <c r="K880" s="5"/>
      <c r="L880" s="5"/>
      <c r="M880" s="20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spans="1:28" x14ac:dyDescent="0.25">
      <c r="A881" s="43" t="s">
        <v>1297</v>
      </c>
      <c r="B881" s="77"/>
      <c r="C881" s="5">
        <v>1</v>
      </c>
      <c r="D881" s="5"/>
      <c r="E881" s="5"/>
      <c r="F881" s="5"/>
      <c r="G881" s="5"/>
      <c r="H881" s="5"/>
      <c r="I881" s="20"/>
      <c r="J881" s="5"/>
      <c r="K881" s="5"/>
      <c r="L881" s="5"/>
      <c r="M881" s="20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spans="1:28" x14ac:dyDescent="0.25">
      <c r="B882" s="77"/>
      <c r="C882" s="5"/>
      <c r="D882" s="5"/>
      <c r="E882" s="5"/>
      <c r="F882" s="5"/>
      <c r="G882" s="5"/>
      <c r="H882" s="5"/>
      <c r="I882" s="20"/>
      <c r="J882" s="5"/>
      <c r="K882" s="5"/>
      <c r="L882" s="5"/>
      <c r="M882" s="20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spans="1:28" x14ac:dyDescent="0.25">
      <c r="B883" s="77"/>
      <c r="C883" s="5"/>
      <c r="D883" s="5"/>
      <c r="E883" s="5"/>
      <c r="F883" s="5"/>
      <c r="G883" s="5"/>
      <c r="H883" s="5"/>
      <c r="I883" s="20"/>
      <c r="J883" s="5"/>
      <c r="K883" s="5"/>
      <c r="L883" s="5"/>
      <c r="M883" s="20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spans="1:28" x14ac:dyDescent="0.25">
      <c r="B884" s="77"/>
      <c r="C884" s="5"/>
      <c r="D884" s="5"/>
      <c r="E884" s="5"/>
      <c r="F884" s="5"/>
      <c r="G884" s="5"/>
      <c r="H884" s="5"/>
      <c r="I884" s="20"/>
      <c r="J884" s="5"/>
      <c r="K884" s="5"/>
      <c r="L884" s="5"/>
      <c r="M884" s="20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spans="1:28" ht="25.5" x14ac:dyDescent="0.25">
      <c r="A885" s="3" t="s">
        <v>747</v>
      </c>
      <c r="B885" s="203" t="s">
        <v>235</v>
      </c>
      <c r="C885" s="4">
        <f>SUM(C886:C914)</f>
        <v>23</v>
      </c>
      <c r="D885" s="4">
        <v>831</v>
      </c>
      <c r="E885" s="192" t="s">
        <v>546</v>
      </c>
      <c r="F885" s="4">
        <f>SUM(F886:F914)</f>
        <v>0</v>
      </c>
      <c r="G885" s="4">
        <f t="shared" ref="G885:L885" si="39">SUM(G886:G914)</f>
        <v>2</v>
      </c>
      <c r="H885" s="4">
        <f t="shared" si="39"/>
        <v>0</v>
      </c>
      <c r="I885" s="4"/>
      <c r="J885" s="4">
        <f t="shared" si="39"/>
        <v>1</v>
      </c>
      <c r="K885" s="4">
        <f t="shared" si="39"/>
        <v>0</v>
      </c>
      <c r="L885" s="4">
        <f t="shared" si="39"/>
        <v>0</v>
      </c>
      <c r="M885" s="15"/>
      <c r="N885" s="16">
        <f>C885+G885+J885</f>
        <v>26</v>
      </c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spans="1:28" x14ac:dyDescent="0.25">
      <c r="A886" s="57" t="s">
        <v>547</v>
      </c>
      <c r="B886" s="205"/>
      <c r="C886" s="6">
        <v>1</v>
      </c>
      <c r="D886" s="6"/>
      <c r="E886" s="6"/>
      <c r="F886" s="6"/>
      <c r="G886" s="6"/>
      <c r="H886" s="6"/>
      <c r="I886" s="19"/>
      <c r="J886" s="6"/>
      <c r="K886" s="6"/>
      <c r="L886" s="6"/>
      <c r="M886" s="19"/>
      <c r="N886" s="6"/>
      <c r="O886" s="2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spans="1:28" x14ac:dyDescent="0.25">
      <c r="A887" s="57" t="s">
        <v>548</v>
      </c>
      <c r="B887" s="205"/>
      <c r="C887" s="6">
        <v>1</v>
      </c>
      <c r="D887" s="6"/>
      <c r="E887" s="6"/>
      <c r="F887" s="6"/>
      <c r="G887" s="6"/>
      <c r="H887" s="6"/>
      <c r="I887" s="19"/>
      <c r="J887" s="6"/>
      <c r="K887" s="6"/>
      <c r="L887" s="6"/>
      <c r="M887" s="19"/>
      <c r="N887" s="6"/>
      <c r="O887" s="6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spans="1:28" x14ac:dyDescent="0.25">
      <c r="A888" s="57" t="s">
        <v>549</v>
      </c>
      <c r="B888" s="205"/>
      <c r="C888" s="6">
        <v>1</v>
      </c>
      <c r="D888" s="6"/>
      <c r="E888" s="6"/>
      <c r="F888" s="6"/>
      <c r="G888" s="6"/>
      <c r="H888" s="6"/>
      <c r="I888" s="19"/>
      <c r="J888" s="6"/>
      <c r="K888" s="6"/>
      <c r="L888" s="6"/>
      <c r="M888" s="19"/>
      <c r="N888" s="6"/>
      <c r="O888" s="6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spans="1:28" x14ac:dyDescent="0.25">
      <c r="A889" s="57" t="s">
        <v>570</v>
      </c>
      <c r="B889" s="205"/>
      <c r="C889" s="6">
        <v>1</v>
      </c>
      <c r="D889" s="6"/>
      <c r="E889" s="6"/>
      <c r="F889" s="6"/>
      <c r="G889" s="6"/>
      <c r="H889" s="6"/>
      <c r="I889" s="19"/>
      <c r="J889" s="6"/>
      <c r="K889" s="6"/>
      <c r="L889" s="6"/>
      <c r="M889" s="19"/>
      <c r="N889" s="6"/>
      <c r="O889" s="6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spans="1:28" x14ac:dyDescent="0.25">
      <c r="A890" s="56" t="s">
        <v>569</v>
      </c>
      <c r="B890" s="205"/>
      <c r="C890" s="6">
        <v>1</v>
      </c>
      <c r="D890" s="6"/>
      <c r="E890" s="6"/>
      <c r="F890" s="6"/>
      <c r="G890" s="6"/>
      <c r="H890" s="6"/>
      <c r="I890" s="19"/>
      <c r="J890" s="6"/>
      <c r="K890" s="6"/>
      <c r="L890" s="6"/>
      <c r="M890" s="19"/>
      <c r="N890" s="6"/>
      <c r="O890" s="6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spans="1:28" x14ac:dyDescent="0.25">
      <c r="A891" s="57" t="s">
        <v>568</v>
      </c>
      <c r="B891" s="205"/>
      <c r="C891" s="6">
        <v>1</v>
      </c>
      <c r="D891" s="6"/>
      <c r="E891" s="6"/>
      <c r="F891" s="6"/>
      <c r="G891" s="6"/>
      <c r="H891" s="6"/>
      <c r="I891" s="19"/>
      <c r="J891" s="6"/>
      <c r="K891" s="6"/>
      <c r="L891" s="6"/>
      <c r="M891" s="19"/>
      <c r="N891" s="6"/>
      <c r="O891" s="6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spans="1:28" x14ac:dyDescent="0.25">
      <c r="A892" s="56" t="s">
        <v>566</v>
      </c>
      <c r="B892" s="205"/>
      <c r="C892" s="6">
        <v>1</v>
      </c>
      <c r="D892" s="6"/>
      <c r="E892" s="6"/>
      <c r="F892" s="6"/>
      <c r="G892" s="6"/>
      <c r="H892" s="6"/>
      <c r="I892" s="19"/>
      <c r="J892" s="6"/>
      <c r="K892" s="6"/>
      <c r="L892" s="6"/>
      <c r="M892" s="19"/>
      <c r="N892" s="6"/>
      <c r="O892" s="6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spans="1:28" x14ac:dyDescent="0.25">
      <c r="A893" s="57" t="s">
        <v>565</v>
      </c>
      <c r="B893" s="205"/>
      <c r="C893" s="6">
        <v>1</v>
      </c>
      <c r="D893" s="6"/>
      <c r="E893" s="6"/>
      <c r="F893" s="6"/>
      <c r="G893" s="6"/>
      <c r="H893" s="6"/>
      <c r="I893" s="19"/>
      <c r="J893" s="6"/>
      <c r="K893" s="6"/>
      <c r="L893" s="6"/>
      <c r="M893" s="19"/>
      <c r="N893" s="6"/>
      <c r="O893" s="6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spans="1:28" x14ac:dyDescent="0.25">
      <c r="A894" s="57" t="s">
        <v>564</v>
      </c>
      <c r="B894" s="205"/>
      <c r="C894" s="6">
        <v>1</v>
      </c>
      <c r="D894" s="6"/>
      <c r="E894" s="6"/>
      <c r="F894" s="6"/>
      <c r="G894" s="6"/>
      <c r="H894" s="6"/>
      <c r="I894" s="19"/>
      <c r="J894" s="6"/>
      <c r="K894" s="6"/>
      <c r="L894" s="6"/>
      <c r="M894" s="19"/>
      <c r="N894" s="6"/>
      <c r="O894" s="6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spans="1:28" x14ac:dyDescent="0.25">
      <c r="A895" s="57" t="s">
        <v>562</v>
      </c>
      <c r="B895" s="77"/>
      <c r="C895" s="5">
        <v>1</v>
      </c>
      <c r="D895" s="5"/>
      <c r="E895" s="5"/>
      <c r="F895" s="5"/>
      <c r="G895" s="5"/>
      <c r="H895" s="5"/>
      <c r="I895" s="20"/>
      <c r="J895" s="5"/>
      <c r="K895" s="5"/>
      <c r="L895" s="5"/>
      <c r="M895" s="20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spans="1:28" x14ac:dyDescent="0.25">
      <c r="A896" s="57" t="s">
        <v>561</v>
      </c>
      <c r="B896" s="77"/>
      <c r="C896" s="5">
        <v>1</v>
      </c>
      <c r="D896" s="5"/>
      <c r="E896" s="5"/>
      <c r="F896" s="5"/>
      <c r="G896" s="5"/>
      <c r="H896" s="5"/>
      <c r="I896" s="20"/>
      <c r="J896" s="5"/>
      <c r="K896" s="5"/>
      <c r="L896" s="5"/>
      <c r="M896" s="20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spans="1:28" x14ac:dyDescent="0.25">
      <c r="A897" s="57" t="s">
        <v>560</v>
      </c>
      <c r="B897" s="77"/>
      <c r="C897" s="5">
        <v>1</v>
      </c>
      <c r="D897" s="5"/>
      <c r="E897" s="5"/>
      <c r="F897" s="5"/>
      <c r="G897" s="5"/>
      <c r="H897" s="5"/>
      <c r="I897" s="20"/>
      <c r="J897" s="5"/>
      <c r="K897" s="5"/>
      <c r="L897" s="5"/>
      <c r="M897" s="20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spans="1:28" x14ac:dyDescent="0.25">
      <c r="A898" s="57" t="s">
        <v>559</v>
      </c>
      <c r="B898" s="77"/>
      <c r="C898" s="5">
        <v>1</v>
      </c>
      <c r="D898" s="5"/>
      <c r="E898" s="5"/>
      <c r="F898" s="5"/>
      <c r="G898" s="5"/>
      <c r="H898" s="5"/>
      <c r="I898" s="20"/>
      <c r="J898" s="5"/>
      <c r="K898" s="5"/>
      <c r="L898" s="5"/>
      <c r="M898" s="20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spans="1:28" x14ac:dyDescent="0.25">
      <c r="A899" s="57" t="s">
        <v>558</v>
      </c>
      <c r="B899" s="77"/>
      <c r="C899" s="5">
        <v>1</v>
      </c>
      <c r="D899" s="5"/>
      <c r="E899" s="5"/>
      <c r="F899" s="5"/>
      <c r="G899" s="5"/>
      <c r="H899" s="5"/>
      <c r="I899" s="20"/>
      <c r="J899" s="5"/>
      <c r="K899" s="5"/>
      <c r="L899" s="5"/>
      <c r="M899" s="20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spans="1:28" x14ac:dyDescent="0.25">
      <c r="A900" s="51" t="s">
        <v>484</v>
      </c>
      <c r="B900" s="77"/>
      <c r="C900" s="5">
        <v>1</v>
      </c>
      <c r="D900" s="5"/>
      <c r="E900" s="5"/>
      <c r="F900" s="5"/>
      <c r="G900" s="5"/>
      <c r="H900" s="5"/>
      <c r="I900" s="20"/>
      <c r="J900" s="5"/>
      <c r="K900" s="5"/>
      <c r="L900" s="5"/>
      <c r="M900" s="20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spans="1:28" x14ac:dyDescent="0.25">
      <c r="A901" s="57" t="s">
        <v>557</v>
      </c>
      <c r="B901" s="77"/>
      <c r="C901" s="5">
        <v>1</v>
      </c>
      <c r="D901" s="5"/>
      <c r="E901" s="5"/>
      <c r="F901" s="5"/>
      <c r="G901" s="5"/>
      <c r="H901" s="5"/>
      <c r="I901" s="20"/>
      <c r="J901" s="5"/>
      <c r="K901" s="5"/>
      <c r="L901" s="5"/>
      <c r="M901" s="20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spans="1:28" x14ac:dyDescent="0.25">
      <c r="A902" s="51" t="s">
        <v>573</v>
      </c>
      <c r="B902" s="77"/>
      <c r="C902" s="5">
        <v>1</v>
      </c>
      <c r="D902" s="5"/>
      <c r="E902" s="5"/>
      <c r="F902" s="5"/>
      <c r="G902" s="5"/>
      <c r="H902" s="5"/>
      <c r="I902" s="20"/>
      <c r="J902" s="5"/>
      <c r="K902" s="5"/>
      <c r="L902" s="5"/>
      <c r="M902" s="20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spans="1:28" x14ac:dyDescent="0.25">
      <c r="A903" s="57" t="s">
        <v>555</v>
      </c>
      <c r="B903" s="77"/>
      <c r="C903" s="5">
        <v>1</v>
      </c>
      <c r="D903" s="5"/>
      <c r="E903" s="5"/>
      <c r="F903" s="5"/>
      <c r="G903" s="5"/>
      <c r="H903" s="5"/>
      <c r="I903" s="20"/>
      <c r="J903" s="5"/>
      <c r="K903" s="5"/>
      <c r="L903" s="5"/>
      <c r="M903" s="20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spans="1:28" x14ac:dyDescent="0.25">
      <c r="A904" s="56" t="s">
        <v>554</v>
      </c>
      <c r="B904" s="77"/>
      <c r="C904" s="5">
        <v>1</v>
      </c>
      <c r="D904" s="5"/>
      <c r="E904" s="5"/>
      <c r="F904" s="5"/>
      <c r="G904" s="5"/>
      <c r="H904" s="5"/>
      <c r="I904" s="20"/>
      <c r="J904" s="5"/>
      <c r="K904" s="5"/>
      <c r="L904" s="5"/>
      <c r="M904" s="20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spans="1:28" x14ac:dyDescent="0.25">
      <c r="A905" s="56" t="s">
        <v>553</v>
      </c>
      <c r="B905" s="77"/>
      <c r="C905" s="5">
        <v>1</v>
      </c>
      <c r="D905" s="5"/>
      <c r="E905" s="5"/>
      <c r="F905" s="5"/>
      <c r="G905" s="5"/>
      <c r="H905" s="5"/>
      <c r="I905" s="20"/>
      <c r="J905" s="5"/>
      <c r="K905" s="5"/>
      <c r="L905" s="5"/>
      <c r="M905" s="20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spans="1:28" x14ac:dyDescent="0.25">
      <c r="A906" s="57" t="s">
        <v>551</v>
      </c>
      <c r="B906" s="77"/>
      <c r="C906" s="5">
        <v>1</v>
      </c>
      <c r="D906" s="5"/>
      <c r="E906" s="5"/>
      <c r="F906" s="5"/>
      <c r="G906" s="5"/>
      <c r="H906" s="5"/>
      <c r="I906" s="20"/>
      <c r="J906" s="5"/>
      <c r="K906" s="5"/>
      <c r="L906" s="5"/>
      <c r="M906" s="20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spans="1:28" x14ac:dyDescent="0.25">
      <c r="A907" s="57" t="s">
        <v>550</v>
      </c>
      <c r="B907" s="77"/>
      <c r="C907" s="5">
        <v>1</v>
      </c>
      <c r="D907" s="5"/>
      <c r="E907" s="5"/>
      <c r="F907" s="5"/>
      <c r="G907" s="5"/>
      <c r="H907" s="5"/>
      <c r="I907" s="20"/>
      <c r="J907" s="5"/>
      <c r="K907" s="5"/>
      <c r="L907" s="5"/>
      <c r="M907" s="20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spans="1:28" x14ac:dyDescent="0.25">
      <c r="A908" s="51" t="s">
        <v>1754</v>
      </c>
      <c r="B908" s="77"/>
      <c r="C908" s="5"/>
      <c r="D908" s="5"/>
      <c r="E908" s="5"/>
      <c r="F908" s="5"/>
      <c r="G908" s="5"/>
      <c r="H908" s="5"/>
      <c r="I908" s="20"/>
      <c r="J908" s="5">
        <v>1</v>
      </c>
      <c r="K908" s="5"/>
      <c r="L908" s="5"/>
      <c r="M908" s="20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spans="1:28" x14ac:dyDescent="0.25">
      <c r="A909" s="51" t="s">
        <v>572</v>
      </c>
      <c r="B909" s="77"/>
      <c r="C909" s="5">
        <v>1</v>
      </c>
      <c r="D909" s="5"/>
      <c r="E909" s="5"/>
      <c r="F909" s="5"/>
      <c r="G909" s="5"/>
      <c r="H909" s="5"/>
      <c r="I909" s="20"/>
      <c r="J909" s="5"/>
      <c r="K909" s="5"/>
      <c r="L909" s="5"/>
      <c r="M909" s="20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spans="1:28" x14ac:dyDescent="0.25">
      <c r="A910" s="51" t="s">
        <v>906</v>
      </c>
      <c r="B910" s="77"/>
      <c r="C910" s="5"/>
      <c r="D910" s="5"/>
      <c r="E910" s="5"/>
      <c r="F910" s="5"/>
      <c r="G910" s="5">
        <v>1</v>
      </c>
      <c r="H910" s="5"/>
      <c r="I910" s="20"/>
      <c r="J910" s="5"/>
      <c r="K910" s="5"/>
      <c r="L910" s="5"/>
      <c r="M910" s="19" t="s">
        <v>2082</v>
      </c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spans="1:28" x14ac:dyDescent="0.25">
      <c r="A911" s="51" t="s">
        <v>900</v>
      </c>
      <c r="B911" s="77"/>
      <c r="C911" s="5"/>
      <c r="D911" s="5"/>
      <c r="E911" s="5"/>
      <c r="F911" s="5"/>
      <c r="G911" s="5">
        <v>1</v>
      </c>
      <c r="H911" s="5"/>
      <c r="I911" s="20"/>
      <c r="J911" s="5"/>
      <c r="K911" s="5"/>
      <c r="L911" s="5"/>
      <c r="M911" s="20" t="s">
        <v>2096</v>
      </c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spans="1:28" x14ac:dyDescent="0.25">
      <c r="A912" s="51"/>
      <c r="B912" s="205"/>
      <c r="C912" s="6"/>
      <c r="D912" s="6"/>
      <c r="E912" s="6"/>
      <c r="F912" s="6"/>
      <c r="G912" s="6"/>
      <c r="H912" s="6"/>
      <c r="I912" s="19"/>
      <c r="J912" s="6"/>
      <c r="K912" s="6"/>
      <c r="L912" s="6"/>
      <c r="M912" s="19"/>
      <c r="N912" s="16"/>
      <c r="O912" s="2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spans="1:28" x14ac:dyDescent="0.25">
      <c r="A913" s="51"/>
      <c r="B913" s="205"/>
      <c r="C913" s="6"/>
      <c r="D913" s="6"/>
      <c r="E913" s="6"/>
      <c r="F913" s="6"/>
      <c r="G913" s="6"/>
      <c r="H913" s="6"/>
      <c r="I913" s="19"/>
      <c r="J913" s="6"/>
      <c r="K913" s="6"/>
      <c r="L913" s="6"/>
      <c r="M913" s="19"/>
      <c r="N913" s="6"/>
      <c r="O913" s="6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spans="1:28" x14ac:dyDescent="0.25">
      <c r="A914" s="51"/>
      <c r="B914" s="205"/>
      <c r="C914" s="6"/>
      <c r="D914" s="6"/>
      <c r="E914" s="6"/>
      <c r="F914" s="6"/>
      <c r="G914" s="6"/>
      <c r="H914" s="6"/>
      <c r="I914" s="19"/>
      <c r="J914" s="6"/>
      <c r="K914" s="6"/>
      <c r="L914" s="6"/>
      <c r="M914" s="19"/>
      <c r="N914" s="6"/>
      <c r="O914" s="6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spans="1:28" ht="25.5" x14ac:dyDescent="0.25">
      <c r="A915" s="3" t="s">
        <v>1032</v>
      </c>
      <c r="B915" s="203" t="s">
        <v>235</v>
      </c>
      <c r="C915" s="4">
        <f>SUM(C916:C943)</f>
        <v>21</v>
      </c>
      <c r="D915" s="4">
        <v>841</v>
      </c>
      <c r="E915" s="4" t="s">
        <v>2</v>
      </c>
      <c r="F915" s="4">
        <f>SUM(F916:F943)</f>
        <v>0</v>
      </c>
      <c r="G915" s="16">
        <f>SUM(G916:G943)</f>
        <v>1</v>
      </c>
      <c r="H915" s="16">
        <v>0</v>
      </c>
      <c r="I915" s="15"/>
      <c r="J915" s="16">
        <f>SUM(J916:J943)</f>
        <v>3</v>
      </c>
      <c r="K915" s="16">
        <f>SUM(K916:K943)</f>
        <v>0</v>
      </c>
      <c r="L915" s="16">
        <f>SUM(L916:L943)</f>
        <v>0</v>
      </c>
      <c r="M915" s="15"/>
      <c r="N915" s="16">
        <f>C915+G915+J915</f>
        <v>25</v>
      </c>
      <c r="O915" s="6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spans="1:28" x14ac:dyDescent="0.25">
      <c r="A916" s="51" t="s">
        <v>917</v>
      </c>
      <c r="B916" s="205"/>
      <c r="C916" s="6">
        <v>1</v>
      </c>
      <c r="D916" s="6"/>
      <c r="E916" s="6"/>
      <c r="F916" s="6"/>
      <c r="G916" s="6"/>
      <c r="H916" s="6"/>
      <c r="I916" s="19"/>
      <c r="J916" s="6"/>
      <c r="K916" s="6"/>
      <c r="L916" s="6"/>
      <c r="M916" s="19"/>
      <c r="N916" s="6"/>
      <c r="O916" s="6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spans="1:28" x14ac:dyDescent="0.25">
      <c r="A917" s="51" t="s">
        <v>916</v>
      </c>
      <c r="B917" s="205"/>
      <c r="C917" s="6">
        <v>1</v>
      </c>
      <c r="D917" s="6"/>
      <c r="E917" s="6"/>
      <c r="F917" s="6"/>
      <c r="G917" s="6"/>
      <c r="H917" s="6"/>
      <c r="I917" s="19"/>
      <c r="J917" s="6"/>
      <c r="K917" s="6"/>
      <c r="L917" s="6"/>
      <c r="M917" s="19"/>
      <c r="N917" s="6"/>
      <c r="O917" s="6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spans="1:28" x14ac:dyDescent="0.25">
      <c r="A918" s="51" t="s">
        <v>1854</v>
      </c>
      <c r="B918" s="205"/>
      <c r="C918" s="6">
        <v>1</v>
      </c>
      <c r="D918" s="6"/>
      <c r="E918" s="6"/>
      <c r="F918" s="6"/>
      <c r="G918" s="6"/>
      <c r="H918" s="6"/>
      <c r="I918" s="19"/>
      <c r="J918" s="6"/>
      <c r="K918" s="6"/>
      <c r="L918" s="6"/>
      <c r="M918" s="19" t="s">
        <v>1855</v>
      </c>
      <c r="N918" s="6"/>
      <c r="O918" s="6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spans="1:28" x14ac:dyDescent="0.25">
      <c r="A919" s="51" t="s">
        <v>914</v>
      </c>
      <c r="B919" s="205"/>
      <c r="C919" s="6">
        <v>1</v>
      </c>
      <c r="D919" s="6"/>
      <c r="E919" s="6"/>
      <c r="F919" s="6"/>
      <c r="G919" s="6"/>
      <c r="H919" s="6"/>
      <c r="I919" s="19"/>
      <c r="J919" s="6"/>
      <c r="K919" s="6"/>
      <c r="L919" s="6"/>
      <c r="M919" s="19"/>
      <c r="N919" s="6"/>
      <c r="O919" s="6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spans="1:28" x14ac:dyDescent="0.25">
      <c r="A920" s="51" t="s">
        <v>913</v>
      </c>
      <c r="B920" s="205"/>
      <c r="C920" s="6">
        <v>1</v>
      </c>
      <c r="D920" s="6"/>
      <c r="E920" s="6"/>
      <c r="F920" s="6"/>
      <c r="G920" s="6"/>
      <c r="H920" s="6"/>
      <c r="I920" s="19"/>
      <c r="J920" s="6"/>
      <c r="K920" s="6"/>
      <c r="L920" s="6"/>
      <c r="M920" s="19"/>
      <c r="N920" s="6"/>
      <c r="O920" s="6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spans="1:28" x14ac:dyDescent="0.25">
      <c r="A921" s="51" t="s">
        <v>912</v>
      </c>
      <c r="B921" s="205"/>
      <c r="C921" s="6">
        <v>1</v>
      </c>
      <c r="D921" s="6"/>
      <c r="E921" s="6"/>
      <c r="F921" s="6"/>
      <c r="G921" s="6"/>
      <c r="H921" s="6"/>
      <c r="I921" s="19"/>
      <c r="J921" s="6"/>
      <c r="K921" s="6"/>
      <c r="L921" s="6"/>
      <c r="M921" s="19"/>
      <c r="N921" s="6"/>
      <c r="O921" s="6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spans="1:28" x14ac:dyDescent="0.25">
      <c r="A922" s="51" t="s">
        <v>911</v>
      </c>
      <c r="B922" s="205"/>
      <c r="C922" s="6">
        <v>1</v>
      </c>
      <c r="D922" s="6"/>
      <c r="E922" s="6"/>
      <c r="F922" s="6"/>
      <c r="G922" s="6"/>
      <c r="H922" s="6"/>
      <c r="I922" s="19"/>
      <c r="J922" s="6"/>
      <c r="K922" s="6"/>
      <c r="L922" s="6"/>
      <c r="M922" s="19"/>
      <c r="N922" s="6"/>
      <c r="O922" s="6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spans="1:28" x14ac:dyDescent="0.25">
      <c r="A923" s="51" t="s">
        <v>910</v>
      </c>
      <c r="B923" s="205"/>
      <c r="C923" s="6">
        <v>1</v>
      </c>
      <c r="D923" s="6"/>
      <c r="E923" s="6"/>
      <c r="F923" s="6"/>
      <c r="G923" s="6"/>
      <c r="H923" s="6"/>
      <c r="I923" s="19"/>
      <c r="J923" s="6"/>
      <c r="K923" s="6"/>
      <c r="L923" s="6"/>
      <c r="M923" s="19"/>
      <c r="N923" s="6"/>
      <c r="O923" s="6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spans="1:28" x14ac:dyDescent="0.25">
      <c r="A924" s="51" t="s">
        <v>909</v>
      </c>
      <c r="B924" s="205"/>
      <c r="C924" s="6">
        <v>1</v>
      </c>
      <c r="D924" s="6"/>
      <c r="E924" s="6"/>
      <c r="F924" s="6"/>
      <c r="G924" s="6"/>
      <c r="H924" s="6"/>
      <c r="I924" s="19"/>
      <c r="J924" s="6"/>
      <c r="K924" s="6"/>
      <c r="L924" s="6"/>
      <c r="M924" s="19"/>
      <c r="N924" s="6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spans="1:28" x14ac:dyDescent="0.25">
      <c r="A925" s="51" t="s">
        <v>908</v>
      </c>
      <c r="B925" s="205"/>
      <c r="C925" s="6">
        <v>1</v>
      </c>
      <c r="D925" s="6"/>
      <c r="E925" s="6"/>
      <c r="F925" s="6"/>
      <c r="G925" s="6"/>
      <c r="H925" s="6"/>
      <c r="I925" s="19"/>
      <c r="J925" s="6"/>
      <c r="K925" s="6"/>
      <c r="L925" s="6"/>
      <c r="M925" s="19"/>
      <c r="N925" s="6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spans="1:28" x14ac:dyDescent="0.25">
      <c r="A926" s="51" t="s">
        <v>2080</v>
      </c>
      <c r="B926" s="205"/>
      <c r="C926" s="6">
        <v>1</v>
      </c>
      <c r="D926" s="6"/>
      <c r="E926" s="6"/>
      <c r="F926" s="6"/>
      <c r="G926" s="6"/>
      <c r="H926" s="6"/>
      <c r="I926" s="19"/>
      <c r="J926" s="6"/>
      <c r="K926" s="6"/>
      <c r="L926" s="6"/>
      <c r="M926" s="19" t="s">
        <v>2081</v>
      </c>
      <c r="N926" s="6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spans="1:28" x14ac:dyDescent="0.25">
      <c r="A927" s="51" t="s">
        <v>905</v>
      </c>
      <c r="B927" s="77"/>
      <c r="C927" s="5">
        <v>1</v>
      </c>
      <c r="D927" s="5"/>
      <c r="E927" s="5"/>
      <c r="F927" s="5"/>
      <c r="G927" s="5"/>
      <c r="H927" s="5"/>
      <c r="I927" s="20"/>
      <c r="J927" s="5"/>
      <c r="K927" s="5"/>
      <c r="L927" s="5"/>
      <c r="M927" s="20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spans="1:28" x14ac:dyDescent="0.25">
      <c r="A928" s="51" t="s">
        <v>904</v>
      </c>
      <c r="B928" s="77"/>
      <c r="C928" s="5">
        <v>1</v>
      </c>
      <c r="D928" s="5"/>
      <c r="E928" s="5"/>
      <c r="F928" s="5"/>
      <c r="G928" s="5"/>
      <c r="H928" s="5"/>
      <c r="I928" s="20"/>
      <c r="J928" s="5"/>
      <c r="K928" s="5"/>
      <c r="L928" s="5"/>
      <c r="M928" s="20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spans="1:28" x14ac:dyDescent="0.25">
      <c r="A929" s="51" t="s">
        <v>903</v>
      </c>
      <c r="B929" s="77"/>
      <c r="C929" s="5">
        <v>1</v>
      </c>
      <c r="D929" s="5"/>
      <c r="E929" s="5"/>
      <c r="F929" s="5"/>
      <c r="G929" s="5"/>
      <c r="H929" s="5"/>
      <c r="I929" s="20"/>
      <c r="J929" s="5"/>
      <c r="K929" s="5"/>
      <c r="L929" s="5"/>
      <c r="M929" s="20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spans="1:28" x14ac:dyDescent="0.25">
      <c r="A930" s="51" t="s">
        <v>902</v>
      </c>
      <c r="B930" s="77"/>
      <c r="C930" s="5">
        <v>1</v>
      </c>
      <c r="D930" s="5"/>
      <c r="E930" s="5"/>
      <c r="F930" s="5"/>
      <c r="G930" s="5"/>
      <c r="H930" s="5"/>
      <c r="I930" s="20"/>
      <c r="J930" s="5"/>
      <c r="K930" s="5"/>
      <c r="L930" s="5"/>
      <c r="M930" s="20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spans="1:28" x14ac:dyDescent="0.25">
      <c r="A931" s="51" t="s">
        <v>899</v>
      </c>
      <c r="B931" s="77"/>
      <c r="C931" s="5">
        <v>1</v>
      </c>
      <c r="D931" s="5"/>
      <c r="E931" s="5"/>
      <c r="F931" s="5"/>
      <c r="G931" s="5"/>
      <c r="H931" s="5"/>
      <c r="I931" s="20"/>
      <c r="J931" s="5"/>
      <c r="K931" s="5"/>
      <c r="L931" s="5"/>
      <c r="M931" s="20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spans="1:28" x14ac:dyDescent="0.25">
      <c r="A932" s="51" t="s">
        <v>898</v>
      </c>
      <c r="B932" s="77"/>
      <c r="C932" s="5">
        <v>1</v>
      </c>
      <c r="D932" s="5"/>
      <c r="E932" s="5"/>
      <c r="F932" s="5"/>
      <c r="G932" s="5"/>
      <c r="H932" s="5"/>
      <c r="I932" s="20"/>
      <c r="J932" s="5"/>
      <c r="K932" s="5"/>
      <c r="L932" s="5"/>
      <c r="M932" s="20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spans="1:28" x14ac:dyDescent="0.25">
      <c r="A933" s="51" t="s">
        <v>897</v>
      </c>
      <c r="B933" s="77"/>
      <c r="C933" s="5">
        <v>1</v>
      </c>
      <c r="D933" s="5"/>
      <c r="E933" s="5"/>
      <c r="F933" s="5"/>
      <c r="G933" s="5"/>
      <c r="H933" s="5"/>
      <c r="I933" s="20"/>
      <c r="J933" s="5"/>
      <c r="K933" s="5"/>
      <c r="L933" s="5"/>
      <c r="M933" s="20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spans="1:28" x14ac:dyDescent="0.25">
      <c r="A934" s="51" t="s">
        <v>896</v>
      </c>
      <c r="B934" s="77"/>
      <c r="C934" s="5">
        <v>1</v>
      </c>
      <c r="D934" s="5"/>
      <c r="E934" s="5"/>
      <c r="F934" s="5"/>
      <c r="G934" s="5"/>
      <c r="H934" s="5"/>
      <c r="I934" s="20"/>
      <c r="J934" s="5"/>
      <c r="K934" s="5"/>
      <c r="L934" s="5"/>
      <c r="M934" s="20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spans="1:28" x14ac:dyDescent="0.25">
      <c r="A935" s="51" t="s">
        <v>895</v>
      </c>
      <c r="B935" s="77"/>
      <c r="C935" s="5">
        <v>1</v>
      </c>
      <c r="D935" s="5"/>
      <c r="E935" s="5"/>
      <c r="F935" s="5"/>
      <c r="G935" s="5"/>
      <c r="H935" s="5"/>
      <c r="I935" s="20"/>
      <c r="J935" s="5"/>
      <c r="K935" s="5"/>
      <c r="L935" s="5"/>
      <c r="M935" s="20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spans="1:28" x14ac:dyDescent="0.25">
      <c r="A936" s="51" t="s">
        <v>894</v>
      </c>
      <c r="B936" s="77"/>
      <c r="C936" s="5">
        <v>1</v>
      </c>
      <c r="D936" s="5"/>
      <c r="E936" s="5"/>
      <c r="F936" s="5"/>
      <c r="G936" s="5"/>
      <c r="H936" s="5"/>
      <c r="I936" s="20"/>
      <c r="J936" s="5"/>
      <c r="K936" s="5"/>
      <c r="L936" s="5"/>
      <c r="M936" s="20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spans="1:28" x14ac:dyDescent="0.25">
      <c r="A937" s="43" t="s">
        <v>893</v>
      </c>
      <c r="B937" s="77"/>
      <c r="C937" s="5"/>
      <c r="D937" s="5"/>
      <c r="E937" s="5"/>
      <c r="F937" s="5"/>
      <c r="G937" s="5"/>
      <c r="H937" s="5"/>
      <c r="I937" s="20"/>
      <c r="J937" s="5">
        <v>1</v>
      </c>
      <c r="K937" s="5"/>
      <c r="L937" s="5"/>
      <c r="M937" s="20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spans="1:28" x14ac:dyDescent="0.25">
      <c r="A938" s="43" t="s">
        <v>892</v>
      </c>
      <c r="B938" s="77"/>
      <c r="C938" s="5"/>
      <c r="D938" s="5"/>
      <c r="E938" s="5"/>
      <c r="F938" s="5"/>
      <c r="G938" s="5"/>
      <c r="H938" s="5"/>
      <c r="I938" s="20"/>
      <c r="J938" s="5">
        <v>1</v>
      </c>
      <c r="K938" s="5"/>
      <c r="L938" s="5"/>
      <c r="M938" s="20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spans="1:28" x14ac:dyDescent="0.25">
      <c r="A939" s="43" t="s">
        <v>891</v>
      </c>
      <c r="B939" s="77"/>
      <c r="C939" s="5"/>
      <c r="D939" s="5"/>
      <c r="E939" s="5"/>
      <c r="F939" s="5"/>
      <c r="G939" s="5"/>
      <c r="H939" s="5"/>
      <c r="I939" s="20"/>
      <c r="J939" s="5">
        <v>1</v>
      </c>
      <c r="K939" s="5"/>
      <c r="L939" s="5"/>
      <c r="M939" s="20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spans="1:28" x14ac:dyDescent="0.25">
      <c r="A940" s="6" t="s">
        <v>15</v>
      </c>
      <c r="B940" s="77"/>
      <c r="C940" s="5"/>
      <c r="D940" s="5"/>
      <c r="E940" s="5"/>
      <c r="F940" s="5"/>
      <c r="G940" s="5">
        <v>1</v>
      </c>
      <c r="H940" s="5"/>
      <c r="I940" s="20"/>
      <c r="J940" s="5"/>
      <c r="K940" s="5"/>
      <c r="L940" s="5"/>
      <c r="M940" s="20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spans="1:28" x14ac:dyDescent="0.25">
      <c r="B941" s="77"/>
      <c r="C941" s="5"/>
      <c r="D941" s="5"/>
      <c r="E941" s="5"/>
      <c r="F941" s="5"/>
      <c r="G941" s="5"/>
      <c r="H941" s="5"/>
      <c r="I941" s="20"/>
      <c r="J941" s="5"/>
      <c r="K941" s="5"/>
      <c r="L941" s="5"/>
      <c r="M941" s="20"/>
      <c r="N941" s="5"/>
      <c r="O941" s="2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spans="1:28" x14ac:dyDescent="0.25">
      <c r="B942" s="77"/>
      <c r="C942" s="5"/>
      <c r="D942" s="5"/>
      <c r="E942" s="5"/>
      <c r="F942" s="5"/>
      <c r="G942" s="5"/>
      <c r="H942" s="5"/>
      <c r="I942" s="20"/>
      <c r="J942" s="5"/>
      <c r="K942" s="5"/>
      <c r="L942" s="5"/>
      <c r="M942" s="20"/>
      <c r="N942" s="5"/>
      <c r="O942" s="6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spans="1:28" x14ac:dyDescent="0.25">
      <c r="B943" s="77"/>
      <c r="C943" s="5"/>
      <c r="D943" s="5"/>
      <c r="E943" s="5"/>
      <c r="F943" s="5"/>
      <c r="G943" s="5"/>
      <c r="H943" s="5"/>
      <c r="I943" s="20"/>
      <c r="J943" s="5"/>
      <c r="K943" s="5"/>
      <c r="L943" s="5"/>
      <c r="M943" s="20"/>
      <c r="N943" s="5"/>
      <c r="O943" s="6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spans="1:28" ht="25.5" x14ac:dyDescent="0.25">
      <c r="A944" s="3" t="s">
        <v>2224</v>
      </c>
      <c r="B944" s="203" t="s">
        <v>235</v>
      </c>
      <c r="C944" s="4">
        <f>SUM(C945:C972)</f>
        <v>22</v>
      </c>
      <c r="D944" s="4">
        <v>842</v>
      </c>
      <c r="E944" s="4" t="s">
        <v>2</v>
      </c>
      <c r="F944" s="4">
        <f>SUM(F945:F972)</f>
        <v>0</v>
      </c>
      <c r="G944" s="4">
        <f t="shared" ref="G944:L944" si="40">SUM(G945:G972)</f>
        <v>1</v>
      </c>
      <c r="H944" s="4">
        <f t="shared" si="40"/>
        <v>0</v>
      </c>
      <c r="I944" s="4"/>
      <c r="J944" s="4">
        <f t="shared" si="40"/>
        <v>4</v>
      </c>
      <c r="K944" s="4">
        <f t="shared" si="40"/>
        <v>0</v>
      </c>
      <c r="L944" s="4">
        <f t="shared" si="40"/>
        <v>0</v>
      </c>
      <c r="M944" s="15"/>
      <c r="N944" s="16">
        <f>C944+G944+J944</f>
        <v>27</v>
      </c>
      <c r="O944" s="6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spans="1:28" x14ac:dyDescent="0.25">
      <c r="A945" s="51" t="s">
        <v>918</v>
      </c>
      <c r="B945" s="205"/>
      <c r="C945" s="6">
        <v>1</v>
      </c>
      <c r="D945" s="6"/>
      <c r="E945" s="6"/>
      <c r="F945" s="6"/>
      <c r="G945" s="6"/>
      <c r="H945" s="6"/>
      <c r="I945" s="19"/>
      <c r="J945" s="6"/>
      <c r="K945" s="6"/>
      <c r="L945" s="6"/>
      <c r="M945" s="19"/>
      <c r="N945" s="6"/>
      <c r="O945" s="6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spans="1:28" x14ac:dyDescent="0.25">
      <c r="A946" s="51" t="s">
        <v>919</v>
      </c>
      <c r="B946" s="205"/>
      <c r="C946" s="6">
        <v>1</v>
      </c>
      <c r="D946" s="6"/>
      <c r="E946" s="6"/>
      <c r="F946" s="6"/>
      <c r="G946" s="6"/>
      <c r="H946" s="6"/>
      <c r="I946" s="19"/>
      <c r="J946" s="6"/>
      <c r="K946" s="6"/>
      <c r="L946" s="6"/>
      <c r="M946" s="19"/>
      <c r="N946" s="6"/>
      <c r="O946" s="6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spans="1:28" x14ac:dyDescent="0.25">
      <c r="A947" s="51" t="s">
        <v>920</v>
      </c>
      <c r="B947" s="205"/>
      <c r="C947" s="6">
        <v>1</v>
      </c>
      <c r="D947" s="6"/>
      <c r="E947" s="6"/>
      <c r="F947" s="6"/>
      <c r="G947" s="6"/>
      <c r="H947" s="6"/>
      <c r="I947" s="19"/>
      <c r="J947" s="6"/>
      <c r="K947" s="6"/>
      <c r="L947" s="6"/>
      <c r="M947" s="19"/>
      <c r="N947" s="6"/>
      <c r="O947" s="6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spans="1:28" x14ac:dyDescent="0.25">
      <c r="A948" s="51" t="s">
        <v>921</v>
      </c>
      <c r="B948" s="205"/>
      <c r="C948" s="6">
        <v>1</v>
      </c>
      <c r="D948" s="6"/>
      <c r="E948" s="6"/>
      <c r="F948" s="6"/>
      <c r="G948" s="6"/>
      <c r="H948" s="6"/>
      <c r="I948" s="19"/>
      <c r="J948" s="6"/>
      <c r="K948" s="6"/>
      <c r="L948" s="6"/>
      <c r="M948" s="19"/>
      <c r="N948" s="6"/>
      <c r="O948" s="6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spans="1:28" x14ac:dyDescent="0.25">
      <c r="A949" s="51" t="s">
        <v>922</v>
      </c>
      <c r="B949" s="205"/>
      <c r="C949" s="6">
        <v>1</v>
      </c>
      <c r="D949" s="6"/>
      <c r="E949" s="6"/>
      <c r="F949" s="6"/>
      <c r="G949" s="6"/>
      <c r="H949" s="6"/>
      <c r="I949" s="19"/>
      <c r="J949" s="6"/>
      <c r="K949" s="6"/>
      <c r="L949" s="6"/>
      <c r="M949" s="19"/>
      <c r="N949" s="6"/>
      <c r="O949" s="6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spans="1:28" x14ac:dyDescent="0.25">
      <c r="A950" s="51" t="s">
        <v>924</v>
      </c>
      <c r="B950" s="205"/>
      <c r="C950" s="6">
        <v>1</v>
      </c>
      <c r="D950" s="6"/>
      <c r="E950" s="6"/>
      <c r="F950" s="6"/>
      <c r="G950" s="6"/>
      <c r="H950" s="6"/>
      <c r="I950" s="19"/>
      <c r="J950" s="6"/>
      <c r="K950" s="6"/>
      <c r="L950" s="6"/>
      <c r="M950" s="19"/>
      <c r="N950" s="6"/>
      <c r="O950" s="6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spans="1:28" x14ac:dyDescent="0.25">
      <c r="A951" s="51" t="s">
        <v>925</v>
      </c>
      <c r="B951" s="205"/>
      <c r="C951" s="6">
        <v>1</v>
      </c>
      <c r="D951" s="6"/>
      <c r="E951" s="6"/>
      <c r="F951" s="6"/>
      <c r="G951" s="6"/>
      <c r="H951" s="6"/>
      <c r="I951" s="19"/>
      <c r="J951" s="6"/>
      <c r="K951" s="6"/>
      <c r="L951" s="6"/>
      <c r="M951" s="19"/>
      <c r="N951" s="6"/>
      <c r="O951" s="6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spans="1:28" x14ac:dyDescent="0.25">
      <c r="A952" s="51" t="s">
        <v>926</v>
      </c>
      <c r="B952" s="205"/>
      <c r="C952" s="6">
        <v>1</v>
      </c>
      <c r="D952" s="6"/>
      <c r="E952" s="6"/>
      <c r="F952" s="6"/>
      <c r="G952" s="6"/>
      <c r="H952" s="6"/>
      <c r="I952" s="19"/>
      <c r="J952" s="6"/>
      <c r="K952" s="6"/>
      <c r="L952" s="6"/>
      <c r="M952" s="19"/>
      <c r="N952" s="6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spans="1:28" x14ac:dyDescent="0.25">
      <c r="A953" s="51" t="s">
        <v>927</v>
      </c>
      <c r="B953" s="205"/>
      <c r="C953" s="6">
        <v>1</v>
      </c>
      <c r="D953" s="6"/>
      <c r="E953" s="6"/>
      <c r="F953" s="6"/>
      <c r="G953" s="6"/>
      <c r="H953" s="6"/>
      <c r="I953" s="19"/>
      <c r="J953" s="6"/>
      <c r="K953" s="6"/>
      <c r="L953" s="6"/>
      <c r="M953" s="19"/>
      <c r="N953" s="6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spans="1:28" x14ac:dyDescent="0.25">
      <c r="A954" s="51" t="s">
        <v>928</v>
      </c>
      <c r="B954" s="205"/>
      <c r="C954" s="6">
        <v>1</v>
      </c>
      <c r="D954" s="6"/>
      <c r="E954" s="6"/>
      <c r="F954" s="6"/>
      <c r="G954" s="6"/>
      <c r="H954" s="6"/>
      <c r="I954" s="19"/>
      <c r="J954" s="6"/>
      <c r="K954" s="6"/>
      <c r="L954" s="6"/>
      <c r="M954" s="19"/>
      <c r="N954" s="6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spans="1:28" x14ac:dyDescent="0.25">
      <c r="A955" s="51" t="s">
        <v>929</v>
      </c>
      <c r="B955" s="77"/>
      <c r="C955" s="5">
        <v>1</v>
      </c>
      <c r="D955" s="5"/>
      <c r="E955" s="5"/>
      <c r="F955" s="5"/>
      <c r="G955" s="5"/>
      <c r="H955" s="5"/>
      <c r="I955" s="20"/>
      <c r="J955" s="5"/>
      <c r="K955" s="5"/>
      <c r="L955" s="5"/>
      <c r="M955" s="20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spans="1:28" x14ac:dyDescent="0.25">
      <c r="A956" s="51" t="s">
        <v>930</v>
      </c>
      <c r="B956" s="77"/>
      <c r="C956" s="5">
        <v>1</v>
      </c>
      <c r="D956" s="5"/>
      <c r="E956" s="5"/>
      <c r="F956" s="5"/>
      <c r="G956" s="5"/>
      <c r="H956" s="5"/>
      <c r="I956" s="20"/>
      <c r="J956" s="5"/>
      <c r="K956" s="5"/>
      <c r="L956" s="5"/>
      <c r="M956" s="20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spans="1:28" x14ac:dyDescent="0.25">
      <c r="A957" s="51" t="s">
        <v>931</v>
      </c>
      <c r="B957" s="77"/>
      <c r="C957" s="5">
        <v>1</v>
      </c>
      <c r="D957" s="5"/>
      <c r="E957" s="5"/>
      <c r="F957" s="5"/>
      <c r="G957" s="5"/>
      <c r="H957" s="5"/>
      <c r="I957" s="20"/>
      <c r="J957" s="5"/>
      <c r="K957" s="5"/>
      <c r="L957" s="5"/>
      <c r="M957" s="20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spans="1:28" x14ac:dyDescent="0.25">
      <c r="A958" s="51" t="s">
        <v>932</v>
      </c>
      <c r="B958" s="77"/>
      <c r="C958" s="5">
        <v>1</v>
      </c>
      <c r="D958" s="5"/>
      <c r="E958" s="5"/>
      <c r="F958" s="5"/>
      <c r="G958" s="5"/>
      <c r="H958" s="5"/>
      <c r="I958" s="20"/>
      <c r="J958" s="5"/>
      <c r="K958" s="5"/>
      <c r="L958" s="5"/>
      <c r="M958" s="20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spans="1:28" x14ac:dyDescent="0.25">
      <c r="A959" s="51" t="s">
        <v>933</v>
      </c>
      <c r="B959" s="77"/>
      <c r="C959" s="5">
        <v>1</v>
      </c>
      <c r="D959" s="5"/>
      <c r="E959" s="5"/>
      <c r="F959" s="5"/>
      <c r="G959" s="5"/>
      <c r="H959" s="5"/>
      <c r="I959" s="20"/>
      <c r="J959" s="5"/>
      <c r="K959" s="5"/>
      <c r="L959" s="5"/>
      <c r="M959" s="20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spans="1:28" x14ac:dyDescent="0.25">
      <c r="A960" s="51" t="s">
        <v>934</v>
      </c>
      <c r="B960" s="77"/>
      <c r="C960" s="5">
        <v>1</v>
      </c>
      <c r="D960" s="5"/>
      <c r="E960" s="5"/>
      <c r="F960" s="5"/>
      <c r="G960" s="5"/>
      <c r="H960" s="5"/>
      <c r="I960" s="20"/>
      <c r="J960" s="5"/>
      <c r="K960" s="5"/>
      <c r="L960" s="5"/>
      <c r="M960" s="20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spans="1:28" x14ac:dyDescent="0.25">
      <c r="A961" s="51" t="s">
        <v>935</v>
      </c>
      <c r="B961" s="77"/>
      <c r="C961" s="5">
        <v>1</v>
      </c>
      <c r="D961" s="5"/>
      <c r="E961" s="5"/>
      <c r="F961" s="5"/>
      <c r="G961" s="5"/>
      <c r="H961" s="5"/>
      <c r="I961" s="20"/>
      <c r="J961" s="5"/>
      <c r="K961" s="5"/>
      <c r="L961" s="5"/>
      <c r="M961" s="20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spans="1:28" x14ac:dyDescent="0.25">
      <c r="A962" s="51" t="s">
        <v>936</v>
      </c>
      <c r="B962" s="77"/>
      <c r="C962" s="5">
        <v>1</v>
      </c>
      <c r="D962" s="5"/>
      <c r="E962" s="5"/>
      <c r="F962" s="5"/>
      <c r="G962" s="5"/>
      <c r="H962" s="5"/>
      <c r="I962" s="20"/>
      <c r="J962" s="5"/>
      <c r="K962" s="5"/>
      <c r="L962" s="5"/>
      <c r="M962" s="20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spans="1:28" x14ac:dyDescent="0.25">
      <c r="A963" s="43" t="s">
        <v>944</v>
      </c>
      <c r="B963" s="77"/>
      <c r="C963" s="5">
        <v>1</v>
      </c>
      <c r="D963" s="5"/>
      <c r="E963" s="5"/>
      <c r="F963" s="5"/>
      <c r="G963" s="5"/>
      <c r="H963" s="5"/>
      <c r="I963" s="20"/>
      <c r="J963" s="5"/>
      <c r="K963" s="5"/>
      <c r="L963" s="5"/>
      <c r="M963" s="20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spans="1:28" x14ac:dyDescent="0.25">
      <c r="A964" s="51" t="s">
        <v>937</v>
      </c>
      <c r="B964" s="77"/>
      <c r="C964" s="5">
        <v>1</v>
      </c>
      <c r="D964" s="5"/>
      <c r="E964" s="5"/>
      <c r="F964" s="5"/>
      <c r="G964" s="5"/>
      <c r="H964" s="5"/>
      <c r="I964" s="20"/>
      <c r="J964" s="5"/>
      <c r="K964" s="5"/>
      <c r="L964" s="5"/>
      <c r="M964" s="20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spans="1:28" x14ac:dyDescent="0.25">
      <c r="A965" s="51" t="s">
        <v>938</v>
      </c>
      <c r="B965" s="77"/>
      <c r="C965" s="5">
        <v>1</v>
      </c>
      <c r="D965" s="5"/>
      <c r="E965" s="5"/>
      <c r="F965" s="5"/>
      <c r="G965" s="5"/>
      <c r="H965" s="5"/>
      <c r="I965" s="20"/>
      <c r="J965" s="5"/>
      <c r="K965" s="5"/>
      <c r="L965" s="5"/>
      <c r="M965" s="20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spans="1:28" x14ac:dyDescent="0.25">
      <c r="A966" s="51" t="s">
        <v>939</v>
      </c>
      <c r="B966" s="77"/>
      <c r="C966" s="5">
        <v>1</v>
      </c>
      <c r="D966" s="5"/>
      <c r="E966" s="5"/>
      <c r="F966" s="5"/>
      <c r="G966" s="5"/>
      <c r="H966" s="5"/>
      <c r="I966" s="20"/>
      <c r="J966" s="5"/>
      <c r="K966" s="5"/>
      <c r="L966" s="5"/>
      <c r="M966" s="20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spans="1:28" x14ac:dyDescent="0.25">
      <c r="A967" s="43" t="s">
        <v>940</v>
      </c>
      <c r="B967" s="77"/>
      <c r="C967" s="5"/>
      <c r="D967" s="5"/>
      <c r="E967" s="5"/>
      <c r="F967" s="5"/>
      <c r="G967" s="5"/>
      <c r="H967" s="5"/>
      <c r="I967" s="20"/>
      <c r="J967" s="5">
        <v>1</v>
      </c>
      <c r="K967" s="5"/>
      <c r="L967" s="5"/>
      <c r="M967" s="20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spans="1:28" x14ac:dyDescent="0.25">
      <c r="A968" s="43" t="s">
        <v>941</v>
      </c>
      <c r="B968" s="77"/>
      <c r="C968" s="5"/>
      <c r="D968" s="5"/>
      <c r="E968" s="5"/>
      <c r="F968" s="5"/>
      <c r="G968" s="5"/>
      <c r="H968" s="5"/>
      <c r="I968" s="20"/>
      <c r="J968" s="5">
        <v>1</v>
      </c>
      <c r="K968" s="5"/>
      <c r="L968" s="5"/>
      <c r="M968" s="20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spans="1:28" x14ac:dyDescent="0.25">
      <c r="A969" s="43" t="s">
        <v>942</v>
      </c>
      <c r="B969" s="77"/>
      <c r="C969" s="5"/>
      <c r="D969" s="5"/>
      <c r="E969" s="5"/>
      <c r="F969" s="5"/>
      <c r="G969" s="5"/>
      <c r="H969" s="5"/>
      <c r="I969" s="20"/>
      <c r="J969" s="5">
        <v>1</v>
      </c>
      <c r="K969" s="5"/>
      <c r="L969" s="5"/>
      <c r="M969" s="20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spans="1:28" x14ac:dyDescent="0.25">
      <c r="A970" s="43" t="s">
        <v>943</v>
      </c>
      <c r="B970" s="77"/>
      <c r="C970" s="5"/>
      <c r="D970" s="5"/>
      <c r="E970" s="5"/>
      <c r="F970" s="5"/>
      <c r="G970" s="5"/>
      <c r="H970" s="5"/>
      <c r="I970" s="20"/>
      <c r="J970" s="5">
        <v>1</v>
      </c>
      <c r="K970" s="5"/>
      <c r="L970" s="5"/>
      <c r="M970" s="20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spans="1:28" x14ac:dyDescent="0.25">
      <c r="A971" s="6" t="s">
        <v>1207</v>
      </c>
      <c r="B971" s="77"/>
      <c r="C971" s="5"/>
      <c r="D971" s="5"/>
      <c r="E971" s="5"/>
      <c r="F971" s="5"/>
      <c r="G971" s="5">
        <v>1</v>
      </c>
      <c r="H971" s="5"/>
      <c r="I971" s="20"/>
      <c r="J971" s="5"/>
      <c r="K971" s="5"/>
      <c r="L971" s="5"/>
      <c r="M971" s="20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spans="1:28" x14ac:dyDescent="0.25">
      <c r="B972" s="77"/>
      <c r="C972" s="5"/>
      <c r="D972" s="5"/>
      <c r="E972" s="5"/>
      <c r="F972" s="5"/>
      <c r="G972" s="5"/>
      <c r="H972" s="5"/>
      <c r="I972" s="20"/>
      <c r="J972" s="5"/>
      <c r="K972" s="5"/>
      <c r="L972" s="5"/>
      <c r="M972" s="20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spans="1:28" ht="56.45" customHeight="1" x14ac:dyDescent="0.25">
      <c r="A973" s="3" t="s">
        <v>28</v>
      </c>
      <c r="B973" s="203" t="s">
        <v>235</v>
      </c>
      <c r="C973" s="4">
        <f>SUM(C974:C1005)</f>
        <v>25</v>
      </c>
      <c r="D973" s="4">
        <v>911</v>
      </c>
      <c r="E973" s="195" t="s">
        <v>319</v>
      </c>
      <c r="F973" s="4">
        <f>SUM(F974:F1005)</f>
        <v>0</v>
      </c>
      <c r="G973" s="4">
        <f t="shared" ref="G973:L973" si="41">SUM(G974:G1005)</f>
        <v>0</v>
      </c>
      <c r="H973" s="4">
        <f t="shared" si="41"/>
        <v>0</v>
      </c>
      <c r="I973" s="4"/>
      <c r="J973" s="4">
        <f t="shared" si="41"/>
        <v>0</v>
      </c>
      <c r="K973" s="4">
        <f t="shared" si="41"/>
        <v>0</v>
      </c>
      <c r="L973" s="4">
        <f t="shared" si="41"/>
        <v>0</v>
      </c>
      <c r="M973" s="15"/>
      <c r="N973" s="16">
        <f>C973+G973+J973</f>
        <v>25</v>
      </c>
      <c r="O973" s="2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spans="1:28" x14ac:dyDescent="0.25">
      <c r="A974" s="5" t="s">
        <v>2411</v>
      </c>
      <c r="B974" s="77"/>
      <c r="C974" s="5">
        <v>1</v>
      </c>
      <c r="D974" s="5"/>
      <c r="E974" s="5"/>
      <c r="F974" s="5"/>
      <c r="G974" s="5"/>
      <c r="H974" s="5"/>
      <c r="I974" s="20"/>
      <c r="J974" s="5"/>
      <c r="K974" s="5"/>
      <c r="L974" s="5"/>
      <c r="M974" s="20"/>
      <c r="N974" s="5"/>
      <c r="O974" s="6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spans="1:28" x14ac:dyDescent="0.25">
      <c r="A975" s="50" t="s">
        <v>2412</v>
      </c>
      <c r="B975" s="202"/>
      <c r="C975" s="5">
        <v>1</v>
      </c>
      <c r="D975" s="6"/>
      <c r="E975" s="6"/>
      <c r="F975" s="6"/>
      <c r="G975" s="6"/>
      <c r="H975" s="6"/>
      <c r="I975" s="19"/>
      <c r="J975" s="6"/>
      <c r="K975" s="6"/>
      <c r="L975" s="6"/>
      <c r="M975" s="19"/>
      <c r="N975" s="6"/>
      <c r="O975" s="6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spans="1:28" x14ac:dyDescent="0.25">
      <c r="A976" s="50" t="s">
        <v>2413</v>
      </c>
      <c r="B976" s="202"/>
      <c r="C976" s="5">
        <v>1</v>
      </c>
      <c r="D976" s="6"/>
      <c r="E976" s="6"/>
      <c r="F976" s="6"/>
      <c r="G976" s="6"/>
      <c r="H976" s="6"/>
      <c r="I976" s="19"/>
      <c r="J976" s="6"/>
      <c r="K976" s="6"/>
      <c r="L976" s="6"/>
      <c r="M976" s="19"/>
      <c r="N976" s="6"/>
      <c r="O976" s="6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spans="1:28" x14ac:dyDescent="0.25">
      <c r="A977" s="50" t="s">
        <v>2414</v>
      </c>
      <c r="B977" s="202"/>
      <c r="C977" s="5">
        <v>1</v>
      </c>
      <c r="D977" s="6"/>
      <c r="E977" s="6"/>
      <c r="F977" s="6"/>
      <c r="G977" s="6"/>
      <c r="H977" s="6"/>
      <c r="I977" s="19"/>
      <c r="J977" s="6"/>
      <c r="K977" s="6"/>
      <c r="L977" s="6"/>
      <c r="M977" s="19"/>
      <c r="N977" s="6"/>
      <c r="O977" s="6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spans="1:28" x14ac:dyDescent="0.25">
      <c r="A978" s="50" t="s">
        <v>2415</v>
      </c>
      <c r="B978" s="202"/>
      <c r="C978" s="5">
        <v>1</v>
      </c>
      <c r="D978" s="6"/>
      <c r="E978" s="6"/>
      <c r="F978" s="6"/>
      <c r="G978" s="6"/>
      <c r="H978" s="6"/>
      <c r="I978" s="19"/>
      <c r="J978" s="6"/>
      <c r="K978" s="6"/>
      <c r="L978" s="6"/>
      <c r="M978" s="19"/>
      <c r="N978" s="6"/>
      <c r="O978" s="6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spans="1:28" x14ac:dyDescent="0.25">
      <c r="A979" s="50" t="s">
        <v>2416</v>
      </c>
      <c r="B979" s="202"/>
      <c r="C979" s="5">
        <v>1</v>
      </c>
      <c r="D979" s="6"/>
      <c r="E979" s="6"/>
      <c r="F979" s="6"/>
      <c r="G979" s="6"/>
      <c r="H979" s="6"/>
      <c r="I979" s="19"/>
      <c r="J979" s="6"/>
      <c r="K979" s="6"/>
      <c r="L979" s="6"/>
      <c r="M979" s="19"/>
      <c r="N979" s="6"/>
      <c r="O979" s="6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spans="1:28" x14ac:dyDescent="0.25">
      <c r="A980" s="50" t="s">
        <v>2417</v>
      </c>
      <c r="B980" s="202"/>
      <c r="C980" s="5">
        <v>1</v>
      </c>
      <c r="D980" s="6"/>
      <c r="E980" s="6"/>
      <c r="F980" s="6"/>
      <c r="G980" s="6"/>
      <c r="H980" s="6"/>
      <c r="I980" s="19"/>
      <c r="J980" s="6"/>
      <c r="K980" s="6"/>
      <c r="L980" s="6"/>
      <c r="M980" s="19"/>
      <c r="N980" s="6"/>
      <c r="O980" s="6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spans="1:28" x14ac:dyDescent="0.25">
      <c r="A981" s="50" t="s">
        <v>2418</v>
      </c>
      <c r="B981" s="202"/>
      <c r="C981" s="5">
        <v>1</v>
      </c>
      <c r="D981" s="6"/>
      <c r="E981" s="6"/>
      <c r="F981" s="6"/>
      <c r="G981" s="6"/>
      <c r="H981" s="6"/>
      <c r="I981" s="19"/>
      <c r="J981" s="6"/>
      <c r="K981" s="6"/>
      <c r="L981" s="6"/>
      <c r="M981" s="19"/>
      <c r="N981" s="6"/>
      <c r="O981" s="6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spans="1:28" x14ac:dyDescent="0.25">
      <c r="A982" s="50" t="s">
        <v>2419</v>
      </c>
      <c r="B982" s="202"/>
      <c r="C982" s="5">
        <v>1</v>
      </c>
      <c r="D982" s="6"/>
      <c r="E982" s="6"/>
      <c r="F982" s="6"/>
      <c r="G982" s="6"/>
      <c r="H982" s="6"/>
      <c r="I982" s="19"/>
      <c r="J982" s="6"/>
      <c r="K982" s="6"/>
      <c r="L982" s="6"/>
      <c r="M982" s="19"/>
      <c r="N982" s="6"/>
      <c r="O982" s="6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spans="1:28" x14ac:dyDescent="0.25">
      <c r="A983" s="50" t="s">
        <v>2420</v>
      </c>
      <c r="B983" s="202"/>
      <c r="C983" s="5">
        <v>1</v>
      </c>
      <c r="D983" s="6"/>
      <c r="E983" s="6"/>
      <c r="F983" s="6"/>
      <c r="G983" s="6"/>
      <c r="H983" s="6"/>
      <c r="I983" s="19"/>
      <c r="J983" s="6"/>
      <c r="K983" s="6"/>
      <c r="L983" s="6"/>
      <c r="M983" s="19"/>
      <c r="N983" s="6"/>
      <c r="O983" s="6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spans="1:28" x14ac:dyDescent="0.25">
      <c r="A984" s="50" t="s">
        <v>2421</v>
      </c>
      <c r="B984" s="27"/>
      <c r="C984" s="5">
        <v>1</v>
      </c>
      <c r="D984" s="5"/>
      <c r="E984" s="5"/>
      <c r="F984" s="5"/>
      <c r="G984" s="5"/>
      <c r="H984" s="5"/>
      <c r="I984" s="20"/>
      <c r="J984" s="5"/>
      <c r="K984" s="5"/>
      <c r="L984" s="5"/>
      <c r="M984" s="20"/>
      <c r="N984" s="6"/>
      <c r="O984" s="6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spans="1:28" x14ac:dyDescent="0.25">
      <c r="A985" s="50" t="s">
        <v>2422</v>
      </c>
      <c r="B985" s="27"/>
      <c r="C985" s="5">
        <v>1</v>
      </c>
      <c r="D985" s="5"/>
      <c r="E985" s="5"/>
      <c r="F985" s="5"/>
      <c r="G985" s="5"/>
      <c r="H985" s="5"/>
      <c r="I985" s="20"/>
      <c r="J985" s="5"/>
      <c r="K985" s="5"/>
      <c r="L985" s="5"/>
      <c r="M985" s="20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spans="1:28" x14ac:dyDescent="0.25">
      <c r="A986" s="50" t="s">
        <v>2423</v>
      </c>
      <c r="B986" s="27"/>
      <c r="C986" s="5">
        <v>1</v>
      </c>
      <c r="D986" s="5"/>
      <c r="E986" s="5"/>
      <c r="F986" s="5"/>
      <c r="G986" s="5"/>
      <c r="H986" s="5"/>
      <c r="I986" s="20"/>
      <c r="J986" s="5"/>
      <c r="K986" s="5"/>
      <c r="L986" s="5"/>
      <c r="M986" s="20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spans="1:28" x14ac:dyDescent="0.25">
      <c r="A987" s="50" t="s">
        <v>2424</v>
      </c>
      <c r="B987" s="27"/>
      <c r="C987" s="5">
        <v>1</v>
      </c>
      <c r="D987" s="5"/>
      <c r="E987" s="5"/>
      <c r="F987" s="5"/>
      <c r="G987" s="5"/>
      <c r="H987" s="5"/>
      <c r="I987" s="20"/>
      <c r="J987" s="5"/>
      <c r="K987" s="5"/>
      <c r="L987" s="5"/>
      <c r="M987" s="20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spans="1:28" x14ac:dyDescent="0.25">
      <c r="A988" s="50" t="s">
        <v>2425</v>
      </c>
      <c r="B988" s="27"/>
      <c r="C988" s="5">
        <v>1</v>
      </c>
      <c r="D988" s="5"/>
      <c r="E988" s="5"/>
      <c r="F988" s="5"/>
      <c r="G988" s="5"/>
      <c r="H988" s="5"/>
      <c r="I988" s="20"/>
      <c r="J988" s="5"/>
      <c r="K988" s="5"/>
      <c r="L988" s="5"/>
      <c r="M988" s="20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spans="1:28" x14ac:dyDescent="0.25">
      <c r="A989" s="50" t="s">
        <v>2426</v>
      </c>
      <c r="B989" s="27"/>
      <c r="C989" s="5">
        <v>1</v>
      </c>
      <c r="D989" s="5"/>
      <c r="E989" s="5"/>
      <c r="F989" s="5"/>
      <c r="G989" s="5"/>
      <c r="H989" s="5"/>
      <c r="I989" s="20"/>
      <c r="J989" s="5"/>
      <c r="K989" s="5"/>
      <c r="L989" s="5"/>
      <c r="M989" s="20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spans="1:28" x14ac:dyDescent="0.25">
      <c r="A990" s="50" t="s">
        <v>2427</v>
      </c>
      <c r="B990" s="27"/>
      <c r="C990" s="5">
        <v>1</v>
      </c>
      <c r="D990" s="5"/>
      <c r="E990" s="5"/>
      <c r="F990" s="5"/>
      <c r="G990" s="5"/>
      <c r="H990" s="5"/>
      <c r="I990" s="20"/>
      <c r="J990" s="5"/>
      <c r="K990" s="5"/>
      <c r="L990" s="5"/>
      <c r="M990" s="20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spans="1:28" x14ac:dyDescent="0.25">
      <c r="A991" s="50" t="s">
        <v>2428</v>
      </c>
      <c r="B991" s="27"/>
      <c r="C991" s="5">
        <v>1</v>
      </c>
      <c r="D991" s="5"/>
      <c r="E991" s="5"/>
      <c r="F991" s="5"/>
      <c r="G991" s="5"/>
      <c r="H991" s="5"/>
      <c r="I991" s="20"/>
      <c r="J991" s="5"/>
      <c r="K991" s="5"/>
      <c r="L991" s="5"/>
      <c r="M991" s="20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spans="1:28" x14ac:dyDescent="0.25">
      <c r="A992" s="50" t="s">
        <v>2429</v>
      </c>
      <c r="B992" s="27"/>
      <c r="C992" s="5">
        <v>1</v>
      </c>
      <c r="D992" s="5"/>
      <c r="E992" s="5"/>
      <c r="F992" s="5"/>
      <c r="G992" s="5"/>
      <c r="H992" s="5"/>
      <c r="I992" s="20"/>
      <c r="J992" s="5"/>
      <c r="K992" s="5"/>
      <c r="L992" s="5"/>
      <c r="M992" s="20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spans="1:28" x14ac:dyDescent="0.25">
      <c r="A993" s="50" t="s">
        <v>2430</v>
      </c>
      <c r="B993" s="27"/>
      <c r="C993" s="5">
        <v>1</v>
      </c>
      <c r="D993" s="5"/>
      <c r="E993" s="5"/>
      <c r="F993" s="5"/>
      <c r="G993" s="5"/>
      <c r="H993" s="5"/>
      <c r="I993" s="20"/>
      <c r="J993" s="5"/>
      <c r="K993" s="5"/>
      <c r="L993" s="5"/>
      <c r="M993" s="20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spans="1:28" x14ac:dyDescent="0.25">
      <c r="A994" s="83" t="s">
        <v>2431</v>
      </c>
      <c r="B994" s="27"/>
      <c r="C994" s="5">
        <v>1</v>
      </c>
      <c r="D994" s="5"/>
      <c r="E994" s="5"/>
      <c r="F994" s="5"/>
      <c r="G994" s="5"/>
      <c r="H994" s="5"/>
      <c r="I994" s="20"/>
      <c r="J994" s="5"/>
      <c r="K994" s="5"/>
      <c r="L994" s="5"/>
      <c r="M994" s="20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spans="1:28" x14ac:dyDescent="0.25">
      <c r="A995" s="83" t="s">
        <v>2432</v>
      </c>
      <c r="B995" s="27"/>
      <c r="C995" s="5">
        <v>1</v>
      </c>
      <c r="D995" s="5"/>
      <c r="E995" s="5"/>
      <c r="F995" s="5"/>
      <c r="G995" s="5"/>
      <c r="H995" s="5"/>
      <c r="I995" s="20"/>
      <c r="J995" s="5"/>
      <c r="K995" s="5"/>
      <c r="L995" s="5"/>
      <c r="M995" s="20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spans="1:28" x14ac:dyDescent="0.25">
      <c r="A996" s="115" t="s">
        <v>2433</v>
      </c>
      <c r="B996" s="27"/>
      <c r="C996" s="5">
        <v>1</v>
      </c>
      <c r="D996" s="5"/>
      <c r="E996" s="5"/>
      <c r="F996" s="5"/>
      <c r="G996" s="5"/>
      <c r="H996" s="5"/>
      <c r="I996" s="20"/>
      <c r="J996" s="5"/>
      <c r="K996" s="5"/>
      <c r="L996" s="5"/>
      <c r="M996" s="20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spans="1:28" x14ac:dyDescent="0.25">
      <c r="A997" s="115" t="s">
        <v>2434</v>
      </c>
      <c r="B997" s="27"/>
      <c r="C997" s="5">
        <v>1</v>
      </c>
      <c r="D997" s="5"/>
      <c r="E997" s="5"/>
      <c r="F997" s="5"/>
      <c r="G997" s="5"/>
      <c r="H997" s="5"/>
      <c r="I997" s="20"/>
      <c r="J997" s="5"/>
      <c r="K997" s="5"/>
      <c r="L997" s="5"/>
      <c r="M997" s="20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spans="1:28" x14ac:dyDescent="0.25">
      <c r="A998" s="115" t="s">
        <v>2435</v>
      </c>
      <c r="B998" s="27"/>
      <c r="C998" s="5">
        <v>1</v>
      </c>
      <c r="D998" s="5"/>
      <c r="E998" s="5"/>
      <c r="F998" s="5"/>
      <c r="G998" s="5"/>
      <c r="H998" s="5"/>
      <c r="I998" s="20"/>
      <c r="J998" s="5"/>
      <c r="K998" s="5"/>
      <c r="L998" s="5"/>
      <c r="M998" s="20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spans="1:28" x14ac:dyDescent="0.25">
      <c r="A999" s="6"/>
      <c r="B999" s="77"/>
      <c r="C999" s="5"/>
      <c r="D999" s="5"/>
      <c r="E999" s="5"/>
      <c r="F999" s="5"/>
      <c r="G999" s="5"/>
      <c r="H999" s="5"/>
      <c r="I999" s="20"/>
      <c r="J999" s="5"/>
      <c r="K999" s="5"/>
      <c r="L999" s="5"/>
      <c r="M999" s="20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spans="1:28" x14ac:dyDescent="0.25">
      <c r="B1000" s="77"/>
      <c r="C1000" s="5"/>
      <c r="D1000" s="5"/>
      <c r="E1000" s="5"/>
      <c r="F1000" s="5"/>
      <c r="G1000" s="5"/>
      <c r="H1000" s="5"/>
      <c r="I1000" s="20"/>
      <c r="J1000" s="5"/>
      <c r="K1000" s="5"/>
      <c r="L1000" s="5"/>
      <c r="M1000" s="20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  <row r="1001" spans="1:28" x14ac:dyDescent="0.25">
      <c r="B1001" s="77"/>
      <c r="C1001" s="5"/>
      <c r="D1001" s="5"/>
      <c r="E1001" s="5"/>
      <c r="F1001" s="5"/>
      <c r="G1001" s="5"/>
      <c r="H1001" s="5"/>
      <c r="I1001" s="20"/>
      <c r="J1001" s="5"/>
      <c r="K1001" s="5"/>
      <c r="L1001" s="5"/>
      <c r="M1001" s="20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</row>
    <row r="1002" spans="1:28" x14ac:dyDescent="0.25">
      <c r="B1002" s="77"/>
      <c r="C1002" s="5"/>
      <c r="D1002" s="5"/>
      <c r="E1002" s="5"/>
      <c r="F1002" s="5"/>
      <c r="G1002" s="5"/>
      <c r="H1002" s="5"/>
      <c r="I1002" s="20"/>
      <c r="J1002" s="5"/>
      <c r="K1002" s="5"/>
      <c r="L1002" s="5"/>
      <c r="M1002" s="20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</row>
    <row r="1003" spans="1:28" x14ac:dyDescent="0.25">
      <c r="B1003" s="77"/>
      <c r="C1003" s="5"/>
      <c r="D1003" s="5"/>
      <c r="E1003" s="5"/>
      <c r="F1003" s="5"/>
      <c r="G1003" s="5"/>
      <c r="H1003" s="5"/>
      <c r="I1003" s="20"/>
      <c r="J1003" s="5"/>
      <c r="K1003" s="5"/>
      <c r="L1003" s="5"/>
      <c r="M1003" s="20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</row>
    <row r="1004" spans="1:28" x14ac:dyDescent="0.25">
      <c r="B1004" s="77"/>
      <c r="C1004" s="5"/>
      <c r="D1004" s="5"/>
      <c r="E1004" s="5"/>
      <c r="F1004" s="5"/>
      <c r="G1004" s="5"/>
      <c r="H1004" s="5"/>
      <c r="I1004" s="20"/>
      <c r="J1004" s="5"/>
      <c r="K1004" s="5"/>
      <c r="L1004" s="5"/>
      <c r="M1004" s="20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</row>
    <row r="1005" spans="1:28" x14ac:dyDescent="0.25">
      <c r="A1005" s="1"/>
      <c r="B1005" s="203"/>
      <c r="C1005" s="4"/>
      <c r="D1005" s="4"/>
      <c r="E1005" s="4"/>
      <c r="F1005" s="4"/>
      <c r="G1005" s="16"/>
      <c r="H1005" s="16"/>
      <c r="I1005" s="15"/>
      <c r="J1005" s="16"/>
      <c r="K1005" s="16"/>
      <c r="L1005" s="16"/>
      <c r="M1005" s="1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</row>
    <row r="1006" spans="1:28" ht="52.15" customHeight="1" x14ac:dyDescent="0.25">
      <c r="A1006" s="3" t="s">
        <v>2220</v>
      </c>
      <c r="B1006" s="203" t="s">
        <v>320</v>
      </c>
      <c r="C1006" s="4">
        <f>SUM(C1007:C1035)</f>
        <v>22</v>
      </c>
      <c r="D1006" s="4">
        <v>921</v>
      </c>
      <c r="E1006" s="195" t="s">
        <v>319</v>
      </c>
      <c r="F1006" s="4">
        <f>SUM(F1007:F1035)</f>
        <v>0</v>
      </c>
      <c r="G1006" s="4">
        <f t="shared" ref="G1006:L1006" si="42">SUM(G1007:G1035)</f>
        <v>5</v>
      </c>
      <c r="H1006" s="4">
        <f t="shared" si="42"/>
        <v>0</v>
      </c>
      <c r="I1006" s="4"/>
      <c r="J1006" s="4">
        <f t="shared" si="42"/>
        <v>0</v>
      </c>
      <c r="K1006" s="4">
        <f t="shared" si="42"/>
        <v>0</v>
      </c>
      <c r="L1006" s="4">
        <f t="shared" si="42"/>
        <v>0</v>
      </c>
      <c r="M1006" s="15"/>
      <c r="N1006" s="16">
        <f>C1006+G1006+J1006</f>
        <v>27</v>
      </c>
      <c r="O1006" s="2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</row>
    <row r="1007" spans="1:28" x14ac:dyDescent="0.25">
      <c r="A1007" s="43" t="s">
        <v>321</v>
      </c>
      <c r="B1007" s="77"/>
      <c r="C1007" s="6">
        <v>1</v>
      </c>
      <c r="D1007" s="6"/>
      <c r="E1007" s="6"/>
      <c r="F1007" s="6"/>
      <c r="G1007" s="6"/>
      <c r="H1007" s="6"/>
      <c r="I1007" s="19"/>
      <c r="J1007" s="6"/>
      <c r="K1007" s="6"/>
      <c r="L1007" s="6"/>
      <c r="M1007" s="19"/>
      <c r="N1007" s="6"/>
      <c r="O1007" s="6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</row>
    <row r="1008" spans="1:28" x14ac:dyDescent="0.25">
      <c r="A1008" s="43" t="s">
        <v>323</v>
      </c>
      <c r="B1008" s="77"/>
      <c r="C1008" s="6">
        <v>1</v>
      </c>
      <c r="D1008" s="6"/>
      <c r="E1008" s="6"/>
      <c r="F1008" s="6"/>
      <c r="G1008" s="6"/>
      <c r="H1008" s="6"/>
      <c r="I1008" s="19"/>
      <c r="J1008" s="6"/>
      <c r="K1008" s="6"/>
      <c r="L1008" s="6"/>
      <c r="M1008" s="19"/>
      <c r="N1008" s="6"/>
      <c r="O1008" s="6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</row>
    <row r="1009" spans="1:28" x14ac:dyDescent="0.25">
      <c r="A1009" s="43" t="s">
        <v>324</v>
      </c>
      <c r="B1009" s="77"/>
      <c r="C1009" s="6">
        <v>1</v>
      </c>
      <c r="D1009" s="6"/>
      <c r="E1009" s="6"/>
      <c r="F1009" s="6"/>
      <c r="G1009" s="6"/>
      <c r="H1009" s="6"/>
      <c r="I1009" s="19"/>
      <c r="J1009" s="6"/>
      <c r="K1009" s="6"/>
      <c r="L1009" s="6"/>
      <c r="M1009" s="19"/>
      <c r="N1009" s="6"/>
      <c r="O1009" s="6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</row>
    <row r="1010" spans="1:28" x14ac:dyDescent="0.25">
      <c r="A1010" s="43" t="s">
        <v>325</v>
      </c>
      <c r="B1010" s="77"/>
      <c r="C1010" s="6">
        <v>1</v>
      </c>
      <c r="D1010" s="6"/>
      <c r="E1010" s="6"/>
      <c r="F1010" s="6"/>
      <c r="G1010" s="6"/>
      <c r="H1010" s="6"/>
      <c r="I1010" s="19"/>
      <c r="J1010" s="6"/>
      <c r="K1010" s="6"/>
      <c r="L1010" s="6"/>
      <c r="M1010" s="19"/>
      <c r="N1010" s="6"/>
      <c r="O1010" s="6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</row>
    <row r="1011" spans="1:28" x14ac:dyDescent="0.25">
      <c r="A1011" s="43" t="s">
        <v>326</v>
      </c>
      <c r="B1011" s="77"/>
      <c r="C1011" s="6">
        <v>1</v>
      </c>
      <c r="D1011" s="6"/>
      <c r="E1011" s="6"/>
      <c r="F1011" s="6"/>
      <c r="G1011" s="6"/>
      <c r="H1011" s="6"/>
      <c r="I1011" s="19"/>
      <c r="J1011" s="6"/>
      <c r="K1011" s="6"/>
      <c r="L1011" s="6"/>
      <c r="M1011" s="19"/>
      <c r="N1011" s="6"/>
      <c r="O1011" s="6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</row>
    <row r="1012" spans="1:28" x14ac:dyDescent="0.25">
      <c r="A1012" s="43" t="s">
        <v>327</v>
      </c>
      <c r="B1012" s="77"/>
      <c r="C1012" s="6">
        <v>1</v>
      </c>
      <c r="D1012" s="6"/>
      <c r="E1012" s="6"/>
      <c r="F1012" s="6"/>
      <c r="G1012" s="6"/>
      <c r="H1012" s="6"/>
      <c r="I1012" s="19"/>
      <c r="J1012" s="6"/>
      <c r="K1012" s="6"/>
      <c r="L1012" s="6"/>
      <c r="M1012" s="19"/>
      <c r="N1012" s="6"/>
      <c r="O1012" s="6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</row>
    <row r="1013" spans="1:28" x14ac:dyDescent="0.25">
      <c r="A1013" s="43" t="s">
        <v>328</v>
      </c>
      <c r="B1013" s="77"/>
      <c r="C1013" s="6">
        <v>1</v>
      </c>
      <c r="D1013" s="6"/>
      <c r="E1013" s="6"/>
      <c r="F1013" s="6"/>
      <c r="G1013" s="6"/>
      <c r="H1013" s="6"/>
      <c r="I1013" s="19"/>
      <c r="J1013" s="6"/>
      <c r="K1013" s="6"/>
      <c r="L1013" s="6"/>
      <c r="M1013" s="19"/>
      <c r="N1013" s="6"/>
      <c r="O1013" s="6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</row>
    <row r="1014" spans="1:28" x14ac:dyDescent="0.25">
      <c r="A1014" s="43" t="s">
        <v>329</v>
      </c>
      <c r="B1014" s="77"/>
      <c r="C1014" s="6">
        <v>1</v>
      </c>
      <c r="D1014" s="6"/>
      <c r="E1014" s="6"/>
      <c r="F1014" s="6"/>
      <c r="G1014" s="6"/>
      <c r="H1014" s="6"/>
      <c r="I1014" s="19"/>
      <c r="J1014" s="6"/>
      <c r="K1014" s="6"/>
      <c r="L1014" s="6"/>
      <c r="M1014" s="19"/>
      <c r="N1014" s="6"/>
      <c r="O1014" s="6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</row>
    <row r="1015" spans="1:28" x14ac:dyDescent="0.25">
      <c r="A1015" s="43" t="s">
        <v>330</v>
      </c>
      <c r="B1015" s="77"/>
      <c r="C1015" s="6">
        <v>1</v>
      </c>
      <c r="D1015" s="6"/>
      <c r="E1015" s="6"/>
      <c r="F1015" s="6"/>
      <c r="G1015" s="6"/>
      <c r="H1015" s="6"/>
      <c r="I1015" s="19"/>
      <c r="J1015" s="6"/>
      <c r="K1015" s="6"/>
      <c r="L1015" s="6"/>
      <c r="M1015" s="19"/>
      <c r="N1015" s="6"/>
      <c r="O1015" s="6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</row>
    <row r="1016" spans="1:28" x14ac:dyDescent="0.25">
      <c r="A1016" s="43" t="s">
        <v>331</v>
      </c>
      <c r="B1016" s="77"/>
      <c r="C1016" s="6">
        <v>1</v>
      </c>
      <c r="D1016" s="6"/>
      <c r="E1016" s="6"/>
      <c r="F1016" s="6"/>
      <c r="G1016" s="6"/>
      <c r="H1016" s="6"/>
      <c r="I1016" s="19"/>
      <c r="J1016" s="6"/>
      <c r="K1016" s="6"/>
      <c r="L1016" s="6"/>
      <c r="M1016" s="19"/>
      <c r="N1016" s="6"/>
      <c r="O1016" s="6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</row>
    <row r="1017" spans="1:28" x14ac:dyDescent="0.25">
      <c r="A1017" s="43" t="s">
        <v>332</v>
      </c>
      <c r="B1017" s="77"/>
      <c r="C1017" s="5">
        <v>1</v>
      </c>
      <c r="D1017" s="5"/>
      <c r="E1017" s="5"/>
      <c r="F1017" s="5"/>
      <c r="G1017" s="5"/>
      <c r="H1017" s="5"/>
      <c r="I1017" s="20"/>
      <c r="J1017" s="5"/>
      <c r="K1017" s="5"/>
      <c r="L1017" s="5"/>
      <c r="M1017" s="20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</row>
    <row r="1018" spans="1:28" x14ac:dyDescent="0.25">
      <c r="A1018" s="43" t="s">
        <v>333</v>
      </c>
      <c r="B1018" s="77"/>
      <c r="C1018" s="5">
        <v>1</v>
      </c>
      <c r="D1018" s="5"/>
      <c r="E1018" s="5"/>
      <c r="F1018" s="5"/>
      <c r="G1018" s="5"/>
      <c r="H1018" s="5"/>
      <c r="I1018" s="20"/>
      <c r="J1018" s="5"/>
      <c r="K1018" s="5"/>
      <c r="L1018" s="5"/>
      <c r="M1018" s="20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</row>
    <row r="1019" spans="1:28" x14ac:dyDescent="0.25">
      <c r="A1019" s="43" t="s">
        <v>334</v>
      </c>
      <c r="B1019" s="77"/>
      <c r="C1019" s="5">
        <v>1</v>
      </c>
      <c r="D1019" s="5"/>
      <c r="E1019" s="5"/>
      <c r="F1019" s="5"/>
      <c r="G1019" s="5"/>
      <c r="H1019" s="5"/>
      <c r="I1019" s="20"/>
      <c r="J1019" s="5"/>
      <c r="K1019" s="5"/>
      <c r="L1019" s="5"/>
      <c r="M1019" s="20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</row>
    <row r="1020" spans="1:28" x14ac:dyDescent="0.25">
      <c r="A1020" s="43" t="s">
        <v>335</v>
      </c>
      <c r="B1020" s="77"/>
      <c r="C1020" s="5">
        <v>1</v>
      </c>
      <c r="D1020" s="5"/>
      <c r="E1020" s="5"/>
      <c r="F1020" s="5"/>
      <c r="G1020" s="5"/>
      <c r="H1020" s="5"/>
      <c r="I1020" s="20"/>
      <c r="J1020" s="5"/>
      <c r="K1020" s="5"/>
      <c r="L1020" s="5"/>
      <c r="M1020" s="20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</row>
    <row r="1021" spans="1:28" x14ac:dyDescent="0.25">
      <c r="A1021" s="43" t="s">
        <v>336</v>
      </c>
      <c r="B1021" s="77"/>
      <c r="C1021" s="5">
        <v>1</v>
      </c>
      <c r="D1021" s="5"/>
      <c r="E1021" s="5"/>
      <c r="F1021" s="5"/>
      <c r="G1021" s="5"/>
      <c r="H1021" s="5"/>
      <c r="I1021" s="20"/>
      <c r="J1021" s="5"/>
      <c r="K1021" s="5"/>
      <c r="L1021" s="5"/>
      <c r="M1021" s="20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</row>
    <row r="1022" spans="1:28" x14ac:dyDescent="0.25">
      <c r="A1022" s="43" t="s">
        <v>337</v>
      </c>
      <c r="B1022" s="77"/>
      <c r="C1022" s="5">
        <v>1</v>
      </c>
      <c r="D1022" s="5"/>
      <c r="E1022" s="5"/>
      <c r="F1022" s="5"/>
      <c r="G1022" s="5"/>
      <c r="H1022" s="5"/>
      <c r="I1022" s="20"/>
      <c r="J1022" s="5"/>
      <c r="K1022" s="5"/>
      <c r="L1022" s="5"/>
      <c r="M1022" s="20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</row>
    <row r="1023" spans="1:28" x14ac:dyDescent="0.25">
      <c r="A1023" s="43" t="s">
        <v>338</v>
      </c>
      <c r="B1023" s="77"/>
      <c r="C1023" s="5">
        <v>1</v>
      </c>
      <c r="D1023" s="5"/>
      <c r="E1023" s="5"/>
      <c r="F1023" s="5"/>
      <c r="G1023" s="5"/>
      <c r="H1023" s="5"/>
      <c r="I1023" s="20"/>
      <c r="J1023" s="5"/>
      <c r="K1023" s="5"/>
      <c r="L1023" s="5"/>
      <c r="M1023" s="20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</row>
    <row r="1024" spans="1:28" x14ac:dyDescent="0.25">
      <c r="A1024" s="43" t="s">
        <v>340</v>
      </c>
      <c r="B1024" s="77"/>
      <c r="C1024" s="5">
        <v>1</v>
      </c>
      <c r="D1024" s="5"/>
      <c r="E1024" s="5"/>
      <c r="F1024" s="5"/>
      <c r="G1024" s="5"/>
      <c r="H1024" s="5"/>
      <c r="I1024" s="20"/>
      <c r="J1024" s="5"/>
      <c r="K1024" s="5"/>
      <c r="L1024" s="5"/>
      <c r="M1024" s="20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</row>
    <row r="1025" spans="1:28" x14ac:dyDescent="0.25">
      <c r="A1025" s="43" t="s">
        <v>341</v>
      </c>
      <c r="B1025" s="77"/>
      <c r="C1025" s="5">
        <v>1</v>
      </c>
      <c r="D1025" s="5"/>
      <c r="E1025" s="5"/>
      <c r="F1025" s="5"/>
      <c r="G1025" s="5"/>
      <c r="H1025" s="5"/>
      <c r="I1025" s="20"/>
      <c r="J1025" s="5"/>
      <c r="K1025" s="5"/>
      <c r="L1025" s="5"/>
      <c r="M1025" s="20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</row>
    <row r="1026" spans="1:28" x14ac:dyDescent="0.25">
      <c r="A1026" s="43" t="s">
        <v>342</v>
      </c>
      <c r="B1026" s="77"/>
      <c r="C1026" s="5">
        <v>1</v>
      </c>
      <c r="D1026" s="5"/>
      <c r="E1026" s="5"/>
      <c r="F1026" s="5"/>
      <c r="G1026" s="5"/>
      <c r="H1026" s="5"/>
      <c r="I1026" s="20"/>
      <c r="J1026" s="5"/>
      <c r="K1026" s="5"/>
      <c r="L1026" s="5"/>
      <c r="M1026" s="20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</row>
    <row r="1027" spans="1:28" x14ac:dyDescent="0.25">
      <c r="A1027" s="43" t="s">
        <v>343</v>
      </c>
      <c r="B1027" s="77"/>
      <c r="C1027" s="5">
        <v>1</v>
      </c>
      <c r="D1027" s="5"/>
      <c r="E1027" s="5"/>
      <c r="F1027" s="5"/>
      <c r="G1027" s="5"/>
      <c r="H1027" s="5"/>
      <c r="I1027" s="20"/>
      <c r="J1027" s="5"/>
      <c r="K1027" s="5"/>
      <c r="L1027" s="5"/>
      <c r="M1027" s="20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</row>
    <row r="1028" spans="1:28" x14ac:dyDescent="0.25">
      <c r="A1028" s="6" t="s">
        <v>344</v>
      </c>
      <c r="B1028" s="77"/>
      <c r="C1028" s="5">
        <v>1</v>
      </c>
      <c r="D1028" s="5"/>
      <c r="E1028" s="5"/>
      <c r="F1028" s="5"/>
      <c r="G1028" s="5"/>
      <c r="H1028" s="5"/>
      <c r="I1028" s="20"/>
      <c r="J1028" s="5"/>
      <c r="K1028" s="5"/>
      <c r="L1028" s="5"/>
      <c r="M1028" s="20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</row>
    <row r="1029" spans="1:28" ht="15" customHeight="1" x14ac:dyDescent="0.25">
      <c r="A1029" s="138" t="s">
        <v>628</v>
      </c>
      <c r="B1029" s="77"/>
      <c r="C1029" s="5"/>
      <c r="D1029" s="5"/>
      <c r="E1029" s="5"/>
      <c r="F1029" s="5"/>
      <c r="G1029" s="135">
        <v>1</v>
      </c>
      <c r="H1029" s="5"/>
      <c r="I1029" s="20"/>
      <c r="J1029" s="5"/>
      <c r="K1029" s="5"/>
      <c r="L1029" s="5"/>
      <c r="M1029" s="20" t="s">
        <v>2037</v>
      </c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</row>
    <row r="1030" spans="1:28" x14ac:dyDescent="0.25">
      <c r="A1030" s="138" t="s">
        <v>629</v>
      </c>
      <c r="B1030" s="77"/>
      <c r="C1030" s="5"/>
      <c r="D1030" s="5"/>
      <c r="E1030" s="5"/>
      <c r="F1030" s="5"/>
      <c r="G1030" s="135">
        <v>1</v>
      </c>
      <c r="H1030" s="5"/>
      <c r="I1030" s="20"/>
      <c r="J1030" s="5"/>
      <c r="K1030" s="5"/>
      <c r="L1030" s="5"/>
      <c r="M1030" s="20" t="s">
        <v>2100</v>
      </c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</row>
    <row r="1031" spans="1:28" x14ac:dyDescent="0.25">
      <c r="A1031" s="138" t="s">
        <v>630</v>
      </c>
      <c r="B1031" s="77"/>
      <c r="C1031" s="5"/>
      <c r="D1031" s="5"/>
      <c r="E1031" s="5"/>
      <c r="F1031" s="5"/>
      <c r="G1031" s="135">
        <v>1</v>
      </c>
      <c r="H1031" s="5"/>
      <c r="I1031" s="20"/>
      <c r="J1031" s="5"/>
      <c r="K1031" s="5"/>
      <c r="L1031" s="5"/>
      <c r="M1031" s="144" t="s">
        <v>2058</v>
      </c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</row>
    <row r="1032" spans="1:28" x14ac:dyDescent="0.25">
      <c r="A1032" s="138" t="s">
        <v>631</v>
      </c>
      <c r="B1032" s="77"/>
      <c r="C1032" s="5"/>
      <c r="D1032" s="5"/>
      <c r="E1032" s="5"/>
      <c r="F1032" s="5"/>
      <c r="G1032" s="135">
        <v>1</v>
      </c>
      <c r="H1032" s="5"/>
      <c r="I1032" s="20"/>
      <c r="J1032" s="5"/>
      <c r="K1032" s="5"/>
      <c r="L1032" s="5"/>
      <c r="M1032" s="20" t="s">
        <v>2019</v>
      </c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</row>
    <row r="1033" spans="1:28" x14ac:dyDescent="0.25">
      <c r="A1033" s="51" t="s">
        <v>622</v>
      </c>
      <c r="B1033" s="77"/>
      <c r="C1033" s="5"/>
      <c r="D1033" s="5"/>
      <c r="E1033" s="5"/>
      <c r="F1033" s="5"/>
      <c r="G1033" s="5">
        <v>1</v>
      </c>
      <c r="H1033" s="5"/>
      <c r="I1033" s="20"/>
      <c r="J1033" s="5"/>
      <c r="K1033" s="5"/>
      <c r="L1033" s="5"/>
      <c r="M1033" s="20" t="s">
        <v>2123</v>
      </c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</row>
    <row r="1034" spans="1:28" x14ac:dyDescent="0.25">
      <c r="B1034" s="77"/>
      <c r="C1034" s="5"/>
      <c r="D1034" s="5"/>
      <c r="E1034" s="5"/>
      <c r="F1034" s="5"/>
      <c r="G1034" s="5"/>
      <c r="H1034" s="5"/>
      <c r="I1034" s="20"/>
      <c r="J1034" s="5"/>
      <c r="K1034" s="5"/>
      <c r="L1034" s="5"/>
      <c r="M1034" s="20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</row>
    <row r="1035" spans="1:28" ht="17.45" customHeight="1" x14ac:dyDescent="0.25">
      <c r="A1035" s="1"/>
      <c r="B1035" s="77"/>
      <c r="C1035" s="5"/>
      <c r="D1035" s="5"/>
      <c r="E1035" s="5"/>
      <c r="F1035" s="5"/>
      <c r="G1035" s="5"/>
      <c r="H1035" s="5"/>
      <c r="I1035" s="20"/>
      <c r="J1035" s="5"/>
      <c r="K1035" s="5"/>
      <c r="L1035" s="5"/>
      <c r="M1035" s="20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</row>
    <row r="1036" spans="1:28" ht="48.6" customHeight="1" x14ac:dyDescent="0.25">
      <c r="A1036" s="3" t="s">
        <v>2212</v>
      </c>
      <c r="B1036" s="203" t="s">
        <v>235</v>
      </c>
      <c r="C1036" s="4">
        <f>SUM(C1037:C1063)</f>
        <v>23</v>
      </c>
      <c r="D1036" s="4">
        <v>931</v>
      </c>
      <c r="E1036" s="191" t="s">
        <v>319</v>
      </c>
      <c r="F1036" s="4">
        <f>SUM(F1037:F1063)</f>
        <v>0</v>
      </c>
      <c r="G1036" s="4">
        <f t="shared" ref="G1036:L1036" si="43">SUM(G1037:G1063)</f>
        <v>0</v>
      </c>
      <c r="H1036" s="4">
        <f t="shared" si="43"/>
        <v>0</v>
      </c>
      <c r="I1036" s="4"/>
      <c r="J1036" s="4">
        <f t="shared" si="43"/>
        <v>0</v>
      </c>
      <c r="K1036" s="4">
        <f t="shared" si="43"/>
        <v>0</v>
      </c>
      <c r="L1036" s="4">
        <f t="shared" si="43"/>
        <v>0</v>
      </c>
      <c r="M1036" s="15"/>
      <c r="N1036" s="16">
        <f>C1036+G1036+J1036</f>
        <v>23</v>
      </c>
      <c r="O1036" s="2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</row>
    <row r="1037" spans="1:28" x14ac:dyDescent="0.25">
      <c r="A1037" s="50" t="s">
        <v>605</v>
      </c>
      <c r="B1037" s="205"/>
      <c r="C1037" s="6">
        <v>1</v>
      </c>
      <c r="D1037" s="6"/>
      <c r="E1037" s="6"/>
      <c r="F1037" s="6"/>
      <c r="G1037" s="6"/>
      <c r="H1037" s="6"/>
      <c r="I1037" s="19"/>
      <c r="J1037" s="6"/>
      <c r="K1037" s="6"/>
      <c r="L1037" s="6"/>
      <c r="M1037" s="19"/>
      <c r="N1037" s="6"/>
      <c r="O1037" s="6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</row>
    <row r="1038" spans="1:28" x14ac:dyDescent="0.25">
      <c r="A1038" s="50" t="s">
        <v>606</v>
      </c>
      <c r="B1038" s="205"/>
      <c r="C1038" s="6">
        <v>1</v>
      </c>
      <c r="D1038" s="6"/>
      <c r="E1038" s="6"/>
      <c r="F1038" s="6"/>
      <c r="G1038" s="6"/>
      <c r="H1038" s="6"/>
      <c r="I1038" s="19"/>
      <c r="J1038" s="6"/>
      <c r="K1038" s="6"/>
      <c r="L1038" s="6"/>
      <c r="M1038" s="19"/>
      <c r="N1038" s="6"/>
      <c r="O1038" s="6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</row>
    <row r="1039" spans="1:28" x14ac:dyDescent="0.25">
      <c r="A1039" s="51" t="s">
        <v>607</v>
      </c>
      <c r="B1039" s="205"/>
      <c r="C1039" s="6">
        <v>1</v>
      </c>
      <c r="D1039" s="6"/>
      <c r="E1039" s="6"/>
      <c r="F1039" s="6"/>
      <c r="G1039" s="6"/>
      <c r="H1039" s="6"/>
      <c r="I1039" s="19"/>
      <c r="J1039" s="6"/>
      <c r="K1039" s="6"/>
      <c r="L1039" s="6"/>
      <c r="M1039" s="19"/>
      <c r="N1039" s="6"/>
      <c r="O1039" s="6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</row>
    <row r="1040" spans="1:28" x14ac:dyDescent="0.25">
      <c r="A1040" s="51" t="s">
        <v>608</v>
      </c>
      <c r="B1040" s="205"/>
      <c r="C1040" s="6">
        <v>1</v>
      </c>
      <c r="D1040" s="6"/>
      <c r="E1040" s="6"/>
      <c r="F1040" s="6"/>
      <c r="G1040" s="6"/>
      <c r="H1040" s="6"/>
      <c r="I1040" s="19"/>
      <c r="J1040" s="6"/>
      <c r="K1040" s="6"/>
      <c r="L1040" s="6"/>
      <c r="M1040" s="19"/>
      <c r="N1040" s="6"/>
      <c r="O1040" s="6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</row>
    <row r="1041" spans="1:28" x14ac:dyDescent="0.25">
      <c r="A1041" s="51" t="s">
        <v>609</v>
      </c>
      <c r="B1041" s="205"/>
      <c r="C1041" s="6">
        <v>1</v>
      </c>
      <c r="D1041" s="6"/>
      <c r="E1041" s="6"/>
      <c r="F1041" s="6"/>
      <c r="G1041" s="6"/>
      <c r="H1041" s="6"/>
      <c r="I1041" s="19"/>
      <c r="J1041" s="6"/>
      <c r="K1041" s="6"/>
      <c r="L1041" s="6"/>
      <c r="M1041" s="19"/>
      <c r="N1041" s="6"/>
      <c r="O1041" s="6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</row>
    <row r="1042" spans="1:28" x14ac:dyDescent="0.25">
      <c r="A1042" s="51" t="s">
        <v>610</v>
      </c>
      <c r="B1042" s="205"/>
      <c r="C1042" s="6">
        <v>1</v>
      </c>
      <c r="D1042" s="6"/>
      <c r="E1042" s="6"/>
      <c r="F1042" s="6"/>
      <c r="G1042" s="6"/>
      <c r="H1042" s="6"/>
      <c r="I1042" s="19"/>
      <c r="J1042" s="6"/>
      <c r="K1042" s="6"/>
      <c r="L1042" s="6"/>
      <c r="M1042" s="19"/>
      <c r="N1042" s="6"/>
      <c r="O1042" s="6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</row>
    <row r="1043" spans="1:28" x14ac:dyDescent="0.25">
      <c r="A1043" s="50" t="s">
        <v>611</v>
      </c>
      <c r="B1043" s="205"/>
      <c r="C1043" s="6">
        <v>1</v>
      </c>
      <c r="D1043" s="6"/>
      <c r="E1043" s="6"/>
      <c r="F1043" s="6"/>
      <c r="G1043" s="6"/>
      <c r="H1043" s="6"/>
      <c r="I1043" s="19"/>
      <c r="J1043" s="6"/>
      <c r="K1043" s="6"/>
      <c r="L1043" s="6"/>
      <c r="M1043" s="19"/>
      <c r="N1043" s="6"/>
      <c r="O1043" s="6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</row>
    <row r="1044" spans="1:28" x14ac:dyDescent="0.25">
      <c r="A1044" s="51" t="s">
        <v>612</v>
      </c>
      <c r="B1044" s="205"/>
      <c r="C1044" s="6">
        <v>1</v>
      </c>
      <c r="D1044" s="6"/>
      <c r="E1044" s="6"/>
      <c r="F1044" s="6"/>
      <c r="G1044" s="6"/>
      <c r="H1044" s="6"/>
      <c r="I1044" s="19"/>
      <c r="J1044" s="6"/>
      <c r="K1044" s="6"/>
      <c r="L1044" s="6"/>
      <c r="M1044" s="19"/>
      <c r="N1044" s="6"/>
      <c r="O1044" s="6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</row>
    <row r="1045" spans="1:28" x14ac:dyDescent="0.25">
      <c r="A1045" s="50" t="s">
        <v>613</v>
      </c>
      <c r="B1045" s="205"/>
      <c r="C1045" s="6">
        <v>1</v>
      </c>
      <c r="D1045" s="6"/>
      <c r="E1045" s="6"/>
      <c r="F1045" s="6"/>
      <c r="G1045" s="6"/>
      <c r="H1045" s="6"/>
      <c r="I1045" s="19"/>
      <c r="J1045" s="6"/>
      <c r="K1045" s="6"/>
      <c r="L1045" s="6"/>
      <c r="M1045" s="19"/>
      <c r="N1045" s="6"/>
      <c r="O1045" s="6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</row>
    <row r="1046" spans="1:28" x14ac:dyDescent="0.25">
      <c r="A1046" s="51" t="s">
        <v>614</v>
      </c>
      <c r="B1046" s="205"/>
      <c r="C1046" s="6">
        <v>1</v>
      </c>
      <c r="D1046" s="6"/>
      <c r="E1046" s="6"/>
      <c r="F1046" s="6"/>
      <c r="G1046" s="6"/>
      <c r="H1046" s="6"/>
      <c r="I1046" s="19"/>
      <c r="J1046" s="6"/>
      <c r="K1046" s="6"/>
      <c r="L1046" s="6"/>
      <c r="M1046" s="19"/>
      <c r="N1046" s="6"/>
      <c r="O1046" s="6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</row>
    <row r="1047" spans="1:28" x14ac:dyDescent="0.25">
      <c r="A1047" s="51" t="s">
        <v>1872</v>
      </c>
      <c r="B1047" s="77"/>
      <c r="C1047" s="5">
        <v>1</v>
      </c>
      <c r="D1047" s="5"/>
      <c r="E1047" s="5"/>
      <c r="F1047" s="5"/>
      <c r="G1047" s="5"/>
      <c r="H1047" s="5"/>
      <c r="I1047" s="20"/>
      <c r="J1047" s="5"/>
      <c r="K1047" s="5"/>
      <c r="L1047" s="5"/>
      <c r="M1047" s="20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</row>
    <row r="1048" spans="1:28" x14ac:dyDescent="0.25">
      <c r="A1048" s="51" t="s">
        <v>615</v>
      </c>
      <c r="B1048" s="77"/>
      <c r="C1048" s="5">
        <v>1</v>
      </c>
      <c r="D1048" s="5"/>
      <c r="E1048" s="5"/>
      <c r="F1048" s="5"/>
      <c r="G1048" s="5"/>
      <c r="H1048" s="5"/>
      <c r="I1048" s="20"/>
      <c r="J1048" s="5"/>
      <c r="K1048" s="5"/>
      <c r="L1048" s="5"/>
      <c r="M1048" s="20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</row>
    <row r="1049" spans="1:28" x14ac:dyDescent="0.25">
      <c r="A1049" s="51" t="s">
        <v>616</v>
      </c>
      <c r="B1049" s="77"/>
      <c r="C1049" s="5">
        <v>1</v>
      </c>
      <c r="D1049" s="5"/>
      <c r="E1049" s="5"/>
      <c r="F1049" s="5"/>
      <c r="G1049" s="5"/>
      <c r="H1049" s="5"/>
      <c r="I1049" s="20"/>
      <c r="J1049" s="5"/>
      <c r="K1049" s="5"/>
      <c r="L1049" s="5"/>
      <c r="M1049" s="20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</row>
    <row r="1050" spans="1:28" x14ac:dyDescent="0.25">
      <c r="A1050" s="50" t="s">
        <v>617</v>
      </c>
      <c r="B1050" s="77"/>
      <c r="C1050" s="5">
        <v>1</v>
      </c>
      <c r="D1050" s="5"/>
      <c r="E1050" s="5"/>
      <c r="F1050" s="5"/>
      <c r="G1050" s="5"/>
      <c r="H1050" s="5"/>
      <c r="I1050" s="20"/>
      <c r="J1050" s="5"/>
      <c r="K1050" s="5"/>
      <c r="L1050" s="5"/>
      <c r="M1050" s="20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</row>
    <row r="1051" spans="1:28" x14ac:dyDescent="0.25">
      <c r="A1051" s="50" t="s">
        <v>618</v>
      </c>
      <c r="B1051" s="77"/>
      <c r="C1051" s="5">
        <v>1</v>
      </c>
      <c r="D1051" s="5"/>
      <c r="E1051" s="5"/>
      <c r="F1051" s="5"/>
      <c r="G1051" s="5"/>
      <c r="H1051" s="5"/>
      <c r="I1051" s="20"/>
      <c r="J1051" s="5"/>
      <c r="K1051" s="5"/>
      <c r="L1051" s="5"/>
      <c r="M1051" s="20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</row>
    <row r="1052" spans="1:28" x14ac:dyDescent="0.25">
      <c r="A1052" s="51" t="s">
        <v>619</v>
      </c>
      <c r="B1052" s="77"/>
      <c r="C1052" s="5">
        <v>1</v>
      </c>
      <c r="D1052" s="5"/>
      <c r="E1052" s="5"/>
      <c r="F1052" s="5"/>
      <c r="G1052" s="5"/>
      <c r="H1052" s="5"/>
      <c r="I1052" s="20"/>
      <c r="J1052" s="5"/>
      <c r="K1052" s="5"/>
      <c r="L1052" s="5"/>
      <c r="M1052" s="20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</row>
    <row r="1053" spans="1:28" x14ac:dyDescent="0.25">
      <c r="A1053" s="51" t="s">
        <v>620</v>
      </c>
      <c r="B1053" s="77"/>
      <c r="C1053" s="5">
        <v>1</v>
      </c>
      <c r="D1053" s="5"/>
      <c r="E1053" s="5"/>
      <c r="F1053" s="5"/>
      <c r="G1053" s="5"/>
      <c r="H1053" s="5"/>
      <c r="I1053" s="20"/>
      <c r="J1053" s="5"/>
      <c r="K1053" s="5"/>
      <c r="L1053" s="5"/>
      <c r="M1053" s="20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</row>
    <row r="1054" spans="1:28" x14ac:dyDescent="0.25">
      <c r="A1054" s="50" t="s">
        <v>621</v>
      </c>
      <c r="B1054" s="77"/>
      <c r="C1054" s="5">
        <v>1</v>
      </c>
      <c r="D1054" s="5"/>
      <c r="E1054" s="5"/>
      <c r="F1054" s="5"/>
      <c r="G1054" s="5"/>
      <c r="H1054" s="5"/>
      <c r="I1054" s="20"/>
      <c r="J1054" s="5"/>
      <c r="K1054" s="5"/>
      <c r="L1054" s="5"/>
      <c r="M1054" s="20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</row>
    <row r="1055" spans="1:28" x14ac:dyDescent="0.25">
      <c r="A1055" s="51" t="s">
        <v>623</v>
      </c>
      <c r="B1055" s="77"/>
      <c r="C1055" s="5">
        <v>1</v>
      </c>
      <c r="D1055" s="5"/>
      <c r="E1055" s="5"/>
      <c r="F1055" s="5"/>
      <c r="G1055" s="5"/>
      <c r="H1055" s="5"/>
      <c r="I1055" s="20"/>
      <c r="J1055" s="5"/>
      <c r="K1055" s="5"/>
      <c r="L1055" s="5"/>
      <c r="M1055" s="20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</row>
    <row r="1056" spans="1:28" x14ac:dyDescent="0.25">
      <c r="A1056" s="50" t="s">
        <v>624</v>
      </c>
      <c r="B1056" s="77"/>
      <c r="C1056" s="5">
        <v>1</v>
      </c>
      <c r="D1056" s="5"/>
      <c r="E1056" s="5"/>
      <c r="F1056" s="5"/>
      <c r="G1056" s="5"/>
      <c r="H1056" s="5"/>
      <c r="I1056" s="20"/>
      <c r="J1056" s="5"/>
      <c r="K1056" s="5"/>
      <c r="L1056" s="5"/>
      <c r="M1056" s="20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</row>
    <row r="1057" spans="1:28" x14ac:dyDescent="0.25">
      <c r="A1057" s="51" t="s">
        <v>625</v>
      </c>
      <c r="B1057" s="77"/>
      <c r="C1057" s="5">
        <v>1</v>
      </c>
      <c r="D1057" s="5"/>
      <c r="E1057" s="5"/>
      <c r="F1057" s="5"/>
      <c r="G1057" s="5"/>
      <c r="H1057" s="5"/>
      <c r="I1057" s="20"/>
      <c r="J1057" s="5"/>
      <c r="K1057" s="5"/>
      <c r="L1057" s="5"/>
      <c r="M1057" s="20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</row>
    <row r="1058" spans="1:28" x14ac:dyDescent="0.25">
      <c r="A1058" s="51" t="s">
        <v>626</v>
      </c>
      <c r="B1058" s="77"/>
      <c r="C1058" s="5">
        <v>1</v>
      </c>
      <c r="D1058" s="5"/>
      <c r="E1058" s="5"/>
      <c r="F1058" s="5"/>
      <c r="G1058" s="5"/>
      <c r="H1058" s="5"/>
      <c r="I1058" s="20"/>
      <c r="J1058" s="5"/>
      <c r="K1058" s="5"/>
      <c r="L1058" s="5"/>
      <c r="M1058" s="20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</row>
    <row r="1059" spans="1:28" x14ac:dyDescent="0.25">
      <c r="A1059" s="50" t="s">
        <v>627</v>
      </c>
      <c r="B1059" s="77"/>
      <c r="C1059" s="5">
        <v>1</v>
      </c>
      <c r="D1059" s="5"/>
      <c r="E1059" s="5"/>
      <c r="F1059" s="5"/>
      <c r="G1059" s="5"/>
      <c r="H1059" s="5"/>
      <c r="I1059" s="20"/>
      <c r="J1059" s="5"/>
      <c r="K1059" s="5"/>
      <c r="L1059" s="5"/>
      <c r="M1059" s="20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</row>
    <row r="1060" spans="1:28" x14ac:dyDescent="0.25">
      <c r="B1060" s="77"/>
      <c r="C1060" s="5"/>
      <c r="D1060" s="5"/>
      <c r="E1060" s="5"/>
      <c r="F1060" s="5"/>
      <c r="G1060" s="5"/>
      <c r="H1060" s="5"/>
      <c r="I1060" s="20"/>
      <c r="J1060" s="5"/>
      <c r="K1060" s="5"/>
      <c r="L1060" s="5"/>
      <c r="M1060" s="20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</row>
    <row r="1061" spans="1:28" x14ac:dyDescent="0.25">
      <c r="B1061" s="77"/>
      <c r="C1061" s="5"/>
      <c r="D1061" s="5"/>
      <c r="E1061" s="5"/>
      <c r="F1061" s="5"/>
      <c r="G1061" s="5"/>
      <c r="H1061" s="5"/>
      <c r="I1061" s="20"/>
      <c r="J1061" s="5"/>
      <c r="K1061" s="5"/>
      <c r="L1061" s="5"/>
      <c r="M1061" s="20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</row>
    <row r="1062" spans="1:28" x14ac:dyDescent="0.25">
      <c r="B1062" s="77"/>
      <c r="C1062" s="5"/>
      <c r="D1062" s="5"/>
      <c r="E1062" s="5"/>
      <c r="F1062" s="5"/>
      <c r="G1062" s="5"/>
      <c r="H1062" s="5"/>
      <c r="I1062" s="20"/>
      <c r="J1062" s="5"/>
      <c r="K1062" s="5"/>
      <c r="L1062" s="5"/>
      <c r="M1062" s="20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</row>
    <row r="1063" spans="1:28" x14ac:dyDescent="0.25">
      <c r="A1063" s="51"/>
      <c r="B1063" s="205"/>
      <c r="C1063" s="6"/>
      <c r="D1063" s="6"/>
      <c r="E1063" s="6"/>
      <c r="F1063" s="6"/>
      <c r="G1063" s="6"/>
      <c r="H1063" s="6"/>
      <c r="I1063" s="19"/>
      <c r="J1063" s="6"/>
      <c r="K1063" s="6"/>
      <c r="L1063" s="6"/>
      <c r="M1063" s="19"/>
      <c r="N1063" s="16"/>
      <c r="O1063" s="2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</row>
    <row r="1064" spans="1:28" ht="47.45" customHeight="1" x14ac:dyDescent="0.25">
      <c r="A1064" s="3" t="s">
        <v>1032</v>
      </c>
      <c r="B1064" s="203" t="s">
        <v>235</v>
      </c>
      <c r="C1064" s="4">
        <f>SUM(C1065:C1087)</f>
        <v>19</v>
      </c>
      <c r="D1064" s="4">
        <v>941</v>
      </c>
      <c r="E1064" s="194" t="s">
        <v>319</v>
      </c>
      <c r="F1064" s="4">
        <f>SUM(F1065:F1087)</f>
        <v>0</v>
      </c>
      <c r="G1064" s="4">
        <f t="shared" ref="G1064:L1064" si="44">SUM(G1065:G1087)</f>
        <v>0</v>
      </c>
      <c r="H1064" s="4">
        <f t="shared" si="44"/>
        <v>0</v>
      </c>
      <c r="I1064" s="4"/>
      <c r="J1064" s="4">
        <f t="shared" si="44"/>
        <v>0</v>
      </c>
      <c r="K1064" s="4">
        <f t="shared" si="44"/>
        <v>1</v>
      </c>
      <c r="L1064" s="4">
        <f t="shared" si="44"/>
        <v>0</v>
      </c>
      <c r="M1064" s="15"/>
      <c r="N1064" s="16">
        <f>C1064+G1064+L1064</f>
        <v>19</v>
      </c>
      <c r="O1064" s="6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</row>
    <row r="1065" spans="1:28" x14ac:dyDescent="0.25">
      <c r="A1065" s="51" t="s">
        <v>945</v>
      </c>
      <c r="B1065" s="205"/>
      <c r="C1065" s="6">
        <v>1</v>
      </c>
      <c r="D1065" s="6"/>
      <c r="E1065" s="6"/>
      <c r="F1065" s="6"/>
      <c r="G1065" s="6"/>
      <c r="H1065" s="6"/>
      <c r="I1065" s="19"/>
      <c r="J1065" s="6"/>
      <c r="K1065" s="6"/>
      <c r="L1065" s="6"/>
      <c r="M1065" s="19"/>
      <c r="N1065" s="6"/>
      <c r="O1065" s="6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</row>
    <row r="1066" spans="1:28" x14ac:dyDescent="0.25">
      <c r="A1066" s="51" t="s">
        <v>946</v>
      </c>
      <c r="B1066" s="205"/>
      <c r="C1066" s="6">
        <v>1</v>
      </c>
      <c r="D1066" s="6"/>
      <c r="E1066" s="6"/>
      <c r="F1066" s="6"/>
      <c r="G1066" s="6"/>
      <c r="H1066" s="6"/>
      <c r="I1066" s="19"/>
      <c r="J1066" s="6"/>
      <c r="K1066" s="6"/>
      <c r="L1066" s="6"/>
      <c r="M1066" s="19"/>
      <c r="N1066" s="6"/>
      <c r="O1066" s="6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</row>
    <row r="1067" spans="1:28" x14ac:dyDescent="0.25">
      <c r="A1067" s="51" t="s">
        <v>947</v>
      </c>
      <c r="B1067" s="205"/>
      <c r="C1067" s="6">
        <v>1</v>
      </c>
      <c r="D1067" s="6"/>
      <c r="E1067" s="6"/>
      <c r="F1067" s="6"/>
      <c r="G1067" s="6"/>
      <c r="H1067" s="6"/>
      <c r="I1067" s="19"/>
      <c r="J1067" s="6"/>
      <c r="K1067" s="6"/>
      <c r="L1067" s="6"/>
      <c r="M1067" s="19"/>
      <c r="N1067" s="6"/>
      <c r="O1067" s="6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</row>
    <row r="1068" spans="1:28" x14ac:dyDescent="0.25">
      <c r="A1068" s="51" t="s">
        <v>948</v>
      </c>
      <c r="B1068" s="205"/>
      <c r="C1068" s="6">
        <v>1</v>
      </c>
      <c r="D1068" s="6"/>
      <c r="E1068" s="6"/>
      <c r="F1068" s="6"/>
      <c r="G1068" s="6"/>
      <c r="H1068" s="6"/>
      <c r="I1068" s="19"/>
      <c r="J1068" s="6"/>
      <c r="K1068" s="6"/>
      <c r="L1068" s="6"/>
      <c r="M1068" s="19"/>
      <c r="N1068" s="6"/>
      <c r="O1068" s="6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</row>
    <row r="1069" spans="1:28" x14ac:dyDescent="0.25">
      <c r="A1069" s="51" t="s">
        <v>949</v>
      </c>
      <c r="B1069" s="205"/>
      <c r="C1069" s="6">
        <v>1</v>
      </c>
      <c r="D1069" s="6"/>
      <c r="E1069" s="6"/>
      <c r="F1069" s="6"/>
      <c r="G1069" s="6"/>
      <c r="H1069" s="6"/>
      <c r="I1069" s="19"/>
      <c r="J1069" s="6"/>
      <c r="K1069" s="6"/>
      <c r="L1069" s="6"/>
      <c r="M1069" s="19"/>
      <c r="N1069" s="6"/>
      <c r="O1069" s="6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</row>
    <row r="1070" spans="1:28" x14ac:dyDescent="0.25">
      <c r="A1070" s="51" t="s">
        <v>950</v>
      </c>
      <c r="B1070" s="205"/>
      <c r="C1070" s="6">
        <v>1</v>
      </c>
      <c r="D1070" s="6"/>
      <c r="E1070" s="6"/>
      <c r="F1070" s="6"/>
      <c r="G1070" s="6"/>
      <c r="H1070" s="6"/>
      <c r="I1070" s="19"/>
      <c r="J1070" s="6"/>
      <c r="K1070" s="6"/>
      <c r="L1070" s="6"/>
      <c r="M1070" s="19"/>
      <c r="N1070" s="6"/>
      <c r="O1070" s="6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</row>
    <row r="1071" spans="1:28" x14ac:dyDescent="0.25">
      <c r="A1071" s="51" t="s">
        <v>951</v>
      </c>
      <c r="B1071" s="205"/>
      <c r="C1071" s="6">
        <v>1</v>
      </c>
      <c r="D1071" s="6"/>
      <c r="E1071" s="6"/>
      <c r="F1071" s="6"/>
      <c r="G1071" s="6"/>
      <c r="H1071" s="6"/>
      <c r="I1071" s="19"/>
      <c r="J1071" s="6"/>
      <c r="K1071" s="6"/>
      <c r="L1071" s="6"/>
      <c r="M1071" s="19"/>
      <c r="N1071" s="6"/>
      <c r="O1071" s="6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</row>
    <row r="1072" spans="1:28" x14ac:dyDescent="0.25">
      <c r="A1072" s="51" t="s">
        <v>952</v>
      </c>
      <c r="B1072" s="205"/>
      <c r="C1072" s="6">
        <v>1</v>
      </c>
      <c r="D1072" s="6"/>
      <c r="E1072" s="6"/>
      <c r="F1072" s="6"/>
      <c r="G1072" s="6"/>
      <c r="H1072" s="6"/>
      <c r="I1072" s="19"/>
      <c r="J1072" s="6"/>
      <c r="K1072" s="6"/>
      <c r="L1072" s="6"/>
      <c r="M1072" s="19"/>
      <c r="N1072" s="6"/>
      <c r="O1072" s="6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</row>
    <row r="1073" spans="1:28" ht="30" x14ac:dyDescent="0.25">
      <c r="A1073" s="51" t="s">
        <v>2526</v>
      </c>
      <c r="B1073" s="205"/>
      <c r="C1073" s="6">
        <v>1</v>
      </c>
      <c r="D1073" s="6"/>
      <c r="E1073" s="6"/>
      <c r="F1073" s="6"/>
      <c r="G1073" s="6"/>
      <c r="H1073" s="6"/>
      <c r="I1073" s="19"/>
      <c r="J1073" s="6"/>
      <c r="K1073" s="6">
        <v>1</v>
      </c>
      <c r="L1073" s="6"/>
      <c r="M1073" s="19" t="s">
        <v>2525</v>
      </c>
      <c r="N1073" s="6"/>
      <c r="O1073" s="6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</row>
    <row r="1074" spans="1:28" x14ac:dyDescent="0.25">
      <c r="A1074" s="51" t="s">
        <v>954</v>
      </c>
      <c r="B1074" s="205"/>
      <c r="C1074" s="6">
        <v>1</v>
      </c>
      <c r="D1074" s="6"/>
      <c r="E1074" s="6"/>
      <c r="F1074" s="6"/>
      <c r="G1074" s="6"/>
      <c r="H1074" s="6"/>
      <c r="I1074" s="19"/>
      <c r="J1074" s="6"/>
      <c r="K1074" s="6"/>
      <c r="L1074" s="6"/>
      <c r="M1074" s="19"/>
      <c r="N1074" s="6"/>
      <c r="O1074" s="6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</row>
    <row r="1075" spans="1:28" x14ac:dyDescent="0.25">
      <c r="A1075" s="51" t="s">
        <v>955</v>
      </c>
      <c r="B1075" s="77"/>
      <c r="C1075" s="5">
        <v>1</v>
      </c>
      <c r="D1075" s="5"/>
      <c r="E1075" s="5"/>
      <c r="F1075" s="5"/>
      <c r="G1075" s="5"/>
      <c r="H1075" s="5"/>
      <c r="I1075" s="20"/>
      <c r="J1075" s="5"/>
      <c r="K1075" s="5"/>
      <c r="L1075" s="5"/>
      <c r="M1075" s="20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</row>
    <row r="1076" spans="1:28" x14ac:dyDescent="0.25">
      <c r="A1076" s="51" t="s">
        <v>956</v>
      </c>
      <c r="B1076" s="77"/>
      <c r="C1076" s="5">
        <v>1</v>
      </c>
      <c r="D1076" s="5"/>
      <c r="E1076" s="5"/>
      <c r="F1076" s="5"/>
      <c r="G1076" s="5"/>
      <c r="H1076" s="5"/>
      <c r="I1076" s="20"/>
      <c r="J1076" s="5"/>
      <c r="K1076" s="5"/>
      <c r="L1076" s="5"/>
      <c r="M1076" s="20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</row>
    <row r="1077" spans="1:28" x14ac:dyDescent="0.25">
      <c r="A1077" s="51" t="s">
        <v>957</v>
      </c>
      <c r="B1077" s="77"/>
      <c r="C1077" s="5">
        <v>1</v>
      </c>
      <c r="D1077" s="5"/>
      <c r="E1077" s="5"/>
      <c r="F1077" s="5"/>
      <c r="G1077" s="5"/>
      <c r="H1077" s="5"/>
      <c r="I1077" s="20"/>
      <c r="J1077" s="5"/>
      <c r="K1077" s="5"/>
      <c r="L1077" s="5"/>
      <c r="M1077" s="20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</row>
    <row r="1078" spans="1:28" x14ac:dyDescent="0.25">
      <c r="A1078" s="51" t="s">
        <v>958</v>
      </c>
      <c r="B1078" s="77"/>
      <c r="C1078" s="5">
        <v>1</v>
      </c>
      <c r="D1078" s="5"/>
      <c r="E1078" s="5"/>
      <c r="F1078" s="5"/>
      <c r="G1078" s="5"/>
      <c r="H1078" s="5"/>
      <c r="I1078" s="20"/>
      <c r="J1078" s="5"/>
      <c r="K1078" s="5"/>
      <c r="L1078" s="5"/>
      <c r="M1078" s="20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</row>
    <row r="1079" spans="1:28" x14ac:dyDescent="0.25">
      <c r="A1079" s="51" t="s">
        <v>959</v>
      </c>
      <c r="B1079" s="77"/>
      <c r="C1079" s="5">
        <v>1</v>
      </c>
      <c r="D1079" s="5"/>
      <c r="E1079" s="5"/>
      <c r="F1079" s="5"/>
      <c r="G1079" s="5"/>
      <c r="H1079" s="5"/>
      <c r="I1079" s="20"/>
      <c r="J1079" s="5"/>
      <c r="K1079" s="5"/>
      <c r="L1079" s="5"/>
      <c r="M1079" s="20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</row>
    <row r="1080" spans="1:28" x14ac:dyDescent="0.25">
      <c r="A1080" s="51" t="s">
        <v>960</v>
      </c>
      <c r="B1080" s="77"/>
      <c r="C1080" s="5">
        <v>1</v>
      </c>
      <c r="D1080" s="5"/>
      <c r="E1080" s="5"/>
      <c r="F1080" s="5"/>
      <c r="G1080" s="5"/>
      <c r="H1080" s="5"/>
      <c r="I1080" s="20"/>
      <c r="J1080" s="5"/>
      <c r="K1080" s="5"/>
      <c r="L1080" s="5"/>
      <c r="M1080" s="20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</row>
    <row r="1081" spans="1:28" x14ac:dyDescent="0.25">
      <c r="A1081" s="51" t="s">
        <v>961</v>
      </c>
      <c r="B1081" s="77"/>
      <c r="C1081" s="5">
        <v>1</v>
      </c>
      <c r="D1081" s="5"/>
      <c r="E1081" s="5"/>
      <c r="F1081" s="5"/>
      <c r="G1081" s="5"/>
      <c r="H1081" s="5"/>
      <c r="I1081" s="20"/>
      <c r="J1081" s="5"/>
      <c r="K1081" s="5"/>
      <c r="L1081" s="5"/>
      <c r="M1081" s="20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</row>
    <row r="1082" spans="1:28" x14ac:dyDescent="0.25">
      <c r="A1082" s="51" t="s">
        <v>962</v>
      </c>
      <c r="B1082" s="77"/>
      <c r="C1082" s="5">
        <v>1</v>
      </c>
      <c r="D1082" s="5"/>
      <c r="E1082" s="5"/>
      <c r="F1082" s="5"/>
      <c r="G1082" s="5"/>
      <c r="H1082" s="5"/>
      <c r="I1082" s="20"/>
      <c r="J1082" s="5"/>
      <c r="K1082" s="5"/>
      <c r="L1082" s="5"/>
      <c r="M1082" s="20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</row>
    <row r="1083" spans="1:28" x14ac:dyDescent="0.25">
      <c r="A1083" s="51" t="s">
        <v>963</v>
      </c>
      <c r="B1083" s="77"/>
      <c r="C1083" s="5">
        <v>1</v>
      </c>
      <c r="D1083" s="5"/>
      <c r="E1083" s="5"/>
      <c r="F1083" s="5"/>
      <c r="G1083" s="5"/>
      <c r="H1083" s="5"/>
      <c r="I1083" s="20"/>
      <c r="J1083" s="5"/>
      <c r="K1083" s="5"/>
      <c r="L1083" s="5"/>
      <c r="M1083" s="20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</row>
    <row r="1084" spans="1:28" x14ac:dyDescent="0.25">
      <c r="A1084" s="51"/>
      <c r="B1084" s="77"/>
      <c r="C1084" s="5"/>
      <c r="D1084" s="5"/>
      <c r="E1084" s="5"/>
      <c r="F1084" s="5"/>
      <c r="G1084" s="5"/>
      <c r="H1084" s="5"/>
      <c r="I1084" s="20"/>
      <c r="J1084" s="5"/>
      <c r="K1084" s="5"/>
      <c r="L1084" s="5"/>
      <c r="M1084" s="20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</row>
    <row r="1085" spans="1:28" x14ac:dyDescent="0.25">
      <c r="A1085" s="51"/>
      <c r="B1085" s="77"/>
      <c r="C1085" s="5"/>
      <c r="D1085" s="5"/>
      <c r="E1085" s="5"/>
      <c r="F1085" s="5"/>
      <c r="G1085" s="5"/>
      <c r="H1085" s="5"/>
      <c r="I1085" s="20"/>
      <c r="J1085" s="5"/>
      <c r="K1085" s="5"/>
      <c r="L1085" s="5"/>
      <c r="M1085" s="20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</row>
    <row r="1086" spans="1:28" x14ac:dyDescent="0.25">
      <c r="A1086" s="50"/>
      <c r="B1086" s="77"/>
      <c r="C1086" s="5"/>
      <c r="D1086" s="5"/>
      <c r="E1086" s="5"/>
      <c r="F1086" s="5"/>
      <c r="G1086" s="5"/>
      <c r="H1086" s="5"/>
      <c r="I1086" s="20"/>
      <c r="J1086" s="5"/>
      <c r="K1086" s="5"/>
      <c r="L1086" s="5"/>
      <c r="M1086" s="20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</row>
    <row r="1087" spans="1:28" x14ac:dyDescent="0.25">
      <c r="A1087" s="138"/>
      <c r="B1087" s="77"/>
      <c r="C1087" s="5"/>
      <c r="D1087" s="5"/>
      <c r="E1087" s="5"/>
      <c r="F1087" s="5"/>
      <c r="G1087" s="135"/>
      <c r="H1087" s="5"/>
      <c r="I1087" s="20"/>
      <c r="J1087" s="5"/>
      <c r="K1087" s="5"/>
      <c r="L1087" s="5"/>
      <c r="M1087" s="20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</row>
    <row r="1088" spans="1:28" ht="42" customHeight="1" x14ac:dyDescent="0.25">
      <c r="A1088" s="3" t="s">
        <v>2211</v>
      </c>
      <c r="B1088" s="203" t="s">
        <v>235</v>
      </c>
      <c r="C1088" s="4">
        <f>SUM(C1089:C1118)</f>
        <v>25</v>
      </c>
      <c r="D1088" s="4" t="s">
        <v>236</v>
      </c>
      <c r="E1088" s="195" t="s">
        <v>3</v>
      </c>
      <c r="F1088" s="4">
        <f>SUM(F1089:F1118)</f>
        <v>0</v>
      </c>
      <c r="G1088" s="16">
        <f>SUM(G1089:G1118)</f>
        <v>1</v>
      </c>
      <c r="H1088" s="16">
        <f t="shared" ref="H1088:L1088" si="45">SUM(H1089:H1118)</f>
        <v>0</v>
      </c>
      <c r="I1088" s="16"/>
      <c r="J1088" s="16">
        <f t="shared" si="45"/>
        <v>0</v>
      </c>
      <c r="K1088" s="16">
        <f t="shared" si="45"/>
        <v>0</v>
      </c>
      <c r="L1088" s="16">
        <f t="shared" si="45"/>
        <v>0</v>
      </c>
      <c r="M1088" s="15"/>
      <c r="N1088" s="16">
        <f>C1088+G1088+J1088</f>
        <v>26</v>
      </c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</row>
    <row r="1089" spans="1:28" ht="18.75" x14ac:dyDescent="0.25">
      <c r="A1089" s="216" t="s">
        <v>2436</v>
      </c>
      <c r="B1089" s="77"/>
      <c r="C1089" s="5">
        <v>1</v>
      </c>
      <c r="D1089" s="5"/>
      <c r="E1089" s="5"/>
      <c r="F1089" s="5"/>
      <c r="G1089" s="135"/>
      <c r="H1089" s="5"/>
      <c r="I1089" s="20"/>
      <c r="J1089" s="5"/>
      <c r="K1089" s="5"/>
      <c r="L1089" s="5"/>
      <c r="M1089" s="144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</row>
    <row r="1090" spans="1:28" ht="18.75" x14ac:dyDescent="0.25">
      <c r="A1090" s="216" t="s">
        <v>2437</v>
      </c>
      <c r="B1090" s="77"/>
      <c r="C1090" s="5">
        <v>1</v>
      </c>
      <c r="D1090" s="5"/>
      <c r="E1090" s="5"/>
      <c r="F1090" s="5"/>
      <c r="G1090" s="135"/>
      <c r="H1090" s="5"/>
      <c r="I1090" s="20"/>
      <c r="J1090" s="5"/>
      <c r="K1090" s="5"/>
      <c r="L1090" s="5"/>
      <c r="M1090" s="20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</row>
    <row r="1091" spans="1:28" ht="18.75" x14ac:dyDescent="0.25">
      <c r="A1091" s="216" t="s">
        <v>2438</v>
      </c>
      <c r="B1091" s="77"/>
      <c r="C1091" s="5">
        <v>1</v>
      </c>
      <c r="D1091" s="5"/>
      <c r="E1091" s="5"/>
      <c r="F1091" s="5"/>
      <c r="G1091" s="5"/>
      <c r="H1091" s="5"/>
      <c r="I1091" s="20"/>
      <c r="J1091" s="5"/>
      <c r="K1091" s="5"/>
      <c r="L1091" s="5"/>
      <c r="M1091" s="20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</row>
    <row r="1092" spans="1:28" ht="18.75" x14ac:dyDescent="0.25">
      <c r="A1092" s="216" t="s">
        <v>2439</v>
      </c>
      <c r="B1092" s="77"/>
      <c r="C1092" s="5">
        <v>1</v>
      </c>
      <c r="D1092" s="5"/>
      <c r="E1092" s="5"/>
      <c r="F1092" s="5"/>
      <c r="G1092" s="5"/>
      <c r="H1092" s="5"/>
      <c r="I1092" s="20"/>
      <c r="J1092" s="5"/>
      <c r="K1092" s="5"/>
      <c r="L1092" s="5"/>
      <c r="M1092" s="20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</row>
    <row r="1093" spans="1:28" ht="18.75" x14ac:dyDescent="0.25">
      <c r="A1093" s="216" t="s">
        <v>2440</v>
      </c>
      <c r="B1093" s="77"/>
      <c r="C1093" s="5">
        <v>1</v>
      </c>
      <c r="D1093" s="5"/>
      <c r="E1093" s="5"/>
      <c r="F1093" s="5"/>
      <c r="G1093" s="5"/>
      <c r="H1093" s="5"/>
      <c r="I1093" s="20"/>
      <c r="J1093" s="5"/>
      <c r="K1093" s="5"/>
      <c r="L1093" s="5"/>
      <c r="M1093" s="20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</row>
    <row r="1094" spans="1:28" ht="18.75" x14ac:dyDescent="0.25">
      <c r="A1094" s="216" t="s">
        <v>2441</v>
      </c>
      <c r="B1094" s="203"/>
      <c r="C1094" s="5">
        <v>1</v>
      </c>
      <c r="D1094" s="4"/>
      <c r="E1094" s="4"/>
      <c r="F1094" s="4"/>
      <c r="G1094" s="16"/>
      <c r="H1094" s="16"/>
      <c r="I1094" s="15"/>
      <c r="J1094" s="16"/>
      <c r="K1094" s="16"/>
      <c r="L1094" s="16"/>
      <c r="M1094" s="1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</row>
    <row r="1095" spans="1:28" ht="15.75" customHeight="1" x14ac:dyDescent="0.25">
      <c r="A1095" s="216" t="s">
        <v>2442</v>
      </c>
      <c r="B1095" s="205"/>
      <c r="C1095" s="5">
        <v>1</v>
      </c>
      <c r="D1095" s="6"/>
      <c r="E1095" s="6"/>
      <c r="F1095" s="6"/>
      <c r="G1095" s="6"/>
      <c r="H1095" s="6"/>
      <c r="I1095" s="19"/>
      <c r="J1095" s="6"/>
      <c r="K1095" s="6"/>
      <c r="L1095" s="6"/>
      <c r="M1095" s="19"/>
      <c r="N1095" s="16"/>
      <c r="O1095" s="2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</row>
    <row r="1096" spans="1:28" ht="18.75" x14ac:dyDescent="0.25">
      <c r="A1096" s="216" t="s">
        <v>2443</v>
      </c>
      <c r="B1096" s="205"/>
      <c r="C1096" s="5">
        <v>1</v>
      </c>
      <c r="D1096" s="6"/>
      <c r="E1096" s="6"/>
      <c r="F1096" s="6"/>
      <c r="G1096" s="6"/>
      <c r="H1096" s="6"/>
      <c r="I1096" s="19"/>
      <c r="J1096" s="6"/>
      <c r="K1096" s="6"/>
      <c r="L1096" s="6"/>
      <c r="M1096" s="19"/>
      <c r="N1096" s="6"/>
      <c r="O1096" s="6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</row>
    <row r="1097" spans="1:28" ht="18.75" x14ac:dyDescent="0.25">
      <c r="A1097" s="216" t="s">
        <v>2444</v>
      </c>
      <c r="B1097" s="205"/>
      <c r="C1097" s="5">
        <v>1</v>
      </c>
      <c r="D1097" s="6"/>
      <c r="E1097" s="6"/>
      <c r="F1097" s="6"/>
      <c r="G1097" s="6"/>
      <c r="H1097" s="6"/>
      <c r="I1097" s="19"/>
      <c r="J1097" s="6"/>
      <c r="K1097" s="6"/>
      <c r="L1097" s="6"/>
      <c r="M1097" s="19"/>
      <c r="N1097" s="6"/>
      <c r="O1097" s="6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</row>
    <row r="1098" spans="1:28" ht="18.75" x14ac:dyDescent="0.25">
      <c r="A1098" s="216" t="s">
        <v>2445</v>
      </c>
      <c r="B1098" s="205"/>
      <c r="C1098" s="5">
        <v>1</v>
      </c>
      <c r="D1098" s="6"/>
      <c r="E1098" s="6"/>
      <c r="F1098" s="6"/>
      <c r="G1098" s="6"/>
      <c r="H1098" s="6"/>
      <c r="I1098" s="19"/>
      <c r="J1098" s="6"/>
      <c r="K1098" s="6"/>
      <c r="L1098" s="6"/>
      <c r="M1098" s="19"/>
      <c r="N1098" s="6"/>
      <c r="O1098" s="6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</row>
    <row r="1099" spans="1:28" ht="18.75" x14ac:dyDescent="0.25">
      <c r="A1099" s="216" t="s">
        <v>2446</v>
      </c>
      <c r="B1099" s="205"/>
      <c r="C1099" s="5">
        <v>1</v>
      </c>
      <c r="D1099" s="6"/>
      <c r="E1099" s="6"/>
      <c r="F1099" s="6"/>
      <c r="G1099" s="6"/>
      <c r="H1099" s="6"/>
      <c r="I1099" s="19"/>
      <c r="J1099" s="6"/>
      <c r="K1099" s="6"/>
      <c r="L1099" s="6"/>
      <c r="M1099" s="19"/>
      <c r="N1099" s="6"/>
      <c r="O1099" s="6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</row>
    <row r="1100" spans="1:28" ht="18.75" x14ac:dyDescent="0.25">
      <c r="A1100" s="216" t="s">
        <v>2447</v>
      </c>
      <c r="B1100" s="205"/>
      <c r="C1100" s="5">
        <v>1</v>
      </c>
      <c r="D1100" s="6"/>
      <c r="E1100" s="6"/>
      <c r="F1100" s="6"/>
      <c r="G1100" s="6"/>
      <c r="H1100" s="6"/>
      <c r="I1100" s="19"/>
      <c r="J1100" s="6"/>
      <c r="K1100" s="6"/>
      <c r="L1100" s="6"/>
      <c r="M1100" s="19"/>
      <c r="N1100" s="6"/>
      <c r="O1100" s="6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</row>
    <row r="1101" spans="1:28" ht="18.75" x14ac:dyDescent="0.25">
      <c r="A1101" s="216" t="s">
        <v>2448</v>
      </c>
      <c r="B1101" s="205"/>
      <c r="C1101" s="5">
        <v>1</v>
      </c>
      <c r="D1101" s="6"/>
      <c r="E1101" s="6"/>
      <c r="F1101" s="6"/>
      <c r="G1101" s="6"/>
      <c r="H1101" s="6"/>
      <c r="I1101" s="19"/>
      <c r="J1101" s="6"/>
      <c r="K1101" s="6"/>
      <c r="L1101" s="6"/>
      <c r="M1101" s="19"/>
      <c r="N1101" s="6"/>
      <c r="O1101" s="6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</row>
    <row r="1102" spans="1:28" ht="18.75" x14ac:dyDescent="0.25">
      <c r="A1102" s="216" t="s">
        <v>2449</v>
      </c>
      <c r="B1102" s="205"/>
      <c r="C1102" s="5">
        <v>1</v>
      </c>
      <c r="D1102" s="6"/>
      <c r="E1102" s="6"/>
      <c r="F1102" s="6"/>
      <c r="G1102" s="6"/>
      <c r="H1102" s="6"/>
      <c r="I1102" s="19"/>
      <c r="J1102" s="6"/>
      <c r="K1102" s="6"/>
      <c r="L1102" s="6"/>
      <c r="M1102" s="19"/>
      <c r="N1102" s="6"/>
      <c r="O1102" s="6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</row>
    <row r="1103" spans="1:28" ht="18.75" x14ac:dyDescent="0.25">
      <c r="A1103" s="216" t="s">
        <v>2450</v>
      </c>
      <c r="B1103" s="205"/>
      <c r="C1103" s="5">
        <v>1</v>
      </c>
      <c r="D1103" s="6"/>
      <c r="E1103" s="6"/>
      <c r="F1103" s="6"/>
      <c r="G1103" s="6"/>
      <c r="H1103" s="6"/>
      <c r="I1103" s="19"/>
      <c r="J1103" s="6"/>
      <c r="K1103" s="6"/>
      <c r="L1103" s="6"/>
      <c r="M1103" s="19"/>
      <c r="N1103" s="6"/>
      <c r="O1103" s="6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</row>
    <row r="1104" spans="1:28" ht="18.75" x14ac:dyDescent="0.25">
      <c r="A1104" s="216" t="s">
        <v>2451</v>
      </c>
      <c r="B1104" s="205"/>
      <c r="C1104" s="5">
        <v>1</v>
      </c>
      <c r="D1104" s="6"/>
      <c r="E1104" s="6"/>
      <c r="F1104" s="6"/>
      <c r="G1104" s="6"/>
      <c r="H1104" s="6"/>
      <c r="I1104" s="19"/>
      <c r="J1104" s="6"/>
      <c r="K1104" s="6"/>
      <c r="L1104" s="6"/>
      <c r="M1104" s="19"/>
      <c r="N1104" s="6"/>
      <c r="O1104" s="6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</row>
    <row r="1105" spans="1:28" ht="18.75" x14ac:dyDescent="0.25">
      <c r="A1105" s="216" t="s">
        <v>2452</v>
      </c>
      <c r="B1105" s="205"/>
      <c r="C1105" s="5">
        <v>1</v>
      </c>
      <c r="D1105" s="6"/>
      <c r="E1105" s="6"/>
      <c r="F1105" s="6"/>
      <c r="G1105" s="6"/>
      <c r="H1105" s="6"/>
      <c r="I1105" s="19"/>
      <c r="J1105" s="6"/>
      <c r="K1105" s="6"/>
      <c r="L1105" s="6"/>
      <c r="M1105" s="19"/>
      <c r="N1105" s="6"/>
      <c r="O1105" s="6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</row>
    <row r="1106" spans="1:28" ht="18.75" x14ac:dyDescent="0.25">
      <c r="A1106" s="216" t="s">
        <v>2453</v>
      </c>
      <c r="B1106" s="77"/>
      <c r="C1106" s="5">
        <v>1</v>
      </c>
      <c r="D1106" s="5"/>
      <c r="E1106" s="5"/>
      <c r="F1106" s="5"/>
      <c r="G1106" s="5"/>
      <c r="H1106" s="5"/>
      <c r="I1106" s="20"/>
      <c r="J1106" s="5"/>
      <c r="K1106" s="5"/>
      <c r="L1106" s="5"/>
      <c r="M1106" s="20"/>
      <c r="N1106" s="6"/>
      <c r="O1106" s="6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</row>
    <row r="1107" spans="1:28" ht="18.75" x14ac:dyDescent="0.25">
      <c r="A1107" s="216" t="s">
        <v>2454</v>
      </c>
      <c r="B1107" s="77"/>
      <c r="C1107" s="5">
        <v>1</v>
      </c>
      <c r="D1107" s="5"/>
      <c r="E1107" s="5"/>
      <c r="F1107" s="5"/>
      <c r="G1107" s="5"/>
      <c r="H1107" s="5"/>
      <c r="I1107" s="20"/>
      <c r="J1107" s="5"/>
      <c r="K1107" s="5"/>
      <c r="L1107" s="5"/>
      <c r="M1107" s="20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</row>
    <row r="1108" spans="1:28" ht="18.75" x14ac:dyDescent="0.25">
      <c r="A1108" s="216" t="s">
        <v>2455</v>
      </c>
      <c r="B1108" s="77"/>
      <c r="C1108" s="5">
        <v>1</v>
      </c>
      <c r="D1108" s="5"/>
      <c r="E1108" s="5"/>
      <c r="F1108" s="5"/>
      <c r="G1108" s="5"/>
      <c r="H1108" s="5"/>
      <c r="I1108" s="20"/>
      <c r="J1108" s="5"/>
      <c r="K1108" s="5"/>
      <c r="L1108" s="5"/>
      <c r="M1108" s="20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</row>
    <row r="1109" spans="1:28" ht="18.75" x14ac:dyDescent="0.25">
      <c r="A1109" s="216" t="s">
        <v>2456</v>
      </c>
      <c r="B1109" s="77"/>
      <c r="C1109" s="5">
        <v>1</v>
      </c>
      <c r="D1109" s="5"/>
      <c r="E1109" s="5"/>
      <c r="F1109" s="5"/>
      <c r="G1109" s="5"/>
      <c r="H1109" s="5"/>
      <c r="I1109" s="20"/>
      <c r="J1109" s="5"/>
      <c r="K1109" s="5"/>
      <c r="L1109" s="5"/>
      <c r="M1109" s="20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</row>
    <row r="1110" spans="1:28" ht="18.75" x14ac:dyDescent="0.25">
      <c r="A1110" s="216" t="s">
        <v>2457</v>
      </c>
      <c r="B1110" s="77"/>
      <c r="C1110" s="5">
        <v>1</v>
      </c>
      <c r="D1110" s="5"/>
      <c r="E1110" s="5"/>
      <c r="F1110" s="5"/>
      <c r="G1110" s="5"/>
      <c r="H1110" s="5"/>
      <c r="I1110" s="20"/>
      <c r="J1110" s="5"/>
      <c r="K1110" s="5"/>
      <c r="L1110" s="5"/>
      <c r="M1110" s="20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</row>
    <row r="1111" spans="1:28" ht="18.75" x14ac:dyDescent="0.25">
      <c r="A1111" s="216" t="s">
        <v>2458</v>
      </c>
      <c r="B1111" s="77"/>
      <c r="C1111" s="5">
        <v>1</v>
      </c>
      <c r="D1111" s="5"/>
      <c r="E1111" s="5"/>
      <c r="F1111" s="5"/>
      <c r="G1111" s="5"/>
      <c r="H1111" s="5"/>
      <c r="I1111" s="20"/>
      <c r="J1111" s="5"/>
      <c r="K1111" s="5"/>
      <c r="L1111" s="5"/>
      <c r="M1111" s="20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</row>
    <row r="1112" spans="1:28" ht="18.75" x14ac:dyDescent="0.25">
      <c r="A1112" s="216" t="s">
        <v>2459</v>
      </c>
      <c r="B1112" s="77"/>
      <c r="C1112" s="5">
        <v>1</v>
      </c>
      <c r="D1112" s="5"/>
      <c r="E1112" s="5"/>
      <c r="F1112" s="5"/>
      <c r="G1112" s="5"/>
      <c r="H1112" s="5"/>
      <c r="I1112" s="20"/>
      <c r="J1112" s="5"/>
      <c r="K1112" s="5"/>
      <c r="L1112" s="5"/>
      <c r="M1112" s="20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</row>
    <row r="1113" spans="1:28" ht="18.75" x14ac:dyDescent="0.25">
      <c r="A1113" s="216" t="s">
        <v>2460</v>
      </c>
      <c r="B1113" s="77"/>
      <c r="C1113" s="5">
        <v>1</v>
      </c>
      <c r="D1113" s="5"/>
      <c r="E1113" s="5"/>
      <c r="F1113" s="5"/>
      <c r="G1113" s="5"/>
      <c r="H1113" s="5"/>
      <c r="I1113" s="20"/>
      <c r="J1113" s="5"/>
      <c r="K1113" s="5"/>
      <c r="L1113" s="5"/>
      <c r="M1113" s="20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</row>
    <row r="1114" spans="1:28" ht="18.75" x14ac:dyDescent="0.25">
      <c r="A1114" s="216" t="s">
        <v>2461</v>
      </c>
      <c r="B1114" s="77"/>
      <c r="C1114" s="5"/>
      <c r="D1114" s="5"/>
      <c r="E1114" s="5"/>
      <c r="F1114" s="5"/>
      <c r="G1114" s="5">
        <v>1</v>
      </c>
      <c r="H1114" s="5"/>
      <c r="I1114" s="20"/>
      <c r="J1114" s="5"/>
      <c r="K1114" s="5"/>
      <c r="L1114" s="5"/>
      <c r="M1114" s="20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</row>
    <row r="1115" spans="1:28" x14ac:dyDescent="0.25">
      <c r="A1115" s="51"/>
      <c r="B1115" s="77"/>
      <c r="C1115" s="5"/>
      <c r="D1115" s="5"/>
      <c r="E1115" s="5"/>
      <c r="F1115" s="5"/>
      <c r="G1115" s="5"/>
      <c r="H1115" s="5"/>
      <c r="I1115" s="20"/>
      <c r="J1115" s="5"/>
      <c r="K1115" s="5"/>
      <c r="L1115" s="5"/>
      <c r="M1115" s="20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</row>
    <row r="1116" spans="1:28" x14ac:dyDescent="0.25">
      <c r="A1116" s="43"/>
      <c r="B1116" s="77"/>
      <c r="C1116" s="5"/>
      <c r="D1116" s="5"/>
      <c r="E1116" s="5"/>
      <c r="F1116" s="5"/>
      <c r="G1116" s="5"/>
      <c r="H1116" s="5"/>
      <c r="I1116" s="20"/>
      <c r="J1116" s="5"/>
      <c r="K1116" s="5"/>
      <c r="L1116" s="5"/>
      <c r="M1116" s="20" t="s">
        <v>1977</v>
      </c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</row>
    <row r="1117" spans="1:28" x14ac:dyDescent="0.25">
      <c r="A1117" s="51"/>
      <c r="B1117" s="77"/>
      <c r="C1117" s="5"/>
      <c r="D1117" s="5"/>
      <c r="E1117" s="5"/>
      <c r="F1117" s="5"/>
      <c r="G1117" s="5"/>
      <c r="H1117" s="5"/>
      <c r="I1117" s="20"/>
      <c r="J1117" s="5"/>
      <c r="K1117" s="5"/>
      <c r="L1117" s="5"/>
      <c r="M1117" s="20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</row>
    <row r="1118" spans="1:28" x14ac:dyDescent="0.25">
      <c r="A1118" s="51"/>
      <c r="B1118" s="77"/>
      <c r="C1118" s="5"/>
      <c r="D1118" s="5"/>
      <c r="E1118" s="5"/>
      <c r="F1118" s="5"/>
      <c r="G1118" s="5"/>
      <c r="H1118" s="5"/>
      <c r="I1118" s="20"/>
      <c r="J1118" s="5"/>
      <c r="K1118" s="5"/>
      <c r="L1118" s="5"/>
      <c r="M1118" s="20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</row>
    <row r="1119" spans="1:28" ht="39.6" customHeight="1" x14ac:dyDescent="0.25">
      <c r="A1119" s="3" t="s">
        <v>2165</v>
      </c>
      <c r="B1119" s="203" t="s">
        <v>235</v>
      </c>
      <c r="C1119" s="4">
        <f>SUM(C1120:C1145)</f>
        <v>21</v>
      </c>
      <c r="D1119" s="4" t="s">
        <v>472</v>
      </c>
      <c r="E1119" s="191" t="s">
        <v>3</v>
      </c>
      <c r="F1119" s="4">
        <f>SUM(F1120:F1145)</f>
        <v>0</v>
      </c>
      <c r="G1119" s="4">
        <f t="shared" ref="G1119:L1119" si="46">SUM(G1120:G1145)</f>
        <v>0</v>
      </c>
      <c r="H1119" s="4">
        <f t="shared" si="46"/>
        <v>0</v>
      </c>
      <c r="I1119" s="4"/>
      <c r="J1119" s="4">
        <f t="shared" si="46"/>
        <v>0</v>
      </c>
      <c r="K1119" s="4">
        <f t="shared" si="46"/>
        <v>0</v>
      </c>
      <c r="L1119" s="4">
        <f t="shared" si="46"/>
        <v>0</v>
      </c>
      <c r="M1119" s="15"/>
      <c r="N1119" s="16">
        <f>C1119+G1119+J1119</f>
        <v>21</v>
      </c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</row>
    <row r="1120" spans="1:28" x14ac:dyDescent="0.25">
      <c r="A1120" s="43" t="s">
        <v>237</v>
      </c>
      <c r="B1120" s="77"/>
      <c r="C1120" s="6">
        <v>1</v>
      </c>
      <c r="D1120" s="6"/>
      <c r="E1120" s="6"/>
      <c r="F1120" s="6"/>
      <c r="G1120" s="6"/>
      <c r="H1120" s="6"/>
      <c r="I1120" s="19"/>
      <c r="J1120" s="6"/>
      <c r="K1120" s="6"/>
      <c r="L1120" s="6"/>
      <c r="M1120" s="19"/>
      <c r="N1120" s="6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</row>
    <row r="1121" spans="1:28" x14ac:dyDescent="0.25">
      <c r="A1121" s="43" t="s">
        <v>238</v>
      </c>
      <c r="B1121" s="77"/>
      <c r="C1121" s="6">
        <v>1</v>
      </c>
      <c r="D1121" s="6"/>
      <c r="E1121" s="6"/>
      <c r="F1121" s="6"/>
      <c r="G1121" s="6"/>
      <c r="H1121" s="6"/>
      <c r="I1121" s="19"/>
      <c r="J1121" s="6"/>
      <c r="K1121" s="6"/>
      <c r="L1121" s="6"/>
      <c r="M1121" s="19"/>
      <c r="N1121" s="6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</row>
    <row r="1122" spans="1:28" x14ac:dyDescent="0.25">
      <c r="A1122" s="43" t="s">
        <v>239</v>
      </c>
      <c r="B1122" s="77"/>
      <c r="C1122" s="6">
        <v>1</v>
      </c>
      <c r="D1122" s="6"/>
      <c r="E1122" s="6"/>
      <c r="F1122" s="6"/>
      <c r="G1122" s="6"/>
      <c r="H1122" s="6"/>
      <c r="I1122" s="19"/>
      <c r="J1122" s="6"/>
      <c r="K1122" s="6"/>
      <c r="L1122" s="6"/>
      <c r="M1122" s="19"/>
      <c r="N1122" s="6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</row>
    <row r="1123" spans="1:28" x14ac:dyDescent="0.25">
      <c r="A1123" s="43" t="s">
        <v>240</v>
      </c>
      <c r="B1123" s="77"/>
      <c r="C1123" s="6">
        <v>1</v>
      </c>
      <c r="D1123" s="6"/>
      <c r="E1123" s="6"/>
      <c r="F1123" s="6"/>
      <c r="G1123" s="6"/>
      <c r="H1123" s="6"/>
      <c r="I1123" s="19"/>
      <c r="J1123" s="6"/>
      <c r="K1123" s="6"/>
      <c r="L1123" s="6"/>
      <c r="M1123" s="19"/>
      <c r="N1123" s="6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</row>
    <row r="1124" spans="1:28" x14ac:dyDescent="0.25">
      <c r="A1124" s="43" t="s">
        <v>241</v>
      </c>
      <c r="B1124" s="77"/>
      <c r="C1124" s="6">
        <v>1</v>
      </c>
      <c r="D1124" s="6"/>
      <c r="E1124" s="6"/>
      <c r="F1124" s="6"/>
      <c r="G1124" s="6"/>
      <c r="H1124" s="6"/>
      <c r="I1124" s="19"/>
      <c r="J1124" s="6"/>
      <c r="K1124" s="6"/>
      <c r="L1124" s="6"/>
      <c r="M1124" s="19"/>
      <c r="N1124" s="6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</row>
    <row r="1125" spans="1:28" ht="14.45" customHeight="1" x14ac:dyDescent="0.25">
      <c r="A1125" s="43" t="s">
        <v>242</v>
      </c>
      <c r="B1125" s="77"/>
      <c r="C1125" s="6">
        <v>1</v>
      </c>
      <c r="D1125" s="6"/>
      <c r="E1125" s="6"/>
      <c r="F1125" s="6"/>
      <c r="G1125" s="6"/>
      <c r="H1125" s="6"/>
      <c r="I1125" s="19"/>
      <c r="J1125" s="6"/>
      <c r="K1125" s="6"/>
      <c r="L1125" s="6"/>
      <c r="M1125" s="19"/>
      <c r="N1125" s="6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</row>
    <row r="1126" spans="1:28" ht="14.45" customHeight="1" x14ac:dyDescent="0.25">
      <c r="A1126" s="43" t="s">
        <v>243</v>
      </c>
      <c r="B1126" s="77"/>
      <c r="C1126" s="6">
        <v>1</v>
      </c>
      <c r="D1126" s="6"/>
      <c r="E1126" s="6"/>
      <c r="F1126" s="6"/>
      <c r="G1126" s="7"/>
      <c r="H1126" s="6"/>
      <c r="I1126" s="19"/>
      <c r="J1126" s="6"/>
      <c r="K1126" s="6"/>
      <c r="L1126" s="6"/>
      <c r="M1126" s="19"/>
      <c r="N1126" s="6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</row>
    <row r="1127" spans="1:28" x14ac:dyDescent="0.25">
      <c r="A1127" s="43" t="s">
        <v>245</v>
      </c>
      <c r="B1127" s="77"/>
      <c r="C1127" s="6">
        <v>1</v>
      </c>
      <c r="D1127" s="6"/>
      <c r="E1127" s="6"/>
      <c r="F1127" s="6"/>
      <c r="G1127" s="6"/>
      <c r="H1127" s="6"/>
      <c r="I1127" s="19"/>
      <c r="J1127" s="6"/>
      <c r="K1127" s="6"/>
      <c r="L1127" s="6"/>
      <c r="M1127" s="19"/>
      <c r="N1127" s="6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</row>
    <row r="1128" spans="1:28" ht="18.75" customHeight="1" x14ac:dyDescent="0.25">
      <c r="A1128" s="43" t="s">
        <v>246</v>
      </c>
      <c r="B1128" s="77"/>
      <c r="C1128" s="6">
        <v>1</v>
      </c>
      <c r="D1128" s="6"/>
      <c r="E1128" s="6"/>
      <c r="F1128" s="6"/>
      <c r="G1128" s="6"/>
      <c r="H1128" s="6"/>
      <c r="I1128" s="19"/>
      <c r="J1128" s="6"/>
      <c r="K1128" s="6"/>
      <c r="L1128" s="6"/>
      <c r="M1128" s="19"/>
      <c r="N1128" s="6"/>
      <c r="O1128" s="2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</row>
    <row r="1129" spans="1:28" x14ac:dyDescent="0.25">
      <c r="A1129" s="43" t="s">
        <v>247</v>
      </c>
      <c r="B1129" s="77"/>
      <c r="C1129" s="6">
        <v>1</v>
      </c>
      <c r="D1129" s="6"/>
      <c r="E1129" s="6"/>
      <c r="F1129" s="6"/>
      <c r="G1129" s="6"/>
      <c r="H1129" s="6"/>
      <c r="I1129" s="19"/>
      <c r="J1129" s="6"/>
      <c r="K1129" s="6"/>
      <c r="L1129" s="6"/>
      <c r="M1129" s="19"/>
      <c r="N1129" s="6"/>
      <c r="O1129" s="6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</row>
    <row r="1130" spans="1:28" x14ac:dyDescent="0.25">
      <c r="A1130" s="43" t="s">
        <v>248</v>
      </c>
      <c r="B1130" s="77"/>
      <c r="C1130" s="5">
        <v>1</v>
      </c>
      <c r="D1130" s="5"/>
      <c r="E1130" s="5"/>
      <c r="F1130" s="5"/>
      <c r="G1130" s="5"/>
      <c r="H1130" s="5"/>
      <c r="I1130" s="20"/>
      <c r="J1130" s="5"/>
      <c r="K1130" s="5"/>
      <c r="L1130" s="5"/>
      <c r="M1130" s="20"/>
      <c r="N1130" s="5"/>
      <c r="O1130" s="6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</row>
    <row r="1131" spans="1:28" x14ac:dyDescent="0.25">
      <c r="A1131" s="43" t="s">
        <v>250</v>
      </c>
      <c r="B1131" s="77"/>
      <c r="C1131" s="5">
        <v>1</v>
      </c>
      <c r="D1131" s="5"/>
      <c r="E1131" s="5"/>
      <c r="F1131" s="5"/>
      <c r="G1131" s="5"/>
      <c r="H1131" s="5"/>
      <c r="I1131" s="20"/>
      <c r="J1131" s="5"/>
      <c r="K1131" s="5"/>
      <c r="L1131" s="5"/>
      <c r="M1131" s="20"/>
      <c r="N1131" s="5"/>
      <c r="O1131" s="6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</row>
    <row r="1132" spans="1:28" x14ac:dyDescent="0.25">
      <c r="A1132" s="43" t="s">
        <v>251</v>
      </c>
      <c r="B1132" s="77"/>
      <c r="C1132" s="5">
        <v>1</v>
      </c>
      <c r="D1132" s="5"/>
      <c r="E1132" s="5"/>
      <c r="F1132" s="5"/>
      <c r="G1132" s="5"/>
      <c r="H1132" s="5"/>
      <c r="I1132" s="20"/>
      <c r="J1132" s="5"/>
      <c r="K1132" s="5"/>
      <c r="L1132" s="5"/>
      <c r="M1132" s="20"/>
      <c r="N1132" s="5"/>
      <c r="O1132" s="6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</row>
    <row r="1133" spans="1:28" x14ac:dyDescent="0.25">
      <c r="A1133" s="43" t="s">
        <v>252</v>
      </c>
      <c r="B1133" s="77"/>
      <c r="C1133" s="5">
        <v>1</v>
      </c>
      <c r="D1133" s="5"/>
      <c r="E1133" s="5"/>
      <c r="F1133" s="5"/>
      <c r="G1133" s="5"/>
      <c r="H1133" s="5"/>
      <c r="I1133" s="20"/>
      <c r="J1133" s="5"/>
      <c r="K1133" s="5"/>
      <c r="L1133" s="5"/>
      <c r="M1133" s="20"/>
      <c r="N1133" s="5"/>
      <c r="O1133" s="6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</row>
    <row r="1134" spans="1:28" x14ac:dyDescent="0.25">
      <c r="A1134" s="43" t="s">
        <v>253</v>
      </c>
      <c r="B1134" s="77"/>
      <c r="C1134" s="5">
        <v>1</v>
      </c>
      <c r="D1134" s="5"/>
      <c r="E1134" s="5"/>
      <c r="F1134" s="5"/>
      <c r="G1134" s="5"/>
      <c r="H1134" s="5"/>
      <c r="I1134" s="20"/>
      <c r="J1134" s="5"/>
      <c r="K1134" s="5"/>
      <c r="L1134" s="5"/>
      <c r="M1134" s="20"/>
      <c r="N1134" s="5"/>
      <c r="O1134" s="6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</row>
    <row r="1135" spans="1:28" x14ac:dyDescent="0.25">
      <c r="A1135" s="43" t="s">
        <v>254</v>
      </c>
      <c r="B1135" s="77"/>
      <c r="C1135" s="5">
        <v>1</v>
      </c>
      <c r="D1135" s="5"/>
      <c r="E1135" s="5"/>
      <c r="F1135" s="5"/>
      <c r="G1135" s="5"/>
      <c r="H1135" s="5"/>
      <c r="I1135" s="20"/>
      <c r="J1135" s="5"/>
      <c r="K1135" s="5"/>
      <c r="L1135" s="5"/>
      <c r="M1135" s="20"/>
      <c r="N1135" s="5"/>
      <c r="O1135" s="6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</row>
    <row r="1136" spans="1:28" x14ac:dyDescent="0.25">
      <c r="A1136" s="43" t="s">
        <v>255</v>
      </c>
      <c r="B1136" s="77"/>
      <c r="C1136" s="5">
        <v>1</v>
      </c>
      <c r="D1136" s="5"/>
      <c r="E1136" s="5"/>
      <c r="F1136" s="5"/>
      <c r="G1136" s="5"/>
      <c r="H1136" s="5"/>
      <c r="I1136" s="20"/>
      <c r="J1136" s="5"/>
      <c r="K1136" s="5"/>
      <c r="L1136" s="5"/>
      <c r="M1136" s="20"/>
      <c r="N1136" s="5"/>
      <c r="O1136" s="6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</row>
    <row r="1137" spans="1:28" x14ac:dyDescent="0.25">
      <c r="A1137" s="43" t="s">
        <v>257</v>
      </c>
      <c r="B1137" s="77"/>
      <c r="C1137" s="5">
        <v>1</v>
      </c>
      <c r="D1137" s="5"/>
      <c r="E1137" s="5"/>
      <c r="F1137" s="5"/>
      <c r="G1137" s="5"/>
      <c r="H1137" s="5"/>
      <c r="I1137" s="20"/>
      <c r="J1137" s="5"/>
      <c r="K1137" s="5"/>
      <c r="L1137" s="5"/>
      <c r="M1137" s="20"/>
      <c r="N1137" s="5"/>
      <c r="O1137" s="6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</row>
    <row r="1138" spans="1:28" x14ac:dyDescent="0.25">
      <c r="A1138" s="43" t="s">
        <v>258</v>
      </c>
      <c r="B1138" s="77"/>
      <c r="C1138" s="5">
        <v>1</v>
      </c>
      <c r="D1138" s="5"/>
      <c r="E1138" s="5"/>
      <c r="F1138" s="5"/>
      <c r="G1138" s="5"/>
      <c r="H1138" s="5"/>
      <c r="I1138" s="20"/>
      <c r="J1138" s="5"/>
      <c r="K1138" s="5"/>
      <c r="L1138" s="5"/>
      <c r="M1138" s="20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</row>
    <row r="1139" spans="1:28" x14ac:dyDescent="0.25">
      <c r="A1139" s="43" t="s">
        <v>259</v>
      </c>
      <c r="B1139" s="77"/>
      <c r="C1139" s="5">
        <v>1</v>
      </c>
      <c r="D1139" s="5"/>
      <c r="E1139" s="5"/>
      <c r="F1139" s="5"/>
      <c r="G1139" s="5"/>
      <c r="H1139" s="5"/>
      <c r="I1139" s="20"/>
      <c r="J1139" s="5"/>
      <c r="K1139" s="5"/>
      <c r="L1139" s="5"/>
      <c r="M1139" s="20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</row>
    <row r="1140" spans="1:28" x14ac:dyDescent="0.25">
      <c r="A1140" s="43" t="s">
        <v>260</v>
      </c>
      <c r="B1140" s="77"/>
      <c r="C1140" s="5">
        <v>1</v>
      </c>
      <c r="D1140" s="5"/>
      <c r="E1140" s="5"/>
      <c r="F1140" s="5"/>
      <c r="G1140" s="5"/>
      <c r="H1140" s="5"/>
      <c r="I1140" s="20"/>
      <c r="J1140" s="5"/>
      <c r="K1140" s="5"/>
      <c r="L1140" s="5"/>
      <c r="M1140" s="20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</row>
    <row r="1141" spans="1:28" x14ac:dyDescent="0.25">
      <c r="A1141" s="51"/>
      <c r="B1141" s="77"/>
      <c r="C1141" s="5"/>
      <c r="D1141" s="5"/>
      <c r="E1141" s="5"/>
      <c r="F1141" s="5"/>
      <c r="G1141" s="5"/>
      <c r="H1141" s="5"/>
      <c r="I1141" s="20"/>
      <c r="J1141" s="5"/>
      <c r="K1141" s="5"/>
      <c r="L1141" s="5"/>
      <c r="M1141" s="20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</row>
    <row r="1142" spans="1:28" x14ac:dyDescent="0.25">
      <c r="A1142" s="51"/>
      <c r="B1142" s="77"/>
      <c r="C1142" s="5"/>
      <c r="D1142" s="5"/>
      <c r="E1142" s="5"/>
      <c r="F1142" s="5"/>
      <c r="G1142" s="5"/>
      <c r="H1142" s="5"/>
      <c r="I1142" s="20"/>
      <c r="J1142" s="5"/>
      <c r="K1142" s="5"/>
      <c r="L1142" s="5"/>
      <c r="M1142" s="20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</row>
    <row r="1143" spans="1:28" x14ac:dyDescent="0.25">
      <c r="A1143" s="51"/>
      <c r="B1143" s="77"/>
      <c r="C1143" s="5"/>
      <c r="D1143" s="5"/>
      <c r="E1143" s="5"/>
      <c r="F1143" s="5"/>
      <c r="G1143" s="5"/>
      <c r="H1143" s="5"/>
      <c r="I1143" s="20"/>
      <c r="J1143" s="5"/>
      <c r="K1143" s="5"/>
      <c r="L1143" s="5"/>
      <c r="M1143" s="20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</row>
    <row r="1144" spans="1:28" x14ac:dyDescent="0.25">
      <c r="A1144" s="51"/>
      <c r="B1144" s="77"/>
      <c r="C1144" s="5"/>
      <c r="D1144" s="5"/>
      <c r="E1144" s="5"/>
      <c r="F1144" s="5"/>
      <c r="G1144" s="5"/>
      <c r="H1144" s="5"/>
      <c r="I1144" s="20"/>
      <c r="J1144" s="5"/>
      <c r="K1144" s="5"/>
      <c r="L1144" s="5"/>
      <c r="M1144" s="20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</row>
    <row r="1145" spans="1:28" x14ac:dyDescent="0.25">
      <c r="A1145" s="51"/>
      <c r="B1145" s="77"/>
      <c r="C1145" s="5"/>
      <c r="D1145" s="5"/>
      <c r="E1145" s="5"/>
      <c r="F1145" s="5"/>
      <c r="G1145" s="5"/>
      <c r="H1145" s="5"/>
      <c r="I1145" s="20"/>
      <c r="J1145" s="5"/>
      <c r="K1145" s="5"/>
      <c r="L1145" s="5"/>
      <c r="M1145" s="20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</row>
    <row r="1146" spans="1:28" ht="39.6" customHeight="1" x14ac:dyDescent="0.25">
      <c r="A1146" s="3" t="s">
        <v>747</v>
      </c>
      <c r="B1146" s="203" t="s">
        <v>235</v>
      </c>
      <c r="C1146" s="4">
        <f>SUM(C1147:C1172)</f>
        <v>20</v>
      </c>
      <c r="D1146" s="4" t="s">
        <v>827</v>
      </c>
      <c r="E1146" s="195" t="s">
        <v>3</v>
      </c>
      <c r="F1146" s="4">
        <f>SUM(F1147:F1172)</f>
        <v>0</v>
      </c>
      <c r="G1146" s="16">
        <f>SUM(G1147:G1172)</f>
        <v>1</v>
      </c>
      <c r="H1146" s="16">
        <v>0</v>
      </c>
      <c r="I1146" s="15"/>
      <c r="J1146" s="16">
        <f>SUM(J1147:J1172)</f>
        <v>1</v>
      </c>
      <c r="K1146" s="16">
        <f>SUM(K1147:K1172)</f>
        <v>0</v>
      </c>
      <c r="L1146" s="16">
        <f>SUM(L1147:L1172)</f>
        <v>0</v>
      </c>
      <c r="M1146" s="15"/>
      <c r="N1146" s="16">
        <f>C1146+G1146+J1146</f>
        <v>22</v>
      </c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</row>
    <row r="1147" spans="1:28" x14ac:dyDescent="0.25">
      <c r="A1147" s="51" t="s">
        <v>473</v>
      </c>
      <c r="B1147" s="77"/>
      <c r="C1147" s="6">
        <v>1</v>
      </c>
      <c r="D1147" s="6"/>
      <c r="E1147" s="6"/>
      <c r="F1147" s="6"/>
      <c r="G1147" s="6"/>
      <c r="H1147" s="6"/>
      <c r="I1147" s="19"/>
      <c r="J1147" s="6"/>
      <c r="K1147" s="6"/>
      <c r="L1147" s="6"/>
      <c r="M1147" s="19"/>
      <c r="N1147" s="6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</row>
    <row r="1148" spans="1:28" x14ac:dyDescent="0.25">
      <c r="A1148" s="51" t="s">
        <v>474</v>
      </c>
      <c r="B1148" s="77"/>
      <c r="C1148" s="6">
        <v>1</v>
      </c>
      <c r="D1148" s="6"/>
      <c r="E1148" s="6"/>
      <c r="F1148" s="6"/>
      <c r="G1148" s="6"/>
      <c r="H1148" s="6"/>
      <c r="I1148" s="19"/>
      <c r="J1148" s="6"/>
      <c r="K1148" s="6"/>
      <c r="L1148" s="6"/>
      <c r="M1148" s="19"/>
      <c r="N1148" s="6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</row>
    <row r="1149" spans="1:28" x14ac:dyDescent="0.25">
      <c r="A1149" s="51" t="s">
        <v>475</v>
      </c>
      <c r="B1149" s="77"/>
      <c r="C1149" s="6">
        <v>1</v>
      </c>
      <c r="D1149" s="6"/>
      <c r="E1149" s="6"/>
      <c r="F1149" s="6"/>
      <c r="G1149" s="6"/>
      <c r="H1149" s="6"/>
      <c r="I1149" s="19"/>
      <c r="J1149" s="6"/>
      <c r="K1149" s="6"/>
      <c r="L1149" s="6"/>
      <c r="M1149" s="19"/>
      <c r="N1149" s="6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</row>
    <row r="1150" spans="1:28" x14ac:dyDescent="0.25">
      <c r="A1150" s="51" t="s">
        <v>476</v>
      </c>
      <c r="B1150" s="77"/>
      <c r="C1150" s="6">
        <v>1</v>
      </c>
      <c r="D1150" s="6"/>
      <c r="E1150" s="6"/>
      <c r="F1150" s="6"/>
      <c r="G1150" s="6"/>
      <c r="H1150" s="6"/>
      <c r="I1150" s="19"/>
      <c r="J1150" s="6"/>
      <c r="K1150" s="6"/>
      <c r="L1150" s="6"/>
      <c r="M1150" s="19"/>
      <c r="N1150" s="6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</row>
    <row r="1151" spans="1:28" x14ac:dyDescent="0.25">
      <c r="A1151" s="51" t="s">
        <v>2077</v>
      </c>
      <c r="B1151" s="77"/>
      <c r="C1151" s="6">
        <v>1</v>
      </c>
      <c r="D1151" s="6"/>
      <c r="E1151" s="6"/>
      <c r="F1151" s="6"/>
      <c r="G1151" s="6"/>
      <c r="H1151" s="6"/>
      <c r="I1151" s="19"/>
      <c r="J1151" s="6"/>
      <c r="K1151" s="6"/>
      <c r="L1151" s="6"/>
      <c r="M1151" s="19"/>
      <c r="N1151" s="6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</row>
    <row r="1152" spans="1:28" x14ac:dyDescent="0.25">
      <c r="A1152" s="51" t="s">
        <v>477</v>
      </c>
      <c r="B1152" s="77"/>
      <c r="C1152" s="6">
        <v>1</v>
      </c>
      <c r="D1152" s="6"/>
      <c r="E1152" s="6"/>
      <c r="F1152" s="6"/>
      <c r="G1152" s="6"/>
      <c r="H1152" s="6"/>
      <c r="I1152" s="19"/>
      <c r="J1152" s="6"/>
      <c r="K1152" s="6"/>
      <c r="L1152" s="6"/>
      <c r="M1152" s="19"/>
      <c r="N1152" s="6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</row>
    <row r="1153" spans="1:28" x14ac:dyDescent="0.25">
      <c r="A1153" s="51" t="s">
        <v>478</v>
      </c>
      <c r="B1153" s="77"/>
      <c r="C1153" s="6">
        <v>1</v>
      </c>
      <c r="D1153" s="6"/>
      <c r="E1153" s="6"/>
      <c r="F1153" s="6"/>
      <c r="G1153" s="6"/>
      <c r="H1153" s="6"/>
      <c r="I1153" s="19"/>
      <c r="J1153" s="6"/>
      <c r="K1153" s="6"/>
      <c r="L1153" s="6"/>
      <c r="M1153" s="19"/>
      <c r="N1153" s="6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</row>
    <row r="1154" spans="1:28" x14ac:dyDescent="0.25">
      <c r="A1154" s="51" t="s">
        <v>479</v>
      </c>
      <c r="B1154" s="77"/>
      <c r="C1154" s="6">
        <v>1</v>
      </c>
      <c r="D1154" s="6"/>
      <c r="E1154" s="6"/>
      <c r="F1154" s="6"/>
      <c r="G1154" s="6"/>
      <c r="H1154" s="6"/>
      <c r="I1154" s="19"/>
      <c r="J1154" s="6"/>
      <c r="K1154" s="6"/>
      <c r="L1154" s="6"/>
      <c r="M1154" s="19"/>
      <c r="N1154" s="6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</row>
    <row r="1155" spans="1:28" x14ac:dyDescent="0.25">
      <c r="A1155" s="51" t="s">
        <v>480</v>
      </c>
      <c r="B1155" s="77"/>
      <c r="C1155" s="6">
        <v>1</v>
      </c>
      <c r="D1155" s="6"/>
      <c r="E1155" s="6"/>
      <c r="F1155" s="6"/>
      <c r="G1155" s="6"/>
      <c r="H1155" s="6"/>
      <c r="I1155" s="19"/>
      <c r="J1155" s="6"/>
      <c r="K1155" s="6"/>
      <c r="L1155" s="6"/>
      <c r="M1155" s="19"/>
      <c r="N1155" s="6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</row>
    <row r="1156" spans="1:28" ht="15.6" customHeight="1" x14ac:dyDescent="0.25">
      <c r="A1156" s="51" t="s">
        <v>481</v>
      </c>
      <c r="B1156" s="77"/>
      <c r="C1156" s="6">
        <v>1</v>
      </c>
      <c r="D1156" s="6"/>
      <c r="E1156" s="6"/>
      <c r="F1156" s="6"/>
      <c r="G1156" s="6"/>
      <c r="H1156" s="6"/>
      <c r="I1156" s="19"/>
      <c r="J1156" s="6"/>
      <c r="K1156" s="6"/>
      <c r="L1156" s="6"/>
      <c r="M1156" s="19"/>
      <c r="N1156" s="6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</row>
    <row r="1157" spans="1:28" x14ac:dyDescent="0.25">
      <c r="A1157" s="51" t="s">
        <v>482</v>
      </c>
      <c r="B1157" s="77"/>
      <c r="C1157" s="6">
        <v>1</v>
      </c>
      <c r="D1157" s="6"/>
      <c r="E1157" s="6"/>
      <c r="F1157" s="6"/>
      <c r="G1157" s="6"/>
      <c r="H1157" s="6"/>
      <c r="I1157" s="19"/>
      <c r="J1157" s="6"/>
      <c r="K1157" s="6"/>
      <c r="L1157" s="6"/>
      <c r="M1157" s="19"/>
      <c r="N1157" s="6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</row>
    <row r="1158" spans="1:28" x14ac:dyDescent="0.25">
      <c r="A1158" s="51" t="s">
        <v>483</v>
      </c>
      <c r="B1158" s="77"/>
      <c r="C1158" s="5">
        <v>1</v>
      </c>
      <c r="D1158" s="5"/>
      <c r="E1158" s="5"/>
      <c r="F1158" s="5"/>
      <c r="G1158" s="5"/>
      <c r="H1158" s="5"/>
      <c r="I1158" s="20"/>
      <c r="J1158" s="5"/>
      <c r="K1158" s="5"/>
      <c r="L1158" s="5"/>
      <c r="M1158" s="20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</row>
    <row r="1159" spans="1:28" x14ac:dyDescent="0.25">
      <c r="A1159" s="51" t="s">
        <v>485</v>
      </c>
      <c r="B1159" s="77"/>
      <c r="C1159" s="5">
        <v>1</v>
      </c>
      <c r="D1159" s="5"/>
      <c r="E1159" s="5"/>
      <c r="F1159" s="5"/>
      <c r="G1159" s="5"/>
      <c r="H1159" s="5"/>
      <c r="I1159" s="20"/>
      <c r="J1159" s="5"/>
      <c r="K1159" s="5"/>
      <c r="L1159" s="5"/>
      <c r="M1159" s="20"/>
      <c r="N1159" s="5"/>
      <c r="O1159" s="6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</row>
    <row r="1160" spans="1:28" x14ac:dyDescent="0.25">
      <c r="A1160" s="6" t="s">
        <v>471</v>
      </c>
      <c r="B1160" s="205"/>
      <c r="C1160" s="6">
        <v>1</v>
      </c>
      <c r="D1160" s="5"/>
      <c r="E1160" s="5"/>
      <c r="F1160" s="5"/>
      <c r="G1160" s="5"/>
      <c r="H1160" s="5"/>
      <c r="I1160" s="20"/>
      <c r="J1160" s="5"/>
      <c r="K1160" s="5"/>
      <c r="L1160" s="5"/>
      <c r="M1160" s="20"/>
      <c r="N1160" s="5"/>
      <c r="O1160" s="6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</row>
    <row r="1161" spans="1:28" x14ac:dyDescent="0.25">
      <c r="A1161" s="51" t="s">
        <v>2160</v>
      </c>
      <c r="B1161" s="77"/>
      <c r="C1161" s="5">
        <v>1</v>
      </c>
      <c r="D1161" s="5"/>
      <c r="E1161" s="5"/>
      <c r="F1161" s="5"/>
      <c r="G1161" s="5"/>
      <c r="H1161" s="5"/>
      <c r="I1161" s="20"/>
      <c r="J1161" s="5"/>
      <c r="K1161" s="5"/>
      <c r="L1161" s="5"/>
      <c r="M1161" s="20"/>
      <c r="N1161" s="5"/>
      <c r="O1161" s="6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</row>
    <row r="1162" spans="1:28" x14ac:dyDescent="0.25">
      <c r="A1162" s="51" t="s">
        <v>486</v>
      </c>
      <c r="B1162" s="77"/>
      <c r="C1162" s="5">
        <v>1</v>
      </c>
      <c r="D1162" s="5"/>
      <c r="E1162" s="5"/>
      <c r="F1162" s="5"/>
      <c r="G1162" s="5"/>
      <c r="H1162" s="5"/>
      <c r="I1162" s="20"/>
      <c r="J1162" s="5"/>
      <c r="K1162" s="5"/>
      <c r="L1162" s="5"/>
      <c r="M1162" s="20"/>
      <c r="N1162" s="5"/>
      <c r="O1162" s="6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</row>
    <row r="1163" spans="1:28" x14ac:dyDescent="0.25">
      <c r="A1163" s="51" t="s">
        <v>487</v>
      </c>
      <c r="B1163" s="77"/>
      <c r="C1163" s="5">
        <v>1</v>
      </c>
      <c r="D1163" s="5"/>
      <c r="E1163" s="5"/>
      <c r="F1163" s="5"/>
      <c r="G1163" s="5"/>
      <c r="H1163" s="5"/>
      <c r="I1163" s="20"/>
      <c r="J1163" s="5"/>
      <c r="K1163" s="5"/>
      <c r="L1163" s="5"/>
      <c r="M1163" s="20"/>
      <c r="N1163" s="5"/>
      <c r="O1163" s="6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</row>
    <row r="1164" spans="1:28" x14ac:dyDescent="0.25">
      <c r="A1164" s="51" t="s">
        <v>488</v>
      </c>
      <c r="B1164" s="77"/>
      <c r="C1164" s="5">
        <v>1</v>
      </c>
      <c r="D1164" s="5"/>
      <c r="E1164" s="5"/>
      <c r="F1164" s="5"/>
      <c r="G1164" s="5"/>
      <c r="H1164" s="5"/>
      <c r="I1164" s="20"/>
      <c r="J1164" s="5"/>
      <c r="K1164" s="5"/>
      <c r="L1164" s="5"/>
      <c r="M1164" s="20"/>
      <c r="N1164" s="5"/>
      <c r="O1164" s="6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</row>
    <row r="1165" spans="1:28" x14ac:dyDescent="0.25">
      <c r="A1165" s="51" t="s">
        <v>489</v>
      </c>
      <c r="B1165" s="77"/>
      <c r="C1165" s="5">
        <v>1</v>
      </c>
      <c r="D1165" s="5"/>
      <c r="E1165" s="5"/>
      <c r="F1165" s="5"/>
      <c r="G1165" s="5"/>
      <c r="H1165" s="5"/>
      <c r="I1165" s="20"/>
      <c r="J1165" s="5"/>
      <c r="K1165" s="5"/>
      <c r="L1165" s="5"/>
      <c r="M1165" s="20"/>
      <c r="N1165" s="5"/>
      <c r="O1165" s="6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</row>
    <row r="1166" spans="1:28" x14ac:dyDescent="0.25">
      <c r="A1166" s="51" t="s">
        <v>490</v>
      </c>
      <c r="B1166" s="77"/>
      <c r="C1166" s="5">
        <v>1</v>
      </c>
      <c r="D1166" s="5"/>
      <c r="E1166" s="5"/>
      <c r="F1166" s="5"/>
      <c r="G1166" s="5"/>
      <c r="H1166" s="5"/>
      <c r="I1166" s="20"/>
      <c r="J1166" s="5"/>
      <c r="K1166" s="5"/>
      <c r="L1166" s="5"/>
      <c r="M1166" s="20"/>
      <c r="N1166" s="5"/>
      <c r="O1166" s="6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</row>
    <row r="1167" spans="1:28" x14ac:dyDescent="0.25">
      <c r="A1167" s="6" t="s">
        <v>492</v>
      </c>
      <c r="B1167" s="77"/>
      <c r="C1167" s="5"/>
      <c r="D1167" s="5"/>
      <c r="E1167" s="5"/>
      <c r="F1167" s="5"/>
      <c r="G1167" s="5"/>
      <c r="H1167" s="5"/>
      <c r="I1167" s="20"/>
      <c r="J1167" s="5">
        <v>1</v>
      </c>
      <c r="K1167" s="5"/>
      <c r="L1167" s="5"/>
      <c r="M1167" s="20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</row>
    <row r="1168" spans="1:28" x14ac:dyDescent="0.25">
      <c r="A1168" s="51" t="s">
        <v>834</v>
      </c>
      <c r="B1168" s="205"/>
      <c r="C1168" s="6"/>
      <c r="D1168" s="6"/>
      <c r="E1168" s="6"/>
      <c r="F1168" s="6"/>
      <c r="G1168" s="6">
        <v>1</v>
      </c>
      <c r="H1168" s="6"/>
      <c r="I1168" s="19"/>
      <c r="J1168" s="6"/>
      <c r="K1168" s="6"/>
      <c r="L1168" s="6"/>
      <c r="M1168" s="19" t="s">
        <v>2030</v>
      </c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</row>
    <row r="1169" spans="1:28" x14ac:dyDescent="0.25">
      <c r="B1169" s="77"/>
      <c r="C1169" s="5"/>
      <c r="D1169" s="5"/>
      <c r="E1169" s="5"/>
      <c r="F1169" s="5"/>
      <c r="G1169" s="5"/>
      <c r="H1169" s="5"/>
      <c r="I1169" s="20"/>
      <c r="J1169" s="5"/>
      <c r="K1169" s="5"/>
      <c r="L1169" s="5"/>
      <c r="M1169" s="20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</row>
    <row r="1170" spans="1:28" x14ac:dyDescent="0.25">
      <c r="A1170" s="51"/>
      <c r="B1170" s="77"/>
      <c r="C1170" s="5"/>
      <c r="D1170" s="5"/>
      <c r="E1170" s="5"/>
      <c r="F1170" s="5"/>
      <c r="G1170" s="5"/>
      <c r="H1170" s="5"/>
      <c r="I1170" s="20"/>
      <c r="J1170" s="5"/>
      <c r="K1170" s="5"/>
      <c r="L1170" s="5"/>
      <c r="M1170" s="20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</row>
    <row r="1171" spans="1:28" x14ac:dyDescent="0.25">
      <c r="A1171" s="51"/>
      <c r="B1171" s="77"/>
      <c r="C1171" s="5"/>
      <c r="D1171" s="5"/>
      <c r="E1171" s="5"/>
      <c r="F1171" s="5"/>
      <c r="G1171" s="5"/>
      <c r="H1171" s="5"/>
      <c r="I1171" s="20"/>
      <c r="J1171" s="5"/>
      <c r="K1171" s="5"/>
      <c r="L1171" s="5"/>
      <c r="M1171" s="20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</row>
    <row r="1172" spans="1:28" x14ac:dyDescent="0.25">
      <c r="A1172" s="51"/>
      <c r="B1172" s="77"/>
      <c r="C1172" s="5"/>
      <c r="D1172" s="5"/>
      <c r="E1172" s="5"/>
      <c r="F1172" s="5"/>
      <c r="G1172" s="5"/>
      <c r="H1172" s="5"/>
      <c r="I1172" s="20"/>
      <c r="J1172" s="5"/>
      <c r="K1172" s="5"/>
      <c r="L1172" s="5"/>
      <c r="M1172" s="20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</row>
    <row r="1173" spans="1:28" x14ac:dyDescent="0.25">
      <c r="A1173" s="51"/>
      <c r="B1173" s="77"/>
      <c r="C1173" s="5"/>
      <c r="D1173" s="5"/>
      <c r="E1173" s="5"/>
      <c r="F1173" s="5"/>
      <c r="G1173" s="5"/>
      <c r="H1173" s="5"/>
      <c r="I1173" s="20"/>
      <c r="J1173" s="5"/>
      <c r="K1173" s="5"/>
      <c r="L1173" s="5"/>
      <c r="M1173" s="20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</row>
    <row r="1174" spans="1:28" ht="35.25" customHeight="1" x14ac:dyDescent="0.25">
      <c r="A1174" s="71" t="s">
        <v>1032</v>
      </c>
      <c r="B1174" s="203" t="s">
        <v>235</v>
      </c>
      <c r="C1174" s="4">
        <f>SUM(C1175:C1196)</f>
        <v>18</v>
      </c>
      <c r="D1174" s="4" t="s">
        <v>1104</v>
      </c>
      <c r="E1174" s="194" t="s">
        <v>3</v>
      </c>
      <c r="F1174" s="4">
        <f>SUM(F1175:F1196)</f>
        <v>0</v>
      </c>
      <c r="G1174" s="4">
        <f t="shared" ref="G1174:L1174" si="47">SUM(G1175:G1196)</f>
        <v>0</v>
      </c>
      <c r="H1174" s="4">
        <f t="shared" si="47"/>
        <v>0</v>
      </c>
      <c r="I1174" s="4"/>
      <c r="J1174" s="4">
        <f t="shared" si="47"/>
        <v>0</v>
      </c>
      <c r="K1174" s="4">
        <f t="shared" si="47"/>
        <v>0</v>
      </c>
      <c r="L1174" s="4">
        <f t="shared" si="47"/>
        <v>0</v>
      </c>
      <c r="M1174" s="15"/>
      <c r="N1174" s="16">
        <f>C1174+G1174+J1174</f>
        <v>18</v>
      </c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</row>
    <row r="1175" spans="1:28" x14ac:dyDescent="0.25">
      <c r="A1175" s="51" t="s">
        <v>828</v>
      </c>
      <c r="B1175" s="205"/>
      <c r="C1175" s="6">
        <v>1</v>
      </c>
      <c r="D1175" s="6"/>
      <c r="E1175" s="6"/>
      <c r="F1175" s="6"/>
      <c r="G1175" s="6"/>
      <c r="H1175" s="6"/>
      <c r="I1175" s="19"/>
      <c r="J1175" s="6"/>
      <c r="K1175" s="6"/>
      <c r="L1175" s="6"/>
      <c r="M1175" s="19"/>
      <c r="N1175" s="6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</row>
    <row r="1176" spans="1:28" x14ac:dyDescent="0.25">
      <c r="A1176" s="51" t="s">
        <v>829</v>
      </c>
      <c r="B1176" s="205"/>
      <c r="C1176" s="6">
        <v>1</v>
      </c>
      <c r="D1176" s="6"/>
      <c r="E1176" s="6"/>
      <c r="F1176" s="6"/>
      <c r="G1176" s="6"/>
      <c r="H1176" s="6"/>
      <c r="I1176" s="19"/>
      <c r="J1176" s="6"/>
      <c r="K1176" s="6"/>
      <c r="L1176" s="6"/>
      <c r="M1176" s="19"/>
      <c r="N1176" s="6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</row>
    <row r="1177" spans="1:28" x14ac:dyDescent="0.25">
      <c r="A1177" s="51" t="s">
        <v>830</v>
      </c>
      <c r="B1177" s="205"/>
      <c r="C1177" s="6">
        <v>1</v>
      </c>
      <c r="D1177" s="6"/>
      <c r="E1177" s="6"/>
      <c r="F1177" s="6"/>
      <c r="G1177" s="6"/>
      <c r="H1177" s="6"/>
      <c r="I1177" s="19"/>
      <c r="J1177" s="6"/>
      <c r="K1177" s="6"/>
      <c r="L1177" s="6"/>
      <c r="M1177" s="19"/>
      <c r="N1177" s="6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</row>
    <row r="1178" spans="1:28" x14ac:dyDescent="0.25">
      <c r="A1178" s="51" t="s">
        <v>831</v>
      </c>
      <c r="B1178" s="205"/>
      <c r="C1178" s="6">
        <v>1</v>
      </c>
      <c r="D1178" s="6"/>
      <c r="E1178" s="6"/>
      <c r="F1178" s="6"/>
      <c r="G1178" s="6"/>
      <c r="H1178" s="6"/>
      <c r="I1178" s="19"/>
      <c r="J1178" s="6"/>
      <c r="K1178" s="6"/>
      <c r="L1178" s="6"/>
      <c r="M1178" s="19"/>
      <c r="N1178" s="6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</row>
    <row r="1179" spans="1:28" x14ac:dyDescent="0.25">
      <c r="A1179" s="51" t="s">
        <v>832</v>
      </c>
      <c r="B1179" s="205"/>
      <c r="C1179" s="6">
        <v>1</v>
      </c>
      <c r="D1179" s="6"/>
      <c r="E1179" s="6"/>
      <c r="F1179" s="6"/>
      <c r="G1179" s="6"/>
      <c r="H1179" s="6"/>
      <c r="I1179" s="19"/>
      <c r="J1179" s="6"/>
      <c r="K1179" s="6"/>
      <c r="L1179" s="6"/>
      <c r="M1179" s="19"/>
      <c r="N1179" s="6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</row>
    <row r="1180" spans="1:28" x14ac:dyDescent="0.25">
      <c r="A1180" s="51" t="s">
        <v>833</v>
      </c>
      <c r="B1180" s="205"/>
      <c r="C1180" s="6">
        <v>1</v>
      </c>
      <c r="D1180" s="6"/>
      <c r="E1180" s="6"/>
      <c r="F1180" s="6"/>
      <c r="G1180" s="6"/>
      <c r="H1180" s="6"/>
      <c r="I1180" s="19"/>
      <c r="J1180" s="6"/>
      <c r="K1180" s="6"/>
      <c r="L1180" s="6"/>
      <c r="M1180" s="19"/>
      <c r="N1180" s="6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</row>
    <row r="1181" spans="1:28" x14ac:dyDescent="0.25">
      <c r="A1181" s="51" t="s">
        <v>835</v>
      </c>
      <c r="B1181" s="205"/>
      <c r="C1181" s="6">
        <v>1</v>
      </c>
      <c r="D1181" s="6"/>
      <c r="E1181" s="6"/>
      <c r="F1181" s="6"/>
      <c r="G1181" s="6"/>
      <c r="H1181" s="6"/>
      <c r="I1181" s="19"/>
      <c r="J1181" s="6"/>
      <c r="K1181" s="6"/>
      <c r="L1181" s="6"/>
      <c r="M1181" s="19"/>
      <c r="N1181" s="6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</row>
    <row r="1182" spans="1:28" x14ac:dyDescent="0.25">
      <c r="A1182" s="51" t="s">
        <v>836</v>
      </c>
      <c r="B1182" s="205"/>
      <c r="C1182" s="6">
        <v>1</v>
      </c>
      <c r="D1182" s="6"/>
      <c r="E1182" s="6"/>
      <c r="F1182" s="6"/>
      <c r="G1182" s="6"/>
      <c r="H1182" s="6"/>
      <c r="I1182" s="19"/>
      <c r="J1182" s="6"/>
      <c r="K1182" s="6"/>
      <c r="L1182" s="6"/>
      <c r="M1182" s="19"/>
      <c r="N1182" s="6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</row>
    <row r="1183" spans="1:28" x14ac:dyDescent="0.25">
      <c r="A1183" s="51" t="s">
        <v>837</v>
      </c>
      <c r="B1183" s="205"/>
      <c r="C1183" s="6">
        <v>1</v>
      </c>
      <c r="D1183" s="6"/>
      <c r="E1183" s="6"/>
      <c r="F1183" s="6"/>
      <c r="G1183" s="6"/>
      <c r="H1183" s="6"/>
      <c r="I1183" s="19"/>
      <c r="J1183" s="6"/>
      <c r="K1183" s="6"/>
      <c r="L1183" s="6"/>
      <c r="M1183" s="19"/>
      <c r="N1183" s="6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</row>
    <row r="1184" spans="1:28" x14ac:dyDescent="0.25">
      <c r="A1184" s="51" t="s">
        <v>838</v>
      </c>
      <c r="B1184" s="205"/>
      <c r="C1184" s="6">
        <v>1</v>
      </c>
      <c r="D1184" s="6"/>
      <c r="E1184" s="6"/>
      <c r="F1184" s="6"/>
      <c r="G1184" s="6"/>
      <c r="H1184" s="6"/>
      <c r="I1184" s="19"/>
      <c r="J1184" s="6"/>
      <c r="K1184" s="6"/>
      <c r="L1184" s="6"/>
      <c r="M1184" s="19"/>
      <c r="N1184" s="6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</row>
    <row r="1185" spans="1:28" x14ac:dyDescent="0.25">
      <c r="A1185" s="51" t="s">
        <v>839</v>
      </c>
      <c r="B1185" s="77"/>
      <c r="C1185" s="5">
        <v>1</v>
      </c>
      <c r="D1185" s="5"/>
      <c r="E1185" s="5"/>
      <c r="F1185" s="5"/>
      <c r="G1185" s="5"/>
      <c r="H1185" s="5"/>
      <c r="I1185" s="20"/>
      <c r="J1185" s="5"/>
      <c r="K1185" s="5"/>
      <c r="L1185" s="5"/>
      <c r="M1185" s="20"/>
      <c r="N1185" s="5"/>
      <c r="O1185" s="2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</row>
    <row r="1186" spans="1:28" x14ac:dyDescent="0.25">
      <c r="A1186" s="51" t="s">
        <v>840</v>
      </c>
      <c r="B1186" s="77"/>
      <c r="C1186" s="5">
        <v>1</v>
      </c>
      <c r="D1186" s="5"/>
      <c r="E1186" s="5"/>
      <c r="F1186" s="5"/>
      <c r="G1186" s="5"/>
      <c r="H1186" s="5"/>
      <c r="I1186" s="20"/>
      <c r="J1186" s="5"/>
      <c r="K1186" s="5"/>
      <c r="L1186" s="5"/>
      <c r="M1186" s="20"/>
      <c r="N1186" s="5"/>
      <c r="O1186" s="6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</row>
    <row r="1187" spans="1:28" x14ac:dyDescent="0.25">
      <c r="A1187" s="51" t="s">
        <v>841</v>
      </c>
      <c r="B1187" s="77"/>
      <c r="C1187" s="5">
        <v>1</v>
      </c>
      <c r="D1187" s="5"/>
      <c r="E1187" s="5"/>
      <c r="F1187" s="5"/>
      <c r="G1187" s="5"/>
      <c r="H1187" s="5"/>
      <c r="I1187" s="20"/>
      <c r="J1187" s="5"/>
      <c r="K1187" s="5"/>
      <c r="L1187" s="5"/>
      <c r="M1187" s="20"/>
      <c r="N1187" s="5"/>
      <c r="O1187" s="6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</row>
    <row r="1188" spans="1:28" x14ac:dyDescent="0.25">
      <c r="A1188" s="51" t="s">
        <v>842</v>
      </c>
      <c r="B1188" s="77"/>
      <c r="C1188" s="5">
        <v>1</v>
      </c>
      <c r="D1188" s="5"/>
      <c r="E1188" s="5"/>
      <c r="F1188" s="5"/>
      <c r="G1188" s="5"/>
      <c r="H1188" s="5"/>
      <c r="I1188" s="20"/>
      <c r="J1188" s="5"/>
      <c r="K1188" s="5"/>
      <c r="L1188" s="5"/>
      <c r="M1188" s="20"/>
      <c r="N1188" s="5"/>
      <c r="O1188" s="6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</row>
    <row r="1189" spans="1:28" x14ac:dyDescent="0.25">
      <c r="A1189" s="51" t="s">
        <v>843</v>
      </c>
      <c r="B1189" s="77"/>
      <c r="C1189" s="5">
        <v>1</v>
      </c>
      <c r="D1189" s="5"/>
      <c r="E1189" s="5"/>
      <c r="F1189" s="5"/>
      <c r="G1189" s="5"/>
      <c r="H1189" s="5"/>
      <c r="I1189" s="20"/>
      <c r="J1189" s="5"/>
      <c r="K1189" s="5"/>
      <c r="L1189" s="5"/>
      <c r="M1189" s="20"/>
      <c r="N1189" s="5"/>
      <c r="O1189" s="6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</row>
    <row r="1190" spans="1:28" x14ac:dyDescent="0.25">
      <c r="A1190" s="51" t="s">
        <v>844</v>
      </c>
      <c r="B1190" s="77"/>
      <c r="C1190" s="5">
        <v>1</v>
      </c>
      <c r="D1190" s="5"/>
      <c r="E1190" s="5"/>
      <c r="F1190" s="5"/>
      <c r="G1190" s="5"/>
      <c r="H1190" s="5"/>
      <c r="I1190" s="20"/>
      <c r="J1190" s="5"/>
      <c r="K1190" s="5"/>
      <c r="L1190" s="5"/>
      <c r="M1190" s="20"/>
      <c r="N1190" s="5"/>
      <c r="O1190" s="6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</row>
    <row r="1191" spans="1:28" x14ac:dyDescent="0.25">
      <c r="A1191" s="51" t="s">
        <v>845</v>
      </c>
      <c r="B1191" s="77"/>
      <c r="C1191" s="5">
        <v>1</v>
      </c>
      <c r="D1191" s="5"/>
      <c r="E1191" s="5"/>
      <c r="F1191" s="5"/>
      <c r="G1191" s="5"/>
      <c r="H1191" s="5"/>
      <c r="I1191" s="20"/>
      <c r="J1191" s="5"/>
      <c r="K1191" s="5"/>
      <c r="L1191" s="5"/>
      <c r="M1191" s="20"/>
      <c r="N1191" s="5"/>
      <c r="O1191" s="6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</row>
    <row r="1192" spans="1:28" x14ac:dyDescent="0.25">
      <c r="A1192" s="51" t="s">
        <v>846</v>
      </c>
      <c r="B1192" s="77"/>
      <c r="C1192" s="5">
        <v>1</v>
      </c>
      <c r="D1192" s="5"/>
      <c r="E1192" s="5"/>
      <c r="F1192" s="5"/>
      <c r="G1192" s="5"/>
      <c r="H1192" s="5"/>
      <c r="I1192" s="20"/>
      <c r="J1192" s="5"/>
      <c r="K1192" s="5"/>
      <c r="L1192" s="5"/>
      <c r="M1192" s="20"/>
      <c r="N1192" s="5"/>
      <c r="O1192" s="6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</row>
    <row r="1193" spans="1:28" x14ac:dyDescent="0.25">
      <c r="A1193" s="51"/>
      <c r="B1193" s="77"/>
      <c r="C1193" s="5"/>
      <c r="D1193" s="5"/>
      <c r="E1193" s="5"/>
      <c r="F1193" s="5"/>
      <c r="G1193" s="5"/>
      <c r="H1193" s="5"/>
      <c r="I1193" s="20"/>
      <c r="J1193" s="5"/>
      <c r="K1193" s="5"/>
      <c r="L1193" s="5"/>
      <c r="M1193" s="20"/>
      <c r="N1193" s="5"/>
      <c r="O1193" s="6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</row>
    <row r="1194" spans="1:28" x14ac:dyDescent="0.25">
      <c r="A1194" s="51"/>
      <c r="B1194" s="205"/>
      <c r="C1194" s="6"/>
      <c r="D1194" s="6"/>
      <c r="E1194" s="6"/>
      <c r="F1194" s="6"/>
      <c r="G1194" s="6"/>
      <c r="H1194" s="6"/>
      <c r="I1194" s="19"/>
      <c r="J1194" s="6"/>
      <c r="K1194" s="6"/>
      <c r="L1194" s="6"/>
      <c r="M1194" s="19"/>
      <c r="N1194" s="6"/>
      <c r="O1194" s="6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</row>
    <row r="1195" spans="1:28" x14ac:dyDescent="0.25">
      <c r="A1195" s="51"/>
      <c r="B1195" s="205"/>
      <c r="C1195" s="6"/>
      <c r="D1195" s="6"/>
      <c r="E1195" s="6"/>
      <c r="F1195" s="6"/>
      <c r="G1195" s="6"/>
      <c r="H1195" s="6"/>
      <c r="I1195" s="19"/>
      <c r="J1195" s="6"/>
      <c r="K1195" s="6"/>
      <c r="L1195" s="6"/>
      <c r="M1195" s="19"/>
      <c r="N1195" s="6"/>
      <c r="O1195" s="6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</row>
    <row r="1196" spans="1:28" x14ac:dyDescent="0.25">
      <c r="A1196" s="51"/>
      <c r="B1196" s="77"/>
      <c r="C1196" s="5"/>
      <c r="D1196" s="5"/>
      <c r="E1196" s="5"/>
      <c r="F1196" s="5"/>
      <c r="G1196" s="5"/>
      <c r="H1196" s="5"/>
      <c r="I1196" s="20"/>
      <c r="J1196" s="5"/>
      <c r="K1196" s="5"/>
      <c r="L1196" s="5"/>
      <c r="M1196" s="20"/>
      <c r="N1196" s="6"/>
      <c r="O1196" s="6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</row>
    <row r="1197" spans="1:28" ht="32.25" customHeight="1" x14ac:dyDescent="0.25">
      <c r="A1197" s="89" t="s">
        <v>2211</v>
      </c>
      <c r="B1197" s="203" t="s">
        <v>345</v>
      </c>
      <c r="C1197" s="4">
        <f>SUM(C1198:C1229)</f>
        <v>0</v>
      </c>
      <c r="D1197" s="4">
        <v>311</v>
      </c>
      <c r="E1197" s="200" t="s">
        <v>346</v>
      </c>
      <c r="F1197" s="4">
        <f>SUM(F1198:F1229)</f>
        <v>0</v>
      </c>
      <c r="G1197" s="4">
        <f t="shared" ref="G1197:L1197" si="48">SUM(G1198:G1229)</f>
        <v>0</v>
      </c>
      <c r="H1197" s="4">
        <f t="shared" si="48"/>
        <v>0</v>
      </c>
      <c r="I1197" s="4"/>
      <c r="J1197" s="4">
        <f t="shared" si="48"/>
        <v>0</v>
      </c>
      <c r="K1197" s="4">
        <f t="shared" si="48"/>
        <v>0</v>
      </c>
      <c r="L1197" s="4">
        <f t="shared" si="48"/>
        <v>0</v>
      </c>
      <c r="M1197" s="15"/>
      <c r="N1197" s="16">
        <f>C1197+G1197+J1197</f>
        <v>0</v>
      </c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</row>
    <row r="1198" spans="1:28" ht="18.75" x14ac:dyDescent="0.25">
      <c r="A1198" s="216" t="s">
        <v>2462</v>
      </c>
      <c r="B1198" s="205"/>
      <c r="C1198" s="6"/>
      <c r="D1198" s="6"/>
      <c r="E1198" s="6"/>
      <c r="F1198" s="6"/>
      <c r="G1198" s="6"/>
      <c r="H1198" s="6"/>
      <c r="I1198" s="19"/>
      <c r="J1198" s="6"/>
      <c r="K1198" s="6"/>
      <c r="L1198" s="6"/>
      <c r="M1198" s="19"/>
      <c r="N1198" s="6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</row>
    <row r="1199" spans="1:28" ht="18.75" x14ac:dyDescent="0.25">
      <c r="A1199" s="216" t="s">
        <v>2463</v>
      </c>
      <c r="B1199" s="205"/>
      <c r="C1199" s="6"/>
      <c r="D1199" s="6"/>
      <c r="E1199" s="6"/>
      <c r="F1199" s="6"/>
      <c r="G1199" s="6"/>
      <c r="H1199" s="6"/>
      <c r="I1199" s="19"/>
      <c r="J1199" s="6"/>
      <c r="K1199" s="6"/>
      <c r="L1199" s="6"/>
      <c r="M1199" s="19"/>
      <c r="N1199" s="6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</row>
    <row r="1200" spans="1:28" ht="18.75" x14ac:dyDescent="0.25">
      <c r="A1200" s="216" t="s">
        <v>2464</v>
      </c>
      <c r="B1200" s="205"/>
      <c r="C1200" s="6"/>
      <c r="D1200" s="6"/>
      <c r="E1200" s="6"/>
      <c r="F1200" s="6"/>
      <c r="G1200" s="6"/>
      <c r="H1200" s="6"/>
      <c r="I1200" s="19"/>
      <c r="J1200" s="6"/>
      <c r="K1200" s="6"/>
      <c r="L1200" s="6"/>
      <c r="M1200" s="19"/>
      <c r="N1200" s="6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</row>
    <row r="1201" spans="1:28" ht="18.75" x14ac:dyDescent="0.25">
      <c r="A1201" s="216" t="s">
        <v>2465</v>
      </c>
      <c r="B1201" s="205"/>
      <c r="C1201" s="6"/>
      <c r="D1201" s="6"/>
      <c r="E1201" s="6"/>
      <c r="F1201" s="6"/>
      <c r="G1201" s="6"/>
      <c r="H1201" s="6"/>
      <c r="I1201" s="19"/>
      <c r="J1201" s="6"/>
      <c r="K1201" s="6"/>
      <c r="L1201" s="6"/>
      <c r="M1201" s="19"/>
      <c r="N1201" s="6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</row>
    <row r="1202" spans="1:28" ht="18.75" x14ac:dyDescent="0.25">
      <c r="A1202" s="216" t="s">
        <v>2466</v>
      </c>
      <c r="B1202" s="205"/>
      <c r="C1202" s="6"/>
      <c r="D1202" s="6"/>
      <c r="E1202" s="6"/>
      <c r="F1202" s="6"/>
      <c r="G1202" s="6"/>
      <c r="H1202" s="6"/>
      <c r="I1202" s="19"/>
      <c r="J1202" s="6"/>
      <c r="K1202" s="6"/>
      <c r="L1202" s="6"/>
      <c r="M1202" s="19"/>
      <c r="N1202" s="6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</row>
    <row r="1203" spans="1:28" ht="18.75" x14ac:dyDescent="0.25">
      <c r="A1203" s="216" t="s">
        <v>2467</v>
      </c>
      <c r="B1203" s="205"/>
      <c r="C1203" s="6"/>
      <c r="D1203" s="6"/>
      <c r="E1203" s="6"/>
      <c r="F1203" s="6"/>
      <c r="G1203" s="6"/>
      <c r="H1203" s="6"/>
      <c r="I1203" s="19"/>
      <c r="J1203" s="6"/>
      <c r="K1203" s="6"/>
      <c r="L1203" s="6"/>
      <c r="M1203" s="19"/>
      <c r="N1203" s="6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</row>
    <row r="1204" spans="1:28" ht="18.75" x14ac:dyDescent="0.25">
      <c r="A1204" s="216" t="s">
        <v>2468</v>
      </c>
      <c r="B1204" s="205"/>
      <c r="C1204" s="6"/>
      <c r="D1204" s="6"/>
      <c r="E1204" s="6"/>
      <c r="F1204" s="6"/>
      <c r="G1204" s="6"/>
      <c r="H1204" s="6"/>
      <c r="I1204" s="19"/>
      <c r="J1204" s="6"/>
      <c r="K1204" s="6"/>
      <c r="L1204" s="6"/>
      <c r="M1204" s="19"/>
      <c r="N1204" s="6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</row>
    <row r="1205" spans="1:28" ht="18.75" x14ac:dyDescent="0.25">
      <c r="A1205" s="216" t="s">
        <v>2469</v>
      </c>
      <c r="B1205" s="205"/>
      <c r="C1205" s="6"/>
      <c r="D1205" s="6"/>
      <c r="E1205" s="6"/>
      <c r="F1205" s="6"/>
      <c r="G1205" s="6"/>
      <c r="H1205" s="6"/>
      <c r="I1205" s="19"/>
      <c r="J1205" s="6"/>
      <c r="K1205" s="6"/>
      <c r="L1205" s="6"/>
      <c r="M1205" s="19"/>
      <c r="N1205" s="6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</row>
    <row r="1206" spans="1:28" ht="18.75" x14ac:dyDescent="0.25">
      <c r="A1206" s="216" t="s">
        <v>2470</v>
      </c>
      <c r="B1206" s="205"/>
      <c r="C1206" s="6"/>
      <c r="D1206" s="6"/>
      <c r="E1206" s="6"/>
      <c r="F1206" s="6"/>
      <c r="G1206" s="6"/>
      <c r="H1206" s="6"/>
      <c r="I1206" s="19"/>
      <c r="J1206" s="6"/>
      <c r="K1206" s="6"/>
      <c r="L1206" s="6"/>
      <c r="M1206" s="19"/>
      <c r="N1206" s="6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</row>
    <row r="1207" spans="1:28" ht="18.75" x14ac:dyDescent="0.25">
      <c r="A1207" s="216" t="s">
        <v>2471</v>
      </c>
      <c r="B1207" s="205"/>
      <c r="C1207" s="6"/>
      <c r="D1207" s="6"/>
      <c r="E1207" s="6"/>
      <c r="F1207" s="6"/>
      <c r="G1207" s="6"/>
      <c r="H1207" s="6"/>
      <c r="I1207" s="19"/>
      <c r="J1207" s="6"/>
      <c r="K1207" s="6"/>
      <c r="L1207" s="6"/>
      <c r="M1207" s="19"/>
      <c r="N1207" s="6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</row>
    <row r="1208" spans="1:28" ht="18.75" x14ac:dyDescent="0.25">
      <c r="A1208" s="216" t="s">
        <v>2472</v>
      </c>
      <c r="B1208" s="205"/>
      <c r="C1208" s="6"/>
      <c r="D1208" s="6"/>
      <c r="E1208" s="6"/>
      <c r="F1208" s="6"/>
      <c r="G1208" s="6"/>
      <c r="H1208" s="6"/>
      <c r="I1208" s="19"/>
      <c r="J1208" s="6"/>
      <c r="K1208" s="6"/>
      <c r="L1208" s="6"/>
      <c r="M1208" s="19"/>
      <c r="N1208" s="6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</row>
    <row r="1209" spans="1:28" ht="18.75" x14ac:dyDescent="0.25">
      <c r="A1209" s="216" t="s">
        <v>2473</v>
      </c>
      <c r="B1209" s="77"/>
      <c r="C1209" s="5"/>
      <c r="D1209" s="5"/>
      <c r="E1209" s="5"/>
      <c r="F1209" s="5"/>
      <c r="G1209" s="5"/>
      <c r="H1209" s="5"/>
      <c r="I1209" s="20"/>
      <c r="J1209" s="5"/>
      <c r="K1209" s="5"/>
      <c r="L1209" s="5"/>
      <c r="M1209" s="20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</row>
    <row r="1210" spans="1:28" ht="18.75" x14ac:dyDescent="0.25">
      <c r="A1210" s="216" t="s">
        <v>2474</v>
      </c>
      <c r="B1210" s="77"/>
      <c r="C1210" s="5"/>
      <c r="D1210" s="5"/>
      <c r="E1210" s="5"/>
      <c r="F1210" s="5"/>
      <c r="G1210" s="5"/>
      <c r="H1210" s="5"/>
      <c r="I1210" s="20"/>
      <c r="J1210" s="5"/>
      <c r="K1210" s="5"/>
      <c r="L1210" s="5"/>
      <c r="M1210" s="20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</row>
    <row r="1211" spans="1:28" ht="18.75" x14ac:dyDescent="0.25">
      <c r="A1211" s="216" t="s">
        <v>2475</v>
      </c>
      <c r="B1211" s="77"/>
      <c r="C1211" s="5"/>
      <c r="D1211" s="5"/>
      <c r="E1211" s="5"/>
      <c r="F1211" s="5"/>
      <c r="G1211" s="5"/>
      <c r="H1211" s="5"/>
      <c r="I1211" s="20"/>
      <c r="J1211" s="5"/>
      <c r="K1211" s="5"/>
      <c r="L1211" s="5"/>
      <c r="M1211" s="20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</row>
    <row r="1212" spans="1:28" ht="18.75" x14ac:dyDescent="0.25">
      <c r="A1212" s="216" t="s">
        <v>2476</v>
      </c>
      <c r="B1212" s="77"/>
      <c r="C1212" s="5"/>
      <c r="D1212" s="5"/>
      <c r="E1212" s="5"/>
      <c r="F1212" s="5"/>
      <c r="G1212" s="5"/>
      <c r="H1212" s="5"/>
      <c r="I1212" s="20"/>
      <c r="J1212" s="5"/>
      <c r="K1212" s="5"/>
      <c r="L1212" s="5"/>
      <c r="M1212" s="20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</row>
    <row r="1213" spans="1:28" ht="37.5" x14ac:dyDescent="0.25">
      <c r="A1213" s="216" t="s">
        <v>2477</v>
      </c>
      <c r="B1213" s="77"/>
      <c r="C1213" s="5"/>
      <c r="D1213" s="5"/>
      <c r="E1213" s="5"/>
      <c r="F1213" s="5"/>
      <c r="G1213" s="5"/>
      <c r="H1213" s="5"/>
      <c r="I1213" s="20"/>
      <c r="J1213" s="5"/>
      <c r="K1213" s="5"/>
      <c r="L1213" s="5"/>
      <c r="M1213" s="20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</row>
    <row r="1214" spans="1:28" ht="18.75" x14ac:dyDescent="0.25">
      <c r="A1214" s="216" t="s">
        <v>2478</v>
      </c>
      <c r="B1214" s="77"/>
      <c r="C1214" s="5"/>
      <c r="D1214" s="5"/>
      <c r="E1214" s="5"/>
      <c r="F1214" s="5"/>
      <c r="G1214" s="5"/>
      <c r="H1214" s="5"/>
      <c r="I1214" s="20"/>
      <c r="J1214" s="5"/>
      <c r="K1214" s="5"/>
      <c r="L1214" s="5"/>
      <c r="M1214" s="20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</row>
    <row r="1215" spans="1:28" ht="18.75" x14ac:dyDescent="0.25">
      <c r="A1215" s="216" t="s">
        <v>2479</v>
      </c>
      <c r="B1215" s="77"/>
      <c r="C1215" s="5"/>
      <c r="D1215" s="5"/>
      <c r="E1215" s="5"/>
      <c r="F1215" s="5"/>
      <c r="G1215" s="5"/>
      <c r="H1215" s="5"/>
      <c r="I1215" s="20"/>
      <c r="J1215" s="5"/>
      <c r="K1215" s="5"/>
      <c r="L1215" s="5"/>
      <c r="M1215" s="20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</row>
    <row r="1216" spans="1:28" ht="18.75" x14ac:dyDescent="0.25">
      <c r="A1216" s="216" t="s">
        <v>2480</v>
      </c>
      <c r="B1216" s="77"/>
      <c r="C1216" s="5"/>
      <c r="D1216" s="5"/>
      <c r="E1216" s="5"/>
      <c r="F1216" s="5"/>
      <c r="G1216" s="5"/>
      <c r="H1216" s="5"/>
      <c r="I1216" s="20"/>
      <c r="J1216" s="5"/>
      <c r="K1216" s="5"/>
      <c r="L1216" s="5"/>
      <c r="M1216" s="20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</row>
    <row r="1217" spans="1:28" ht="18.75" x14ac:dyDescent="0.25">
      <c r="A1217" s="216" t="s">
        <v>2481</v>
      </c>
      <c r="B1217" s="77"/>
      <c r="C1217" s="5"/>
      <c r="D1217" s="5"/>
      <c r="E1217" s="5"/>
      <c r="F1217" s="5"/>
      <c r="G1217" s="5"/>
      <c r="H1217" s="5"/>
      <c r="I1217" s="20"/>
      <c r="J1217" s="5"/>
      <c r="K1217" s="5"/>
      <c r="L1217" s="5"/>
      <c r="M1217" s="20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</row>
    <row r="1218" spans="1:28" ht="24.6" customHeight="1" x14ac:dyDescent="0.25">
      <c r="A1218" s="216" t="s">
        <v>2482</v>
      </c>
      <c r="B1218" s="77"/>
      <c r="C1218" s="5"/>
      <c r="D1218" s="5"/>
      <c r="E1218" s="5"/>
      <c r="F1218" s="5"/>
      <c r="G1218" s="5"/>
      <c r="H1218" s="5"/>
      <c r="I1218" s="20"/>
      <c r="J1218" s="5"/>
      <c r="K1218" s="5"/>
      <c r="L1218" s="5"/>
      <c r="M1218" s="20"/>
      <c r="N1218" s="5"/>
      <c r="O1218" s="2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</row>
    <row r="1219" spans="1:28" ht="18.75" x14ac:dyDescent="0.25">
      <c r="A1219" s="216" t="s">
        <v>2483</v>
      </c>
      <c r="B1219" s="77"/>
      <c r="C1219" s="5"/>
      <c r="D1219" s="5"/>
      <c r="E1219" s="5"/>
      <c r="F1219" s="5"/>
      <c r="G1219" s="5"/>
      <c r="H1219" s="5"/>
      <c r="I1219" s="20"/>
      <c r="J1219" s="5"/>
      <c r="K1219" s="5"/>
      <c r="L1219" s="5"/>
      <c r="M1219" s="20"/>
      <c r="N1219" s="5"/>
      <c r="O1219" s="6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</row>
    <row r="1220" spans="1:28" ht="18.75" x14ac:dyDescent="0.25">
      <c r="A1220" s="216" t="s">
        <v>2484</v>
      </c>
      <c r="B1220" s="77"/>
      <c r="C1220" s="5"/>
      <c r="D1220" s="5"/>
      <c r="E1220" s="5"/>
      <c r="F1220" s="5"/>
      <c r="G1220" s="5"/>
      <c r="H1220" s="5"/>
      <c r="I1220" s="20"/>
      <c r="J1220" s="5"/>
      <c r="K1220" s="5"/>
      <c r="L1220" s="5"/>
      <c r="M1220" s="20"/>
      <c r="N1220" s="5"/>
      <c r="O1220" s="6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</row>
    <row r="1221" spans="1:28" ht="18.75" x14ac:dyDescent="0.25">
      <c r="A1221" s="216" t="s">
        <v>2485</v>
      </c>
      <c r="B1221" s="77"/>
      <c r="C1221" s="5"/>
      <c r="D1221" s="5"/>
      <c r="E1221" s="5"/>
      <c r="F1221" s="5"/>
      <c r="G1221" s="5"/>
      <c r="H1221" s="5"/>
      <c r="I1221" s="20"/>
      <c r="J1221" s="5"/>
      <c r="K1221" s="5"/>
      <c r="L1221" s="5"/>
      <c r="M1221" s="20"/>
      <c r="N1221" s="5"/>
      <c r="O1221" s="6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</row>
    <row r="1222" spans="1:28" ht="18.75" x14ac:dyDescent="0.25">
      <c r="A1222" s="216" t="s">
        <v>2486</v>
      </c>
      <c r="B1222" s="77"/>
      <c r="C1222" s="5"/>
      <c r="D1222" s="5"/>
      <c r="E1222" s="5"/>
      <c r="F1222" s="5"/>
      <c r="G1222" s="5"/>
      <c r="H1222" s="5"/>
      <c r="I1222" s="20"/>
      <c r="J1222" s="5"/>
      <c r="K1222" s="5"/>
      <c r="L1222" s="5"/>
      <c r="M1222" s="20"/>
      <c r="N1222" s="5"/>
      <c r="O1222" s="6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</row>
    <row r="1223" spans="1:28" x14ac:dyDescent="0.25">
      <c r="A1223" s="43"/>
      <c r="B1223" s="77"/>
      <c r="C1223" s="5"/>
      <c r="D1223" s="5"/>
      <c r="E1223" s="5"/>
      <c r="F1223" s="5"/>
      <c r="G1223" s="5"/>
      <c r="H1223" s="5"/>
      <c r="I1223" s="20"/>
      <c r="J1223" s="5"/>
      <c r="K1223" s="5"/>
      <c r="L1223" s="5"/>
      <c r="M1223" s="20"/>
      <c r="N1223" s="5"/>
      <c r="O1223" s="6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</row>
    <row r="1224" spans="1:28" x14ac:dyDescent="0.25">
      <c r="A1224" s="43"/>
      <c r="B1224" s="77"/>
      <c r="C1224" s="5"/>
      <c r="D1224" s="5"/>
      <c r="E1224" s="5"/>
      <c r="F1224" s="5"/>
      <c r="G1224" s="5"/>
      <c r="H1224" s="5"/>
      <c r="I1224" s="20"/>
      <c r="J1224" s="5"/>
      <c r="K1224" s="5"/>
      <c r="L1224" s="5"/>
      <c r="M1224" s="20"/>
      <c r="N1224" s="5"/>
      <c r="O1224" s="6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</row>
    <row r="1225" spans="1:28" x14ac:dyDescent="0.25">
      <c r="A1225" s="43"/>
      <c r="B1225" s="77"/>
      <c r="C1225" s="5"/>
      <c r="D1225" s="5"/>
      <c r="E1225" s="5"/>
      <c r="F1225" s="5"/>
      <c r="G1225" s="5"/>
      <c r="H1225" s="5"/>
      <c r="I1225" s="20"/>
      <c r="J1225" s="5"/>
      <c r="K1225" s="5"/>
      <c r="L1225" s="5"/>
      <c r="M1225" s="20"/>
      <c r="N1225" s="5"/>
      <c r="O1225" s="6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</row>
    <row r="1226" spans="1:28" x14ac:dyDescent="0.25">
      <c r="A1226" s="43"/>
      <c r="B1226" s="77"/>
      <c r="C1226" s="5"/>
      <c r="D1226" s="5"/>
      <c r="E1226" s="5"/>
      <c r="F1226" s="5"/>
      <c r="G1226" s="5"/>
      <c r="H1226" s="5"/>
      <c r="I1226" s="20"/>
      <c r="J1226" s="5"/>
      <c r="K1226" s="5"/>
      <c r="L1226" s="5"/>
      <c r="M1226" s="20"/>
      <c r="N1226" s="5"/>
      <c r="O1226" s="6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</row>
    <row r="1227" spans="1:28" x14ac:dyDescent="0.25">
      <c r="A1227" s="43"/>
      <c r="B1227" s="77"/>
      <c r="C1227" s="5"/>
      <c r="D1227" s="5"/>
      <c r="E1227" s="5"/>
      <c r="F1227" s="5"/>
      <c r="G1227" s="5"/>
      <c r="H1227" s="5"/>
      <c r="I1227" s="20"/>
      <c r="J1227" s="5"/>
      <c r="K1227" s="5"/>
      <c r="L1227" s="5"/>
      <c r="M1227" s="20"/>
      <c r="N1227" s="5"/>
      <c r="O1227" s="6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</row>
    <row r="1228" spans="1:28" x14ac:dyDescent="0.25">
      <c r="A1228" s="6"/>
      <c r="B1228" s="77"/>
      <c r="C1228" s="5"/>
      <c r="D1228" s="5"/>
      <c r="E1228" s="5"/>
      <c r="F1228" s="5"/>
      <c r="G1228" s="5"/>
      <c r="H1228" s="5"/>
      <c r="I1228" s="20"/>
      <c r="J1228" s="5"/>
      <c r="K1228" s="5"/>
      <c r="L1228" s="5"/>
      <c r="M1228" s="20"/>
      <c r="N1228" s="5"/>
      <c r="O1228" s="6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</row>
    <row r="1229" spans="1:28" x14ac:dyDescent="0.25">
      <c r="A1229" s="43"/>
      <c r="B1229" s="77"/>
      <c r="C1229" s="5"/>
      <c r="D1229" s="5"/>
      <c r="E1229" s="5"/>
      <c r="F1229" s="5"/>
      <c r="G1229" s="5"/>
      <c r="H1229" s="5"/>
      <c r="I1229" s="20"/>
      <c r="J1229" s="5"/>
      <c r="K1229" s="5"/>
      <c r="L1229" s="5"/>
      <c r="M1229" s="20"/>
      <c r="N1229" s="5"/>
      <c r="O1229" s="6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</row>
    <row r="1230" spans="1:28" ht="30" x14ac:dyDescent="0.25">
      <c r="A1230" s="89" t="s">
        <v>2211</v>
      </c>
      <c r="B1230" s="203" t="s">
        <v>345</v>
      </c>
      <c r="C1230" s="4">
        <f>SUM(C1231:C1266)</f>
        <v>0</v>
      </c>
      <c r="D1230" s="4">
        <v>312</v>
      </c>
      <c r="E1230" s="49" t="s">
        <v>346</v>
      </c>
      <c r="F1230" s="4">
        <f>SUM(F1231:F1266)</f>
        <v>0</v>
      </c>
      <c r="G1230" s="4">
        <f t="shared" ref="G1230:L1230" si="49">SUM(G1231:G1266)</f>
        <v>0</v>
      </c>
      <c r="H1230" s="4">
        <f t="shared" si="49"/>
        <v>0</v>
      </c>
      <c r="I1230" s="4"/>
      <c r="J1230" s="4">
        <f t="shared" si="49"/>
        <v>0</v>
      </c>
      <c r="K1230" s="4">
        <f t="shared" si="49"/>
        <v>0</v>
      </c>
      <c r="L1230" s="4">
        <f t="shared" si="49"/>
        <v>0</v>
      </c>
      <c r="M1230" s="15"/>
      <c r="N1230" s="16">
        <f>C1230+G1230+J1230</f>
        <v>0</v>
      </c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</row>
    <row r="1231" spans="1:28" x14ac:dyDescent="0.25">
      <c r="A1231" s="51"/>
      <c r="B1231" s="205"/>
      <c r="C1231" s="6"/>
      <c r="D1231" s="6"/>
      <c r="E1231" s="6"/>
      <c r="F1231" s="6"/>
      <c r="G1231" s="6"/>
      <c r="H1231" s="6"/>
      <c r="I1231" s="19"/>
      <c r="J1231" s="6"/>
      <c r="K1231" s="6"/>
      <c r="L1231" s="6"/>
      <c r="M1231" s="19"/>
      <c r="N1231" s="6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</row>
    <row r="1232" spans="1:28" x14ac:dyDescent="0.25">
      <c r="A1232" s="51"/>
      <c r="B1232" s="205"/>
      <c r="C1232" s="6"/>
      <c r="D1232" s="6"/>
      <c r="E1232" s="6"/>
      <c r="F1232" s="6"/>
      <c r="G1232" s="6"/>
      <c r="H1232" s="6"/>
      <c r="I1232" s="19"/>
      <c r="J1232" s="6"/>
      <c r="K1232" s="6"/>
      <c r="L1232" s="6"/>
      <c r="M1232" s="19"/>
      <c r="N1232" s="6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</row>
    <row r="1233" spans="1:28" x14ac:dyDescent="0.25">
      <c r="A1233" s="51"/>
      <c r="B1233" s="205"/>
      <c r="C1233" s="6"/>
      <c r="D1233" s="6"/>
      <c r="E1233" s="6"/>
      <c r="F1233" s="6"/>
      <c r="G1233" s="6"/>
      <c r="H1233" s="6"/>
      <c r="I1233" s="19"/>
      <c r="J1233" s="6"/>
      <c r="K1233" s="6"/>
      <c r="L1233" s="6"/>
      <c r="M1233" s="19"/>
      <c r="N1233" s="6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</row>
    <row r="1234" spans="1:28" x14ac:dyDescent="0.25">
      <c r="A1234" s="51"/>
      <c r="B1234" s="205"/>
      <c r="C1234" s="6"/>
      <c r="D1234" s="6"/>
      <c r="E1234" s="6"/>
      <c r="F1234" s="6"/>
      <c r="G1234" s="6"/>
      <c r="H1234" s="6"/>
      <c r="I1234" s="19"/>
      <c r="J1234" s="6"/>
      <c r="K1234" s="6"/>
      <c r="L1234" s="6"/>
      <c r="M1234" s="19"/>
      <c r="N1234" s="6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</row>
    <row r="1235" spans="1:28" x14ac:dyDescent="0.25">
      <c r="A1235" s="51"/>
      <c r="B1235" s="205"/>
      <c r="C1235" s="6"/>
      <c r="D1235" s="6"/>
      <c r="E1235" s="6"/>
      <c r="F1235" s="6"/>
      <c r="G1235" s="6"/>
      <c r="H1235" s="6"/>
      <c r="I1235" s="19"/>
      <c r="J1235" s="6"/>
      <c r="K1235" s="6"/>
      <c r="L1235" s="6"/>
      <c r="M1235" s="19"/>
      <c r="N1235" s="6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</row>
    <row r="1236" spans="1:28" x14ac:dyDescent="0.25">
      <c r="A1236" s="51"/>
      <c r="B1236" s="205"/>
      <c r="C1236" s="6"/>
      <c r="D1236" s="6"/>
      <c r="E1236" s="6"/>
      <c r="F1236" s="6"/>
      <c r="G1236" s="6"/>
      <c r="H1236" s="6"/>
      <c r="I1236" s="19"/>
      <c r="J1236" s="6"/>
      <c r="K1236" s="6"/>
      <c r="L1236" s="6"/>
      <c r="M1236" s="19"/>
      <c r="N1236" s="6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</row>
    <row r="1237" spans="1:28" x14ac:dyDescent="0.25">
      <c r="A1237" s="51"/>
      <c r="B1237" s="205"/>
      <c r="C1237" s="6"/>
      <c r="D1237" s="6"/>
      <c r="E1237" s="6"/>
      <c r="F1237" s="6"/>
      <c r="G1237" s="6"/>
      <c r="H1237" s="6"/>
      <c r="I1237" s="19"/>
      <c r="J1237" s="6"/>
      <c r="K1237" s="6"/>
      <c r="L1237" s="6"/>
      <c r="M1237" s="19"/>
      <c r="N1237" s="6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</row>
    <row r="1238" spans="1:28" x14ac:dyDescent="0.25">
      <c r="A1238" s="51"/>
      <c r="B1238" s="205"/>
      <c r="C1238" s="6"/>
      <c r="D1238" s="6"/>
      <c r="E1238" s="6"/>
      <c r="F1238" s="6"/>
      <c r="G1238" s="6"/>
      <c r="H1238" s="6"/>
      <c r="I1238" s="19"/>
      <c r="J1238" s="6"/>
      <c r="K1238" s="6"/>
      <c r="L1238" s="6"/>
      <c r="M1238" s="19"/>
      <c r="N1238" s="6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</row>
    <row r="1239" spans="1:28" x14ac:dyDescent="0.25">
      <c r="A1239" s="51"/>
      <c r="B1239" s="205"/>
      <c r="C1239" s="6"/>
      <c r="D1239" s="6"/>
      <c r="E1239" s="6"/>
      <c r="F1239" s="6"/>
      <c r="G1239" s="6"/>
      <c r="H1239" s="6"/>
      <c r="I1239" s="19"/>
      <c r="J1239" s="6"/>
      <c r="K1239" s="6"/>
      <c r="L1239" s="6"/>
      <c r="M1239" s="19"/>
      <c r="N1239" s="6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</row>
    <row r="1240" spans="1:28" x14ac:dyDescent="0.25">
      <c r="A1240" s="51"/>
      <c r="B1240" s="205"/>
      <c r="C1240" s="6"/>
      <c r="D1240" s="6"/>
      <c r="E1240" s="6"/>
      <c r="F1240" s="6"/>
      <c r="G1240" s="6"/>
      <c r="H1240" s="6"/>
      <c r="I1240" s="19"/>
      <c r="J1240" s="6"/>
      <c r="K1240" s="6"/>
      <c r="L1240" s="6"/>
      <c r="M1240" s="19"/>
      <c r="N1240" s="6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</row>
    <row r="1241" spans="1:28" x14ac:dyDescent="0.25">
      <c r="A1241" s="51"/>
      <c r="B1241" s="205"/>
      <c r="C1241" s="6"/>
      <c r="D1241" s="6"/>
      <c r="E1241" s="6"/>
      <c r="F1241" s="6"/>
      <c r="G1241" s="6"/>
      <c r="H1241" s="6"/>
      <c r="I1241" s="19"/>
      <c r="J1241" s="6"/>
      <c r="K1241" s="6"/>
      <c r="L1241" s="6"/>
      <c r="M1241" s="19"/>
      <c r="N1241" s="6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</row>
    <row r="1242" spans="1:28" x14ac:dyDescent="0.25">
      <c r="A1242" s="51"/>
      <c r="B1242" s="77"/>
      <c r="C1242" s="5"/>
      <c r="D1242" s="5"/>
      <c r="E1242" s="5"/>
      <c r="F1242" s="5"/>
      <c r="G1242" s="5"/>
      <c r="H1242" s="5"/>
      <c r="I1242" s="20"/>
      <c r="J1242" s="5"/>
      <c r="K1242" s="5"/>
      <c r="L1242" s="5"/>
      <c r="M1242" s="20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</row>
    <row r="1243" spans="1:28" x14ac:dyDescent="0.25">
      <c r="A1243" s="51"/>
      <c r="B1243" s="77"/>
      <c r="C1243" s="5"/>
      <c r="D1243" s="5"/>
      <c r="E1243" s="5"/>
      <c r="F1243" s="5"/>
      <c r="G1243" s="5"/>
      <c r="H1243" s="5"/>
      <c r="I1243" s="20"/>
      <c r="J1243" s="5"/>
      <c r="K1243" s="5"/>
      <c r="L1243" s="5"/>
      <c r="M1243" s="20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</row>
    <row r="1244" spans="1:28" x14ac:dyDescent="0.25">
      <c r="A1244" s="51"/>
      <c r="B1244" s="77"/>
      <c r="C1244" s="5"/>
      <c r="D1244" s="5"/>
      <c r="E1244" s="5"/>
      <c r="F1244" s="5"/>
      <c r="G1244" s="5"/>
      <c r="H1244" s="5"/>
      <c r="I1244" s="20"/>
      <c r="J1244" s="5"/>
      <c r="K1244" s="5"/>
      <c r="L1244" s="5"/>
      <c r="M1244" s="20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</row>
    <row r="1245" spans="1:28" x14ac:dyDescent="0.25">
      <c r="A1245" s="51"/>
      <c r="B1245" s="77"/>
      <c r="C1245" s="5"/>
      <c r="D1245" s="5"/>
      <c r="E1245" s="5"/>
      <c r="F1245" s="5"/>
      <c r="G1245" s="5"/>
      <c r="H1245" s="5"/>
      <c r="I1245" s="20"/>
      <c r="J1245" s="5"/>
      <c r="K1245" s="5"/>
      <c r="L1245" s="5"/>
      <c r="M1245" s="20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</row>
    <row r="1246" spans="1:28" x14ac:dyDescent="0.25">
      <c r="A1246" s="51"/>
      <c r="B1246" s="77"/>
      <c r="C1246" s="5"/>
      <c r="D1246" s="5"/>
      <c r="E1246" s="5"/>
      <c r="F1246" s="5"/>
      <c r="G1246" s="5"/>
      <c r="H1246" s="5"/>
      <c r="I1246" s="20"/>
      <c r="J1246" s="5"/>
      <c r="K1246" s="5"/>
      <c r="L1246" s="5"/>
      <c r="M1246" s="20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</row>
    <row r="1247" spans="1:28" x14ac:dyDescent="0.25">
      <c r="A1247" s="51"/>
      <c r="B1247" s="77"/>
      <c r="C1247" s="5"/>
      <c r="D1247" s="5"/>
      <c r="E1247" s="5"/>
      <c r="F1247" s="5"/>
      <c r="G1247" s="5"/>
      <c r="H1247" s="5"/>
      <c r="I1247" s="20"/>
      <c r="J1247" s="5"/>
      <c r="K1247" s="5"/>
      <c r="L1247" s="5"/>
      <c r="M1247" s="20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</row>
    <row r="1248" spans="1:28" x14ac:dyDescent="0.25">
      <c r="A1248" s="51"/>
      <c r="B1248" s="77"/>
      <c r="C1248" s="5"/>
      <c r="D1248" s="5"/>
      <c r="E1248" s="5"/>
      <c r="F1248" s="5"/>
      <c r="G1248" s="5"/>
      <c r="H1248" s="5"/>
      <c r="I1248" s="20"/>
      <c r="J1248" s="5"/>
      <c r="K1248" s="5"/>
      <c r="L1248" s="5"/>
      <c r="M1248" s="20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</row>
    <row r="1249" spans="1:28" x14ac:dyDescent="0.25">
      <c r="A1249" s="51"/>
      <c r="B1249" s="77"/>
      <c r="C1249" s="5"/>
      <c r="D1249" s="5"/>
      <c r="E1249" s="5"/>
      <c r="F1249" s="5"/>
      <c r="G1249" s="5"/>
      <c r="H1249" s="5"/>
      <c r="I1249" s="20"/>
      <c r="J1249" s="5"/>
      <c r="K1249" s="5"/>
      <c r="L1249" s="5"/>
      <c r="M1249" s="20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</row>
    <row r="1250" spans="1:28" x14ac:dyDescent="0.25">
      <c r="A1250" s="51"/>
      <c r="B1250" s="77"/>
      <c r="C1250" s="5"/>
      <c r="D1250" s="5"/>
      <c r="E1250" s="5"/>
      <c r="F1250" s="5"/>
      <c r="G1250" s="5"/>
      <c r="H1250" s="5"/>
      <c r="I1250" s="20"/>
      <c r="J1250" s="5"/>
      <c r="K1250" s="5"/>
      <c r="L1250" s="5"/>
      <c r="M1250" s="20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</row>
    <row r="1251" spans="1:28" ht="22.9" customHeight="1" x14ac:dyDescent="0.25">
      <c r="A1251" s="51"/>
      <c r="B1251" s="77"/>
      <c r="C1251" s="5"/>
      <c r="D1251" s="5"/>
      <c r="E1251" s="5"/>
      <c r="F1251" s="5"/>
      <c r="G1251" s="5"/>
      <c r="H1251" s="5"/>
      <c r="I1251" s="20"/>
      <c r="J1251" s="5"/>
      <c r="K1251" s="5"/>
      <c r="L1251" s="5"/>
      <c r="M1251" s="20"/>
      <c r="N1251" s="5"/>
      <c r="O1251" s="2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</row>
    <row r="1252" spans="1:28" x14ac:dyDescent="0.25">
      <c r="A1252" s="51"/>
      <c r="B1252" s="77"/>
      <c r="C1252" s="5"/>
      <c r="D1252" s="5"/>
      <c r="E1252" s="5"/>
      <c r="F1252" s="5"/>
      <c r="G1252" s="5"/>
      <c r="H1252" s="5"/>
      <c r="I1252" s="20"/>
      <c r="J1252" s="5"/>
      <c r="K1252" s="5"/>
      <c r="L1252" s="5"/>
      <c r="M1252" s="20"/>
      <c r="N1252" s="5"/>
      <c r="O1252" s="6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</row>
    <row r="1253" spans="1:28" x14ac:dyDescent="0.25">
      <c r="A1253" s="51"/>
      <c r="B1253" s="77"/>
      <c r="C1253" s="5"/>
      <c r="D1253" s="5"/>
      <c r="E1253" s="5"/>
      <c r="F1253" s="5"/>
      <c r="G1253" s="5"/>
      <c r="H1253" s="5"/>
      <c r="I1253" s="20"/>
      <c r="J1253" s="5"/>
      <c r="K1253" s="5"/>
      <c r="L1253" s="5"/>
      <c r="M1253" s="20"/>
      <c r="N1253" s="5"/>
      <c r="O1253" s="6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</row>
    <row r="1254" spans="1:28" x14ac:dyDescent="0.25">
      <c r="A1254" s="51"/>
      <c r="B1254" s="77"/>
      <c r="C1254" s="5"/>
      <c r="D1254" s="5"/>
      <c r="E1254" s="5"/>
      <c r="F1254" s="5"/>
      <c r="G1254" s="5"/>
      <c r="H1254" s="5"/>
      <c r="I1254" s="20"/>
      <c r="J1254" s="5"/>
      <c r="K1254" s="5"/>
      <c r="L1254" s="5"/>
      <c r="M1254" s="20"/>
      <c r="N1254" s="5"/>
      <c r="O1254" s="6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</row>
    <row r="1255" spans="1:28" x14ac:dyDescent="0.25">
      <c r="A1255" s="51"/>
      <c r="B1255" s="77"/>
      <c r="C1255" s="5"/>
      <c r="D1255" s="5"/>
      <c r="E1255" s="5"/>
      <c r="F1255" s="5"/>
      <c r="G1255" s="5"/>
      <c r="H1255" s="5"/>
      <c r="I1255" s="20"/>
      <c r="J1255" s="5"/>
      <c r="K1255" s="5"/>
      <c r="L1255" s="5"/>
      <c r="M1255" s="20"/>
      <c r="N1255" s="5"/>
      <c r="O1255" s="6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</row>
    <row r="1256" spans="1:28" x14ac:dyDescent="0.25">
      <c r="A1256" s="51"/>
      <c r="B1256" s="77"/>
      <c r="C1256" s="5"/>
      <c r="D1256" s="5"/>
      <c r="E1256" s="5"/>
      <c r="F1256" s="5"/>
      <c r="G1256" s="5"/>
      <c r="H1256" s="5"/>
      <c r="I1256" s="20"/>
      <c r="J1256" s="5"/>
      <c r="K1256" s="5"/>
      <c r="L1256" s="5"/>
      <c r="M1256" s="19"/>
      <c r="N1256" s="5"/>
      <c r="O1256" s="6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</row>
    <row r="1257" spans="1:28" x14ac:dyDescent="0.25">
      <c r="A1257" s="51"/>
      <c r="B1257" s="77"/>
      <c r="C1257" s="5"/>
      <c r="D1257" s="5"/>
      <c r="E1257" s="5"/>
      <c r="F1257" s="5"/>
      <c r="G1257" s="5"/>
      <c r="H1257" s="5"/>
      <c r="I1257" s="20"/>
      <c r="J1257" s="5"/>
      <c r="K1257" s="5"/>
      <c r="L1257" s="5"/>
      <c r="M1257" s="20"/>
      <c r="N1257" s="5"/>
      <c r="O1257" s="6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</row>
    <row r="1258" spans="1:28" x14ac:dyDescent="0.25">
      <c r="A1258" s="51"/>
      <c r="B1258" s="77"/>
      <c r="C1258" s="5"/>
      <c r="D1258" s="5"/>
      <c r="E1258" s="5"/>
      <c r="F1258" s="5"/>
      <c r="G1258" s="5"/>
      <c r="H1258" s="5"/>
      <c r="I1258" s="20"/>
      <c r="J1258" s="5"/>
      <c r="K1258" s="5"/>
      <c r="L1258" s="5"/>
      <c r="M1258" s="20"/>
      <c r="N1258" s="5"/>
      <c r="O1258" s="6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</row>
    <row r="1259" spans="1:28" x14ac:dyDescent="0.25">
      <c r="A1259" s="51"/>
      <c r="B1259" s="77"/>
      <c r="C1259" s="5"/>
      <c r="D1259" s="5"/>
      <c r="E1259" s="5"/>
      <c r="F1259" s="5"/>
      <c r="G1259" s="5"/>
      <c r="H1259" s="5"/>
      <c r="I1259" s="20"/>
      <c r="J1259" s="5"/>
      <c r="K1259" s="5"/>
      <c r="L1259" s="5"/>
      <c r="M1259" s="20"/>
      <c r="N1259" s="5"/>
      <c r="O1259" s="6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</row>
    <row r="1260" spans="1:28" x14ac:dyDescent="0.25">
      <c r="A1260" s="51"/>
      <c r="B1260" s="77"/>
      <c r="C1260" s="5"/>
      <c r="D1260" s="5"/>
      <c r="E1260" s="5"/>
      <c r="F1260" s="5"/>
      <c r="G1260" s="5"/>
      <c r="H1260" s="5"/>
      <c r="I1260" s="20"/>
      <c r="J1260" s="5"/>
      <c r="K1260" s="5"/>
      <c r="L1260" s="5"/>
      <c r="M1260" s="20"/>
      <c r="N1260" s="5"/>
      <c r="O1260" s="6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</row>
    <row r="1261" spans="1:28" x14ac:dyDescent="0.25">
      <c r="A1261" s="51"/>
      <c r="B1261" s="77"/>
      <c r="C1261" s="5"/>
      <c r="D1261" s="5"/>
      <c r="E1261" s="5"/>
      <c r="F1261" s="5"/>
      <c r="G1261" s="5"/>
      <c r="H1261" s="5"/>
      <c r="I1261" s="20"/>
      <c r="J1261" s="5"/>
      <c r="K1261" s="5"/>
      <c r="L1261" s="5"/>
      <c r="M1261" s="20"/>
      <c r="N1261" s="5"/>
      <c r="O1261" s="6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</row>
    <row r="1262" spans="1:28" x14ac:dyDescent="0.25">
      <c r="A1262" s="6"/>
      <c r="B1262" s="77"/>
      <c r="C1262" s="5"/>
      <c r="D1262" s="5"/>
      <c r="E1262" s="5"/>
      <c r="F1262" s="5"/>
      <c r="G1262" s="5"/>
      <c r="H1262" s="5"/>
      <c r="I1262" s="20"/>
      <c r="J1262" s="5"/>
      <c r="K1262" s="5"/>
      <c r="L1262" s="5"/>
      <c r="M1262" s="20"/>
      <c r="N1262" s="5"/>
      <c r="O1262" s="6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</row>
    <row r="1263" spans="1:28" x14ac:dyDescent="0.25">
      <c r="B1263" s="77"/>
      <c r="C1263" s="5"/>
      <c r="D1263" s="5"/>
      <c r="E1263" s="5"/>
      <c r="F1263" s="5"/>
      <c r="G1263" s="5"/>
      <c r="H1263" s="5"/>
      <c r="I1263" s="20"/>
      <c r="J1263" s="5"/>
      <c r="K1263" s="5"/>
      <c r="L1263" s="5"/>
      <c r="M1263" s="20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</row>
    <row r="1264" spans="1:28" x14ac:dyDescent="0.25">
      <c r="B1264" s="77"/>
      <c r="C1264" s="5"/>
      <c r="D1264" s="5"/>
      <c r="E1264" s="5"/>
      <c r="F1264" s="5"/>
      <c r="G1264" s="5"/>
      <c r="H1264" s="5"/>
      <c r="I1264" s="20"/>
      <c r="J1264" s="5"/>
      <c r="K1264" s="5"/>
      <c r="L1264" s="5"/>
      <c r="M1264" s="20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</row>
    <row r="1265" spans="1:28" x14ac:dyDescent="0.25">
      <c r="B1265" s="77"/>
      <c r="C1265" s="5"/>
      <c r="D1265" s="5"/>
      <c r="E1265" s="5"/>
      <c r="F1265" s="5"/>
      <c r="G1265" s="5"/>
      <c r="H1265" s="5"/>
      <c r="I1265" s="20"/>
      <c r="J1265" s="5"/>
      <c r="K1265" s="5"/>
      <c r="L1265" s="5"/>
      <c r="M1265" s="20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</row>
    <row r="1266" spans="1:28" x14ac:dyDescent="0.25">
      <c r="B1266" s="77"/>
      <c r="C1266" s="5"/>
      <c r="D1266" s="5"/>
      <c r="E1266" s="5"/>
      <c r="F1266" s="5"/>
      <c r="G1266" s="5"/>
      <c r="H1266" s="5"/>
      <c r="I1266" s="20"/>
      <c r="J1266" s="5"/>
      <c r="K1266" s="5"/>
      <c r="L1266" s="5"/>
      <c r="M1266" s="20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</row>
    <row r="1267" spans="1:28" ht="30" x14ac:dyDescent="0.25">
      <c r="A1267" s="89" t="s">
        <v>2165</v>
      </c>
      <c r="B1267" s="203" t="s">
        <v>345</v>
      </c>
      <c r="C1267" s="4">
        <f>SUM(C1268:C1300)</f>
        <v>25</v>
      </c>
      <c r="D1267" s="4">
        <v>321</v>
      </c>
      <c r="E1267" s="49" t="s">
        <v>346</v>
      </c>
      <c r="F1267" s="4">
        <f>SUM(F1268:F1300)</f>
        <v>0</v>
      </c>
      <c r="G1267" s="16">
        <f>SUM(G1268:G1300)</f>
        <v>3</v>
      </c>
      <c r="H1267" s="16">
        <f t="shared" ref="H1267:L1267" si="50">SUM(H1268:H1300)</f>
        <v>0</v>
      </c>
      <c r="I1267" s="16"/>
      <c r="J1267" s="16">
        <f t="shared" si="50"/>
        <v>4</v>
      </c>
      <c r="K1267" s="16">
        <f t="shared" si="50"/>
        <v>0</v>
      </c>
      <c r="L1267" s="16">
        <f t="shared" si="50"/>
        <v>0</v>
      </c>
      <c r="M1267" s="15"/>
      <c r="N1267" s="16">
        <f>C1267+G1267+J1267</f>
        <v>32</v>
      </c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</row>
    <row r="1268" spans="1:28" x14ac:dyDescent="0.25">
      <c r="A1268" s="43" t="s">
        <v>347</v>
      </c>
      <c r="B1268" s="205"/>
      <c r="C1268" s="6">
        <v>1</v>
      </c>
      <c r="D1268" s="6"/>
      <c r="E1268" s="6"/>
      <c r="F1268" s="6"/>
      <c r="G1268" s="6"/>
      <c r="H1268" s="6"/>
      <c r="I1268" s="19"/>
      <c r="J1268" s="6"/>
      <c r="K1268" s="6"/>
      <c r="L1268" s="6"/>
      <c r="M1268" s="19"/>
      <c r="N1268" s="6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</row>
    <row r="1269" spans="1:28" x14ac:dyDescent="0.25">
      <c r="A1269" s="43" t="s">
        <v>348</v>
      </c>
      <c r="B1269" s="205"/>
      <c r="C1269" s="6">
        <v>1</v>
      </c>
      <c r="D1269" s="6"/>
      <c r="E1269" s="6"/>
      <c r="F1269" s="6"/>
      <c r="G1269" s="6"/>
      <c r="H1269" s="6"/>
      <c r="I1269" s="19"/>
      <c r="J1269" s="6"/>
      <c r="K1269" s="6"/>
      <c r="L1269" s="6"/>
      <c r="M1269" s="19"/>
      <c r="N1269" s="6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</row>
    <row r="1270" spans="1:28" x14ac:dyDescent="0.25">
      <c r="A1270" s="43" t="s">
        <v>349</v>
      </c>
      <c r="B1270" s="205"/>
      <c r="C1270" s="6">
        <v>1</v>
      </c>
      <c r="D1270" s="6"/>
      <c r="E1270" s="6"/>
      <c r="F1270" s="6"/>
      <c r="G1270" s="6"/>
      <c r="H1270" s="6"/>
      <c r="I1270" s="19"/>
      <c r="J1270" s="6"/>
      <c r="K1270" s="6"/>
      <c r="L1270" s="6"/>
      <c r="M1270" s="19"/>
      <c r="N1270" s="6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</row>
    <row r="1271" spans="1:28" x14ac:dyDescent="0.25">
      <c r="A1271" s="43" t="s">
        <v>350</v>
      </c>
      <c r="B1271" s="205"/>
      <c r="C1271" s="6">
        <v>1</v>
      </c>
      <c r="D1271" s="6"/>
      <c r="E1271" s="6"/>
      <c r="F1271" s="6"/>
      <c r="G1271" s="6"/>
      <c r="H1271" s="6"/>
      <c r="I1271" s="19"/>
      <c r="J1271" s="6"/>
      <c r="K1271" s="6"/>
      <c r="L1271" s="6"/>
      <c r="M1271" s="19"/>
      <c r="N1271" s="6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</row>
    <row r="1272" spans="1:28" x14ac:dyDescent="0.25">
      <c r="A1272" s="43" t="s">
        <v>351</v>
      </c>
      <c r="B1272" s="205"/>
      <c r="C1272" s="6">
        <v>1</v>
      </c>
      <c r="D1272" s="6"/>
      <c r="E1272" s="6"/>
      <c r="F1272" s="6"/>
      <c r="G1272" s="6"/>
      <c r="H1272" s="6"/>
      <c r="I1272" s="19"/>
      <c r="J1272" s="6"/>
      <c r="K1272" s="6"/>
      <c r="L1272" s="6"/>
      <c r="M1272" s="19"/>
      <c r="N1272" s="6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</row>
    <row r="1273" spans="1:28" x14ac:dyDescent="0.25">
      <c r="A1273" s="43" t="s">
        <v>352</v>
      </c>
      <c r="B1273" s="205"/>
      <c r="C1273" s="6">
        <v>1</v>
      </c>
      <c r="D1273" s="6"/>
      <c r="E1273" s="6"/>
      <c r="F1273" s="6"/>
      <c r="G1273" s="6"/>
      <c r="H1273" s="6"/>
      <c r="I1273" s="19"/>
      <c r="J1273" s="6"/>
      <c r="K1273" s="6"/>
      <c r="L1273" s="6"/>
      <c r="M1273" s="19"/>
      <c r="N1273" s="6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</row>
    <row r="1274" spans="1:28" x14ac:dyDescent="0.25">
      <c r="A1274" s="43" t="s">
        <v>353</v>
      </c>
      <c r="B1274" s="205"/>
      <c r="C1274" s="6">
        <v>1</v>
      </c>
      <c r="D1274" s="6"/>
      <c r="E1274" s="6"/>
      <c r="F1274" s="6"/>
      <c r="G1274" s="6"/>
      <c r="H1274" s="6"/>
      <c r="I1274" s="19"/>
      <c r="J1274" s="6"/>
      <c r="K1274" s="6"/>
      <c r="L1274" s="6"/>
      <c r="M1274" s="19"/>
      <c r="N1274" s="6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</row>
    <row r="1275" spans="1:28" x14ac:dyDescent="0.25">
      <c r="A1275" s="43" t="s">
        <v>355</v>
      </c>
      <c r="B1275" s="205"/>
      <c r="C1275" s="6">
        <v>1</v>
      </c>
      <c r="D1275" s="6"/>
      <c r="E1275" s="6"/>
      <c r="F1275" s="6"/>
      <c r="G1275" s="6"/>
      <c r="H1275" s="6"/>
      <c r="I1275" s="19"/>
      <c r="J1275" s="6"/>
      <c r="K1275" s="6"/>
      <c r="L1275" s="6"/>
      <c r="M1275" s="19"/>
      <c r="N1275" s="6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</row>
    <row r="1276" spans="1:28" x14ac:dyDescent="0.25">
      <c r="A1276" s="43" t="s">
        <v>356</v>
      </c>
      <c r="B1276" s="205"/>
      <c r="C1276" s="6">
        <v>1</v>
      </c>
      <c r="D1276" s="6"/>
      <c r="E1276" s="6"/>
      <c r="F1276" s="6"/>
      <c r="G1276" s="6"/>
      <c r="H1276" s="6"/>
      <c r="I1276" s="19"/>
      <c r="J1276" s="6"/>
      <c r="K1276" s="6"/>
      <c r="L1276" s="6"/>
      <c r="M1276" s="19"/>
      <c r="N1276" s="6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</row>
    <row r="1277" spans="1:28" x14ac:dyDescent="0.25">
      <c r="A1277" s="43" t="s">
        <v>93</v>
      </c>
      <c r="B1277" s="205"/>
      <c r="C1277" s="6">
        <v>1</v>
      </c>
      <c r="D1277" s="6"/>
      <c r="E1277" s="6"/>
      <c r="F1277" s="6"/>
      <c r="G1277" s="6"/>
      <c r="H1277" s="6"/>
      <c r="I1277" s="19"/>
      <c r="J1277" s="6"/>
      <c r="K1277" s="6"/>
      <c r="L1277" s="6"/>
      <c r="M1277" s="19"/>
      <c r="N1277" s="6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</row>
    <row r="1278" spans="1:28" x14ac:dyDescent="0.25">
      <c r="A1278" s="43" t="s">
        <v>357</v>
      </c>
      <c r="B1278" s="77"/>
      <c r="C1278" s="5">
        <v>1</v>
      </c>
      <c r="D1278" s="5"/>
      <c r="E1278" s="5"/>
      <c r="F1278" s="5"/>
      <c r="G1278" s="5"/>
      <c r="H1278" s="5"/>
      <c r="I1278" s="20"/>
      <c r="J1278" s="5"/>
      <c r="K1278" s="5"/>
      <c r="L1278" s="5"/>
      <c r="M1278" s="20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</row>
    <row r="1279" spans="1:28" x14ac:dyDescent="0.25">
      <c r="A1279" s="43" t="s">
        <v>358</v>
      </c>
      <c r="B1279" s="77"/>
      <c r="C1279" s="5">
        <v>1</v>
      </c>
      <c r="D1279" s="5"/>
      <c r="E1279" s="5"/>
      <c r="F1279" s="5"/>
      <c r="G1279" s="5"/>
      <c r="H1279" s="5"/>
      <c r="I1279" s="20"/>
      <c r="J1279" s="5"/>
      <c r="K1279" s="5"/>
      <c r="L1279" s="5"/>
      <c r="M1279" s="20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</row>
    <row r="1280" spans="1:28" x14ac:dyDescent="0.25">
      <c r="A1280" s="43" t="s">
        <v>359</v>
      </c>
      <c r="B1280" s="77"/>
      <c r="C1280" s="5">
        <v>1</v>
      </c>
      <c r="D1280" s="5"/>
      <c r="E1280" s="5"/>
      <c r="F1280" s="5"/>
      <c r="G1280" s="5"/>
      <c r="H1280" s="5"/>
      <c r="I1280" s="20"/>
      <c r="J1280" s="5"/>
      <c r="K1280" s="5"/>
      <c r="L1280" s="5"/>
      <c r="M1280" s="20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</row>
    <row r="1281" spans="1:28" x14ac:dyDescent="0.25">
      <c r="A1281" s="43" t="s">
        <v>360</v>
      </c>
      <c r="B1281" s="77"/>
      <c r="C1281" s="5">
        <v>1</v>
      </c>
      <c r="D1281" s="5"/>
      <c r="E1281" s="5"/>
      <c r="F1281" s="5"/>
      <c r="G1281" s="5"/>
      <c r="H1281" s="5"/>
      <c r="I1281" s="20"/>
      <c r="J1281" s="5"/>
      <c r="K1281" s="5"/>
      <c r="L1281" s="5"/>
      <c r="M1281" s="20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</row>
    <row r="1282" spans="1:28" x14ac:dyDescent="0.25">
      <c r="A1282" s="43" t="s">
        <v>1869</v>
      </c>
      <c r="B1282" s="77"/>
      <c r="C1282" s="5">
        <v>1</v>
      </c>
      <c r="D1282" s="5"/>
      <c r="E1282" s="5"/>
      <c r="F1282" s="5"/>
      <c r="G1282" s="5"/>
      <c r="H1282" s="5"/>
      <c r="I1282" s="20"/>
      <c r="J1282" s="5"/>
      <c r="K1282" s="5"/>
      <c r="L1282" s="5"/>
      <c r="M1282" s="20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</row>
    <row r="1283" spans="1:28" ht="16.5" customHeight="1" x14ac:dyDescent="0.25">
      <c r="A1283" s="43" t="s">
        <v>361</v>
      </c>
      <c r="B1283" s="77"/>
      <c r="C1283" s="5">
        <v>1</v>
      </c>
      <c r="D1283" s="5"/>
      <c r="E1283" s="5"/>
      <c r="F1283" s="5"/>
      <c r="G1283" s="5"/>
      <c r="H1283" s="5"/>
      <c r="I1283" s="20"/>
      <c r="J1283" s="5"/>
      <c r="K1283" s="5"/>
      <c r="L1283" s="5"/>
      <c r="M1283" s="20"/>
      <c r="N1283" s="5"/>
      <c r="O1283" s="2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</row>
    <row r="1284" spans="1:28" x14ac:dyDescent="0.25">
      <c r="A1284" s="43" t="s">
        <v>362</v>
      </c>
      <c r="B1284" s="77"/>
      <c r="C1284" s="5">
        <v>1</v>
      </c>
      <c r="D1284" s="5"/>
      <c r="E1284" s="5"/>
      <c r="F1284" s="5"/>
      <c r="G1284" s="5"/>
      <c r="H1284" s="5"/>
      <c r="I1284" s="20"/>
      <c r="J1284" s="5"/>
      <c r="K1284" s="5"/>
      <c r="L1284" s="5"/>
      <c r="M1284" s="20"/>
      <c r="N1284" s="5"/>
      <c r="O1284" s="6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</row>
    <row r="1285" spans="1:28" x14ac:dyDescent="0.25">
      <c r="A1285" s="43" t="s">
        <v>363</v>
      </c>
      <c r="B1285" s="77"/>
      <c r="C1285" s="5">
        <v>1</v>
      </c>
      <c r="D1285" s="5"/>
      <c r="E1285" s="5"/>
      <c r="F1285" s="5"/>
      <c r="G1285" s="5"/>
      <c r="H1285" s="5"/>
      <c r="I1285" s="20"/>
      <c r="J1285" s="5"/>
      <c r="K1285" s="5"/>
      <c r="L1285" s="5"/>
      <c r="M1285" s="20"/>
      <c r="N1285" s="5"/>
      <c r="O1285" s="6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</row>
    <row r="1286" spans="1:28" x14ac:dyDescent="0.25">
      <c r="A1286" s="43" t="s">
        <v>364</v>
      </c>
      <c r="B1286" s="77"/>
      <c r="C1286" s="5">
        <v>1</v>
      </c>
      <c r="D1286" s="5"/>
      <c r="E1286" s="5"/>
      <c r="F1286" s="5"/>
      <c r="G1286" s="5"/>
      <c r="H1286" s="5"/>
      <c r="I1286" s="20"/>
      <c r="J1286" s="5"/>
      <c r="K1286" s="5"/>
      <c r="L1286" s="5"/>
      <c r="M1286" s="20"/>
      <c r="N1286" s="5"/>
      <c r="O1286" s="6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</row>
    <row r="1287" spans="1:28" x14ac:dyDescent="0.25">
      <c r="A1287" s="43" t="s">
        <v>365</v>
      </c>
      <c r="B1287" s="77"/>
      <c r="C1287" s="5">
        <v>1</v>
      </c>
      <c r="D1287" s="5"/>
      <c r="E1287" s="5"/>
      <c r="F1287" s="5"/>
      <c r="G1287" s="5"/>
      <c r="H1287" s="5"/>
      <c r="I1287" s="20"/>
      <c r="J1287" s="5"/>
      <c r="K1287" s="5"/>
      <c r="L1287" s="5"/>
      <c r="M1287" s="20"/>
      <c r="N1287" s="5"/>
      <c r="O1287" s="6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</row>
    <row r="1288" spans="1:28" x14ac:dyDescent="0.25">
      <c r="A1288" s="43" t="s">
        <v>287</v>
      </c>
      <c r="B1288" s="77"/>
      <c r="C1288" s="5">
        <v>1</v>
      </c>
      <c r="D1288" s="5"/>
      <c r="E1288" s="5"/>
      <c r="F1288" s="5"/>
      <c r="G1288" s="5"/>
      <c r="H1288" s="5"/>
      <c r="I1288" s="20"/>
      <c r="J1288" s="5"/>
      <c r="K1288" s="5"/>
      <c r="L1288" s="5"/>
      <c r="M1288" s="20"/>
      <c r="N1288" s="5"/>
      <c r="O1288" s="6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</row>
    <row r="1289" spans="1:28" x14ac:dyDescent="0.25">
      <c r="A1289" s="43" t="s">
        <v>366</v>
      </c>
      <c r="B1289" s="77"/>
      <c r="C1289" s="5">
        <v>1</v>
      </c>
      <c r="D1289" s="5"/>
      <c r="E1289" s="5"/>
      <c r="F1289" s="5"/>
      <c r="G1289" s="5"/>
      <c r="H1289" s="5"/>
      <c r="I1289" s="20"/>
      <c r="J1289" s="5"/>
      <c r="K1289" s="5"/>
      <c r="L1289" s="5"/>
      <c r="M1289" s="20"/>
      <c r="N1289" s="5"/>
      <c r="O1289" s="6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</row>
    <row r="1290" spans="1:28" x14ac:dyDescent="0.25">
      <c r="A1290" s="43" t="s">
        <v>367</v>
      </c>
      <c r="B1290" s="77"/>
      <c r="C1290" s="5">
        <v>1</v>
      </c>
      <c r="D1290" s="5"/>
      <c r="E1290" s="5"/>
      <c r="F1290" s="5"/>
      <c r="G1290" s="5"/>
      <c r="H1290" s="5"/>
      <c r="I1290" s="20"/>
      <c r="J1290" s="5"/>
      <c r="K1290" s="5"/>
      <c r="L1290" s="5"/>
      <c r="M1290" s="20"/>
      <c r="N1290" s="5"/>
      <c r="O1290" s="6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</row>
    <row r="1291" spans="1:28" x14ac:dyDescent="0.25">
      <c r="A1291" s="43" t="s">
        <v>368</v>
      </c>
      <c r="B1291" s="77"/>
      <c r="C1291" s="5">
        <v>1</v>
      </c>
      <c r="D1291" s="5"/>
      <c r="E1291" s="5"/>
      <c r="F1291" s="5"/>
      <c r="G1291" s="5"/>
      <c r="H1291" s="5"/>
      <c r="I1291" s="20"/>
      <c r="J1291" s="5"/>
      <c r="K1291" s="5"/>
      <c r="L1291" s="5"/>
      <c r="M1291" s="20"/>
      <c r="N1291" s="5"/>
      <c r="O1291" s="6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</row>
    <row r="1292" spans="1:28" x14ac:dyDescent="0.25">
      <c r="A1292" s="43" t="s">
        <v>369</v>
      </c>
      <c r="B1292" s="77"/>
      <c r="C1292" s="5">
        <v>1</v>
      </c>
      <c r="D1292" s="5"/>
      <c r="E1292" s="5"/>
      <c r="F1292" s="5"/>
      <c r="G1292" s="5"/>
      <c r="H1292" s="5"/>
      <c r="I1292" s="20"/>
      <c r="J1292" s="5"/>
      <c r="K1292" s="5"/>
      <c r="L1292" s="5"/>
      <c r="M1292" s="20"/>
      <c r="N1292" s="5"/>
      <c r="O1292" s="6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</row>
    <row r="1293" spans="1:28" x14ac:dyDescent="0.25">
      <c r="A1293" s="43" t="s">
        <v>370</v>
      </c>
      <c r="B1293" s="77"/>
      <c r="C1293" s="5"/>
      <c r="D1293" s="5"/>
      <c r="E1293" s="5"/>
      <c r="F1293" s="5"/>
      <c r="G1293" s="5"/>
      <c r="H1293" s="5"/>
      <c r="I1293" s="20"/>
      <c r="J1293" s="5">
        <v>1</v>
      </c>
      <c r="K1293" s="5"/>
      <c r="L1293" s="5"/>
      <c r="M1293" s="20"/>
      <c r="N1293" s="5"/>
      <c r="O1293" s="6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</row>
    <row r="1294" spans="1:28" x14ac:dyDescent="0.25">
      <c r="A1294" s="43" t="s">
        <v>371</v>
      </c>
      <c r="B1294" s="77"/>
      <c r="C1294" s="5"/>
      <c r="D1294" s="5"/>
      <c r="E1294" s="5"/>
      <c r="F1294" s="5"/>
      <c r="G1294" s="5"/>
      <c r="H1294" s="5"/>
      <c r="I1294" s="20"/>
      <c r="J1294" s="5">
        <v>1</v>
      </c>
      <c r="K1294" s="5"/>
      <c r="L1294" s="5"/>
      <c r="M1294" s="20"/>
      <c r="N1294" s="5"/>
      <c r="O1294" s="6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</row>
    <row r="1295" spans="1:28" x14ac:dyDescent="0.25">
      <c r="A1295" s="43" t="s">
        <v>373</v>
      </c>
      <c r="B1295" s="77"/>
      <c r="C1295" s="5"/>
      <c r="D1295" s="5"/>
      <c r="E1295" s="5"/>
      <c r="F1295" s="5"/>
      <c r="G1295" s="5"/>
      <c r="H1295" s="5"/>
      <c r="I1295" s="20"/>
      <c r="J1295" s="5">
        <v>1</v>
      </c>
      <c r="K1295" s="5"/>
      <c r="L1295" s="5"/>
      <c r="M1295" s="20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</row>
    <row r="1296" spans="1:28" x14ac:dyDescent="0.25">
      <c r="A1296" s="6" t="s">
        <v>374</v>
      </c>
      <c r="B1296" s="77"/>
      <c r="C1296" s="5"/>
      <c r="D1296" s="5"/>
      <c r="E1296" s="5"/>
      <c r="F1296" s="5"/>
      <c r="G1296" s="5"/>
      <c r="H1296" s="5"/>
      <c r="I1296" s="20"/>
      <c r="J1296" s="5">
        <v>1</v>
      </c>
      <c r="K1296" s="5"/>
      <c r="L1296" s="5"/>
      <c r="M1296" s="20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</row>
    <row r="1297" spans="1:28" x14ac:dyDescent="0.25">
      <c r="A1297" s="51" t="s">
        <v>669</v>
      </c>
      <c r="B1297" s="205"/>
      <c r="C1297" s="6"/>
      <c r="D1297" s="6"/>
      <c r="E1297" s="6"/>
      <c r="F1297" s="6"/>
      <c r="G1297" s="6">
        <v>1</v>
      </c>
      <c r="H1297" s="6"/>
      <c r="I1297" s="19"/>
      <c r="J1297" s="6"/>
      <c r="K1297" s="6"/>
      <c r="L1297" s="6"/>
      <c r="M1297" s="19" t="s">
        <v>1859</v>
      </c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</row>
    <row r="1298" spans="1:28" x14ac:dyDescent="0.25">
      <c r="A1298" s="51" t="s">
        <v>712</v>
      </c>
      <c r="B1298" s="205"/>
      <c r="C1298" s="6"/>
      <c r="D1298" s="6"/>
      <c r="E1298" s="6"/>
      <c r="F1298" s="6"/>
      <c r="G1298" s="6">
        <v>1</v>
      </c>
      <c r="H1298" s="6"/>
      <c r="I1298" s="19"/>
      <c r="J1298" s="6"/>
      <c r="K1298" s="6"/>
      <c r="L1298" s="6"/>
      <c r="M1298" s="19" t="s">
        <v>1886</v>
      </c>
      <c r="N1298" s="108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</row>
    <row r="1299" spans="1:28" x14ac:dyDescent="0.25">
      <c r="A1299" s="51" t="s">
        <v>2225</v>
      </c>
      <c r="B1299" s="210"/>
      <c r="C1299" s="157"/>
      <c r="D1299" s="157"/>
      <c r="E1299" s="6"/>
      <c r="F1299" s="157"/>
      <c r="G1299" s="157">
        <v>1</v>
      </c>
      <c r="H1299" s="157"/>
      <c r="I1299" s="161"/>
      <c r="J1299" s="157"/>
      <c r="K1299" s="157"/>
      <c r="L1299" s="157"/>
      <c r="M1299" s="161" t="s">
        <v>2226</v>
      </c>
      <c r="N1299" s="108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</row>
    <row r="1300" spans="1:28" x14ac:dyDescent="0.25">
      <c r="A1300" s="51"/>
      <c r="B1300" s="210"/>
      <c r="C1300" s="157"/>
      <c r="D1300" s="157"/>
      <c r="E1300" s="6"/>
      <c r="F1300" s="157"/>
      <c r="G1300" s="157"/>
      <c r="H1300" s="157"/>
      <c r="I1300" s="161"/>
      <c r="J1300" s="157"/>
      <c r="K1300" s="157"/>
      <c r="L1300" s="157"/>
      <c r="M1300" s="161"/>
      <c r="N1300" s="108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</row>
    <row r="1301" spans="1:28" ht="30" x14ac:dyDescent="0.25">
      <c r="A1301" s="188" t="s">
        <v>2165</v>
      </c>
      <c r="B1301" s="203" t="s">
        <v>345</v>
      </c>
      <c r="C1301" s="4">
        <f>SUM(C1302:C1335)</f>
        <v>0</v>
      </c>
      <c r="D1301" s="4">
        <v>322</v>
      </c>
      <c r="E1301" s="49" t="s">
        <v>346</v>
      </c>
      <c r="F1301" s="4">
        <f>SUM(F1302:F1335)</f>
        <v>0</v>
      </c>
      <c r="G1301" s="4">
        <f t="shared" ref="G1301:L1301" si="51">SUM(G1302:G1335)</f>
        <v>0</v>
      </c>
      <c r="H1301" s="4">
        <f t="shared" si="51"/>
        <v>0</v>
      </c>
      <c r="I1301" s="4">
        <f t="shared" si="51"/>
        <v>0</v>
      </c>
      <c r="J1301" s="4">
        <f t="shared" si="51"/>
        <v>29</v>
      </c>
      <c r="K1301" s="4">
        <f t="shared" si="51"/>
        <v>0</v>
      </c>
      <c r="L1301" s="4">
        <f t="shared" si="51"/>
        <v>0</v>
      </c>
      <c r="M1301" s="15"/>
      <c r="N1301" s="16">
        <f>C1301+G1301+J1301</f>
        <v>29</v>
      </c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</row>
    <row r="1302" spans="1:28" x14ac:dyDescent="0.25">
      <c r="A1302" s="51" t="s">
        <v>632</v>
      </c>
      <c r="B1302" s="205"/>
      <c r="C1302" s="6"/>
      <c r="D1302" s="6"/>
      <c r="E1302" s="6"/>
      <c r="F1302" s="6"/>
      <c r="G1302" s="6"/>
      <c r="H1302" s="6"/>
      <c r="I1302" s="19"/>
      <c r="J1302" s="6">
        <v>1</v>
      </c>
      <c r="K1302" s="6"/>
      <c r="L1302" s="6"/>
      <c r="M1302" s="19"/>
      <c r="N1302" s="6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</row>
    <row r="1303" spans="1:28" x14ac:dyDescent="0.25">
      <c r="A1303" s="51" t="s">
        <v>633</v>
      </c>
      <c r="B1303" s="205"/>
      <c r="C1303" s="6"/>
      <c r="D1303" s="6"/>
      <c r="E1303" s="6"/>
      <c r="F1303" s="6"/>
      <c r="G1303" s="6"/>
      <c r="H1303" s="6"/>
      <c r="I1303" s="19"/>
      <c r="J1303" s="6">
        <v>1</v>
      </c>
      <c r="K1303" s="6"/>
      <c r="L1303" s="6"/>
      <c r="M1303" s="19"/>
      <c r="N1303" s="6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</row>
    <row r="1304" spans="1:28" x14ac:dyDescent="0.25">
      <c r="A1304" s="51" t="s">
        <v>636</v>
      </c>
      <c r="B1304" s="205"/>
      <c r="C1304" s="6"/>
      <c r="D1304" s="6"/>
      <c r="E1304" s="6"/>
      <c r="F1304" s="6"/>
      <c r="G1304" s="6"/>
      <c r="H1304" s="6"/>
      <c r="I1304" s="19"/>
      <c r="J1304" s="6">
        <v>1</v>
      </c>
      <c r="K1304" s="6"/>
      <c r="L1304" s="6"/>
      <c r="M1304" s="19"/>
      <c r="N1304" s="6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</row>
    <row r="1305" spans="1:28" x14ac:dyDescent="0.25">
      <c r="A1305" s="51" t="s">
        <v>1917</v>
      </c>
      <c r="B1305" s="205"/>
      <c r="C1305" s="6"/>
      <c r="D1305" s="6"/>
      <c r="E1305" s="6"/>
      <c r="F1305" s="6"/>
      <c r="G1305" s="6"/>
      <c r="H1305" s="6"/>
      <c r="I1305" s="19"/>
      <c r="J1305" s="6">
        <v>1</v>
      </c>
      <c r="K1305" s="6"/>
      <c r="L1305" s="6"/>
      <c r="M1305" s="19"/>
      <c r="N1305" s="6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</row>
    <row r="1306" spans="1:28" x14ac:dyDescent="0.25">
      <c r="A1306" s="51" t="s">
        <v>637</v>
      </c>
      <c r="B1306" s="205"/>
      <c r="C1306" s="6"/>
      <c r="D1306" s="6"/>
      <c r="E1306" s="6"/>
      <c r="F1306" s="6"/>
      <c r="G1306" s="6"/>
      <c r="H1306" s="6"/>
      <c r="I1306" s="19"/>
      <c r="J1306" s="6">
        <v>1</v>
      </c>
      <c r="K1306" s="6"/>
      <c r="L1306" s="6"/>
      <c r="M1306" s="19"/>
      <c r="N1306" s="6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</row>
    <row r="1307" spans="1:28" x14ac:dyDescent="0.25">
      <c r="A1307" s="51" t="s">
        <v>638</v>
      </c>
      <c r="B1307" s="205"/>
      <c r="C1307" s="6"/>
      <c r="D1307" s="6"/>
      <c r="E1307" s="6"/>
      <c r="F1307" s="6"/>
      <c r="G1307" s="6"/>
      <c r="H1307" s="6"/>
      <c r="I1307" s="19"/>
      <c r="J1307" s="6">
        <v>1</v>
      </c>
      <c r="K1307" s="6"/>
      <c r="L1307" s="6"/>
      <c r="M1307" s="19"/>
      <c r="N1307" s="6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</row>
    <row r="1308" spans="1:28" x14ac:dyDescent="0.25">
      <c r="A1308" s="51" t="s">
        <v>639</v>
      </c>
      <c r="B1308" s="205"/>
      <c r="C1308" s="6"/>
      <c r="D1308" s="6"/>
      <c r="E1308" s="6"/>
      <c r="F1308" s="6"/>
      <c r="G1308" s="6"/>
      <c r="H1308" s="6"/>
      <c r="I1308" s="19"/>
      <c r="J1308" s="6">
        <v>1</v>
      </c>
      <c r="K1308" s="6"/>
      <c r="L1308" s="6"/>
      <c r="M1308" s="19"/>
      <c r="N1308" s="6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</row>
    <row r="1309" spans="1:28" x14ac:dyDescent="0.25">
      <c r="A1309" s="51" t="s">
        <v>640</v>
      </c>
      <c r="B1309" s="205"/>
      <c r="C1309" s="6"/>
      <c r="D1309" s="6"/>
      <c r="E1309" s="6"/>
      <c r="F1309" s="6"/>
      <c r="G1309" s="6"/>
      <c r="H1309" s="6"/>
      <c r="I1309" s="19"/>
      <c r="J1309" s="6">
        <v>1</v>
      </c>
      <c r="K1309" s="6"/>
      <c r="L1309" s="6"/>
      <c r="M1309" s="19"/>
      <c r="N1309" s="6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</row>
    <row r="1310" spans="1:28" x14ac:dyDescent="0.25">
      <c r="A1310" s="51" t="s">
        <v>641</v>
      </c>
      <c r="B1310" s="205"/>
      <c r="C1310" s="6"/>
      <c r="D1310" s="6"/>
      <c r="E1310" s="6"/>
      <c r="F1310" s="6"/>
      <c r="G1310" s="6"/>
      <c r="H1310" s="6"/>
      <c r="I1310" s="19"/>
      <c r="J1310" s="6">
        <v>1</v>
      </c>
      <c r="K1310" s="6"/>
      <c r="L1310" s="6"/>
      <c r="M1310" s="19"/>
      <c r="N1310" s="6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</row>
    <row r="1311" spans="1:28" x14ac:dyDescent="0.25">
      <c r="A1311" s="51" t="s">
        <v>642</v>
      </c>
      <c r="B1311" s="77"/>
      <c r="C1311" s="5"/>
      <c r="D1311" s="5"/>
      <c r="E1311" s="5"/>
      <c r="F1311" s="5"/>
      <c r="G1311" s="5"/>
      <c r="H1311" s="5"/>
      <c r="I1311" s="20"/>
      <c r="J1311" s="5">
        <v>1</v>
      </c>
      <c r="K1311" s="5"/>
      <c r="L1311" s="5"/>
      <c r="M1311" s="20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</row>
    <row r="1312" spans="1:28" x14ac:dyDescent="0.25">
      <c r="A1312" s="51" t="s">
        <v>643</v>
      </c>
      <c r="B1312" s="77"/>
      <c r="C1312" s="5"/>
      <c r="D1312" s="5"/>
      <c r="E1312" s="5"/>
      <c r="F1312" s="5"/>
      <c r="G1312" s="5"/>
      <c r="H1312" s="5"/>
      <c r="I1312" s="20"/>
      <c r="J1312" s="5">
        <v>1</v>
      </c>
      <c r="K1312" s="5"/>
      <c r="L1312" s="5"/>
      <c r="M1312" s="20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</row>
    <row r="1313" spans="1:28" x14ac:dyDescent="0.25">
      <c r="A1313" s="51" t="s">
        <v>644</v>
      </c>
      <c r="B1313" s="77"/>
      <c r="C1313" s="5"/>
      <c r="D1313" s="5"/>
      <c r="E1313" s="5"/>
      <c r="F1313" s="5"/>
      <c r="G1313" s="5"/>
      <c r="H1313" s="5"/>
      <c r="I1313" s="20"/>
      <c r="J1313" s="5">
        <v>1</v>
      </c>
      <c r="K1313" s="5"/>
      <c r="L1313" s="5"/>
      <c r="M1313" s="20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</row>
    <row r="1314" spans="1:28" x14ac:dyDescent="0.25">
      <c r="A1314" s="51" t="s">
        <v>645</v>
      </c>
      <c r="B1314" s="77"/>
      <c r="C1314" s="5"/>
      <c r="D1314" s="5"/>
      <c r="E1314" s="5"/>
      <c r="F1314" s="5"/>
      <c r="G1314" s="5"/>
      <c r="H1314" s="5"/>
      <c r="I1314" s="20"/>
      <c r="J1314" s="5">
        <v>1</v>
      </c>
      <c r="K1314" s="5"/>
      <c r="L1314" s="5"/>
      <c r="M1314" s="20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</row>
    <row r="1315" spans="1:28" x14ac:dyDescent="0.25">
      <c r="A1315" s="51" t="s">
        <v>646</v>
      </c>
      <c r="B1315" s="77"/>
      <c r="C1315" s="5"/>
      <c r="D1315" s="5"/>
      <c r="E1315" s="5"/>
      <c r="F1315" s="5"/>
      <c r="G1315" s="5"/>
      <c r="H1315" s="5"/>
      <c r="I1315" s="20"/>
      <c r="J1315" s="5">
        <v>1</v>
      </c>
      <c r="K1315" s="5"/>
      <c r="L1315" s="5"/>
      <c r="M1315" s="20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</row>
    <row r="1316" spans="1:28" x14ac:dyDescent="0.25">
      <c r="A1316" s="51" t="s">
        <v>647</v>
      </c>
      <c r="B1316" s="77"/>
      <c r="C1316" s="5"/>
      <c r="D1316" s="5"/>
      <c r="E1316" s="5"/>
      <c r="F1316" s="5"/>
      <c r="G1316" s="5"/>
      <c r="H1316" s="5"/>
      <c r="I1316" s="20"/>
      <c r="J1316" s="5">
        <v>1</v>
      </c>
      <c r="K1316" s="5"/>
      <c r="L1316" s="5"/>
      <c r="M1316" s="20"/>
      <c r="N1316" s="5"/>
      <c r="O1316" s="2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</row>
    <row r="1317" spans="1:28" x14ac:dyDescent="0.25">
      <c r="A1317" s="51" t="s">
        <v>648</v>
      </c>
      <c r="B1317" s="77"/>
      <c r="C1317" s="5"/>
      <c r="D1317" s="5"/>
      <c r="E1317" s="5"/>
      <c r="F1317" s="5"/>
      <c r="G1317" s="5"/>
      <c r="H1317" s="5"/>
      <c r="I1317" s="20"/>
      <c r="J1317" s="5">
        <v>1</v>
      </c>
      <c r="K1317" s="5"/>
      <c r="L1317" s="5"/>
      <c r="M1317" s="20"/>
      <c r="N1317" s="5"/>
      <c r="O1317" s="6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</row>
    <row r="1318" spans="1:28" x14ac:dyDescent="0.25">
      <c r="A1318" s="51" t="s">
        <v>649</v>
      </c>
      <c r="B1318" s="77"/>
      <c r="C1318" s="5"/>
      <c r="D1318" s="5"/>
      <c r="E1318" s="5"/>
      <c r="F1318" s="5"/>
      <c r="G1318" s="5"/>
      <c r="H1318" s="5"/>
      <c r="I1318" s="20"/>
      <c r="J1318" s="5">
        <v>1</v>
      </c>
      <c r="K1318" s="5"/>
      <c r="L1318" s="5"/>
      <c r="M1318" s="20"/>
      <c r="N1318" s="5"/>
      <c r="O1318" s="6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</row>
    <row r="1319" spans="1:28" x14ac:dyDescent="0.25">
      <c r="A1319" s="51" t="s">
        <v>650</v>
      </c>
      <c r="B1319" s="77"/>
      <c r="C1319" s="5"/>
      <c r="D1319" s="5"/>
      <c r="E1319" s="5"/>
      <c r="F1319" s="5"/>
      <c r="G1319" s="5"/>
      <c r="H1319" s="5"/>
      <c r="I1319" s="20"/>
      <c r="J1319" s="5">
        <v>1</v>
      </c>
      <c r="K1319" s="5"/>
      <c r="L1319" s="5"/>
      <c r="M1319" s="20"/>
      <c r="N1319" s="5"/>
      <c r="O1319" s="6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</row>
    <row r="1320" spans="1:28" x14ac:dyDescent="0.25">
      <c r="A1320" s="51" t="s">
        <v>651</v>
      </c>
      <c r="B1320" s="77"/>
      <c r="C1320" s="5"/>
      <c r="D1320" s="5"/>
      <c r="E1320" s="5"/>
      <c r="F1320" s="5"/>
      <c r="G1320" s="5"/>
      <c r="H1320" s="5"/>
      <c r="I1320" s="20"/>
      <c r="J1320" s="5">
        <v>1</v>
      </c>
      <c r="K1320" s="5"/>
      <c r="L1320" s="5"/>
      <c r="M1320" s="20"/>
      <c r="N1320" s="5"/>
      <c r="O1320" s="6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</row>
    <row r="1321" spans="1:28" x14ac:dyDescent="0.25">
      <c r="A1321" s="51" t="s">
        <v>652</v>
      </c>
      <c r="B1321" s="77"/>
      <c r="C1321" s="5"/>
      <c r="D1321" s="5"/>
      <c r="E1321" s="5"/>
      <c r="F1321" s="5"/>
      <c r="G1321" s="5"/>
      <c r="H1321" s="5"/>
      <c r="I1321" s="20"/>
      <c r="J1321" s="5">
        <v>1</v>
      </c>
      <c r="K1321" s="5"/>
      <c r="L1321" s="5"/>
      <c r="M1321" s="20"/>
      <c r="N1321" s="5"/>
      <c r="O1321" s="6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</row>
    <row r="1322" spans="1:28" x14ac:dyDescent="0.25">
      <c r="A1322" s="51" t="s">
        <v>653</v>
      </c>
      <c r="B1322" s="77"/>
      <c r="C1322" s="5"/>
      <c r="D1322" s="5"/>
      <c r="E1322" s="5"/>
      <c r="F1322" s="5"/>
      <c r="G1322" s="5"/>
      <c r="H1322" s="5"/>
      <c r="I1322" s="20"/>
      <c r="J1322" s="5">
        <v>1</v>
      </c>
      <c r="K1322" s="5"/>
      <c r="L1322" s="5"/>
      <c r="M1322" s="20"/>
      <c r="N1322" s="5"/>
      <c r="O1322" s="6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</row>
    <row r="1323" spans="1:28" x14ac:dyDescent="0.25">
      <c r="A1323" s="51" t="s">
        <v>654</v>
      </c>
      <c r="B1323" s="77"/>
      <c r="C1323" s="5"/>
      <c r="D1323" s="5"/>
      <c r="E1323" s="5"/>
      <c r="F1323" s="5"/>
      <c r="G1323" s="5"/>
      <c r="H1323" s="5"/>
      <c r="I1323" s="20"/>
      <c r="J1323" s="5">
        <v>1</v>
      </c>
      <c r="K1323" s="5"/>
      <c r="L1323" s="5"/>
      <c r="M1323" s="20"/>
      <c r="N1323" s="5"/>
      <c r="O1323" s="6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</row>
    <row r="1324" spans="1:28" x14ac:dyDescent="0.25">
      <c r="A1324" s="51" t="s">
        <v>655</v>
      </c>
      <c r="B1324" s="77"/>
      <c r="C1324" s="5"/>
      <c r="D1324" s="5"/>
      <c r="E1324" s="5"/>
      <c r="F1324" s="5"/>
      <c r="G1324" s="5"/>
      <c r="H1324" s="5"/>
      <c r="I1324" s="20"/>
      <c r="J1324" s="5">
        <v>1</v>
      </c>
      <c r="K1324" s="5"/>
      <c r="L1324" s="5"/>
      <c r="M1324" s="20"/>
      <c r="N1324" s="5"/>
      <c r="O1324" s="6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</row>
    <row r="1325" spans="1:28" x14ac:dyDescent="0.25">
      <c r="A1325" s="51" t="s">
        <v>657</v>
      </c>
      <c r="B1325" s="77"/>
      <c r="C1325" s="5"/>
      <c r="D1325" s="5"/>
      <c r="E1325" s="5"/>
      <c r="F1325" s="5"/>
      <c r="G1325" s="5"/>
      <c r="H1325" s="5"/>
      <c r="I1325" s="20"/>
      <c r="J1325" s="5">
        <v>1</v>
      </c>
      <c r="K1325" s="5"/>
      <c r="L1325" s="5"/>
      <c r="M1325" s="20"/>
      <c r="N1325" s="5"/>
      <c r="O1325" s="6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</row>
    <row r="1326" spans="1:28" x14ac:dyDescent="0.25">
      <c r="A1326" s="51" t="s">
        <v>658</v>
      </c>
      <c r="B1326" s="77"/>
      <c r="C1326" s="5"/>
      <c r="D1326" s="5"/>
      <c r="E1326" s="5"/>
      <c r="F1326" s="5"/>
      <c r="G1326" s="5"/>
      <c r="H1326" s="5"/>
      <c r="I1326" s="20"/>
      <c r="J1326" s="5">
        <v>1</v>
      </c>
      <c r="K1326" s="5"/>
      <c r="L1326" s="5"/>
      <c r="M1326" s="20"/>
      <c r="N1326" s="5"/>
      <c r="O1326" s="6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</row>
    <row r="1327" spans="1:28" x14ac:dyDescent="0.25">
      <c r="A1327" s="51" t="s">
        <v>659</v>
      </c>
      <c r="B1327" s="77"/>
      <c r="C1327" s="5"/>
      <c r="D1327" s="5"/>
      <c r="E1327" s="5"/>
      <c r="F1327" s="5"/>
      <c r="G1327" s="5"/>
      <c r="H1327" s="5"/>
      <c r="I1327" s="20"/>
      <c r="J1327" s="5">
        <v>1</v>
      </c>
      <c r="K1327" s="5"/>
      <c r="L1327" s="5"/>
      <c r="M1327" s="20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</row>
    <row r="1328" spans="1:28" x14ac:dyDescent="0.25">
      <c r="A1328" s="51" t="s">
        <v>660</v>
      </c>
      <c r="B1328" s="77"/>
      <c r="C1328" s="5"/>
      <c r="D1328" s="5"/>
      <c r="E1328" s="5"/>
      <c r="F1328" s="5"/>
      <c r="G1328" s="5"/>
      <c r="H1328" s="5"/>
      <c r="I1328" s="20"/>
      <c r="J1328" s="5">
        <v>1</v>
      </c>
      <c r="K1328" s="5"/>
      <c r="L1328" s="5"/>
      <c r="M1328" s="20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</row>
    <row r="1329" spans="1:28" x14ac:dyDescent="0.25">
      <c r="A1329" s="51" t="s">
        <v>661</v>
      </c>
      <c r="B1329" s="77"/>
      <c r="C1329" s="5"/>
      <c r="D1329" s="5"/>
      <c r="E1329" s="5"/>
      <c r="F1329" s="5"/>
      <c r="G1329" s="5"/>
      <c r="H1329" s="5"/>
      <c r="I1329" s="20"/>
      <c r="J1329" s="5">
        <v>1</v>
      </c>
      <c r="K1329" s="5"/>
      <c r="L1329" s="5"/>
      <c r="M1329" s="20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</row>
    <row r="1330" spans="1:28" x14ac:dyDescent="0.25">
      <c r="A1330" s="6" t="s">
        <v>662</v>
      </c>
      <c r="B1330" s="77"/>
      <c r="C1330" s="5"/>
      <c r="D1330" s="5"/>
      <c r="E1330" s="5"/>
      <c r="F1330" s="5"/>
      <c r="G1330" s="5"/>
      <c r="H1330" s="5"/>
      <c r="I1330" s="20"/>
      <c r="J1330" s="5">
        <v>1</v>
      </c>
      <c r="K1330" s="5"/>
      <c r="L1330" s="5"/>
      <c r="M1330" s="20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</row>
    <row r="1331" spans="1:28" x14ac:dyDescent="0.25">
      <c r="A1331" s="51"/>
      <c r="B1331" s="77"/>
      <c r="C1331" s="5"/>
      <c r="D1331" s="5"/>
      <c r="E1331" s="5"/>
      <c r="F1331" s="5"/>
      <c r="G1331" s="5"/>
      <c r="H1331" s="5"/>
      <c r="I1331" s="20"/>
      <c r="J1331" s="5"/>
      <c r="K1331" s="5"/>
      <c r="L1331" s="5"/>
      <c r="M1331" s="20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</row>
    <row r="1332" spans="1:28" x14ac:dyDescent="0.25">
      <c r="A1332" s="51"/>
      <c r="B1332" s="77"/>
      <c r="C1332" s="5"/>
      <c r="D1332" s="5"/>
      <c r="E1332" s="5"/>
      <c r="F1332" s="5"/>
      <c r="G1332" s="5"/>
      <c r="H1332" s="5"/>
      <c r="I1332" s="20"/>
      <c r="J1332" s="5"/>
      <c r="K1332" s="5"/>
      <c r="L1332" s="5"/>
      <c r="M1332" s="20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</row>
    <row r="1333" spans="1:28" x14ac:dyDescent="0.25">
      <c r="A1333" s="59"/>
      <c r="B1333" s="77"/>
      <c r="C1333" s="5"/>
      <c r="D1333" s="5"/>
      <c r="E1333" s="5"/>
      <c r="F1333" s="5"/>
      <c r="G1333" s="5"/>
      <c r="H1333" s="5"/>
      <c r="I1333" s="20"/>
      <c r="J1333" s="5"/>
      <c r="K1333" s="5"/>
      <c r="L1333" s="5"/>
      <c r="M1333" s="20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</row>
    <row r="1334" spans="1:28" x14ac:dyDescent="0.25">
      <c r="B1334" s="77"/>
      <c r="C1334" s="5"/>
      <c r="D1334" s="5"/>
      <c r="E1334" s="5"/>
      <c r="F1334" s="5"/>
      <c r="G1334" s="5"/>
      <c r="H1334" s="5"/>
      <c r="I1334" s="20"/>
      <c r="J1334" s="5"/>
      <c r="K1334" s="5"/>
      <c r="L1334" s="5"/>
      <c r="M1334" s="20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</row>
    <row r="1335" spans="1:28" x14ac:dyDescent="0.25">
      <c r="B1335" s="77"/>
      <c r="C1335" s="5"/>
      <c r="D1335" s="5"/>
      <c r="E1335" s="5"/>
      <c r="F1335" s="5"/>
      <c r="G1335" s="5"/>
      <c r="H1335" s="5"/>
      <c r="I1335" s="20"/>
      <c r="J1335" s="5"/>
      <c r="K1335" s="5"/>
      <c r="L1335" s="5"/>
      <c r="M1335" s="20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</row>
    <row r="1336" spans="1:28" ht="29.25" customHeight="1" x14ac:dyDescent="0.25">
      <c r="A1336" s="3" t="s">
        <v>747</v>
      </c>
      <c r="B1336" s="203" t="s">
        <v>346</v>
      </c>
      <c r="C1336" s="4">
        <f>SUM(C1337:C1367)</f>
        <v>25</v>
      </c>
      <c r="D1336" s="4">
        <v>331</v>
      </c>
      <c r="E1336" s="4" t="s">
        <v>964</v>
      </c>
      <c r="F1336" s="4">
        <f>SUM(F1337:F1367)</f>
        <v>0</v>
      </c>
      <c r="G1336" s="4">
        <f t="shared" ref="G1336:L1336" si="52">SUM(G1337:G1367)</f>
        <v>2</v>
      </c>
      <c r="H1336" s="4">
        <f t="shared" si="52"/>
        <v>0</v>
      </c>
      <c r="I1336" s="4"/>
      <c r="J1336" s="4">
        <f t="shared" si="52"/>
        <v>3</v>
      </c>
      <c r="K1336" s="4">
        <f t="shared" si="52"/>
        <v>0</v>
      </c>
      <c r="L1336" s="4">
        <f t="shared" si="52"/>
        <v>0</v>
      </c>
      <c r="M1336" s="15"/>
      <c r="N1336" s="16">
        <f>C1336+G1336+J1336</f>
        <v>30</v>
      </c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</row>
    <row r="1337" spans="1:28" x14ac:dyDescent="0.25">
      <c r="A1337" s="51" t="s">
        <v>664</v>
      </c>
      <c r="B1337" s="205"/>
      <c r="C1337" s="6">
        <v>1</v>
      </c>
      <c r="D1337" s="6"/>
      <c r="E1337" s="6"/>
      <c r="F1337" s="6"/>
      <c r="G1337" s="6"/>
      <c r="H1337" s="6"/>
      <c r="I1337" s="19"/>
      <c r="J1337" s="6"/>
      <c r="K1337" s="6"/>
      <c r="L1337" s="6"/>
      <c r="M1337" s="19"/>
      <c r="N1337" s="6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</row>
    <row r="1338" spans="1:28" x14ac:dyDescent="0.25">
      <c r="A1338" s="51" t="s">
        <v>665</v>
      </c>
      <c r="B1338" s="205"/>
      <c r="C1338" s="6">
        <v>1</v>
      </c>
      <c r="D1338" s="6"/>
      <c r="E1338" s="6"/>
      <c r="F1338" s="6"/>
      <c r="G1338" s="6"/>
      <c r="H1338" s="6"/>
      <c r="I1338" s="19"/>
      <c r="J1338" s="6"/>
      <c r="K1338" s="6"/>
      <c r="L1338" s="6"/>
      <c r="M1338" s="19"/>
      <c r="N1338" s="6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</row>
    <row r="1339" spans="1:28" x14ac:dyDescent="0.25">
      <c r="A1339" s="51" t="s">
        <v>666</v>
      </c>
      <c r="B1339" s="205"/>
      <c r="C1339" s="6">
        <v>1</v>
      </c>
      <c r="D1339" s="6"/>
      <c r="E1339" s="6"/>
      <c r="F1339" s="6"/>
      <c r="G1339" s="6"/>
      <c r="H1339" s="6"/>
      <c r="I1339" s="19"/>
      <c r="J1339" s="6"/>
      <c r="K1339" s="6"/>
      <c r="L1339" s="6"/>
      <c r="M1339" s="19"/>
      <c r="N1339" s="6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</row>
    <row r="1340" spans="1:28" x14ac:dyDescent="0.25">
      <c r="A1340" s="51" t="s">
        <v>667</v>
      </c>
      <c r="B1340" s="205"/>
      <c r="C1340" s="6">
        <v>1</v>
      </c>
      <c r="D1340" s="6"/>
      <c r="E1340" s="6"/>
      <c r="F1340" s="6"/>
      <c r="G1340" s="6"/>
      <c r="H1340" s="6"/>
      <c r="I1340" s="19"/>
      <c r="J1340" s="6"/>
      <c r="K1340" s="6"/>
      <c r="L1340" s="6"/>
      <c r="M1340" s="19"/>
      <c r="N1340" s="6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</row>
    <row r="1341" spans="1:28" x14ac:dyDescent="0.25">
      <c r="A1341" s="51" t="s">
        <v>668</v>
      </c>
      <c r="B1341" s="205"/>
      <c r="C1341" s="6">
        <v>1</v>
      </c>
      <c r="D1341" s="6"/>
      <c r="E1341" s="6"/>
      <c r="F1341" s="6"/>
      <c r="G1341" s="6"/>
      <c r="H1341" s="6"/>
      <c r="I1341" s="19"/>
      <c r="J1341" s="6"/>
      <c r="K1341" s="6"/>
      <c r="L1341" s="6"/>
      <c r="M1341" s="19"/>
      <c r="N1341" s="6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</row>
    <row r="1342" spans="1:28" x14ac:dyDescent="0.25">
      <c r="A1342" s="51" t="s">
        <v>670</v>
      </c>
      <c r="B1342" s="205"/>
      <c r="C1342" s="6">
        <v>1</v>
      </c>
      <c r="D1342" s="6"/>
      <c r="E1342" s="6"/>
      <c r="F1342" s="6"/>
      <c r="G1342" s="6"/>
      <c r="H1342" s="6"/>
      <c r="I1342" s="19"/>
      <c r="J1342" s="6"/>
      <c r="K1342" s="6"/>
      <c r="L1342" s="6"/>
      <c r="M1342" s="19"/>
      <c r="N1342" s="6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</row>
    <row r="1343" spans="1:28" x14ac:dyDescent="0.25">
      <c r="A1343" s="51" t="s">
        <v>671</v>
      </c>
      <c r="B1343" s="205"/>
      <c r="C1343" s="6">
        <v>1</v>
      </c>
      <c r="D1343" s="6"/>
      <c r="E1343" s="6"/>
      <c r="F1343" s="6"/>
      <c r="G1343" s="6"/>
      <c r="H1343" s="6"/>
      <c r="I1343" s="19"/>
      <c r="J1343" s="6"/>
      <c r="K1343" s="6"/>
      <c r="L1343" s="6"/>
      <c r="M1343" s="19"/>
      <c r="N1343" s="6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</row>
    <row r="1344" spans="1:28" x14ac:dyDescent="0.25">
      <c r="A1344" s="51" t="s">
        <v>672</v>
      </c>
      <c r="B1344" s="205"/>
      <c r="C1344" s="6">
        <v>1</v>
      </c>
      <c r="D1344" s="6"/>
      <c r="E1344" s="6"/>
      <c r="F1344" s="6"/>
      <c r="G1344" s="6"/>
      <c r="H1344" s="6"/>
      <c r="I1344" s="19"/>
      <c r="J1344" s="6"/>
      <c r="K1344" s="6"/>
      <c r="L1344" s="6"/>
      <c r="M1344" s="19"/>
      <c r="N1344" s="6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</row>
    <row r="1345" spans="1:28" x14ac:dyDescent="0.25">
      <c r="A1345" s="51" t="s">
        <v>673</v>
      </c>
      <c r="B1345" s="205"/>
      <c r="C1345" s="6">
        <v>1</v>
      </c>
      <c r="D1345" s="6"/>
      <c r="E1345" s="6"/>
      <c r="F1345" s="6"/>
      <c r="G1345" s="6"/>
      <c r="H1345" s="6"/>
      <c r="I1345" s="19"/>
      <c r="J1345" s="6"/>
      <c r="K1345" s="6"/>
      <c r="L1345" s="6"/>
      <c r="M1345" s="19"/>
      <c r="N1345" s="6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</row>
    <row r="1346" spans="1:28" x14ac:dyDescent="0.25">
      <c r="A1346" s="51" t="s">
        <v>674</v>
      </c>
      <c r="B1346" s="205"/>
      <c r="C1346" s="6">
        <v>1</v>
      </c>
      <c r="D1346" s="6"/>
      <c r="E1346" s="6"/>
      <c r="F1346" s="6"/>
      <c r="G1346" s="6"/>
      <c r="H1346" s="6"/>
      <c r="I1346" s="19"/>
      <c r="J1346" s="6"/>
      <c r="K1346" s="6"/>
      <c r="L1346" s="6"/>
      <c r="M1346" s="19"/>
      <c r="N1346" s="6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</row>
    <row r="1347" spans="1:28" x14ac:dyDescent="0.25">
      <c r="A1347" s="59" t="s">
        <v>663</v>
      </c>
      <c r="B1347" s="205"/>
      <c r="C1347" s="6">
        <v>1</v>
      </c>
      <c r="D1347" s="6"/>
      <c r="E1347" s="6"/>
      <c r="F1347" s="6"/>
      <c r="G1347" s="6"/>
      <c r="H1347" s="6"/>
      <c r="I1347" s="19"/>
      <c r="J1347" s="6"/>
      <c r="K1347" s="6"/>
      <c r="L1347" s="6"/>
      <c r="M1347" s="19"/>
      <c r="N1347" s="6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</row>
    <row r="1348" spans="1:28" x14ac:dyDescent="0.25">
      <c r="A1348" s="51" t="s">
        <v>675</v>
      </c>
      <c r="B1348" s="77"/>
      <c r="C1348" s="5">
        <v>1</v>
      </c>
      <c r="D1348" s="5"/>
      <c r="E1348" s="5"/>
      <c r="F1348" s="5"/>
      <c r="G1348" s="5"/>
      <c r="H1348" s="5"/>
      <c r="I1348" s="20"/>
      <c r="J1348" s="5"/>
      <c r="K1348" s="5"/>
      <c r="L1348" s="5"/>
      <c r="M1348" s="20"/>
      <c r="N1348" s="5"/>
      <c r="O1348" s="2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</row>
    <row r="1349" spans="1:28" x14ac:dyDescent="0.25">
      <c r="A1349" s="51" t="s">
        <v>676</v>
      </c>
      <c r="B1349" s="77"/>
      <c r="C1349" s="5">
        <v>1</v>
      </c>
      <c r="D1349" s="5"/>
      <c r="E1349" s="5"/>
      <c r="F1349" s="5"/>
      <c r="G1349" s="5"/>
      <c r="H1349" s="5"/>
      <c r="I1349" s="20"/>
      <c r="J1349" s="5"/>
      <c r="K1349" s="5"/>
      <c r="L1349" s="5"/>
      <c r="M1349" s="20"/>
      <c r="N1349" s="5"/>
      <c r="O1349" s="6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</row>
    <row r="1350" spans="1:28" x14ac:dyDescent="0.25">
      <c r="A1350" s="51" t="s">
        <v>677</v>
      </c>
      <c r="B1350" s="77"/>
      <c r="C1350" s="5">
        <v>1</v>
      </c>
      <c r="D1350" s="5"/>
      <c r="E1350" s="5"/>
      <c r="F1350" s="5"/>
      <c r="G1350" s="5"/>
      <c r="H1350" s="5"/>
      <c r="I1350" s="20"/>
      <c r="J1350" s="5"/>
      <c r="K1350" s="5"/>
      <c r="L1350" s="5"/>
      <c r="M1350" s="20"/>
      <c r="N1350" s="5"/>
      <c r="O1350" s="6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</row>
    <row r="1351" spans="1:28" x14ac:dyDescent="0.25">
      <c r="A1351" s="51" t="s">
        <v>678</v>
      </c>
      <c r="B1351" s="77"/>
      <c r="C1351" s="5">
        <v>1</v>
      </c>
      <c r="D1351" s="5"/>
      <c r="E1351" s="5"/>
      <c r="F1351" s="5"/>
      <c r="G1351" s="5"/>
      <c r="H1351" s="5"/>
      <c r="I1351" s="20"/>
      <c r="J1351" s="5"/>
      <c r="K1351" s="5"/>
      <c r="L1351" s="5"/>
      <c r="M1351" s="20"/>
      <c r="N1351" s="5"/>
      <c r="O1351" s="6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</row>
    <row r="1352" spans="1:28" x14ac:dyDescent="0.25">
      <c r="A1352" s="51" t="s">
        <v>679</v>
      </c>
      <c r="B1352" s="77"/>
      <c r="C1352" s="5">
        <v>1</v>
      </c>
      <c r="D1352" s="5"/>
      <c r="E1352" s="5"/>
      <c r="F1352" s="5"/>
      <c r="G1352" s="5"/>
      <c r="H1352" s="5"/>
      <c r="I1352" s="20"/>
      <c r="J1352" s="5"/>
      <c r="K1352" s="5"/>
      <c r="L1352" s="5"/>
      <c r="M1352" s="20"/>
      <c r="N1352" s="5"/>
      <c r="O1352" s="6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</row>
    <row r="1353" spans="1:28" x14ac:dyDescent="0.25">
      <c r="A1353" s="51" t="s">
        <v>680</v>
      </c>
      <c r="B1353" s="77"/>
      <c r="C1353" s="5">
        <v>1</v>
      </c>
      <c r="D1353" s="5"/>
      <c r="E1353" s="5"/>
      <c r="F1353" s="5"/>
      <c r="G1353" s="5"/>
      <c r="H1353" s="5"/>
      <c r="I1353" s="20"/>
      <c r="J1353" s="5"/>
      <c r="K1353" s="5"/>
      <c r="L1353" s="5"/>
      <c r="M1353" s="20"/>
      <c r="N1353" s="5"/>
      <c r="O1353" s="6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</row>
    <row r="1354" spans="1:28" ht="15.75" x14ac:dyDescent="0.25">
      <c r="A1354" s="52" t="s">
        <v>691</v>
      </c>
      <c r="B1354" s="77"/>
      <c r="C1354" s="5">
        <v>1</v>
      </c>
      <c r="D1354" s="5"/>
      <c r="E1354" s="5"/>
      <c r="F1354" s="5"/>
      <c r="G1354" s="5"/>
      <c r="H1354" s="5"/>
      <c r="I1354" s="20"/>
      <c r="J1354" s="5"/>
      <c r="K1354" s="5"/>
      <c r="L1354" s="5"/>
      <c r="M1354" s="20"/>
      <c r="N1354" s="5"/>
      <c r="O1354" s="6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</row>
    <row r="1355" spans="1:28" x14ac:dyDescent="0.25">
      <c r="A1355" s="51" t="s">
        <v>681</v>
      </c>
      <c r="B1355" s="77"/>
      <c r="C1355" s="5">
        <v>1</v>
      </c>
      <c r="D1355" s="5"/>
      <c r="E1355" s="5"/>
      <c r="F1355" s="5"/>
      <c r="G1355" s="5"/>
      <c r="H1355" s="5"/>
      <c r="I1355" s="20"/>
      <c r="J1355" s="5"/>
      <c r="K1355" s="5"/>
      <c r="L1355" s="5"/>
      <c r="M1355" s="20"/>
      <c r="N1355" s="5"/>
      <c r="O1355" s="6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</row>
    <row r="1356" spans="1:28" x14ac:dyDescent="0.25">
      <c r="A1356" s="51" t="s">
        <v>682</v>
      </c>
      <c r="B1356" s="77"/>
      <c r="C1356" s="5">
        <v>1</v>
      </c>
      <c r="D1356" s="5"/>
      <c r="E1356" s="5"/>
      <c r="F1356" s="5"/>
      <c r="G1356" s="5"/>
      <c r="H1356" s="5"/>
      <c r="I1356" s="20"/>
      <c r="J1356" s="5"/>
      <c r="K1356" s="5"/>
      <c r="L1356" s="5"/>
      <c r="M1356" s="20"/>
      <c r="N1356" s="5"/>
      <c r="O1356" s="6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</row>
    <row r="1357" spans="1:28" x14ac:dyDescent="0.25">
      <c r="A1357" s="51" t="s">
        <v>683</v>
      </c>
      <c r="B1357" s="77"/>
      <c r="C1357" s="5">
        <v>1</v>
      </c>
      <c r="D1357" s="5"/>
      <c r="E1357" s="5"/>
      <c r="F1357" s="5"/>
      <c r="G1357" s="5"/>
      <c r="H1357" s="5"/>
      <c r="I1357" s="20"/>
      <c r="J1357" s="5"/>
      <c r="K1357" s="5"/>
      <c r="L1357" s="5"/>
      <c r="M1357" s="20"/>
      <c r="N1357" s="5"/>
      <c r="O1357" s="6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</row>
    <row r="1358" spans="1:28" x14ac:dyDescent="0.25">
      <c r="A1358" s="51" t="s">
        <v>684</v>
      </c>
      <c r="B1358" s="77"/>
      <c r="C1358" s="5">
        <v>1</v>
      </c>
      <c r="D1358" s="5"/>
      <c r="E1358" s="5"/>
      <c r="F1358" s="5"/>
      <c r="G1358" s="5"/>
      <c r="H1358" s="5"/>
      <c r="I1358" s="20"/>
      <c r="J1358" s="5"/>
      <c r="K1358" s="5"/>
      <c r="L1358" s="5"/>
      <c r="M1358" s="20"/>
      <c r="N1358" s="5"/>
      <c r="O1358" s="6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</row>
    <row r="1359" spans="1:28" x14ac:dyDescent="0.25">
      <c r="A1359" s="51" t="s">
        <v>685</v>
      </c>
      <c r="B1359" s="77"/>
      <c r="C1359" s="5">
        <v>1</v>
      </c>
      <c r="D1359" s="5"/>
      <c r="E1359" s="5"/>
      <c r="F1359" s="5"/>
      <c r="G1359" s="5"/>
      <c r="H1359" s="5"/>
      <c r="I1359" s="20"/>
      <c r="J1359" s="5"/>
      <c r="K1359" s="5"/>
      <c r="L1359" s="5"/>
      <c r="M1359" s="20"/>
      <c r="N1359" s="5"/>
      <c r="O1359" s="6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</row>
    <row r="1360" spans="1:28" x14ac:dyDescent="0.25">
      <c r="A1360" s="51" t="s">
        <v>686</v>
      </c>
      <c r="B1360" s="77"/>
      <c r="C1360" s="5">
        <v>1</v>
      </c>
      <c r="D1360" s="5"/>
      <c r="E1360" s="5"/>
      <c r="F1360" s="5"/>
      <c r="G1360" s="5"/>
      <c r="H1360" s="5"/>
      <c r="I1360" s="20"/>
      <c r="J1360" s="5"/>
      <c r="K1360" s="5"/>
      <c r="L1360" s="5"/>
      <c r="M1360" s="20"/>
      <c r="N1360" s="5"/>
      <c r="O1360" s="6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</row>
    <row r="1361" spans="1:28" x14ac:dyDescent="0.25">
      <c r="A1361" s="51" t="s">
        <v>687</v>
      </c>
      <c r="B1361" s="77"/>
      <c r="C1361" s="5">
        <v>1</v>
      </c>
      <c r="D1361" s="5"/>
      <c r="E1361" s="5"/>
      <c r="F1361" s="5"/>
      <c r="G1361" s="5"/>
      <c r="H1361" s="5"/>
      <c r="I1361" s="20"/>
      <c r="J1361" s="5"/>
      <c r="K1361" s="5"/>
      <c r="L1361" s="5"/>
      <c r="M1361" s="20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</row>
    <row r="1362" spans="1:28" ht="15.75" x14ac:dyDescent="0.25">
      <c r="A1362" s="52" t="s">
        <v>688</v>
      </c>
      <c r="B1362" s="77"/>
      <c r="C1362" s="5"/>
      <c r="D1362" s="5"/>
      <c r="E1362" s="5"/>
      <c r="F1362" s="5"/>
      <c r="G1362" s="5"/>
      <c r="H1362" s="5"/>
      <c r="I1362" s="20"/>
      <c r="J1362" s="5">
        <v>1</v>
      </c>
      <c r="K1362" s="5"/>
      <c r="L1362" s="5"/>
      <c r="M1362" s="20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</row>
    <row r="1363" spans="1:28" ht="15.75" x14ac:dyDescent="0.25">
      <c r="A1363" s="116" t="s">
        <v>722</v>
      </c>
      <c r="B1363" s="77"/>
      <c r="C1363" s="5"/>
      <c r="D1363" s="5"/>
      <c r="E1363" s="5"/>
      <c r="F1363" s="5"/>
      <c r="G1363" s="5"/>
      <c r="H1363" s="5"/>
      <c r="I1363" s="20"/>
      <c r="J1363" s="5">
        <v>1</v>
      </c>
      <c r="K1363" s="5"/>
      <c r="L1363" s="5"/>
      <c r="M1363" s="20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</row>
    <row r="1364" spans="1:28" ht="15.75" x14ac:dyDescent="0.25">
      <c r="A1364" s="116" t="s">
        <v>718</v>
      </c>
      <c r="B1364" s="77"/>
      <c r="C1364" s="5"/>
      <c r="D1364" s="5"/>
      <c r="E1364" s="5"/>
      <c r="F1364" s="5"/>
      <c r="G1364" s="5"/>
      <c r="H1364" s="5"/>
      <c r="I1364" s="20"/>
      <c r="J1364" s="5">
        <v>1</v>
      </c>
      <c r="K1364" s="5"/>
      <c r="L1364" s="5"/>
      <c r="M1364" s="20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</row>
    <row r="1365" spans="1:28" x14ac:dyDescent="0.25">
      <c r="A1365" s="50" t="s">
        <v>2227</v>
      </c>
      <c r="B1365" s="77"/>
      <c r="C1365" s="5"/>
      <c r="D1365" s="5"/>
      <c r="E1365" s="5"/>
      <c r="F1365" s="5"/>
      <c r="G1365" s="5">
        <v>1</v>
      </c>
      <c r="H1365" s="5"/>
      <c r="I1365" s="20"/>
      <c r="J1365" s="5"/>
      <c r="K1365" s="5"/>
      <c r="L1365" s="5"/>
      <c r="M1365" s="20" t="s">
        <v>1981</v>
      </c>
      <c r="N1365" s="108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</row>
    <row r="1366" spans="1:28" x14ac:dyDescent="0.25">
      <c r="A1366" s="5" t="s">
        <v>1022</v>
      </c>
      <c r="B1366" s="77"/>
      <c r="C1366" s="5"/>
      <c r="D1366" s="5"/>
      <c r="E1366" s="86"/>
      <c r="F1366" s="5"/>
      <c r="G1366" s="5">
        <v>1</v>
      </c>
      <c r="H1366" s="5"/>
      <c r="I1366" s="20"/>
      <c r="J1366" s="5"/>
      <c r="K1366" s="5"/>
      <c r="L1366" s="5"/>
      <c r="M1366" s="20" t="s">
        <v>1911</v>
      </c>
      <c r="N1366" s="108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</row>
    <row r="1367" spans="1:28" ht="15.75" x14ac:dyDescent="0.25">
      <c r="A1367" s="116"/>
      <c r="B1367" s="209"/>
      <c r="C1367" s="108"/>
      <c r="D1367" s="108"/>
      <c r="E1367" s="108"/>
      <c r="F1367" s="108"/>
      <c r="G1367" s="108"/>
      <c r="H1367" s="108"/>
      <c r="I1367" s="153"/>
      <c r="J1367" s="108"/>
      <c r="K1367" s="108"/>
      <c r="L1367" s="108"/>
      <c r="M1367" s="153"/>
      <c r="N1367" s="108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</row>
    <row r="1368" spans="1:28" ht="25.5" x14ac:dyDescent="0.25">
      <c r="A1368" s="3" t="s">
        <v>2212</v>
      </c>
      <c r="B1368" s="203" t="s">
        <v>346</v>
      </c>
      <c r="C1368" s="4">
        <f>SUM(C1369:C1395)</f>
        <v>20</v>
      </c>
      <c r="D1368" s="4">
        <v>332</v>
      </c>
      <c r="E1368" s="4" t="s">
        <v>964</v>
      </c>
      <c r="F1368" s="4">
        <f>SUM(F1369:F1395)</f>
        <v>0</v>
      </c>
      <c r="G1368" s="4">
        <f t="shared" ref="G1368:L1368" si="53">SUM(G1369:G1395)</f>
        <v>2</v>
      </c>
      <c r="H1368" s="4">
        <f t="shared" si="53"/>
        <v>0</v>
      </c>
      <c r="I1368" s="4"/>
      <c r="J1368" s="4">
        <f t="shared" si="53"/>
        <v>3</v>
      </c>
      <c r="K1368" s="4">
        <f t="shared" si="53"/>
        <v>0</v>
      </c>
      <c r="L1368" s="4">
        <f t="shared" si="53"/>
        <v>0</v>
      </c>
      <c r="M1368" s="15"/>
      <c r="N1368" s="16">
        <f>C1368+G1368+J1368</f>
        <v>25</v>
      </c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</row>
    <row r="1369" spans="1:28" x14ac:dyDescent="0.25">
      <c r="A1369" s="51" t="s">
        <v>717</v>
      </c>
      <c r="B1369" s="205"/>
      <c r="C1369" s="6">
        <v>1</v>
      </c>
      <c r="D1369" s="6"/>
      <c r="E1369" s="6"/>
      <c r="F1369" s="6"/>
      <c r="G1369" s="6"/>
      <c r="H1369" s="6"/>
      <c r="I1369" s="19"/>
      <c r="J1369" s="6"/>
      <c r="K1369" s="6"/>
      <c r="L1369" s="6"/>
      <c r="M1369" s="19"/>
      <c r="N1369" s="6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</row>
    <row r="1370" spans="1:28" x14ac:dyDescent="0.25">
      <c r="A1370" s="51" t="s">
        <v>715</v>
      </c>
      <c r="B1370" s="205"/>
      <c r="C1370" s="6">
        <v>1</v>
      </c>
      <c r="D1370" s="6"/>
      <c r="E1370" s="6"/>
      <c r="F1370" s="6"/>
      <c r="G1370" s="6"/>
      <c r="H1370" s="6"/>
      <c r="I1370" s="19"/>
      <c r="J1370" s="6"/>
      <c r="K1370" s="6"/>
      <c r="L1370" s="6"/>
      <c r="M1370" s="19"/>
      <c r="N1370" s="6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</row>
    <row r="1371" spans="1:28" x14ac:dyDescent="0.25">
      <c r="A1371" s="51" t="s">
        <v>719</v>
      </c>
      <c r="B1371" s="205"/>
      <c r="C1371" s="6">
        <v>1</v>
      </c>
      <c r="D1371" s="6"/>
      <c r="E1371" s="6"/>
      <c r="F1371" s="6"/>
      <c r="G1371" s="6"/>
      <c r="H1371" s="6"/>
      <c r="I1371" s="19"/>
      <c r="J1371" s="6"/>
      <c r="K1371" s="6"/>
      <c r="L1371" s="6"/>
      <c r="M1371" s="19"/>
      <c r="N1371" s="6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</row>
    <row r="1372" spans="1:28" x14ac:dyDescent="0.25">
      <c r="A1372" s="51" t="s">
        <v>714</v>
      </c>
      <c r="B1372" s="205"/>
      <c r="C1372" s="6">
        <v>1</v>
      </c>
      <c r="D1372" s="6"/>
      <c r="E1372" s="6"/>
      <c r="F1372" s="6"/>
      <c r="G1372" s="6"/>
      <c r="H1372" s="6"/>
      <c r="I1372" s="19"/>
      <c r="J1372" s="6"/>
      <c r="K1372" s="6"/>
      <c r="L1372" s="6"/>
      <c r="M1372" s="19"/>
      <c r="N1372" s="6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</row>
    <row r="1373" spans="1:28" x14ac:dyDescent="0.25">
      <c r="A1373" s="51" t="s">
        <v>713</v>
      </c>
      <c r="B1373" s="205"/>
      <c r="C1373" s="6">
        <v>1</v>
      </c>
      <c r="D1373" s="6"/>
      <c r="E1373" s="6"/>
      <c r="F1373" s="6"/>
      <c r="G1373" s="6"/>
      <c r="H1373" s="6"/>
      <c r="I1373" s="19"/>
      <c r="J1373" s="6"/>
      <c r="K1373" s="6"/>
      <c r="L1373" s="6"/>
      <c r="M1373" s="19"/>
      <c r="N1373" s="6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</row>
    <row r="1374" spans="1:28" x14ac:dyDescent="0.25">
      <c r="A1374" s="51" t="s">
        <v>711</v>
      </c>
      <c r="B1374" s="205"/>
      <c r="C1374" s="6">
        <v>1</v>
      </c>
      <c r="D1374" s="6"/>
      <c r="E1374" s="6"/>
      <c r="F1374" s="6"/>
      <c r="G1374" s="6"/>
      <c r="H1374" s="6"/>
      <c r="I1374" s="19"/>
      <c r="J1374" s="6"/>
      <c r="K1374" s="6"/>
      <c r="L1374" s="6"/>
      <c r="M1374" s="19"/>
      <c r="N1374" s="6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</row>
    <row r="1375" spans="1:28" x14ac:dyDescent="0.25">
      <c r="A1375" s="51" t="s">
        <v>710</v>
      </c>
      <c r="B1375" s="205"/>
      <c r="C1375" s="6">
        <v>1</v>
      </c>
      <c r="D1375" s="6"/>
      <c r="E1375" s="6"/>
      <c r="F1375" s="6"/>
      <c r="G1375" s="6"/>
      <c r="H1375" s="6"/>
      <c r="I1375" s="19"/>
      <c r="J1375" s="6"/>
      <c r="K1375" s="6"/>
      <c r="L1375" s="6"/>
      <c r="M1375" s="19"/>
      <c r="N1375" s="6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</row>
    <row r="1376" spans="1:28" x14ac:dyDescent="0.25">
      <c r="A1376" s="51" t="s">
        <v>709</v>
      </c>
      <c r="B1376" s="205"/>
      <c r="C1376" s="6">
        <v>1</v>
      </c>
      <c r="D1376" s="6"/>
      <c r="E1376" s="6"/>
      <c r="F1376" s="6"/>
      <c r="G1376" s="6"/>
      <c r="H1376" s="6"/>
      <c r="I1376" s="19"/>
      <c r="J1376" s="6"/>
      <c r="K1376" s="6"/>
      <c r="L1376" s="6"/>
      <c r="M1376" s="19"/>
      <c r="N1376" s="6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</row>
    <row r="1377" spans="1:28" x14ac:dyDescent="0.25">
      <c r="A1377" s="51" t="s">
        <v>706</v>
      </c>
      <c r="B1377" s="77"/>
      <c r="C1377" s="5">
        <v>1</v>
      </c>
      <c r="D1377" s="5"/>
      <c r="E1377" s="5"/>
      <c r="F1377" s="5"/>
      <c r="G1377" s="5"/>
      <c r="H1377" s="5"/>
      <c r="I1377" s="20"/>
      <c r="J1377" s="5"/>
      <c r="K1377" s="5"/>
      <c r="L1377" s="5"/>
      <c r="M1377" s="20"/>
      <c r="N1377" s="5"/>
      <c r="O1377" s="6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</row>
    <row r="1378" spans="1:28" x14ac:dyDescent="0.25">
      <c r="A1378" s="51" t="s">
        <v>705</v>
      </c>
      <c r="B1378" s="77"/>
      <c r="C1378" s="5">
        <v>1</v>
      </c>
      <c r="D1378" s="5"/>
      <c r="E1378" s="5"/>
      <c r="F1378" s="5"/>
      <c r="G1378" s="5"/>
      <c r="H1378" s="5"/>
      <c r="I1378" s="20"/>
      <c r="J1378" s="5"/>
      <c r="K1378" s="5"/>
      <c r="L1378" s="5"/>
      <c r="M1378" s="20"/>
      <c r="N1378" s="5"/>
      <c r="O1378" s="6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</row>
    <row r="1379" spans="1:28" x14ac:dyDescent="0.25">
      <c r="A1379" s="51" t="s">
        <v>704</v>
      </c>
      <c r="B1379" s="77"/>
      <c r="C1379" s="5">
        <v>1</v>
      </c>
      <c r="D1379" s="5"/>
      <c r="E1379" s="5"/>
      <c r="F1379" s="5"/>
      <c r="G1379" s="5"/>
      <c r="H1379" s="5"/>
      <c r="I1379" s="20"/>
      <c r="J1379" s="5"/>
      <c r="K1379" s="5"/>
      <c r="L1379" s="5"/>
      <c r="M1379" s="20"/>
      <c r="N1379" s="5"/>
      <c r="O1379" s="6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</row>
    <row r="1380" spans="1:28" x14ac:dyDescent="0.25">
      <c r="A1380" s="51" t="s">
        <v>702</v>
      </c>
      <c r="B1380" s="77"/>
      <c r="C1380" s="5">
        <v>1</v>
      </c>
      <c r="D1380" s="5"/>
      <c r="E1380" s="5"/>
      <c r="F1380" s="5"/>
      <c r="G1380" s="5"/>
      <c r="H1380" s="5"/>
      <c r="I1380" s="20"/>
      <c r="J1380" s="5"/>
      <c r="K1380" s="5"/>
      <c r="L1380" s="5"/>
      <c r="M1380" s="20"/>
      <c r="N1380" s="5"/>
      <c r="O1380" s="6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</row>
    <row r="1381" spans="1:28" x14ac:dyDescent="0.25">
      <c r="A1381" s="51" t="s">
        <v>701</v>
      </c>
      <c r="B1381" s="77"/>
      <c r="C1381" s="5">
        <v>1</v>
      </c>
      <c r="D1381" s="5"/>
      <c r="E1381" s="5"/>
      <c r="F1381" s="5"/>
      <c r="G1381" s="5"/>
      <c r="H1381" s="5"/>
      <c r="I1381" s="20"/>
      <c r="J1381" s="5"/>
      <c r="K1381" s="5"/>
      <c r="L1381" s="5"/>
      <c r="M1381" s="20"/>
      <c r="N1381" s="5"/>
      <c r="O1381" s="6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</row>
    <row r="1382" spans="1:28" x14ac:dyDescent="0.25">
      <c r="A1382" s="51" t="s">
        <v>700</v>
      </c>
      <c r="B1382" s="77"/>
      <c r="C1382" s="5">
        <v>1</v>
      </c>
      <c r="D1382" s="5"/>
      <c r="E1382" s="5"/>
      <c r="F1382" s="5"/>
      <c r="G1382" s="5"/>
      <c r="H1382" s="5"/>
      <c r="I1382" s="20"/>
      <c r="J1382" s="5"/>
      <c r="K1382" s="5"/>
      <c r="L1382" s="5"/>
      <c r="M1382" s="20"/>
      <c r="N1382" s="5"/>
      <c r="O1382" s="6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</row>
    <row r="1383" spans="1:28" x14ac:dyDescent="0.25">
      <c r="A1383" s="51" t="s">
        <v>698</v>
      </c>
      <c r="B1383" s="77"/>
      <c r="C1383" s="5">
        <v>1</v>
      </c>
      <c r="D1383" s="5"/>
      <c r="E1383" s="5"/>
      <c r="F1383" s="5"/>
      <c r="G1383" s="5"/>
      <c r="H1383" s="5"/>
      <c r="I1383" s="20"/>
      <c r="J1383" s="5"/>
      <c r="K1383" s="5"/>
      <c r="L1383" s="5"/>
      <c r="M1383" s="20"/>
      <c r="N1383" s="5"/>
      <c r="O1383" s="6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</row>
    <row r="1384" spans="1:28" x14ac:dyDescent="0.25">
      <c r="A1384" s="51" t="s">
        <v>696</v>
      </c>
      <c r="B1384" s="77"/>
      <c r="C1384" s="5">
        <v>1</v>
      </c>
      <c r="D1384" s="5"/>
      <c r="E1384" s="5"/>
      <c r="F1384" s="5"/>
      <c r="G1384" s="5"/>
      <c r="H1384" s="5"/>
      <c r="I1384" s="20"/>
      <c r="J1384" s="5"/>
      <c r="K1384" s="5"/>
      <c r="L1384" s="5"/>
      <c r="M1384" s="20"/>
      <c r="N1384" s="5"/>
      <c r="O1384" s="6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</row>
    <row r="1385" spans="1:28" x14ac:dyDescent="0.25">
      <c r="A1385" s="51" t="s">
        <v>695</v>
      </c>
      <c r="B1385" s="77"/>
      <c r="C1385" s="5">
        <v>1</v>
      </c>
      <c r="D1385" s="5"/>
      <c r="E1385" s="5"/>
      <c r="F1385" s="5"/>
      <c r="G1385" s="5"/>
      <c r="H1385" s="5"/>
      <c r="I1385" s="20"/>
      <c r="J1385" s="5"/>
      <c r="K1385" s="5"/>
      <c r="L1385" s="5"/>
      <c r="M1385" s="20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</row>
    <row r="1386" spans="1:28" x14ac:dyDescent="0.25">
      <c r="A1386" s="51" t="s">
        <v>694</v>
      </c>
      <c r="B1386" s="77"/>
      <c r="C1386" s="5">
        <v>1</v>
      </c>
      <c r="D1386" s="5"/>
      <c r="E1386" s="5"/>
      <c r="F1386" s="5"/>
      <c r="G1386" s="5"/>
      <c r="H1386" s="5"/>
      <c r="I1386" s="20"/>
      <c r="J1386" s="5"/>
      <c r="K1386" s="5"/>
      <c r="L1386" s="5"/>
      <c r="M1386" s="20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</row>
    <row r="1387" spans="1:28" x14ac:dyDescent="0.25">
      <c r="A1387" s="51" t="s">
        <v>1744</v>
      </c>
      <c r="B1387" s="77"/>
      <c r="C1387" s="5">
        <v>1</v>
      </c>
      <c r="D1387" s="5"/>
      <c r="E1387" s="5"/>
      <c r="F1387" s="5"/>
      <c r="G1387" s="5"/>
      <c r="H1387" s="5"/>
      <c r="I1387" s="20"/>
      <c r="J1387" s="5"/>
      <c r="K1387" s="5"/>
      <c r="L1387" s="5"/>
      <c r="M1387" s="20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</row>
    <row r="1388" spans="1:28" x14ac:dyDescent="0.25">
      <c r="A1388" s="59" t="s">
        <v>693</v>
      </c>
      <c r="B1388" s="77"/>
      <c r="C1388" s="5">
        <v>1</v>
      </c>
      <c r="D1388" s="5"/>
      <c r="E1388" s="5"/>
      <c r="F1388" s="5"/>
      <c r="G1388" s="5"/>
      <c r="H1388" s="5"/>
      <c r="I1388" s="20"/>
      <c r="J1388" s="5"/>
      <c r="K1388" s="5"/>
      <c r="L1388" s="5"/>
      <c r="M1388" s="20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</row>
    <row r="1389" spans="1:28" ht="15.75" x14ac:dyDescent="0.25">
      <c r="A1389" s="52" t="s">
        <v>689</v>
      </c>
      <c r="B1389" s="77"/>
      <c r="C1389" s="5"/>
      <c r="D1389" s="5"/>
      <c r="E1389" s="5"/>
      <c r="F1389" s="5"/>
      <c r="G1389" s="5"/>
      <c r="H1389" s="5"/>
      <c r="I1389" s="20"/>
      <c r="J1389" s="5">
        <v>1</v>
      </c>
      <c r="K1389" s="5"/>
      <c r="L1389" s="5"/>
      <c r="M1389" s="20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</row>
    <row r="1390" spans="1:28" x14ac:dyDescent="0.25">
      <c r="A1390" s="51" t="s">
        <v>721</v>
      </c>
      <c r="B1390" s="77"/>
      <c r="C1390" s="5"/>
      <c r="D1390" s="5"/>
      <c r="E1390" s="5"/>
      <c r="F1390" s="5"/>
      <c r="G1390" s="5"/>
      <c r="H1390" s="5"/>
      <c r="I1390" s="20"/>
      <c r="J1390" s="5">
        <v>1</v>
      </c>
      <c r="K1390" s="5"/>
      <c r="L1390" s="5"/>
      <c r="M1390" s="20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</row>
    <row r="1391" spans="1:28" x14ac:dyDescent="0.25">
      <c r="A1391" s="51" t="s">
        <v>723</v>
      </c>
      <c r="B1391" s="77"/>
      <c r="C1391" s="5"/>
      <c r="D1391" s="5"/>
      <c r="E1391" s="5"/>
      <c r="F1391" s="5"/>
      <c r="G1391" s="5"/>
      <c r="H1391" s="5"/>
      <c r="I1391" s="20"/>
      <c r="J1391" s="5">
        <v>1</v>
      </c>
      <c r="K1391" s="5"/>
      <c r="L1391" s="5"/>
      <c r="M1391" s="20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</row>
    <row r="1392" spans="1:28" x14ac:dyDescent="0.25">
      <c r="A1392" s="50" t="s">
        <v>1003</v>
      </c>
      <c r="B1392" s="77"/>
      <c r="C1392" s="5"/>
      <c r="D1392" s="5"/>
      <c r="E1392" s="5"/>
      <c r="F1392" s="5"/>
      <c r="G1392" s="5">
        <v>1</v>
      </c>
      <c r="H1392" s="5"/>
      <c r="I1392" s="20"/>
      <c r="J1392" s="5"/>
      <c r="K1392" s="5"/>
      <c r="L1392" s="5"/>
      <c r="M1392" s="20" t="s">
        <v>1880</v>
      </c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</row>
    <row r="1393" spans="1:28" x14ac:dyDescent="0.25">
      <c r="A1393" s="138" t="s">
        <v>1031</v>
      </c>
      <c r="B1393" s="77"/>
      <c r="C1393" s="5"/>
      <c r="D1393" s="5"/>
      <c r="E1393" s="5"/>
      <c r="F1393" s="5"/>
      <c r="G1393" s="135">
        <v>1</v>
      </c>
      <c r="H1393" s="5"/>
      <c r="I1393" s="20"/>
      <c r="J1393" s="5"/>
      <c r="K1393" s="5"/>
      <c r="L1393" s="5"/>
      <c r="M1393" s="20" t="s">
        <v>2170</v>
      </c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</row>
    <row r="1394" spans="1:28" x14ac:dyDescent="0.25">
      <c r="A1394" s="51"/>
      <c r="B1394" s="77"/>
      <c r="C1394" s="5"/>
      <c r="D1394" s="5"/>
      <c r="E1394" s="5"/>
      <c r="F1394" s="5"/>
      <c r="G1394" s="5"/>
      <c r="H1394" s="5"/>
      <c r="I1394" s="20"/>
      <c r="J1394" s="5"/>
      <c r="K1394" s="5"/>
      <c r="L1394" s="5"/>
      <c r="M1394" s="20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</row>
    <row r="1395" spans="1:28" x14ac:dyDescent="0.25">
      <c r="A1395" s="51"/>
      <c r="B1395" s="77"/>
      <c r="C1395" s="5"/>
      <c r="D1395" s="5"/>
      <c r="E1395" s="5"/>
      <c r="F1395" s="5"/>
      <c r="G1395" s="5"/>
      <c r="H1395" s="5"/>
      <c r="I1395" s="20"/>
      <c r="J1395" s="5"/>
      <c r="K1395" s="5"/>
      <c r="L1395" s="5"/>
      <c r="M1395" s="20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</row>
    <row r="1396" spans="1:28" ht="31.5" customHeight="1" x14ac:dyDescent="0.25">
      <c r="A1396" s="71" t="s">
        <v>1032</v>
      </c>
      <c r="B1396" s="203" t="s">
        <v>346</v>
      </c>
      <c r="C1396" s="4">
        <f>SUM(C1397:C1424)</f>
        <v>23</v>
      </c>
      <c r="D1396" s="4">
        <v>341</v>
      </c>
      <c r="E1396" s="4" t="s">
        <v>346</v>
      </c>
      <c r="F1396" s="4">
        <f>SUM(F1397:F1424)</f>
        <v>0</v>
      </c>
      <c r="G1396" s="4">
        <f t="shared" ref="G1396:L1396" si="54">SUM(G1397:G1424)</f>
        <v>0</v>
      </c>
      <c r="H1396" s="4">
        <f t="shared" si="54"/>
        <v>0</v>
      </c>
      <c r="I1396" s="4"/>
      <c r="J1396" s="4">
        <f t="shared" si="54"/>
        <v>0</v>
      </c>
      <c r="K1396" s="4">
        <f t="shared" si="54"/>
        <v>0</v>
      </c>
      <c r="L1396" s="4">
        <f t="shared" si="54"/>
        <v>0</v>
      </c>
      <c r="M1396" s="15"/>
      <c r="N1396" s="16">
        <f>C1396+G1396+L1396</f>
        <v>23</v>
      </c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</row>
    <row r="1397" spans="1:28" x14ac:dyDescent="0.25">
      <c r="A1397" s="50" t="s">
        <v>966</v>
      </c>
      <c r="B1397" s="205"/>
      <c r="C1397" s="6">
        <v>1</v>
      </c>
      <c r="D1397" s="6"/>
      <c r="E1397" s="6"/>
      <c r="F1397" s="6"/>
      <c r="G1397" s="6"/>
      <c r="H1397" s="6"/>
      <c r="I1397" s="19"/>
      <c r="J1397" s="6"/>
      <c r="K1397" s="6"/>
      <c r="L1397" s="6"/>
      <c r="M1397" s="19"/>
      <c r="N1397" s="6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</row>
    <row r="1398" spans="1:28" x14ac:dyDescent="0.25">
      <c r="A1398" s="50" t="s">
        <v>967</v>
      </c>
      <c r="B1398" s="205"/>
      <c r="C1398" s="6">
        <v>1</v>
      </c>
      <c r="D1398" s="6"/>
      <c r="E1398" s="6"/>
      <c r="F1398" s="6"/>
      <c r="G1398" s="6"/>
      <c r="H1398" s="6"/>
      <c r="I1398" s="19"/>
      <c r="J1398" s="6"/>
      <c r="K1398" s="6"/>
      <c r="L1398" s="6"/>
      <c r="M1398" s="19"/>
      <c r="N1398" s="6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</row>
    <row r="1399" spans="1:28" x14ac:dyDescent="0.25">
      <c r="A1399" s="50" t="s">
        <v>968</v>
      </c>
      <c r="B1399" s="205"/>
      <c r="C1399" s="6">
        <v>1</v>
      </c>
      <c r="D1399" s="6"/>
      <c r="E1399" s="6"/>
      <c r="F1399" s="6"/>
      <c r="G1399" s="6"/>
      <c r="H1399" s="6"/>
      <c r="I1399" s="19"/>
      <c r="J1399" s="6"/>
      <c r="K1399" s="6"/>
      <c r="L1399" s="6"/>
      <c r="M1399" s="19"/>
      <c r="N1399" s="6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</row>
    <row r="1400" spans="1:28" x14ac:dyDescent="0.25">
      <c r="A1400" s="50" t="s">
        <v>969</v>
      </c>
      <c r="B1400" s="205"/>
      <c r="C1400" s="6">
        <v>1</v>
      </c>
      <c r="D1400" s="6"/>
      <c r="E1400" s="6"/>
      <c r="F1400" s="6"/>
      <c r="G1400" s="6"/>
      <c r="H1400" s="6"/>
      <c r="I1400" s="19"/>
      <c r="J1400" s="6"/>
      <c r="K1400" s="6"/>
      <c r="L1400" s="6"/>
      <c r="M1400" s="19"/>
      <c r="N1400" s="6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</row>
    <row r="1401" spans="1:28" x14ac:dyDescent="0.25">
      <c r="A1401" s="50" t="s">
        <v>970</v>
      </c>
      <c r="B1401" s="205"/>
      <c r="C1401" s="6">
        <v>1</v>
      </c>
      <c r="D1401" s="6"/>
      <c r="E1401" s="6"/>
      <c r="F1401" s="6"/>
      <c r="G1401" s="6"/>
      <c r="H1401" s="6"/>
      <c r="I1401" s="19"/>
      <c r="J1401" s="6"/>
      <c r="K1401" s="6"/>
      <c r="L1401" s="6"/>
      <c r="M1401" s="19"/>
      <c r="N1401" s="6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</row>
    <row r="1402" spans="1:28" x14ac:dyDescent="0.25">
      <c r="A1402" s="50" t="s">
        <v>971</v>
      </c>
      <c r="B1402" s="205"/>
      <c r="C1402" s="6">
        <v>1</v>
      </c>
      <c r="D1402" s="6"/>
      <c r="E1402" s="6"/>
      <c r="F1402" s="6"/>
      <c r="G1402" s="6"/>
      <c r="H1402" s="6"/>
      <c r="I1402" s="19"/>
      <c r="J1402" s="6"/>
      <c r="K1402" s="6"/>
      <c r="L1402" s="6"/>
      <c r="M1402" s="19"/>
      <c r="N1402" s="6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</row>
    <row r="1403" spans="1:28" ht="18.75" customHeight="1" x14ac:dyDescent="0.25">
      <c r="A1403" s="50" t="s">
        <v>972</v>
      </c>
      <c r="B1403" s="205"/>
      <c r="C1403" s="6">
        <v>1</v>
      </c>
      <c r="D1403" s="6"/>
      <c r="E1403" s="6"/>
      <c r="F1403" s="6"/>
      <c r="G1403" s="6"/>
      <c r="H1403" s="6"/>
      <c r="I1403" s="19"/>
      <c r="J1403" s="6"/>
      <c r="K1403" s="6"/>
      <c r="L1403" s="6"/>
      <c r="M1403" s="19"/>
      <c r="N1403" s="6"/>
      <c r="O1403" s="2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</row>
    <row r="1404" spans="1:28" x14ac:dyDescent="0.25">
      <c r="A1404" s="50" t="s">
        <v>973</v>
      </c>
      <c r="B1404" s="205"/>
      <c r="C1404" s="6">
        <v>1</v>
      </c>
      <c r="D1404" s="6"/>
      <c r="E1404" s="6"/>
      <c r="F1404" s="6"/>
      <c r="G1404" s="6"/>
      <c r="H1404" s="6"/>
      <c r="I1404" s="19"/>
      <c r="J1404" s="6"/>
      <c r="K1404" s="6"/>
      <c r="L1404" s="6"/>
      <c r="M1404" s="19"/>
      <c r="N1404" s="6"/>
      <c r="O1404" s="6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</row>
    <row r="1405" spans="1:28" x14ac:dyDescent="0.25">
      <c r="A1405" s="50" t="s">
        <v>974</v>
      </c>
      <c r="B1405" s="205"/>
      <c r="C1405" s="6">
        <v>1</v>
      </c>
      <c r="D1405" s="6"/>
      <c r="E1405" s="6"/>
      <c r="F1405" s="6"/>
      <c r="G1405" s="6"/>
      <c r="H1405" s="6"/>
      <c r="I1405" s="19"/>
      <c r="J1405" s="6"/>
      <c r="K1405" s="6"/>
      <c r="L1405" s="6"/>
      <c r="M1405" s="19"/>
      <c r="N1405" s="6"/>
      <c r="O1405" s="6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</row>
    <row r="1406" spans="1:28" x14ac:dyDescent="0.25">
      <c r="A1406" s="50" t="s">
        <v>975</v>
      </c>
      <c r="B1406" s="205"/>
      <c r="C1406" s="6">
        <v>1</v>
      </c>
      <c r="D1406" s="6"/>
      <c r="E1406" s="6"/>
      <c r="F1406" s="6"/>
      <c r="G1406" s="6"/>
      <c r="H1406" s="6"/>
      <c r="I1406" s="19"/>
      <c r="J1406" s="6"/>
      <c r="K1406" s="6"/>
      <c r="L1406" s="6"/>
      <c r="M1406" s="19"/>
      <c r="N1406" s="6"/>
      <c r="O1406" s="6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</row>
    <row r="1407" spans="1:28" x14ac:dyDescent="0.25">
      <c r="A1407" s="50" t="s">
        <v>976</v>
      </c>
      <c r="B1407" s="205"/>
      <c r="C1407" s="6">
        <v>1</v>
      </c>
      <c r="D1407" s="6"/>
      <c r="E1407" s="6"/>
      <c r="F1407" s="6"/>
      <c r="G1407" s="6"/>
      <c r="H1407" s="6"/>
      <c r="I1407" s="19"/>
      <c r="J1407" s="6"/>
      <c r="K1407" s="6"/>
      <c r="L1407" s="6"/>
      <c r="M1407" s="19"/>
      <c r="N1407" s="6"/>
      <c r="O1407" s="6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</row>
    <row r="1408" spans="1:28" x14ac:dyDescent="0.25">
      <c r="A1408" s="50" t="s">
        <v>1967</v>
      </c>
      <c r="B1408" s="77"/>
      <c r="C1408" s="5">
        <v>1</v>
      </c>
      <c r="D1408" s="5"/>
      <c r="E1408" s="5"/>
      <c r="F1408" s="5"/>
      <c r="G1408" s="5"/>
      <c r="H1408" s="5"/>
      <c r="I1408" s="20"/>
      <c r="J1408" s="5"/>
      <c r="K1408" s="5"/>
      <c r="L1408" s="5"/>
      <c r="M1408" s="20"/>
      <c r="N1408" s="5"/>
      <c r="O1408" s="6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</row>
    <row r="1409" spans="1:28" x14ac:dyDescent="0.25">
      <c r="A1409" s="50" t="s">
        <v>977</v>
      </c>
      <c r="B1409" s="77"/>
      <c r="C1409" s="5">
        <v>1</v>
      </c>
      <c r="D1409" s="5"/>
      <c r="E1409" s="5"/>
      <c r="F1409" s="5"/>
      <c r="G1409" s="5"/>
      <c r="H1409" s="5"/>
      <c r="I1409" s="20"/>
      <c r="J1409" s="5"/>
      <c r="K1409" s="5"/>
      <c r="L1409" s="5"/>
      <c r="M1409" s="20"/>
      <c r="N1409" s="5"/>
      <c r="O1409" s="6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</row>
    <row r="1410" spans="1:28" x14ac:dyDescent="0.25">
      <c r="A1410" s="50" t="s">
        <v>978</v>
      </c>
      <c r="B1410" s="77"/>
      <c r="C1410" s="5">
        <v>1</v>
      </c>
      <c r="D1410" s="5"/>
      <c r="E1410" s="5"/>
      <c r="F1410" s="5"/>
      <c r="G1410" s="5"/>
      <c r="H1410" s="5"/>
      <c r="I1410" s="20"/>
      <c r="J1410" s="5"/>
      <c r="K1410" s="5"/>
      <c r="L1410" s="5"/>
      <c r="M1410" s="20"/>
      <c r="N1410" s="5"/>
      <c r="O1410" s="6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</row>
    <row r="1411" spans="1:28" x14ac:dyDescent="0.25">
      <c r="A1411" s="50" t="s">
        <v>979</v>
      </c>
      <c r="B1411" s="77"/>
      <c r="C1411" s="5">
        <v>1</v>
      </c>
      <c r="D1411" s="5"/>
      <c r="E1411" s="5"/>
      <c r="F1411" s="5"/>
      <c r="G1411" s="5"/>
      <c r="H1411" s="5"/>
      <c r="I1411" s="20"/>
      <c r="J1411" s="5"/>
      <c r="K1411" s="5"/>
      <c r="L1411" s="5"/>
      <c r="M1411" s="20"/>
      <c r="N1411" s="5"/>
      <c r="O1411" s="6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</row>
    <row r="1412" spans="1:28" x14ac:dyDescent="0.25">
      <c r="A1412" s="50" t="s">
        <v>980</v>
      </c>
      <c r="B1412" s="77"/>
      <c r="C1412" s="5">
        <v>1</v>
      </c>
      <c r="D1412" s="5"/>
      <c r="E1412" s="5"/>
      <c r="F1412" s="5"/>
      <c r="G1412" s="5"/>
      <c r="H1412" s="5"/>
      <c r="I1412" s="20"/>
      <c r="J1412" s="5"/>
      <c r="K1412" s="5"/>
      <c r="L1412" s="5"/>
      <c r="M1412" s="20"/>
      <c r="N1412" s="5"/>
      <c r="O1412" s="6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</row>
    <row r="1413" spans="1:28" x14ac:dyDescent="0.25">
      <c r="A1413" s="50" t="s">
        <v>981</v>
      </c>
      <c r="B1413" s="77"/>
      <c r="C1413" s="5">
        <v>1</v>
      </c>
      <c r="D1413" s="5"/>
      <c r="E1413" s="5"/>
      <c r="F1413" s="5"/>
      <c r="G1413" s="5"/>
      <c r="H1413" s="5"/>
      <c r="I1413" s="20"/>
      <c r="J1413" s="5"/>
      <c r="K1413" s="5"/>
      <c r="L1413" s="5"/>
      <c r="M1413" s="20"/>
      <c r="N1413" s="5"/>
      <c r="O1413" s="6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</row>
    <row r="1414" spans="1:28" x14ac:dyDescent="0.25">
      <c r="A1414" s="50" t="s">
        <v>982</v>
      </c>
      <c r="B1414" s="77"/>
      <c r="C1414" s="5">
        <v>1</v>
      </c>
      <c r="D1414" s="5"/>
      <c r="E1414" s="5"/>
      <c r="F1414" s="5"/>
      <c r="G1414" s="5"/>
      <c r="H1414" s="5"/>
      <c r="I1414" s="20"/>
      <c r="J1414" s="5"/>
      <c r="K1414" s="5"/>
      <c r="L1414" s="5"/>
      <c r="M1414" s="20"/>
      <c r="N1414" s="5"/>
      <c r="O1414" s="6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</row>
    <row r="1415" spans="1:28" x14ac:dyDescent="0.25">
      <c r="A1415" s="50" t="s">
        <v>984</v>
      </c>
      <c r="B1415" s="77"/>
      <c r="C1415" s="5">
        <v>1</v>
      </c>
      <c r="D1415" s="5"/>
      <c r="E1415" s="5"/>
      <c r="F1415" s="5"/>
      <c r="G1415" s="5"/>
      <c r="H1415" s="5"/>
      <c r="I1415" s="20"/>
      <c r="J1415" s="5"/>
      <c r="K1415" s="5"/>
      <c r="L1415" s="5"/>
      <c r="M1415" s="20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</row>
    <row r="1416" spans="1:28" x14ac:dyDescent="0.25">
      <c r="A1416" s="50" t="s">
        <v>985</v>
      </c>
      <c r="B1416" s="77"/>
      <c r="C1416" s="5">
        <v>1</v>
      </c>
      <c r="D1416" s="5"/>
      <c r="E1416" s="5"/>
      <c r="F1416" s="5"/>
      <c r="G1416" s="5"/>
      <c r="H1416" s="5"/>
      <c r="I1416" s="20"/>
      <c r="J1416" s="5"/>
      <c r="K1416" s="5"/>
      <c r="L1416" s="5"/>
      <c r="M1416" s="20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</row>
    <row r="1417" spans="1:28" x14ac:dyDescent="0.25">
      <c r="A1417" s="50" t="s">
        <v>986</v>
      </c>
      <c r="B1417" s="77"/>
      <c r="C1417" s="5">
        <v>1</v>
      </c>
      <c r="D1417" s="5"/>
      <c r="E1417" s="5"/>
      <c r="F1417" s="5"/>
      <c r="G1417" s="5"/>
      <c r="H1417" s="5"/>
      <c r="I1417" s="20"/>
      <c r="J1417" s="5"/>
      <c r="K1417" s="5"/>
      <c r="L1417" s="5"/>
      <c r="M1417" s="20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</row>
    <row r="1418" spans="1:28" x14ac:dyDescent="0.25">
      <c r="A1418" s="50" t="s">
        <v>987</v>
      </c>
      <c r="B1418" s="77"/>
      <c r="C1418" s="5">
        <v>1</v>
      </c>
      <c r="D1418" s="5"/>
      <c r="E1418" s="5"/>
      <c r="F1418" s="5"/>
      <c r="G1418" s="5"/>
      <c r="H1418" s="5"/>
      <c r="I1418" s="20"/>
      <c r="J1418" s="5"/>
      <c r="K1418" s="5"/>
      <c r="L1418" s="5"/>
      <c r="M1418" s="20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</row>
    <row r="1419" spans="1:28" x14ac:dyDescent="0.25">
      <c r="A1419" s="51" t="s">
        <v>988</v>
      </c>
      <c r="B1419" s="77"/>
      <c r="C1419" s="5">
        <v>1</v>
      </c>
      <c r="D1419" s="5"/>
      <c r="E1419" s="5"/>
      <c r="F1419" s="5"/>
      <c r="G1419" s="5"/>
      <c r="H1419" s="5"/>
      <c r="I1419" s="20"/>
      <c r="J1419" s="5"/>
      <c r="K1419" s="5"/>
      <c r="L1419" s="5"/>
      <c r="M1419" s="20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</row>
    <row r="1420" spans="1:28" x14ac:dyDescent="0.25">
      <c r="B1420" s="77"/>
      <c r="C1420" s="5"/>
      <c r="D1420" s="5"/>
      <c r="E1420" s="5"/>
      <c r="F1420" s="5"/>
      <c r="G1420" s="5"/>
      <c r="H1420" s="5"/>
      <c r="I1420" s="20"/>
      <c r="J1420" s="5"/>
      <c r="K1420" s="5"/>
      <c r="L1420" s="5"/>
      <c r="M1420" s="20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</row>
    <row r="1421" spans="1:28" x14ac:dyDescent="0.25">
      <c r="B1421" s="77"/>
      <c r="C1421" s="5"/>
      <c r="D1421" s="5"/>
      <c r="E1421" s="5"/>
      <c r="F1421" s="5"/>
      <c r="G1421" s="5"/>
      <c r="H1421" s="5"/>
      <c r="I1421" s="20"/>
      <c r="J1421" s="5"/>
      <c r="K1421" s="5"/>
      <c r="L1421" s="5"/>
      <c r="M1421" s="20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</row>
    <row r="1422" spans="1:28" x14ac:dyDescent="0.25">
      <c r="B1422" s="77"/>
      <c r="C1422" s="5"/>
      <c r="D1422" s="5"/>
      <c r="E1422" s="5"/>
      <c r="F1422" s="5"/>
      <c r="G1422" s="5"/>
      <c r="H1422" s="5"/>
      <c r="I1422" s="20"/>
      <c r="J1422" s="5"/>
      <c r="K1422" s="5"/>
      <c r="L1422" s="5"/>
      <c r="M1422" s="20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</row>
    <row r="1423" spans="1:28" x14ac:dyDescent="0.25">
      <c r="B1423" s="77"/>
      <c r="C1423" s="5"/>
      <c r="D1423" s="5"/>
      <c r="E1423" s="5"/>
      <c r="F1423" s="5"/>
      <c r="G1423" s="5"/>
      <c r="H1423" s="5"/>
      <c r="I1423" s="20"/>
      <c r="J1423" s="5"/>
      <c r="K1423" s="5"/>
      <c r="L1423" s="5"/>
      <c r="M1423" s="20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</row>
    <row r="1424" spans="1:28" x14ac:dyDescent="0.25">
      <c r="B1424" s="77"/>
      <c r="C1424" s="5"/>
      <c r="D1424" s="5"/>
      <c r="E1424" s="5"/>
      <c r="F1424" s="5"/>
      <c r="G1424" s="5"/>
      <c r="H1424" s="5"/>
      <c r="I1424" s="20"/>
      <c r="J1424" s="5"/>
      <c r="K1424" s="5"/>
      <c r="L1424" s="5"/>
      <c r="M1424" s="20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</row>
    <row r="1425" spans="1:28" ht="38.25" x14ac:dyDescent="0.25">
      <c r="A1425" s="71" t="s">
        <v>2224</v>
      </c>
      <c r="B1425" s="203" t="s">
        <v>346</v>
      </c>
      <c r="C1425" s="4">
        <f>SUM(C1426:C1454)</f>
        <v>21</v>
      </c>
      <c r="D1425" s="4">
        <v>342</v>
      </c>
      <c r="E1425" s="4" t="s">
        <v>1014</v>
      </c>
      <c r="F1425" s="4">
        <f>SUM(F1426:F1454)</f>
        <v>0</v>
      </c>
      <c r="G1425" s="4">
        <f t="shared" ref="G1425:L1425" si="55">SUM(G1426:G1454)</f>
        <v>0</v>
      </c>
      <c r="H1425" s="4">
        <f t="shared" si="55"/>
        <v>0</v>
      </c>
      <c r="I1425" s="4"/>
      <c r="J1425" s="4">
        <f t="shared" si="55"/>
        <v>0</v>
      </c>
      <c r="K1425" s="4">
        <f t="shared" si="55"/>
        <v>0</v>
      </c>
      <c r="L1425" s="4">
        <f t="shared" si="55"/>
        <v>0</v>
      </c>
      <c r="M1425" s="15"/>
      <c r="N1425" s="16">
        <f>C1425+G1425+J1425</f>
        <v>21</v>
      </c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</row>
    <row r="1426" spans="1:28" x14ac:dyDescent="0.25">
      <c r="A1426" s="50" t="s">
        <v>990</v>
      </c>
      <c r="B1426" s="205"/>
      <c r="C1426" s="6">
        <v>1</v>
      </c>
      <c r="D1426" s="6"/>
      <c r="E1426" s="6"/>
      <c r="F1426" s="6"/>
      <c r="G1426" s="6"/>
      <c r="H1426" s="6"/>
      <c r="I1426" s="19"/>
      <c r="J1426" s="6"/>
      <c r="K1426" s="6"/>
      <c r="L1426" s="6"/>
      <c r="M1426" s="19"/>
      <c r="N1426" s="6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</row>
    <row r="1427" spans="1:28" x14ac:dyDescent="0.25">
      <c r="A1427" s="50" t="s">
        <v>991</v>
      </c>
      <c r="B1427" s="205"/>
      <c r="C1427" s="6">
        <v>1</v>
      </c>
      <c r="D1427" s="6"/>
      <c r="E1427" s="6"/>
      <c r="F1427" s="6"/>
      <c r="G1427" s="6"/>
      <c r="H1427" s="6"/>
      <c r="I1427" s="19"/>
      <c r="J1427" s="6"/>
      <c r="K1427" s="6"/>
      <c r="L1427" s="6"/>
      <c r="M1427" s="19"/>
      <c r="N1427" s="6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</row>
    <row r="1428" spans="1:28" x14ac:dyDescent="0.25">
      <c r="A1428" s="50" t="s">
        <v>992</v>
      </c>
      <c r="B1428" s="205"/>
      <c r="C1428" s="6">
        <v>1</v>
      </c>
      <c r="D1428" s="6"/>
      <c r="E1428" s="6"/>
      <c r="F1428" s="6"/>
      <c r="G1428" s="6"/>
      <c r="H1428" s="6"/>
      <c r="I1428" s="19"/>
      <c r="J1428" s="6"/>
      <c r="K1428" s="6"/>
      <c r="L1428" s="6"/>
      <c r="M1428" s="19"/>
      <c r="N1428" s="6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</row>
    <row r="1429" spans="1:28" x14ac:dyDescent="0.25">
      <c r="A1429" s="50" t="s">
        <v>993</v>
      </c>
      <c r="B1429" s="205"/>
      <c r="C1429" s="6">
        <v>1</v>
      </c>
      <c r="D1429" s="6"/>
      <c r="E1429" s="6"/>
      <c r="F1429" s="6"/>
      <c r="G1429" s="6"/>
      <c r="H1429" s="6"/>
      <c r="I1429" s="19"/>
      <c r="J1429" s="6"/>
      <c r="K1429" s="6"/>
      <c r="L1429" s="6"/>
      <c r="M1429" s="19"/>
      <c r="N1429" s="6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</row>
    <row r="1430" spans="1:28" x14ac:dyDescent="0.25">
      <c r="A1430" s="50" t="s">
        <v>994</v>
      </c>
      <c r="B1430" s="205"/>
      <c r="C1430" s="6">
        <v>1</v>
      </c>
      <c r="D1430" s="6"/>
      <c r="E1430" s="6"/>
      <c r="F1430" s="6"/>
      <c r="G1430" s="6"/>
      <c r="H1430" s="6"/>
      <c r="I1430" s="19"/>
      <c r="J1430" s="6"/>
      <c r="K1430" s="6"/>
      <c r="L1430" s="6"/>
      <c r="M1430" s="19"/>
      <c r="N1430" s="6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</row>
    <row r="1431" spans="1:28" x14ac:dyDescent="0.25">
      <c r="A1431" s="50" t="s">
        <v>996</v>
      </c>
      <c r="B1431" s="205"/>
      <c r="C1431" s="6">
        <v>1</v>
      </c>
      <c r="D1431" s="6"/>
      <c r="E1431" s="6"/>
      <c r="F1431" s="6"/>
      <c r="G1431" s="6"/>
      <c r="H1431" s="6"/>
      <c r="I1431" s="19"/>
      <c r="J1431" s="6"/>
      <c r="K1431" s="6"/>
      <c r="L1431" s="6"/>
      <c r="M1431" s="19"/>
      <c r="N1431" s="6"/>
      <c r="O1431" s="2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</row>
    <row r="1432" spans="1:28" x14ac:dyDescent="0.25">
      <c r="A1432" s="50" t="s">
        <v>997</v>
      </c>
      <c r="B1432" s="205"/>
      <c r="C1432" s="6">
        <v>1</v>
      </c>
      <c r="D1432" s="6"/>
      <c r="E1432" s="6"/>
      <c r="F1432" s="6"/>
      <c r="G1432" s="6"/>
      <c r="H1432" s="6"/>
      <c r="I1432" s="19"/>
      <c r="J1432" s="6"/>
      <c r="K1432" s="6"/>
      <c r="L1432" s="6"/>
      <c r="M1432" s="19"/>
      <c r="N1432" s="6"/>
      <c r="O1432" s="6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</row>
    <row r="1433" spans="1:28" x14ac:dyDescent="0.25">
      <c r="A1433" s="50" t="s">
        <v>998</v>
      </c>
      <c r="B1433" s="205"/>
      <c r="C1433" s="6">
        <v>1</v>
      </c>
      <c r="D1433" s="6"/>
      <c r="E1433" s="6"/>
      <c r="F1433" s="6"/>
      <c r="G1433" s="6"/>
      <c r="H1433" s="6"/>
      <c r="I1433" s="19"/>
      <c r="J1433" s="6"/>
      <c r="K1433" s="6"/>
      <c r="L1433" s="6"/>
      <c r="M1433" s="19"/>
      <c r="N1433" s="6"/>
      <c r="O1433" s="6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</row>
    <row r="1434" spans="1:28" x14ac:dyDescent="0.25">
      <c r="A1434" s="50" t="s">
        <v>999</v>
      </c>
      <c r="B1434" s="205"/>
      <c r="C1434" s="6">
        <v>1</v>
      </c>
      <c r="D1434" s="6"/>
      <c r="E1434" s="6"/>
      <c r="F1434" s="6"/>
      <c r="G1434" s="6"/>
      <c r="H1434" s="6"/>
      <c r="I1434" s="19"/>
      <c r="J1434" s="6"/>
      <c r="K1434" s="6"/>
      <c r="L1434" s="6"/>
      <c r="M1434" s="19"/>
      <c r="N1434" s="6"/>
      <c r="O1434" s="6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</row>
    <row r="1435" spans="1:28" x14ac:dyDescent="0.25">
      <c r="A1435" s="50" t="s">
        <v>1000</v>
      </c>
      <c r="B1435" s="205"/>
      <c r="C1435" s="6">
        <v>1</v>
      </c>
      <c r="D1435" s="6"/>
      <c r="E1435" s="6"/>
      <c r="F1435" s="6"/>
      <c r="G1435" s="6"/>
      <c r="H1435" s="6"/>
      <c r="I1435" s="19"/>
      <c r="J1435" s="6"/>
      <c r="K1435" s="6"/>
      <c r="L1435" s="6"/>
      <c r="M1435" s="19"/>
      <c r="N1435" s="6"/>
      <c r="O1435" s="6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</row>
    <row r="1436" spans="1:28" x14ac:dyDescent="0.25">
      <c r="A1436" s="50" t="s">
        <v>1001</v>
      </c>
      <c r="B1436" s="77"/>
      <c r="C1436" s="5">
        <v>1</v>
      </c>
      <c r="D1436" s="5"/>
      <c r="E1436" s="5"/>
      <c r="F1436" s="5"/>
      <c r="G1436" s="5"/>
      <c r="H1436" s="5"/>
      <c r="I1436" s="20"/>
      <c r="J1436" s="5"/>
      <c r="K1436" s="5"/>
      <c r="L1436" s="5"/>
      <c r="M1436" s="20"/>
      <c r="N1436" s="5"/>
      <c r="O1436" s="6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</row>
    <row r="1437" spans="1:28" x14ac:dyDescent="0.25">
      <c r="A1437" s="50" t="s">
        <v>1002</v>
      </c>
      <c r="B1437" s="77"/>
      <c r="C1437" s="5">
        <v>1</v>
      </c>
      <c r="D1437" s="5"/>
      <c r="E1437" s="5"/>
      <c r="F1437" s="5"/>
      <c r="G1437" s="5"/>
      <c r="H1437" s="5"/>
      <c r="I1437" s="20"/>
      <c r="J1437" s="5"/>
      <c r="K1437" s="5"/>
      <c r="L1437" s="5"/>
      <c r="M1437" s="20"/>
      <c r="N1437" s="5"/>
      <c r="O1437" s="6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</row>
    <row r="1438" spans="1:28" x14ac:dyDescent="0.25">
      <c r="A1438" s="50" t="s">
        <v>1004</v>
      </c>
      <c r="B1438" s="77"/>
      <c r="C1438" s="5">
        <v>1</v>
      </c>
      <c r="D1438" s="5"/>
      <c r="E1438" s="5"/>
      <c r="F1438" s="5"/>
      <c r="G1438" s="5"/>
      <c r="H1438" s="5"/>
      <c r="I1438" s="20"/>
      <c r="J1438" s="5"/>
      <c r="K1438" s="5"/>
      <c r="L1438" s="5"/>
      <c r="M1438" s="20"/>
      <c r="N1438" s="5"/>
      <c r="O1438" s="6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</row>
    <row r="1439" spans="1:28" x14ac:dyDescent="0.25">
      <c r="A1439" s="50" t="s">
        <v>1005</v>
      </c>
      <c r="B1439" s="77"/>
      <c r="C1439" s="5">
        <v>1</v>
      </c>
      <c r="D1439" s="5"/>
      <c r="E1439" s="5"/>
      <c r="F1439" s="5"/>
      <c r="G1439" s="5"/>
      <c r="H1439" s="5"/>
      <c r="I1439" s="20"/>
      <c r="J1439" s="5"/>
      <c r="K1439" s="5"/>
      <c r="L1439" s="5"/>
      <c r="M1439" s="20"/>
      <c r="N1439" s="5"/>
      <c r="O1439" s="6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</row>
    <row r="1440" spans="1:28" x14ac:dyDescent="0.25">
      <c r="A1440" s="50" t="s">
        <v>1006</v>
      </c>
      <c r="B1440" s="77"/>
      <c r="C1440" s="5">
        <v>1</v>
      </c>
      <c r="D1440" s="5"/>
      <c r="E1440" s="5"/>
      <c r="F1440" s="5"/>
      <c r="G1440" s="5"/>
      <c r="H1440" s="5"/>
      <c r="I1440" s="20"/>
      <c r="J1440" s="5"/>
      <c r="K1440" s="5"/>
      <c r="L1440" s="5"/>
      <c r="M1440" s="20"/>
      <c r="N1440" s="5"/>
      <c r="O1440" s="6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</row>
    <row r="1441" spans="1:28" x14ac:dyDescent="0.25">
      <c r="A1441" s="50" t="s">
        <v>1007</v>
      </c>
      <c r="B1441" s="77"/>
      <c r="C1441" s="5">
        <v>1</v>
      </c>
      <c r="D1441" s="5"/>
      <c r="E1441" s="5"/>
      <c r="F1441" s="5"/>
      <c r="G1441" s="5"/>
      <c r="H1441" s="5"/>
      <c r="I1441" s="20"/>
      <c r="J1441" s="5"/>
      <c r="K1441" s="5"/>
      <c r="L1441" s="5"/>
      <c r="M1441" s="20"/>
      <c r="N1441" s="5"/>
      <c r="O1441" s="6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</row>
    <row r="1442" spans="1:28" x14ac:dyDescent="0.25">
      <c r="A1442" s="50" t="s">
        <v>1008</v>
      </c>
      <c r="B1442" s="77"/>
      <c r="C1442" s="5">
        <v>1</v>
      </c>
      <c r="D1442" s="5"/>
      <c r="E1442" s="5"/>
      <c r="F1442" s="5"/>
      <c r="G1442" s="5"/>
      <c r="H1442" s="5"/>
      <c r="I1442" s="20"/>
      <c r="J1442" s="5"/>
      <c r="K1442" s="5"/>
      <c r="L1442" s="5"/>
      <c r="M1442" s="20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</row>
    <row r="1443" spans="1:28" x14ac:dyDescent="0.25">
      <c r="A1443" s="50" t="s">
        <v>1009</v>
      </c>
      <c r="B1443" s="77"/>
      <c r="C1443" s="5">
        <v>1</v>
      </c>
      <c r="D1443" s="5"/>
      <c r="E1443" s="5"/>
      <c r="F1443" s="5"/>
      <c r="G1443" s="5"/>
      <c r="H1443" s="5"/>
      <c r="I1443" s="20"/>
      <c r="J1443" s="5"/>
      <c r="K1443" s="5"/>
      <c r="L1443" s="5"/>
      <c r="M1443" s="20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</row>
    <row r="1444" spans="1:28" x14ac:dyDescent="0.25">
      <c r="A1444" s="50" t="s">
        <v>1011</v>
      </c>
      <c r="B1444" s="77"/>
      <c r="C1444" s="5">
        <v>1</v>
      </c>
      <c r="D1444" s="5"/>
      <c r="E1444" s="5"/>
      <c r="F1444" s="5"/>
      <c r="G1444" s="5"/>
      <c r="H1444" s="5"/>
      <c r="I1444" s="20"/>
      <c r="J1444" s="5"/>
      <c r="K1444" s="5"/>
      <c r="L1444" s="5"/>
      <c r="M1444" s="20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</row>
    <row r="1445" spans="1:28" x14ac:dyDescent="0.25">
      <c r="A1445" s="50" t="s">
        <v>1012</v>
      </c>
      <c r="B1445" s="77"/>
      <c r="C1445" s="5">
        <v>1</v>
      </c>
      <c r="D1445" s="5"/>
      <c r="E1445" s="5"/>
      <c r="F1445" s="5"/>
      <c r="G1445" s="5"/>
      <c r="H1445" s="5"/>
      <c r="I1445" s="20"/>
      <c r="J1445" s="5"/>
      <c r="K1445" s="5"/>
      <c r="L1445" s="5"/>
      <c r="M1445" s="20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</row>
    <row r="1446" spans="1:28" x14ac:dyDescent="0.25">
      <c r="A1446" s="50" t="s">
        <v>1013</v>
      </c>
      <c r="B1446" s="77"/>
      <c r="C1446" s="5">
        <v>1</v>
      </c>
      <c r="D1446" s="5"/>
      <c r="E1446" s="5"/>
      <c r="F1446" s="5"/>
      <c r="G1446" s="5"/>
      <c r="H1446" s="5"/>
      <c r="I1446" s="20"/>
      <c r="J1446" s="5"/>
      <c r="K1446" s="5"/>
      <c r="L1446" s="5"/>
      <c r="M1446" s="20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</row>
    <row r="1447" spans="1:28" x14ac:dyDescent="0.25">
      <c r="B1447" s="77"/>
      <c r="C1447" s="5"/>
      <c r="D1447" s="5"/>
      <c r="E1447" s="5"/>
      <c r="F1447" s="5"/>
      <c r="G1447" s="5"/>
      <c r="H1447" s="5"/>
      <c r="I1447" s="20"/>
      <c r="J1447" s="5"/>
      <c r="K1447" s="5"/>
      <c r="L1447" s="5"/>
      <c r="M1447" s="20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</row>
    <row r="1448" spans="1:28" x14ac:dyDescent="0.25">
      <c r="B1448" s="77"/>
      <c r="C1448" s="5"/>
      <c r="D1448" s="5"/>
      <c r="E1448" s="5"/>
      <c r="F1448" s="5"/>
      <c r="G1448" s="5"/>
      <c r="H1448" s="5"/>
      <c r="I1448" s="20"/>
      <c r="J1448" s="5"/>
      <c r="K1448" s="5"/>
      <c r="L1448" s="5"/>
      <c r="M1448" s="20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</row>
    <row r="1449" spans="1:28" x14ac:dyDescent="0.25">
      <c r="B1449" s="77"/>
      <c r="C1449" s="5"/>
      <c r="D1449" s="5"/>
      <c r="E1449" s="5"/>
      <c r="F1449" s="5"/>
      <c r="G1449" s="5"/>
      <c r="H1449" s="5"/>
      <c r="I1449" s="20"/>
      <c r="J1449" s="5"/>
      <c r="K1449" s="5"/>
      <c r="L1449" s="5"/>
      <c r="M1449" s="20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</row>
    <row r="1450" spans="1:28" x14ac:dyDescent="0.25">
      <c r="B1450" s="77"/>
      <c r="C1450" s="5"/>
      <c r="D1450" s="5"/>
      <c r="E1450" s="5"/>
      <c r="F1450" s="5"/>
      <c r="G1450" s="5"/>
      <c r="H1450" s="5"/>
      <c r="I1450" s="20"/>
      <c r="J1450" s="5"/>
      <c r="K1450" s="5"/>
      <c r="L1450" s="5"/>
      <c r="M1450" s="20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</row>
    <row r="1451" spans="1:28" x14ac:dyDescent="0.25">
      <c r="B1451" s="77"/>
      <c r="C1451" s="5"/>
      <c r="D1451" s="5"/>
      <c r="E1451" s="5"/>
      <c r="F1451" s="5"/>
      <c r="G1451" s="5"/>
      <c r="H1451" s="5"/>
      <c r="I1451" s="20"/>
      <c r="J1451" s="5"/>
      <c r="K1451" s="5"/>
      <c r="L1451" s="5"/>
      <c r="M1451" s="20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</row>
    <row r="1452" spans="1:28" x14ac:dyDescent="0.25">
      <c r="B1452" s="77"/>
      <c r="C1452" s="5"/>
      <c r="D1452" s="5"/>
      <c r="E1452" s="5"/>
      <c r="F1452" s="5"/>
      <c r="G1452" s="5"/>
      <c r="H1452" s="5"/>
      <c r="I1452" s="20"/>
      <c r="J1452" s="5"/>
      <c r="K1452" s="5"/>
      <c r="L1452" s="5"/>
      <c r="M1452" s="20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</row>
    <row r="1453" spans="1:28" x14ac:dyDescent="0.25">
      <c r="B1453" s="77"/>
      <c r="C1453" s="5"/>
      <c r="D1453" s="5"/>
      <c r="E1453" s="5"/>
      <c r="F1453" s="5"/>
      <c r="G1453" s="5"/>
      <c r="H1453" s="5"/>
      <c r="I1453" s="20"/>
      <c r="J1453" s="5"/>
      <c r="K1453" s="5"/>
      <c r="L1453" s="5"/>
      <c r="M1453" s="20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</row>
    <row r="1454" spans="1:28" x14ac:dyDescent="0.25">
      <c r="B1454" s="77"/>
      <c r="C1454" s="5"/>
      <c r="E1454" s="5"/>
      <c r="F1454" s="5"/>
      <c r="G1454" s="5"/>
      <c r="H1454" s="5"/>
      <c r="I1454" s="20"/>
      <c r="J1454" s="5"/>
      <c r="K1454" s="5"/>
      <c r="L1454" s="5"/>
      <c r="M1454" s="20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</row>
    <row r="1455" spans="1:28" ht="38.25" x14ac:dyDescent="0.25">
      <c r="A1455" s="3" t="s">
        <v>2224</v>
      </c>
      <c r="B1455" s="203" t="s">
        <v>346</v>
      </c>
      <c r="C1455" s="4">
        <f>SUM(C1456:C1475)</f>
        <v>0</v>
      </c>
      <c r="D1455" s="4">
        <v>343</v>
      </c>
      <c r="E1455" s="4" t="s">
        <v>1014</v>
      </c>
      <c r="F1455" s="4">
        <f>SUM(F1456:F1475)</f>
        <v>0</v>
      </c>
      <c r="G1455" s="4">
        <f t="shared" ref="G1455:L1455" si="56">SUM(G1456:G1475)</f>
        <v>0</v>
      </c>
      <c r="H1455" s="4">
        <f t="shared" si="56"/>
        <v>0</v>
      </c>
      <c r="I1455" s="4"/>
      <c r="J1455" s="4">
        <f t="shared" si="56"/>
        <v>14</v>
      </c>
      <c r="K1455" s="4">
        <f t="shared" si="56"/>
        <v>0</v>
      </c>
      <c r="L1455" s="4">
        <f t="shared" si="56"/>
        <v>0</v>
      </c>
      <c r="M1455" s="15"/>
      <c r="N1455" s="16">
        <f>C1455+G1455+J1455</f>
        <v>14</v>
      </c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</row>
    <row r="1456" spans="1:28" x14ac:dyDescent="0.25">
      <c r="A1456" s="51" t="s">
        <v>1015</v>
      </c>
      <c r="B1456" s="205"/>
      <c r="C1456" s="6"/>
      <c r="D1456" s="6"/>
      <c r="E1456" s="6"/>
      <c r="F1456" s="6"/>
      <c r="G1456" s="6"/>
      <c r="H1456" s="6"/>
      <c r="I1456" s="19"/>
      <c r="J1456" s="6">
        <v>1</v>
      </c>
      <c r="K1456" s="6"/>
      <c r="L1456" s="6"/>
      <c r="M1456" s="19"/>
      <c r="N1456" s="6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</row>
    <row r="1457" spans="1:28" x14ac:dyDescent="0.25">
      <c r="A1457" s="51" t="s">
        <v>1016</v>
      </c>
      <c r="B1457" s="205"/>
      <c r="C1457" s="6"/>
      <c r="D1457" s="6"/>
      <c r="E1457" s="6"/>
      <c r="F1457" s="6"/>
      <c r="G1457" s="6"/>
      <c r="H1457" s="6"/>
      <c r="I1457" s="19"/>
      <c r="J1457" s="6">
        <v>1</v>
      </c>
      <c r="K1457" s="6"/>
      <c r="L1457" s="6"/>
      <c r="M1457" s="19"/>
      <c r="N1457" s="6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</row>
    <row r="1458" spans="1:28" x14ac:dyDescent="0.25">
      <c r="A1458" s="51" t="s">
        <v>1017</v>
      </c>
      <c r="B1458" s="205"/>
      <c r="C1458" s="6"/>
      <c r="D1458" s="6"/>
      <c r="E1458" s="6"/>
      <c r="F1458" s="6"/>
      <c r="G1458" s="6"/>
      <c r="H1458" s="6"/>
      <c r="I1458" s="19"/>
      <c r="J1458" s="6">
        <v>1</v>
      </c>
      <c r="K1458" s="6"/>
      <c r="L1458" s="6"/>
      <c r="M1458" s="19"/>
      <c r="N1458" s="6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</row>
    <row r="1459" spans="1:28" x14ac:dyDescent="0.25">
      <c r="A1459" s="51" t="s">
        <v>1018</v>
      </c>
      <c r="B1459" s="205"/>
      <c r="C1459" s="6"/>
      <c r="D1459" s="6"/>
      <c r="E1459" s="6"/>
      <c r="F1459" s="6"/>
      <c r="G1459" s="6"/>
      <c r="H1459" s="6"/>
      <c r="I1459" s="19"/>
      <c r="J1459" s="6">
        <v>1</v>
      </c>
      <c r="K1459" s="6"/>
      <c r="L1459" s="6"/>
      <c r="M1459" s="19"/>
      <c r="N1459" s="6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</row>
    <row r="1460" spans="1:28" x14ac:dyDescent="0.25">
      <c r="A1460" s="51" t="s">
        <v>1019</v>
      </c>
      <c r="B1460" s="205"/>
      <c r="C1460" s="6"/>
      <c r="D1460" s="6"/>
      <c r="E1460" s="6"/>
      <c r="F1460" s="6"/>
      <c r="G1460" s="6"/>
      <c r="H1460" s="6"/>
      <c r="I1460" s="19"/>
      <c r="J1460" s="6">
        <v>1</v>
      </c>
      <c r="K1460" s="6"/>
      <c r="L1460" s="6"/>
      <c r="M1460" s="19"/>
      <c r="N1460" s="6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</row>
    <row r="1461" spans="1:28" x14ac:dyDescent="0.25">
      <c r="A1461" s="51" t="s">
        <v>1020</v>
      </c>
      <c r="B1461" s="205"/>
      <c r="C1461" s="6"/>
      <c r="D1461" s="6"/>
      <c r="E1461" s="6"/>
      <c r="F1461" s="6"/>
      <c r="G1461" s="6"/>
      <c r="H1461" s="6"/>
      <c r="I1461" s="19"/>
      <c r="J1461" s="6">
        <v>1</v>
      </c>
      <c r="K1461" s="6"/>
      <c r="L1461" s="6"/>
      <c r="M1461" s="19"/>
      <c r="N1461" s="6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</row>
    <row r="1462" spans="1:28" x14ac:dyDescent="0.25">
      <c r="A1462" s="51" t="s">
        <v>1021</v>
      </c>
      <c r="B1462" s="205"/>
      <c r="C1462" s="6"/>
      <c r="D1462" s="6"/>
      <c r="E1462" s="6"/>
      <c r="F1462" s="6"/>
      <c r="G1462" s="6"/>
      <c r="H1462" s="6"/>
      <c r="I1462" s="19"/>
      <c r="J1462" s="6">
        <v>1</v>
      </c>
      <c r="K1462" s="6"/>
      <c r="L1462" s="6"/>
      <c r="M1462" s="19"/>
      <c r="N1462" s="6"/>
      <c r="O1462" s="2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</row>
    <row r="1463" spans="1:28" x14ac:dyDescent="0.25">
      <c r="A1463" s="51" t="s">
        <v>1024</v>
      </c>
      <c r="B1463" s="205"/>
      <c r="C1463" s="6"/>
      <c r="D1463" s="6"/>
      <c r="E1463" s="6"/>
      <c r="F1463" s="6"/>
      <c r="G1463" s="6"/>
      <c r="H1463" s="6"/>
      <c r="I1463" s="19"/>
      <c r="J1463" s="6">
        <v>1</v>
      </c>
      <c r="K1463" s="6"/>
      <c r="L1463" s="6"/>
      <c r="M1463" s="19"/>
      <c r="N1463" s="6"/>
      <c r="O1463" s="6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</row>
    <row r="1464" spans="1:28" x14ac:dyDescent="0.25">
      <c r="A1464" s="51" t="s">
        <v>1025</v>
      </c>
      <c r="B1464" s="205"/>
      <c r="C1464" s="6"/>
      <c r="D1464" s="6"/>
      <c r="E1464" s="6"/>
      <c r="F1464" s="6"/>
      <c r="G1464" s="6"/>
      <c r="H1464" s="6"/>
      <c r="I1464" s="19"/>
      <c r="J1464" s="6">
        <v>1</v>
      </c>
      <c r="K1464" s="6"/>
      <c r="L1464" s="6"/>
      <c r="M1464" s="19"/>
      <c r="N1464" s="6"/>
      <c r="O1464" s="6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</row>
    <row r="1465" spans="1:28" x14ac:dyDescent="0.25">
      <c r="A1465" s="51" t="s">
        <v>1026</v>
      </c>
      <c r="B1465" s="77"/>
      <c r="C1465" s="5"/>
      <c r="D1465" s="5"/>
      <c r="E1465" s="5"/>
      <c r="F1465" s="5"/>
      <c r="G1465" s="5"/>
      <c r="H1465" s="5"/>
      <c r="I1465" s="20"/>
      <c r="J1465" s="5">
        <v>1</v>
      </c>
      <c r="K1465" s="5"/>
      <c r="L1465" s="5"/>
      <c r="M1465" s="20"/>
      <c r="N1465" s="5"/>
      <c r="O1465" s="6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</row>
    <row r="1466" spans="1:28" x14ac:dyDescent="0.25">
      <c r="A1466" s="51" t="s">
        <v>1027</v>
      </c>
      <c r="B1466" s="77"/>
      <c r="C1466" s="5"/>
      <c r="D1466" s="5"/>
      <c r="E1466" s="5"/>
      <c r="F1466" s="5"/>
      <c r="G1466" s="5"/>
      <c r="H1466" s="5"/>
      <c r="I1466" s="20"/>
      <c r="J1466" s="5">
        <v>1</v>
      </c>
      <c r="K1466" s="5"/>
      <c r="L1466" s="5"/>
      <c r="M1466" s="20"/>
      <c r="N1466" s="5"/>
      <c r="O1466" s="6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</row>
    <row r="1467" spans="1:28" x14ac:dyDescent="0.25">
      <c r="A1467" s="51" t="s">
        <v>1028</v>
      </c>
      <c r="B1467" s="77"/>
      <c r="C1467" s="5"/>
      <c r="D1467" s="5"/>
      <c r="E1467" s="5"/>
      <c r="F1467" s="5"/>
      <c r="G1467" s="5"/>
      <c r="H1467" s="5"/>
      <c r="I1467" s="20"/>
      <c r="J1467" s="5">
        <v>1</v>
      </c>
      <c r="K1467" s="5"/>
      <c r="L1467" s="5"/>
      <c r="M1467" s="20"/>
      <c r="N1467" s="5"/>
      <c r="O1467" s="6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</row>
    <row r="1468" spans="1:28" x14ac:dyDescent="0.25">
      <c r="A1468" s="51" t="s">
        <v>1029</v>
      </c>
      <c r="B1468" s="77"/>
      <c r="C1468" s="5"/>
      <c r="D1468" s="5"/>
      <c r="E1468" s="5"/>
      <c r="F1468" s="5"/>
      <c r="G1468" s="5"/>
      <c r="H1468" s="5"/>
      <c r="I1468" s="20"/>
      <c r="J1468" s="5">
        <v>1</v>
      </c>
      <c r="K1468" s="5"/>
      <c r="L1468" s="5"/>
      <c r="M1468" s="20"/>
      <c r="N1468" s="5"/>
      <c r="O1468" s="6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</row>
    <row r="1469" spans="1:28" x14ac:dyDescent="0.25">
      <c r="A1469" s="51" t="s">
        <v>1030</v>
      </c>
      <c r="B1469" s="77"/>
      <c r="C1469" s="5"/>
      <c r="D1469" s="5"/>
      <c r="E1469" s="5"/>
      <c r="F1469" s="5"/>
      <c r="G1469" s="5"/>
      <c r="H1469" s="5"/>
      <c r="I1469" s="20"/>
      <c r="J1469" s="5">
        <v>1</v>
      </c>
      <c r="K1469" s="5"/>
      <c r="L1469" s="5"/>
      <c r="M1469" s="20"/>
      <c r="N1469" s="5"/>
      <c r="O1469" s="6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</row>
    <row r="1470" spans="1:28" x14ac:dyDescent="0.25">
      <c r="B1470" s="77"/>
      <c r="C1470" s="5"/>
      <c r="D1470" s="5"/>
      <c r="E1470" s="5"/>
      <c r="F1470" s="5"/>
      <c r="G1470" s="5"/>
      <c r="H1470" s="5"/>
      <c r="I1470" s="20"/>
      <c r="J1470" s="5"/>
      <c r="K1470" s="5"/>
      <c r="L1470" s="5"/>
      <c r="M1470" s="20"/>
      <c r="N1470" s="5"/>
      <c r="O1470" s="6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</row>
    <row r="1471" spans="1:28" x14ac:dyDescent="0.25">
      <c r="A1471" s="51"/>
      <c r="B1471" s="77"/>
      <c r="C1471" s="5"/>
      <c r="D1471" s="5"/>
      <c r="E1471" s="5"/>
      <c r="F1471" s="5"/>
      <c r="G1471" s="5"/>
      <c r="H1471" s="5"/>
      <c r="I1471" s="20"/>
      <c r="J1471" s="5"/>
      <c r="K1471" s="5"/>
      <c r="L1471" s="5"/>
      <c r="M1471" s="20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</row>
    <row r="1472" spans="1:28" x14ac:dyDescent="0.25">
      <c r="A1472" s="51"/>
      <c r="B1472" s="77"/>
      <c r="C1472" s="5"/>
      <c r="D1472" s="5"/>
      <c r="E1472" s="5"/>
      <c r="F1472" s="5"/>
      <c r="G1472" s="5"/>
      <c r="H1472" s="5"/>
      <c r="I1472" s="20"/>
      <c r="J1472" s="5"/>
      <c r="K1472" s="5"/>
      <c r="L1472" s="5"/>
      <c r="M1472" s="20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</row>
    <row r="1473" spans="1:28" x14ac:dyDescent="0.25">
      <c r="A1473" s="51"/>
      <c r="B1473" s="77"/>
      <c r="C1473" s="5"/>
      <c r="D1473" s="5"/>
      <c r="E1473" s="5"/>
      <c r="F1473" s="5"/>
      <c r="G1473" s="5"/>
      <c r="H1473" s="5"/>
      <c r="I1473" s="20"/>
      <c r="J1473" s="5"/>
      <c r="K1473" s="5"/>
      <c r="L1473" s="5"/>
      <c r="M1473" s="20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</row>
    <row r="1474" spans="1:28" x14ac:dyDescent="0.25">
      <c r="A1474" s="51"/>
      <c r="B1474" s="77"/>
      <c r="C1474" s="5"/>
      <c r="D1474" s="5"/>
      <c r="E1474" s="5"/>
      <c r="F1474" s="5"/>
      <c r="G1474" s="5"/>
      <c r="H1474" s="5"/>
      <c r="I1474" s="20"/>
      <c r="J1474" s="5"/>
      <c r="K1474" s="5"/>
      <c r="L1474" s="5"/>
      <c r="M1474" s="20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</row>
    <row r="1475" spans="1:28" x14ac:dyDescent="0.25">
      <c r="A1475" s="51"/>
      <c r="B1475" s="77"/>
      <c r="C1475" s="5"/>
      <c r="D1475" s="5"/>
      <c r="E1475" s="5"/>
      <c r="F1475" s="5"/>
      <c r="G1475" s="5"/>
      <c r="H1475" s="5"/>
      <c r="I1475" s="20"/>
      <c r="J1475" s="5"/>
      <c r="K1475" s="5"/>
      <c r="L1475" s="5"/>
      <c r="M1475" s="20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</row>
    <row r="1476" spans="1:28" ht="45" x14ac:dyDescent="0.25">
      <c r="A1476" s="75" t="s">
        <v>1304</v>
      </c>
      <c r="B1476" s="201" t="s">
        <v>346</v>
      </c>
      <c r="C1476" s="4">
        <f>SUM(C1477:C1510)</f>
        <v>0</v>
      </c>
      <c r="D1476" s="4" t="s">
        <v>2172</v>
      </c>
      <c r="E1476" s="193" t="s">
        <v>346</v>
      </c>
      <c r="F1476" s="4">
        <f>SUM(F1477:F1510)</f>
        <v>0</v>
      </c>
      <c r="G1476" s="4">
        <f t="shared" ref="G1476:L1476" si="57">SUM(G1477:G1510)</f>
        <v>3</v>
      </c>
      <c r="H1476" s="4">
        <f t="shared" si="57"/>
        <v>0</v>
      </c>
      <c r="I1476" s="4"/>
      <c r="J1476" s="4">
        <f t="shared" si="57"/>
        <v>0</v>
      </c>
      <c r="K1476" s="4">
        <f t="shared" si="57"/>
        <v>0</v>
      </c>
      <c r="L1476" s="4">
        <f t="shared" si="57"/>
        <v>0</v>
      </c>
      <c r="M1476" s="15"/>
      <c r="N1476" s="16">
        <f>C1476+G1476+J1476</f>
        <v>3</v>
      </c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</row>
    <row r="1477" spans="1:28" x14ac:dyDescent="0.25">
      <c r="A1477" s="51"/>
      <c r="B1477" s="77"/>
      <c r="C1477" s="5"/>
      <c r="D1477" s="5"/>
      <c r="E1477" s="5"/>
      <c r="F1477" s="5"/>
      <c r="G1477" s="5"/>
      <c r="H1477" s="5"/>
      <c r="I1477" s="20"/>
      <c r="J1477" s="5"/>
      <c r="K1477" s="5"/>
      <c r="L1477" s="5"/>
      <c r="M1477" s="20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</row>
    <row r="1478" spans="1:28" x14ac:dyDescent="0.25">
      <c r="A1478" s="51"/>
      <c r="B1478" s="77"/>
      <c r="C1478" s="5"/>
      <c r="D1478" s="5"/>
      <c r="E1478" s="5"/>
      <c r="F1478" s="5"/>
      <c r="G1478" s="5"/>
      <c r="H1478" s="5"/>
      <c r="I1478" s="20"/>
      <c r="J1478" s="5"/>
      <c r="K1478" s="5"/>
      <c r="L1478" s="5"/>
      <c r="M1478" s="20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</row>
    <row r="1479" spans="1:28" x14ac:dyDescent="0.25">
      <c r="A1479" s="51"/>
      <c r="B1479" s="77"/>
      <c r="C1479" s="5"/>
      <c r="D1479" s="5"/>
      <c r="E1479" s="5"/>
      <c r="F1479" s="5"/>
      <c r="G1479" s="5"/>
      <c r="H1479" s="5"/>
      <c r="I1479" s="20"/>
      <c r="J1479" s="5"/>
      <c r="K1479" s="5"/>
      <c r="L1479" s="5"/>
      <c r="M1479" s="20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</row>
    <row r="1480" spans="1:28" x14ac:dyDescent="0.25">
      <c r="A1480" s="51"/>
      <c r="B1480" s="77"/>
      <c r="C1480" s="5"/>
      <c r="D1480" s="5"/>
      <c r="E1480" s="5"/>
      <c r="F1480" s="5"/>
      <c r="G1480" s="5"/>
      <c r="H1480" s="5"/>
      <c r="I1480" s="20"/>
      <c r="J1480" s="5"/>
      <c r="K1480" s="5"/>
      <c r="L1480" s="5"/>
      <c r="M1480" s="20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</row>
    <row r="1481" spans="1:28" x14ac:dyDescent="0.25">
      <c r="A1481" s="51"/>
      <c r="B1481" s="77"/>
      <c r="C1481" s="5"/>
      <c r="D1481" s="5"/>
      <c r="E1481" s="5"/>
      <c r="F1481" s="5"/>
      <c r="G1481" s="5"/>
      <c r="H1481" s="5"/>
      <c r="I1481" s="20"/>
      <c r="J1481" s="5"/>
      <c r="K1481" s="5"/>
      <c r="L1481" s="5"/>
      <c r="M1481" s="20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</row>
    <row r="1482" spans="1:28" x14ac:dyDescent="0.25">
      <c r="A1482" s="51"/>
      <c r="B1482" s="77"/>
      <c r="C1482" s="5"/>
      <c r="D1482" s="5"/>
      <c r="E1482" s="5"/>
      <c r="F1482" s="5"/>
      <c r="G1482" s="5"/>
      <c r="H1482" s="5"/>
      <c r="I1482" s="20"/>
      <c r="J1482" s="5"/>
      <c r="K1482" s="5"/>
      <c r="L1482" s="5"/>
      <c r="M1482" s="20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</row>
    <row r="1483" spans="1:28" x14ac:dyDescent="0.25">
      <c r="A1483" s="51"/>
      <c r="B1483" s="77"/>
      <c r="C1483" s="5"/>
      <c r="D1483" s="5"/>
      <c r="E1483" s="5"/>
      <c r="F1483" s="5"/>
      <c r="G1483" s="5"/>
      <c r="H1483" s="5"/>
      <c r="I1483" s="20"/>
      <c r="J1483" s="5"/>
      <c r="K1483" s="5"/>
      <c r="L1483" s="5"/>
      <c r="M1483" s="20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</row>
    <row r="1484" spans="1:28" x14ac:dyDescent="0.25">
      <c r="A1484" s="51"/>
      <c r="B1484" s="77"/>
      <c r="C1484" s="5"/>
      <c r="D1484" s="5"/>
      <c r="E1484" s="5"/>
      <c r="F1484" s="5"/>
      <c r="G1484" s="5"/>
      <c r="H1484" s="5"/>
      <c r="I1484" s="20"/>
      <c r="J1484" s="5"/>
      <c r="K1484" s="5"/>
      <c r="L1484" s="5"/>
      <c r="M1484" s="20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</row>
    <row r="1485" spans="1:28" x14ac:dyDescent="0.25">
      <c r="A1485" s="51"/>
      <c r="B1485" s="77"/>
      <c r="C1485" s="5"/>
      <c r="D1485" s="5"/>
      <c r="E1485" s="5"/>
      <c r="F1485" s="5"/>
      <c r="G1485" s="5"/>
      <c r="H1485" s="5"/>
      <c r="I1485" s="20"/>
      <c r="J1485" s="5"/>
      <c r="K1485" s="5"/>
      <c r="L1485" s="5"/>
      <c r="M1485" s="20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</row>
    <row r="1486" spans="1:28" x14ac:dyDescent="0.25">
      <c r="A1486" s="51"/>
      <c r="B1486" s="77"/>
      <c r="C1486" s="5"/>
      <c r="D1486" s="5"/>
      <c r="E1486" s="5"/>
      <c r="F1486" s="5"/>
      <c r="G1486" s="5"/>
      <c r="H1486" s="5"/>
      <c r="I1486" s="20"/>
      <c r="J1486" s="5"/>
      <c r="K1486" s="5"/>
      <c r="L1486" s="5"/>
      <c r="M1486" s="20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</row>
    <row r="1487" spans="1:28" x14ac:dyDescent="0.25">
      <c r="A1487" s="51"/>
      <c r="B1487" s="77"/>
      <c r="C1487" s="5"/>
      <c r="D1487" s="5"/>
      <c r="E1487" s="5"/>
      <c r="F1487" s="5"/>
      <c r="G1487" s="5"/>
      <c r="H1487" s="5"/>
      <c r="I1487" s="20"/>
      <c r="J1487" s="5"/>
      <c r="K1487" s="5"/>
      <c r="L1487" s="5"/>
      <c r="M1487" s="20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</row>
    <row r="1488" spans="1:28" x14ac:dyDescent="0.25">
      <c r="A1488" s="51"/>
      <c r="B1488" s="77"/>
      <c r="C1488" s="5"/>
      <c r="D1488" s="5"/>
      <c r="E1488" s="5"/>
      <c r="F1488" s="5"/>
      <c r="G1488" s="5"/>
      <c r="H1488" s="5"/>
      <c r="I1488" s="20"/>
      <c r="J1488" s="5"/>
      <c r="K1488" s="5"/>
      <c r="L1488" s="5"/>
      <c r="M1488" s="20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</row>
    <row r="1489" spans="1:28" x14ac:dyDescent="0.25">
      <c r="A1489" s="51"/>
      <c r="B1489" s="77"/>
      <c r="C1489" s="5"/>
      <c r="D1489" s="5"/>
      <c r="E1489" s="5"/>
      <c r="F1489" s="5"/>
      <c r="G1489" s="5"/>
      <c r="H1489" s="5"/>
      <c r="I1489" s="20"/>
      <c r="J1489" s="5"/>
      <c r="K1489" s="5"/>
      <c r="L1489" s="5"/>
      <c r="M1489" s="20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</row>
    <row r="1490" spans="1:28" x14ac:dyDescent="0.25">
      <c r="A1490" s="51"/>
      <c r="B1490" s="77"/>
      <c r="C1490" s="5"/>
      <c r="D1490" s="5"/>
      <c r="E1490" s="5"/>
      <c r="F1490" s="5"/>
      <c r="G1490" s="5"/>
      <c r="H1490" s="5"/>
      <c r="I1490" s="20"/>
      <c r="J1490" s="5"/>
      <c r="K1490" s="5"/>
      <c r="L1490" s="5"/>
      <c r="M1490" s="20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</row>
    <row r="1491" spans="1:28" x14ac:dyDescent="0.25">
      <c r="A1491" s="51"/>
      <c r="B1491" s="77"/>
      <c r="C1491" s="5"/>
      <c r="D1491" s="5"/>
      <c r="E1491" s="5"/>
      <c r="F1491" s="5"/>
      <c r="G1491" s="5"/>
      <c r="H1491" s="5"/>
      <c r="I1491" s="20"/>
      <c r="J1491" s="5"/>
      <c r="K1491" s="5"/>
      <c r="L1491" s="5"/>
      <c r="M1491" s="20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</row>
    <row r="1492" spans="1:28" x14ac:dyDescent="0.25">
      <c r="A1492" s="51"/>
      <c r="B1492" s="77"/>
      <c r="C1492" s="5"/>
      <c r="D1492" s="5"/>
      <c r="E1492" s="5"/>
      <c r="F1492" s="5"/>
      <c r="G1492" s="5"/>
      <c r="H1492" s="5"/>
      <c r="I1492" s="20"/>
      <c r="J1492" s="5"/>
      <c r="K1492" s="5"/>
      <c r="L1492" s="5"/>
      <c r="M1492" s="20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</row>
    <row r="1493" spans="1:28" x14ac:dyDescent="0.25">
      <c r="A1493" s="51"/>
      <c r="B1493" s="77"/>
      <c r="C1493" s="5"/>
      <c r="D1493" s="5"/>
      <c r="E1493" s="5"/>
      <c r="F1493" s="5"/>
      <c r="G1493" s="5"/>
      <c r="H1493" s="5"/>
      <c r="I1493" s="20"/>
      <c r="J1493" s="5"/>
      <c r="K1493" s="5"/>
      <c r="L1493" s="5"/>
      <c r="M1493" s="20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</row>
    <row r="1494" spans="1:28" x14ac:dyDescent="0.25">
      <c r="A1494" s="51"/>
      <c r="B1494" s="77"/>
      <c r="C1494" s="5"/>
      <c r="D1494" s="5"/>
      <c r="E1494" s="5"/>
      <c r="F1494" s="5"/>
      <c r="G1494" s="5"/>
      <c r="H1494" s="5"/>
      <c r="I1494" s="20"/>
      <c r="J1494" s="5"/>
      <c r="K1494" s="5"/>
      <c r="L1494" s="5"/>
      <c r="M1494" s="20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</row>
    <row r="1495" spans="1:28" x14ac:dyDescent="0.25">
      <c r="A1495" s="51"/>
      <c r="B1495" s="77"/>
      <c r="C1495" s="5"/>
      <c r="D1495" s="5"/>
      <c r="E1495" s="5"/>
      <c r="F1495" s="5"/>
      <c r="G1495" s="5"/>
      <c r="H1495" s="5"/>
      <c r="I1495" s="20"/>
      <c r="J1495" s="5"/>
      <c r="K1495" s="5"/>
      <c r="L1495" s="5"/>
      <c r="M1495" s="20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</row>
    <row r="1496" spans="1:28" x14ac:dyDescent="0.25">
      <c r="A1496" s="51"/>
      <c r="B1496" s="77"/>
      <c r="C1496" s="5"/>
      <c r="D1496" s="5"/>
      <c r="E1496" s="5"/>
      <c r="F1496" s="5"/>
      <c r="G1496" s="5"/>
      <c r="H1496" s="5"/>
      <c r="I1496" s="20"/>
      <c r="J1496" s="5"/>
      <c r="K1496" s="5"/>
      <c r="L1496" s="5"/>
      <c r="M1496" s="20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</row>
    <row r="1497" spans="1:28" x14ac:dyDescent="0.25">
      <c r="A1497" s="51"/>
      <c r="B1497" s="77"/>
      <c r="C1497" s="5"/>
      <c r="D1497" s="5"/>
      <c r="E1497" s="5"/>
      <c r="F1497" s="5"/>
      <c r="G1497" s="5"/>
      <c r="H1497" s="5"/>
      <c r="I1497" s="20"/>
      <c r="J1497" s="5"/>
      <c r="K1497" s="5"/>
      <c r="L1497" s="5"/>
      <c r="M1497" s="20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</row>
    <row r="1498" spans="1:28" x14ac:dyDescent="0.25">
      <c r="A1498" s="51"/>
      <c r="B1498" s="77"/>
      <c r="C1498" s="5"/>
      <c r="D1498" s="5"/>
      <c r="E1498" s="5"/>
      <c r="F1498" s="5"/>
      <c r="G1498" s="5"/>
      <c r="H1498" s="5"/>
      <c r="I1498" s="20"/>
      <c r="J1498" s="5"/>
      <c r="K1498" s="5"/>
      <c r="L1498" s="5"/>
      <c r="M1498" s="20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</row>
    <row r="1499" spans="1:28" x14ac:dyDescent="0.25">
      <c r="A1499" s="51"/>
      <c r="B1499" s="77"/>
      <c r="C1499" s="5"/>
      <c r="D1499" s="5"/>
      <c r="E1499" s="5"/>
      <c r="F1499" s="5"/>
      <c r="G1499" s="5"/>
      <c r="H1499" s="5"/>
      <c r="I1499" s="20"/>
      <c r="J1499" s="5"/>
      <c r="K1499" s="5"/>
      <c r="L1499" s="5"/>
      <c r="M1499" s="20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</row>
    <row r="1500" spans="1:28" x14ac:dyDescent="0.25">
      <c r="A1500" s="51"/>
      <c r="B1500" s="77"/>
      <c r="C1500" s="5"/>
      <c r="D1500" s="5"/>
      <c r="E1500" s="5"/>
      <c r="F1500" s="5"/>
      <c r="G1500" s="5"/>
      <c r="H1500" s="5"/>
      <c r="I1500" s="20"/>
      <c r="J1500" s="5"/>
      <c r="K1500" s="5"/>
      <c r="L1500" s="5"/>
      <c r="M1500" s="20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</row>
    <row r="1501" spans="1:28" x14ac:dyDescent="0.25">
      <c r="A1501" s="51"/>
      <c r="B1501" s="77"/>
      <c r="C1501" s="5"/>
      <c r="D1501" s="5"/>
      <c r="E1501" s="5"/>
      <c r="F1501" s="5"/>
      <c r="G1501" s="5"/>
      <c r="H1501" s="5"/>
      <c r="I1501" s="20"/>
      <c r="J1501" s="5"/>
      <c r="K1501" s="5"/>
      <c r="L1501" s="5"/>
      <c r="M1501" s="20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</row>
    <row r="1502" spans="1:28" x14ac:dyDescent="0.25">
      <c r="A1502" s="51"/>
      <c r="B1502" s="77"/>
      <c r="C1502" s="5"/>
      <c r="D1502" s="5"/>
      <c r="E1502" s="5"/>
      <c r="F1502" s="5"/>
      <c r="G1502" s="5"/>
      <c r="H1502" s="5"/>
      <c r="I1502" s="20"/>
      <c r="J1502" s="5"/>
      <c r="K1502" s="5"/>
      <c r="L1502" s="5"/>
      <c r="M1502" s="20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</row>
    <row r="1503" spans="1:28" x14ac:dyDescent="0.25">
      <c r="A1503" s="51"/>
      <c r="B1503" s="77"/>
      <c r="C1503" s="5"/>
      <c r="D1503" s="5"/>
      <c r="E1503" s="5"/>
      <c r="F1503" s="5"/>
      <c r="G1503" s="5"/>
      <c r="H1503" s="5"/>
      <c r="I1503" s="20"/>
      <c r="J1503" s="5"/>
      <c r="K1503" s="5"/>
      <c r="L1503" s="5"/>
      <c r="M1503" s="20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</row>
    <row r="1504" spans="1:28" x14ac:dyDescent="0.25">
      <c r="A1504" s="51"/>
      <c r="B1504" s="77"/>
      <c r="C1504" s="5"/>
      <c r="D1504" s="5"/>
      <c r="E1504" s="5"/>
      <c r="F1504" s="5"/>
      <c r="G1504" s="5"/>
      <c r="H1504" s="5"/>
      <c r="I1504" s="20"/>
      <c r="J1504" s="5"/>
      <c r="K1504" s="5"/>
      <c r="L1504" s="5"/>
      <c r="M1504" s="20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</row>
    <row r="1505" spans="1:28" x14ac:dyDescent="0.25">
      <c r="A1505" s="51"/>
      <c r="B1505" s="77"/>
      <c r="C1505" s="5"/>
      <c r="D1505" s="5"/>
      <c r="E1505" s="5"/>
      <c r="F1505" s="5"/>
      <c r="G1505" s="5"/>
      <c r="H1505" s="5"/>
      <c r="I1505" s="20"/>
      <c r="J1505" s="5"/>
      <c r="K1505" s="5"/>
      <c r="L1505" s="5"/>
      <c r="M1505" s="20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</row>
    <row r="1506" spans="1:28" x14ac:dyDescent="0.25">
      <c r="A1506" s="6" t="s">
        <v>697</v>
      </c>
      <c r="B1506" s="77"/>
      <c r="C1506" s="5"/>
      <c r="D1506" s="5"/>
      <c r="E1506" s="5"/>
      <c r="F1506" s="5"/>
      <c r="G1506" s="5">
        <v>1</v>
      </c>
      <c r="H1506" s="5"/>
      <c r="I1506" s="5"/>
      <c r="J1506" s="5"/>
      <c r="K1506" s="5"/>
      <c r="L1506" s="5"/>
      <c r="M1506" s="20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</row>
    <row r="1507" spans="1:28" x14ac:dyDescent="0.25">
      <c r="A1507" s="6" t="s">
        <v>1783</v>
      </c>
      <c r="B1507" s="77"/>
      <c r="C1507" s="5"/>
      <c r="D1507" s="5"/>
      <c r="E1507" s="5"/>
      <c r="F1507" s="5"/>
      <c r="G1507" s="5">
        <v>1</v>
      </c>
      <c r="H1507" s="5"/>
      <c r="I1507" s="20"/>
      <c r="J1507" s="5"/>
      <c r="K1507" s="5"/>
      <c r="L1507" s="5"/>
      <c r="M1507" s="20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</row>
    <row r="1508" spans="1:28" x14ac:dyDescent="0.25">
      <c r="A1508" s="6" t="s">
        <v>1988</v>
      </c>
      <c r="B1508" s="77"/>
      <c r="C1508" s="5"/>
      <c r="D1508" s="5"/>
      <c r="E1508" s="5"/>
      <c r="F1508" s="5"/>
      <c r="G1508" s="5">
        <v>1</v>
      </c>
      <c r="H1508" s="5"/>
      <c r="I1508" s="20"/>
      <c r="J1508" s="5"/>
      <c r="K1508" s="5"/>
      <c r="L1508" s="5"/>
      <c r="M1508" s="20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</row>
    <row r="1509" spans="1:28" x14ac:dyDescent="0.25">
      <c r="A1509" s="51"/>
      <c r="B1509" s="77"/>
      <c r="C1509" s="5"/>
      <c r="D1509" s="5"/>
      <c r="E1509" s="5"/>
      <c r="F1509" s="5"/>
      <c r="G1509" s="5"/>
      <c r="H1509" s="5"/>
      <c r="I1509" s="20"/>
      <c r="J1509" s="5"/>
      <c r="K1509" s="5"/>
      <c r="L1509" s="5"/>
      <c r="M1509" s="20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</row>
    <row r="1510" spans="1:28" x14ac:dyDescent="0.25">
      <c r="A1510" s="51"/>
      <c r="B1510" s="77"/>
      <c r="C1510" s="5"/>
      <c r="D1510" s="5"/>
      <c r="E1510" s="5"/>
      <c r="F1510" s="5"/>
      <c r="G1510" s="5"/>
      <c r="H1510" s="5"/>
      <c r="I1510" s="20"/>
      <c r="J1510" s="5"/>
      <c r="K1510" s="5"/>
      <c r="L1510" s="5"/>
      <c r="M1510" s="20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</row>
    <row r="1511" spans="1:28" ht="45" x14ac:dyDescent="0.25">
      <c r="A1511" s="75" t="s">
        <v>2171</v>
      </c>
      <c r="B1511" s="193" t="s">
        <v>346</v>
      </c>
      <c r="C1511" s="4">
        <f>SUM(C1512:C1543)</f>
        <v>0</v>
      </c>
      <c r="D1511" s="4" t="s">
        <v>1305</v>
      </c>
      <c r="E1511" s="193" t="s">
        <v>346</v>
      </c>
      <c r="F1511" s="4">
        <f>SUM(F1512:F1543)</f>
        <v>0</v>
      </c>
      <c r="G1511" s="4">
        <f t="shared" ref="G1511" si="58">SUM(G1512:G1543)</f>
        <v>0</v>
      </c>
      <c r="H1511" s="4">
        <f t="shared" ref="H1511" si="59">SUM(H1512:H1543)</f>
        <v>0</v>
      </c>
      <c r="I1511" s="4"/>
      <c r="J1511" s="4">
        <f t="shared" ref="J1511" si="60">SUM(J1512:J1543)</f>
        <v>27</v>
      </c>
      <c r="K1511" s="4">
        <f t="shared" ref="K1511" si="61">SUM(K1512:K1543)</f>
        <v>0</v>
      </c>
      <c r="L1511" s="4">
        <f t="shared" ref="L1511" si="62">SUM(L1512:L1543)</f>
        <v>0</v>
      </c>
      <c r="M1511" s="15"/>
      <c r="N1511" s="16">
        <f>C1511+G1511+J1511</f>
        <v>27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</row>
    <row r="1512" spans="1:28" x14ac:dyDescent="0.25">
      <c r="A1512" s="51" t="s">
        <v>1306</v>
      </c>
      <c r="B1512" s="77"/>
      <c r="C1512" s="5"/>
      <c r="D1512" s="5"/>
      <c r="E1512" s="5"/>
      <c r="F1512" s="5"/>
      <c r="G1512" s="5"/>
      <c r="H1512" s="5"/>
      <c r="I1512" s="20"/>
      <c r="J1512" s="5">
        <v>1</v>
      </c>
      <c r="K1512" s="5"/>
      <c r="L1512" s="5"/>
      <c r="M1512" s="20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</row>
    <row r="1513" spans="1:28" x14ac:dyDescent="0.25">
      <c r="A1513" s="6" t="s">
        <v>1321</v>
      </c>
      <c r="B1513" s="77"/>
      <c r="C1513" s="5"/>
      <c r="D1513" s="5"/>
      <c r="E1513" s="5"/>
      <c r="F1513" s="5"/>
      <c r="G1513" s="5"/>
      <c r="H1513" s="5"/>
      <c r="I1513" s="20"/>
      <c r="J1513" s="5">
        <v>1</v>
      </c>
      <c r="K1513" s="5"/>
      <c r="L1513" s="5"/>
      <c r="M1513" s="20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</row>
    <row r="1514" spans="1:28" x14ac:dyDescent="0.25">
      <c r="A1514" s="6" t="s">
        <v>1777</v>
      </c>
      <c r="B1514" s="77"/>
      <c r="C1514" s="5"/>
      <c r="D1514" s="5"/>
      <c r="E1514" s="5"/>
      <c r="F1514" s="5"/>
      <c r="G1514" s="5"/>
      <c r="H1514" s="5"/>
      <c r="I1514" s="20"/>
      <c r="J1514" s="5">
        <v>1</v>
      </c>
      <c r="K1514" s="5"/>
      <c r="L1514" s="5"/>
      <c r="M1514" s="20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</row>
    <row r="1515" spans="1:28" x14ac:dyDescent="0.25">
      <c r="A1515" s="6" t="s">
        <v>1330</v>
      </c>
      <c r="B1515" s="77"/>
      <c r="C1515" s="5"/>
      <c r="D1515" s="5"/>
      <c r="E1515" s="5"/>
      <c r="F1515" s="5"/>
      <c r="G1515" s="5"/>
      <c r="H1515" s="5"/>
      <c r="I1515" s="5"/>
      <c r="J1515" s="5">
        <v>1</v>
      </c>
      <c r="K1515" s="5"/>
      <c r="L1515" s="5"/>
      <c r="M1515" s="20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</row>
    <row r="1516" spans="1:28" x14ac:dyDescent="0.25">
      <c r="A1516" s="6" t="s">
        <v>1619</v>
      </c>
      <c r="B1516" s="77"/>
      <c r="C1516" s="5"/>
      <c r="D1516" s="5"/>
      <c r="E1516" s="5"/>
      <c r="F1516" s="5"/>
      <c r="G1516" s="5"/>
      <c r="H1516" s="5"/>
      <c r="I1516" s="5"/>
      <c r="J1516" s="5">
        <v>1</v>
      </c>
      <c r="K1516" s="5"/>
      <c r="L1516" s="5"/>
      <c r="M1516" s="20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</row>
    <row r="1517" spans="1:28" x14ac:dyDescent="0.25">
      <c r="A1517" s="6" t="s">
        <v>1616</v>
      </c>
      <c r="B1517" s="77"/>
      <c r="C1517" s="5"/>
      <c r="D1517" s="5"/>
      <c r="E1517" s="5"/>
      <c r="F1517" s="5"/>
      <c r="G1517" s="5"/>
      <c r="H1517" s="5"/>
      <c r="I1517" s="5"/>
      <c r="J1517" s="5">
        <v>1</v>
      </c>
      <c r="K1517" s="5"/>
      <c r="L1517" s="5"/>
      <c r="M1517" s="20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</row>
    <row r="1518" spans="1:28" x14ac:dyDescent="0.25">
      <c r="A1518" s="51" t="s">
        <v>1307</v>
      </c>
      <c r="B1518" s="77"/>
      <c r="C1518" s="5"/>
      <c r="D1518" s="5"/>
      <c r="E1518" s="5"/>
      <c r="F1518" s="5"/>
      <c r="G1518" s="5"/>
      <c r="H1518" s="5"/>
      <c r="I1518" s="20"/>
      <c r="J1518" s="5">
        <v>1</v>
      </c>
      <c r="K1518" s="5"/>
      <c r="L1518" s="5"/>
      <c r="M1518" s="20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</row>
    <row r="1519" spans="1:28" x14ac:dyDescent="0.25">
      <c r="A1519" s="6" t="s">
        <v>1322</v>
      </c>
      <c r="B1519" s="77"/>
      <c r="C1519" s="5"/>
      <c r="D1519" s="5"/>
      <c r="E1519" s="5"/>
      <c r="F1519" s="5"/>
      <c r="G1519" s="5"/>
      <c r="H1519" s="5"/>
      <c r="I1519" s="20"/>
      <c r="J1519" s="5">
        <v>1</v>
      </c>
      <c r="K1519" s="5"/>
      <c r="L1519" s="5"/>
      <c r="M1519" s="20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</row>
    <row r="1520" spans="1:28" x14ac:dyDescent="0.25">
      <c r="A1520" s="6" t="s">
        <v>2033</v>
      </c>
      <c r="B1520" s="77"/>
      <c r="C1520" s="5"/>
      <c r="D1520" s="5"/>
      <c r="E1520" s="5"/>
      <c r="F1520" s="5"/>
      <c r="G1520" s="5"/>
      <c r="H1520" s="5"/>
      <c r="I1520" s="20"/>
      <c r="J1520" s="5">
        <v>1</v>
      </c>
      <c r="K1520" s="5"/>
      <c r="L1520" s="5"/>
      <c r="M1520" s="20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</row>
    <row r="1521" spans="1:28" x14ac:dyDescent="0.25">
      <c r="A1521" s="6" t="s">
        <v>1323</v>
      </c>
      <c r="B1521" s="77"/>
      <c r="C1521" s="5"/>
      <c r="D1521" s="5"/>
      <c r="E1521" s="5"/>
      <c r="F1521" s="5"/>
      <c r="G1521" s="5"/>
      <c r="H1521" s="5"/>
      <c r="I1521" s="20"/>
      <c r="J1521" s="5">
        <v>1</v>
      </c>
      <c r="K1521" s="5"/>
      <c r="L1521" s="5"/>
      <c r="M1521" s="20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</row>
    <row r="1522" spans="1:28" x14ac:dyDescent="0.25">
      <c r="A1522" s="6" t="s">
        <v>1617</v>
      </c>
      <c r="B1522" s="77"/>
      <c r="C1522" s="5"/>
      <c r="D1522" s="5"/>
      <c r="E1522" s="5"/>
      <c r="F1522" s="5"/>
      <c r="G1522" s="5"/>
      <c r="H1522" s="5"/>
      <c r="I1522" s="20"/>
      <c r="J1522" s="5">
        <v>1</v>
      </c>
      <c r="K1522" s="5"/>
      <c r="L1522" s="5"/>
      <c r="M1522" s="20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</row>
    <row r="1523" spans="1:28" x14ac:dyDescent="0.25">
      <c r="A1523" s="51" t="s">
        <v>1308</v>
      </c>
      <c r="B1523" s="77"/>
      <c r="C1523" s="5"/>
      <c r="D1523" s="5"/>
      <c r="E1523" s="5"/>
      <c r="F1523" s="5"/>
      <c r="G1523" s="5"/>
      <c r="H1523" s="5"/>
      <c r="I1523" s="20"/>
      <c r="J1523" s="5">
        <v>1</v>
      </c>
      <c r="K1523" s="5"/>
      <c r="L1523" s="5"/>
      <c r="M1523" s="20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</row>
    <row r="1524" spans="1:28" x14ac:dyDescent="0.25">
      <c r="A1524" s="6" t="s">
        <v>1309</v>
      </c>
      <c r="B1524" s="77"/>
      <c r="C1524" s="5"/>
      <c r="D1524" s="5"/>
      <c r="E1524" s="5"/>
      <c r="F1524" s="5"/>
      <c r="G1524" s="5"/>
      <c r="H1524" s="5"/>
      <c r="I1524" s="20"/>
      <c r="J1524" s="5">
        <v>1</v>
      </c>
      <c r="K1524" s="5"/>
      <c r="L1524" s="5"/>
      <c r="M1524" s="20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</row>
    <row r="1525" spans="1:28" x14ac:dyDescent="0.25">
      <c r="A1525" s="51" t="s">
        <v>1310</v>
      </c>
      <c r="B1525" s="77"/>
      <c r="C1525" s="5"/>
      <c r="D1525" s="5"/>
      <c r="E1525" s="5"/>
      <c r="F1525" s="5"/>
      <c r="G1525" s="5"/>
      <c r="H1525" s="5"/>
      <c r="I1525" s="20"/>
      <c r="J1525" s="5">
        <v>1</v>
      </c>
      <c r="K1525" s="5"/>
      <c r="L1525" s="5"/>
      <c r="M1525" s="20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</row>
    <row r="1526" spans="1:28" x14ac:dyDescent="0.25">
      <c r="A1526" s="6" t="s">
        <v>1615</v>
      </c>
      <c r="B1526" s="77"/>
      <c r="C1526" s="5"/>
      <c r="D1526" s="5"/>
      <c r="E1526" s="5"/>
      <c r="F1526" s="5"/>
      <c r="G1526" s="5"/>
      <c r="H1526" s="5"/>
      <c r="I1526" s="20"/>
      <c r="J1526" s="5">
        <v>1</v>
      </c>
      <c r="K1526" s="5"/>
      <c r="L1526" s="5"/>
      <c r="M1526" s="20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</row>
    <row r="1527" spans="1:28" x14ac:dyDescent="0.25">
      <c r="A1527" s="51" t="s">
        <v>1311</v>
      </c>
      <c r="B1527" s="77"/>
      <c r="C1527" s="5"/>
      <c r="D1527" s="5"/>
      <c r="E1527" s="5"/>
      <c r="F1527" s="5"/>
      <c r="G1527" s="5"/>
      <c r="H1527" s="5"/>
      <c r="I1527" s="20"/>
      <c r="J1527" s="5">
        <v>1</v>
      </c>
      <c r="K1527" s="5"/>
      <c r="L1527" s="5"/>
      <c r="M1527" s="20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</row>
    <row r="1528" spans="1:28" x14ac:dyDescent="0.25">
      <c r="A1528" s="6" t="s">
        <v>1325</v>
      </c>
      <c r="B1528" s="77"/>
      <c r="C1528" s="5"/>
      <c r="D1528" s="5"/>
      <c r="E1528" s="5"/>
      <c r="F1528" s="5"/>
      <c r="G1528" s="5"/>
      <c r="H1528" s="5"/>
      <c r="I1528" s="20"/>
      <c r="J1528" s="5">
        <v>1</v>
      </c>
      <c r="K1528" s="5"/>
      <c r="L1528" s="5"/>
      <c r="M1528" s="20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</row>
    <row r="1529" spans="1:28" x14ac:dyDescent="0.25">
      <c r="A1529" s="6" t="s">
        <v>1312</v>
      </c>
      <c r="B1529" s="77"/>
      <c r="C1529" s="5"/>
      <c r="D1529" s="5"/>
      <c r="E1529" s="5"/>
      <c r="F1529" s="5"/>
      <c r="G1529" s="5"/>
      <c r="H1529" s="5"/>
      <c r="I1529" s="20"/>
      <c r="J1529" s="5">
        <v>1</v>
      </c>
      <c r="K1529" s="5"/>
      <c r="L1529" s="5"/>
      <c r="M1529" s="20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</row>
    <row r="1530" spans="1:28" x14ac:dyDescent="0.25">
      <c r="A1530" s="6" t="s">
        <v>2015</v>
      </c>
      <c r="B1530" s="77"/>
      <c r="C1530" s="5"/>
      <c r="D1530" s="5"/>
      <c r="E1530" s="5"/>
      <c r="F1530" s="5"/>
      <c r="G1530" s="5"/>
      <c r="H1530" s="5"/>
      <c r="I1530" s="20"/>
      <c r="J1530" s="5">
        <v>1</v>
      </c>
      <c r="K1530" s="5"/>
      <c r="L1530" s="5"/>
      <c r="M1530" s="20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</row>
    <row r="1531" spans="1:28" x14ac:dyDescent="0.25">
      <c r="A1531" s="6" t="s">
        <v>1618</v>
      </c>
      <c r="B1531" s="77"/>
      <c r="C1531" s="5"/>
      <c r="D1531" s="5"/>
      <c r="E1531" s="5"/>
      <c r="F1531" s="5"/>
      <c r="G1531" s="5"/>
      <c r="H1531" s="5"/>
      <c r="I1531" s="20"/>
      <c r="J1531" s="5">
        <v>1</v>
      </c>
      <c r="K1531" s="5"/>
      <c r="L1531" s="5"/>
      <c r="M1531" s="20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</row>
    <row r="1532" spans="1:28" x14ac:dyDescent="0.25">
      <c r="A1532" s="6" t="s">
        <v>1326</v>
      </c>
      <c r="B1532" s="77"/>
      <c r="C1532" s="5"/>
      <c r="D1532" s="5"/>
      <c r="E1532" s="5"/>
      <c r="F1532" s="5"/>
      <c r="G1532" s="5"/>
      <c r="H1532" s="5"/>
      <c r="I1532" s="20"/>
      <c r="J1532" s="5">
        <v>1</v>
      </c>
      <c r="K1532" s="5"/>
      <c r="L1532" s="5"/>
      <c r="M1532" s="20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</row>
    <row r="1533" spans="1:28" x14ac:dyDescent="0.25">
      <c r="A1533" s="6" t="s">
        <v>1327</v>
      </c>
      <c r="B1533" s="77"/>
      <c r="C1533" s="5"/>
      <c r="D1533" s="5"/>
      <c r="E1533" s="5"/>
      <c r="F1533" s="5"/>
      <c r="G1533" s="5"/>
      <c r="H1533" s="5"/>
      <c r="I1533" s="20"/>
      <c r="J1533" s="5">
        <v>1</v>
      </c>
      <c r="K1533" s="5"/>
      <c r="L1533" s="5"/>
      <c r="M1533" s="20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</row>
    <row r="1534" spans="1:28" x14ac:dyDescent="0.25">
      <c r="A1534" s="6" t="s">
        <v>1328</v>
      </c>
      <c r="B1534" s="77"/>
      <c r="C1534" s="5"/>
      <c r="D1534" s="5"/>
      <c r="E1534" s="5"/>
      <c r="F1534" s="5"/>
      <c r="G1534" s="5"/>
      <c r="H1534" s="5"/>
      <c r="I1534" s="20"/>
      <c r="J1534" s="5">
        <v>1</v>
      </c>
      <c r="K1534" s="5"/>
      <c r="L1534" s="5"/>
      <c r="M1534" s="20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</row>
    <row r="1535" spans="1:28" x14ac:dyDescent="0.25">
      <c r="A1535" s="6" t="s">
        <v>1319</v>
      </c>
      <c r="B1535" s="77"/>
      <c r="C1535" s="5"/>
      <c r="D1535" s="5"/>
      <c r="E1535" s="5"/>
      <c r="F1535" s="5"/>
      <c r="G1535" s="5"/>
      <c r="H1535" s="5"/>
      <c r="I1535" s="20"/>
      <c r="J1535" s="5">
        <v>1</v>
      </c>
      <c r="K1535" s="5"/>
      <c r="L1535" s="5"/>
      <c r="M1535" s="20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</row>
    <row r="1536" spans="1:28" x14ac:dyDescent="0.25">
      <c r="A1536" s="6" t="s">
        <v>1313</v>
      </c>
      <c r="B1536" s="77"/>
      <c r="C1536" s="5"/>
      <c r="D1536" s="5"/>
      <c r="E1536" s="5"/>
      <c r="F1536" s="5"/>
      <c r="G1536" s="5"/>
      <c r="H1536" s="5"/>
      <c r="I1536" s="20"/>
      <c r="J1536" s="5">
        <v>1</v>
      </c>
      <c r="K1536" s="5"/>
      <c r="L1536" s="5"/>
      <c r="M1536" s="20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</row>
    <row r="1537" spans="1:28" x14ac:dyDescent="0.25">
      <c r="A1537" s="6" t="s">
        <v>1314</v>
      </c>
      <c r="B1537" s="77"/>
      <c r="C1537" s="5"/>
      <c r="D1537" s="5"/>
      <c r="E1537" s="5"/>
      <c r="F1537" s="5"/>
      <c r="G1537" s="5"/>
      <c r="H1537" s="5"/>
      <c r="I1537" s="20"/>
      <c r="J1537" s="5">
        <v>1</v>
      </c>
      <c r="K1537" s="5"/>
      <c r="L1537" s="5"/>
      <c r="M1537" s="20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</row>
    <row r="1538" spans="1:28" x14ac:dyDescent="0.25">
      <c r="A1538" s="6" t="s">
        <v>1315</v>
      </c>
      <c r="B1538" s="77"/>
      <c r="C1538" s="5"/>
      <c r="D1538" s="5"/>
      <c r="E1538" s="5"/>
      <c r="F1538" s="5"/>
      <c r="G1538" s="5"/>
      <c r="H1538" s="5"/>
      <c r="I1538" s="20"/>
      <c r="J1538" s="5">
        <v>1</v>
      </c>
      <c r="K1538" s="5"/>
      <c r="L1538" s="5"/>
      <c r="M1538" s="20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</row>
    <row r="1539" spans="1:28" x14ac:dyDescent="0.25">
      <c r="A1539" s="51"/>
      <c r="B1539" s="77"/>
      <c r="C1539" s="5"/>
      <c r="D1539" s="5"/>
      <c r="E1539" s="5"/>
      <c r="F1539" s="5"/>
      <c r="G1539" s="5"/>
      <c r="H1539" s="5"/>
      <c r="I1539" s="20"/>
      <c r="J1539" s="5"/>
      <c r="K1539" s="5"/>
      <c r="L1539" s="5"/>
      <c r="M1539" s="20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</row>
    <row r="1540" spans="1:28" x14ac:dyDescent="0.25">
      <c r="A1540" s="51"/>
      <c r="B1540" s="77"/>
      <c r="C1540" s="5"/>
      <c r="D1540" s="5"/>
      <c r="E1540" s="5"/>
      <c r="F1540" s="5"/>
      <c r="G1540" s="5"/>
      <c r="H1540" s="5"/>
      <c r="I1540" s="20"/>
      <c r="J1540" s="5"/>
      <c r="K1540" s="5"/>
      <c r="L1540" s="5"/>
      <c r="M1540" s="20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</row>
    <row r="1541" spans="1:28" x14ac:dyDescent="0.25">
      <c r="A1541" s="51"/>
      <c r="B1541" s="77"/>
      <c r="C1541" s="5"/>
      <c r="D1541" s="5"/>
      <c r="E1541" s="5"/>
      <c r="F1541" s="5"/>
      <c r="G1541" s="5"/>
      <c r="H1541" s="5"/>
      <c r="I1541" s="20"/>
      <c r="J1541" s="5"/>
      <c r="K1541" s="5"/>
      <c r="L1541" s="5"/>
      <c r="M1541" s="20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</row>
    <row r="1542" spans="1:28" x14ac:dyDescent="0.25">
      <c r="A1542" s="51"/>
      <c r="B1542" s="77"/>
      <c r="C1542" s="5"/>
      <c r="D1542" s="5"/>
      <c r="E1542" s="5"/>
      <c r="F1542" s="5"/>
      <c r="G1542" s="5"/>
      <c r="H1542" s="5"/>
      <c r="I1542" s="20"/>
      <c r="J1542" s="5"/>
      <c r="K1542" s="5"/>
      <c r="L1542" s="5"/>
      <c r="M1542" s="20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</row>
    <row r="1543" spans="1:28" x14ac:dyDescent="0.25">
      <c r="A1543" s="51"/>
      <c r="B1543" s="77"/>
      <c r="C1543" s="5"/>
      <c r="D1543" s="5"/>
      <c r="E1543" s="5"/>
      <c r="F1543" s="5"/>
      <c r="G1543" s="5"/>
      <c r="H1543" s="5"/>
      <c r="I1543" s="20"/>
      <c r="J1543" s="5"/>
      <c r="K1543" s="5"/>
      <c r="L1543" s="5"/>
      <c r="M1543" s="20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</row>
    <row r="1544" spans="1:28" ht="25.5" x14ac:dyDescent="0.25">
      <c r="A1544" s="75" t="s">
        <v>2173</v>
      </c>
      <c r="B1544" s="193" t="s">
        <v>1413</v>
      </c>
      <c r="C1544" s="4">
        <f>SUM(C1545:C1571)</f>
        <v>0</v>
      </c>
      <c r="D1544" s="4" t="s">
        <v>1398</v>
      </c>
      <c r="E1544" s="193" t="s">
        <v>1413</v>
      </c>
      <c r="F1544" s="4">
        <f>SUM(F1545:F1571)</f>
        <v>0</v>
      </c>
      <c r="G1544" s="4">
        <f t="shared" ref="G1544:H1544" si="63">SUM(G1545:G1571)</f>
        <v>0</v>
      </c>
      <c r="H1544" s="4">
        <f t="shared" si="63"/>
        <v>0</v>
      </c>
      <c r="I1544" s="4"/>
      <c r="J1544" s="4">
        <f t="shared" ref="J1544" si="64">SUM(J1545:J1571)</f>
        <v>23</v>
      </c>
      <c r="K1544" s="4">
        <f t="shared" ref="K1544" si="65">SUM(K1545:K1571)</f>
        <v>0</v>
      </c>
      <c r="L1544" s="4">
        <f t="shared" ref="L1544" si="66">SUM(L1545:L1571)</f>
        <v>0</v>
      </c>
      <c r="M1544" s="15"/>
      <c r="N1544" s="16">
        <f>C1544+G1544+J1544</f>
        <v>23</v>
      </c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</row>
    <row r="1545" spans="1:28" x14ac:dyDescent="0.25">
      <c r="A1545" s="82" t="s">
        <v>1399</v>
      </c>
      <c r="B1545" s="77"/>
      <c r="C1545" s="5"/>
      <c r="D1545" s="5"/>
      <c r="E1545" s="5"/>
      <c r="F1545" s="5"/>
      <c r="G1545" s="5"/>
      <c r="H1545" s="5"/>
      <c r="I1545" s="20"/>
      <c r="J1545" s="5">
        <v>1</v>
      </c>
      <c r="K1545" s="5"/>
      <c r="L1545" s="5"/>
      <c r="M1545" s="20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</row>
    <row r="1546" spans="1:28" x14ac:dyDescent="0.25">
      <c r="A1546" s="82" t="s">
        <v>1400</v>
      </c>
      <c r="B1546" s="77"/>
      <c r="C1546" s="5"/>
      <c r="D1546" s="5"/>
      <c r="E1546" s="5"/>
      <c r="F1546" s="5"/>
      <c r="G1546" s="5"/>
      <c r="H1546" s="5"/>
      <c r="I1546" s="20"/>
      <c r="J1546" s="5">
        <v>1</v>
      </c>
      <c r="K1546" s="5"/>
      <c r="L1546" s="5"/>
      <c r="M1546" s="20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</row>
    <row r="1547" spans="1:28" x14ac:dyDescent="0.25">
      <c r="A1547" s="82" t="s">
        <v>1401</v>
      </c>
      <c r="B1547" s="77"/>
      <c r="C1547" s="5"/>
      <c r="D1547" s="5"/>
      <c r="E1547" s="5"/>
      <c r="F1547" s="5"/>
      <c r="G1547" s="5"/>
      <c r="H1547" s="5"/>
      <c r="I1547" s="20"/>
      <c r="J1547" s="5">
        <v>1</v>
      </c>
      <c r="K1547" s="5"/>
      <c r="L1547" s="5"/>
      <c r="M1547" s="20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</row>
    <row r="1548" spans="1:28" x14ac:dyDescent="0.25">
      <c r="A1548" s="82" t="s">
        <v>1402</v>
      </c>
      <c r="B1548" s="77"/>
      <c r="C1548" s="5"/>
      <c r="D1548" s="5"/>
      <c r="E1548" s="5"/>
      <c r="F1548" s="5"/>
      <c r="G1548" s="5"/>
      <c r="H1548" s="5"/>
      <c r="I1548" s="20"/>
      <c r="J1548" s="5">
        <v>1</v>
      </c>
      <c r="K1548" s="5"/>
      <c r="L1548" s="5"/>
      <c r="M1548" s="20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</row>
    <row r="1549" spans="1:28" x14ac:dyDescent="0.25">
      <c r="A1549" s="82" t="s">
        <v>1403</v>
      </c>
      <c r="B1549" s="77"/>
      <c r="C1549" s="5"/>
      <c r="D1549" s="5"/>
      <c r="E1549" s="5"/>
      <c r="F1549" s="5"/>
      <c r="G1549" s="5"/>
      <c r="H1549" s="5"/>
      <c r="I1549" s="20"/>
      <c r="J1549" s="5">
        <v>1</v>
      </c>
      <c r="K1549" s="5"/>
      <c r="L1549" s="5"/>
      <c r="M1549" s="20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</row>
    <row r="1550" spans="1:28" x14ac:dyDescent="0.25">
      <c r="A1550" s="82" t="s">
        <v>1404</v>
      </c>
      <c r="B1550" s="77"/>
      <c r="C1550" s="5"/>
      <c r="D1550" s="5"/>
      <c r="E1550" s="5"/>
      <c r="F1550" s="5"/>
      <c r="G1550" s="5"/>
      <c r="H1550" s="5"/>
      <c r="I1550" s="20"/>
      <c r="J1550" s="5">
        <v>1</v>
      </c>
      <c r="K1550" s="5"/>
      <c r="L1550" s="5"/>
      <c r="M1550" s="20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</row>
    <row r="1551" spans="1:28" x14ac:dyDescent="0.25">
      <c r="A1551" s="82" t="s">
        <v>1405</v>
      </c>
      <c r="B1551" s="77"/>
      <c r="C1551" s="5"/>
      <c r="D1551" s="5"/>
      <c r="E1551" s="5"/>
      <c r="F1551" s="5"/>
      <c r="G1551" s="5"/>
      <c r="H1551" s="5"/>
      <c r="I1551" s="20"/>
      <c r="J1551" s="5">
        <v>1</v>
      </c>
      <c r="K1551" s="5"/>
      <c r="L1551" s="5"/>
      <c r="M1551" s="20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</row>
    <row r="1552" spans="1:28" x14ac:dyDescent="0.25">
      <c r="A1552" s="82" t="s">
        <v>1407</v>
      </c>
      <c r="B1552" s="77"/>
      <c r="C1552" s="5"/>
      <c r="D1552" s="5"/>
      <c r="E1552" s="5"/>
      <c r="F1552" s="5"/>
      <c r="G1552" s="5"/>
      <c r="H1552" s="5"/>
      <c r="I1552" s="20"/>
      <c r="J1552" s="5">
        <v>1</v>
      </c>
      <c r="K1552" s="5"/>
      <c r="L1552" s="5"/>
      <c r="M1552" s="20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</row>
    <row r="1553" spans="1:28" x14ac:dyDescent="0.25">
      <c r="A1553" s="82" t="s">
        <v>1409</v>
      </c>
      <c r="B1553" s="77"/>
      <c r="C1553" s="5"/>
      <c r="D1553" s="5"/>
      <c r="E1553" s="5"/>
      <c r="F1553" s="5"/>
      <c r="G1553" s="5"/>
      <c r="H1553" s="5"/>
      <c r="I1553" s="20"/>
      <c r="J1553" s="5">
        <v>1</v>
      </c>
      <c r="K1553" s="5"/>
      <c r="L1553" s="5"/>
      <c r="M1553" s="20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</row>
    <row r="1554" spans="1:28" x14ac:dyDescent="0.25">
      <c r="A1554" s="82" t="s">
        <v>1410</v>
      </c>
      <c r="B1554" s="77"/>
      <c r="C1554" s="5"/>
      <c r="D1554" s="5"/>
      <c r="E1554" s="5"/>
      <c r="F1554" s="5"/>
      <c r="G1554" s="5"/>
      <c r="H1554" s="5"/>
      <c r="I1554" s="5"/>
      <c r="J1554" s="5">
        <v>1</v>
      </c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</row>
    <row r="1555" spans="1:28" x14ac:dyDescent="0.25">
      <c r="A1555" s="82" t="s">
        <v>1411</v>
      </c>
      <c r="B1555" s="77"/>
      <c r="C1555" s="5"/>
      <c r="D1555" s="5"/>
      <c r="E1555" s="5"/>
      <c r="F1555" s="5"/>
      <c r="G1555" s="5"/>
      <c r="H1555" s="5"/>
      <c r="I1555" s="5"/>
      <c r="J1555" s="5">
        <v>1</v>
      </c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</row>
    <row r="1556" spans="1:28" x14ac:dyDescent="0.25">
      <c r="A1556" s="6" t="s">
        <v>1412</v>
      </c>
      <c r="B1556" s="77"/>
      <c r="C1556" s="5"/>
      <c r="D1556" s="5"/>
      <c r="E1556" s="5"/>
      <c r="F1556" s="5"/>
      <c r="G1556" s="5"/>
      <c r="H1556" s="5"/>
      <c r="I1556" s="5"/>
      <c r="J1556" s="5">
        <v>1</v>
      </c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</row>
    <row r="1557" spans="1:28" x14ac:dyDescent="0.25">
      <c r="A1557" s="6" t="s">
        <v>1778</v>
      </c>
      <c r="B1557" s="77"/>
      <c r="C1557" s="5"/>
      <c r="D1557" s="5"/>
      <c r="E1557" s="5"/>
      <c r="F1557" s="5"/>
      <c r="G1557" s="5"/>
      <c r="H1557" s="5"/>
      <c r="I1557" s="5"/>
      <c r="J1557" s="5">
        <v>1</v>
      </c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</row>
    <row r="1558" spans="1:28" x14ac:dyDescent="0.25">
      <c r="A1558" s="6" t="s">
        <v>1780</v>
      </c>
      <c r="B1558" s="77"/>
      <c r="C1558" s="5"/>
      <c r="D1558" s="5"/>
      <c r="E1558" s="5"/>
      <c r="F1558" s="5"/>
      <c r="G1558" s="5"/>
      <c r="H1558" s="5"/>
      <c r="I1558" s="5"/>
      <c r="J1558" s="5">
        <v>1</v>
      </c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</row>
    <row r="1559" spans="1:28" x14ac:dyDescent="0.25">
      <c r="A1559" s="6" t="s">
        <v>1781</v>
      </c>
      <c r="B1559" s="77"/>
      <c r="C1559" s="5"/>
      <c r="D1559" s="5"/>
      <c r="E1559" s="5"/>
      <c r="F1559" s="5"/>
      <c r="G1559" s="5"/>
      <c r="H1559" s="5"/>
      <c r="I1559" s="5"/>
      <c r="J1559" s="5">
        <v>1</v>
      </c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</row>
    <row r="1560" spans="1:28" x14ac:dyDescent="0.25">
      <c r="A1560" s="6" t="s">
        <v>1782</v>
      </c>
      <c r="B1560" s="77"/>
      <c r="C1560" s="5"/>
      <c r="D1560" s="5"/>
      <c r="E1560" s="5"/>
      <c r="F1560" s="5"/>
      <c r="G1560" s="5"/>
      <c r="H1560" s="5"/>
      <c r="I1560" s="5"/>
      <c r="J1560" s="5">
        <v>1</v>
      </c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</row>
    <row r="1561" spans="1:28" x14ac:dyDescent="0.25">
      <c r="A1561" s="6" t="s">
        <v>1784</v>
      </c>
      <c r="B1561" s="77"/>
      <c r="C1561" s="5"/>
      <c r="D1561" s="5"/>
      <c r="E1561" s="5"/>
      <c r="F1561" s="5"/>
      <c r="G1561" s="5"/>
      <c r="H1561" s="5"/>
      <c r="I1561" s="5"/>
      <c r="J1561" s="5">
        <v>1</v>
      </c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</row>
    <row r="1562" spans="1:28" x14ac:dyDescent="0.25">
      <c r="A1562" s="6" t="s">
        <v>1785</v>
      </c>
      <c r="B1562" s="77"/>
      <c r="C1562" s="5"/>
      <c r="D1562" s="5"/>
      <c r="E1562" s="5"/>
      <c r="F1562" s="5"/>
      <c r="G1562" s="5"/>
      <c r="H1562" s="5"/>
      <c r="I1562" s="5"/>
      <c r="J1562" s="5">
        <v>1</v>
      </c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</row>
    <row r="1563" spans="1:28" x14ac:dyDescent="0.25">
      <c r="A1563" s="6" t="s">
        <v>1786</v>
      </c>
      <c r="B1563" s="77"/>
      <c r="C1563" s="5"/>
      <c r="D1563" s="5"/>
      <c r="E1563" s="5"/>
      <c r="F1563" s="5"/>
      <c r="G1563" s="5"/>
      <c r="H1563" s="5"/>
      <c r="I1563" s="5"/>
      <c r="J1563" s="5">
        <v>1</v>
      </c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</row>
    <row r="1564" spans="1:28" x14ac:dyDescent="0.25">
      <c r="A1564" s="6" t="s">
        <v>1788</v>
      </c>
      <c r="B1564" s="77"/>
      <c r="C1564" s="5"/>
      <c r="D1564" s="5"/>
      <c r="E1564" s="5"/>
      <c r="F1564" s="5"/>
      <c r="G1564" s="5"/>
      <c r="H1564" s="5"/>
      <c r="I1564" s="5"/>
      <c r="J1564" s="5">
        <v>1</v>
      </c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</row>
    <row r="1565" spans="1:28" x14ac:dyDescent="0.25">
      <c r="A1565" s="6" t="s">
        <v>1471</v>
      </c>
      <c r="B1565" s="77"/>
      <c r="C1565" s="5"/>
      <c r="D1565" s="5"/>
      <c r="E1565" s="5"/>
      <c r="F1565" s="5"/>
      <c r="G1565" s="5"/>
      <c r="H1565" s="5"/>
      <c r="I1565" s="5"/>
      <c r="J1565" s="5">
        <v>1</v>
      </c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</row>
    <row r="1566" spans="1:28" x14ac:dyDescent="0.25">
      <c r="A1566" s="51" t="s">
        <v>989</v>
      </c>
      <c r="B1566" s="77"/>
      <c r="C1566" s="5"/>
      <c r="D1566" s="5"/>
      <c r="E1566" s="5"/>
      <c r="F1566" s="5"/>
      <c r="G1566" s="5"/>
      <c r="H1566" s="5"/>
      <c r="I1566" s="5"/>
      <c r="J1566" s="5">
        <v>1</v>
      </c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</row>
    <row r="1567" spans="1:28" x14ac:dyDescent="0.25">
      <c r="A1567" s="6" t="s">
        <v>1023</v>
      </c>
      <c r="B1567" s="77"/>
      <c r="C1567" s="5"/>
      <c r="D1567" s="5"/>
      <c r="E1567" s="5"/>
      <c r="F1567" s="5"/>
      <c r="G1567" s="5"/>
      <c r="H1567" s="5"/>
      <c r="I1567" s="5"/>
      <c r="J1567" s="5">
        <v>1</v>
      </c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</row>
    <row r="1568" spans="1:28" x14ac:dyDescent="0.25">
      <c r="B1568" s="77"/>
      <c r="C1568" s="5"/>
      <c r="D1568" s="5"/>
      <c r="E1568" s="5"/>
      <c r="F1568" s="5"/>
      <c r="G1568" s="5"/>
      <c r="H1568" s="5"/>
      <c r="I1568" s="20"/>
      <c r="J1568" s="5"/>
      <c r="K1568" s="5"/>
      <c r="L1568" s="5"/>
      <c r="M1568" s="20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</row>
    <row r="1569" spans="1:28" x14ac:dyDescent="0.25">
      <c r="A1569" s="67"/>
      <c r="B1569" s="77"/>
      <c r="C1569" s="5"/>
      <c r="D1569" s="5"/>
      <c r="E1569" s="5"/>
      <c r="F1569" s="5"/>
      <c r="G1569" s="5"/>
      <c r="H1569" s="5"/>
      <c r="I1569" s="20"/>
      <c r="J1569" s="5"/>
      <c r="K1569" s="5"/>
      <c r="L1569" s="5"/>
      <c r="M1569" s="20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</row>
    <row r="1570" spans="1:28" x14ac:dyDescent="0.25">
      <c r="A1570" s="50"/>
      <c r="B1570" s="203"/>
      <c r="C1570" s="4"/>
      <c r="D1570" s="4"/>
      <c r="E1570" s="4"/>
      <c r="F1570" s="4"/>
      <c r="G1570" s="16"/>
      <c r="H1570" s="16"/>
      <c r="I1570" s="15"/>
      <c r="J1570" s="16"/>
      <c r="K1570" s="16"/>
      <c r="L1570" s="16"/>
      <c r="M1570" s="1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</row>
    <row r="1571" spans="1:28" x14ac:dyDescent="0.25">
      <c r="A1571" s="50"/>
      <c r="B1571" s="205"/>
      <c r="C1571" s="6"/>
      <c r="D1571" s="6"/>
      <c r="E1571" s="6"/>
      <c r="F1571" s="6"/>
      <c r="G1571" s="6"/>
      <c r="H1571" s="6"/>
      <c r="I1571" s="19"/>
      <c r="J1571" s="6"/>
      <c r="K1571" s="6"/>
      <c r="L1571" s="6"/>
      <c r="M1571" s="19"/>
      <c r="N1571" s="16"/>
      <c r="O1571" s="2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</row>
    <row r="1572" spans="1:28" ht="25.5" x14ac:dyDescent="0.25">
      <c r="A1572" s="75" t="s">
        <v>2174</v>
      </c>
      <c r="B1572" s="193" t="s">
        <v>346</v>
      </c>
      <c r="C1572" s="4">
        <f>SUM(C1573:C1589)</f>
        <v>0</v>
      </c>
      <c r="D1572" s="4" t="s">
        <v>1479</v>
      </c>
      <c r="E1572" s="193" t="s">
        <v>346</v>
      </c>
      <c r="F1572" s="4">
        <f>SUM(F1573:F1589)</f>
        <v>0</v>
      </c>
      <c r="G1572" s="4">
        <f t="shared" ref="G1572:L1572" si="67">SUM(G1573:G1589)</f>
        <v>0</v>
      </c>
      <c r="H1572" s="4">
        <f t="shared" si="67"/>
        <v>0</v>
      </c>
      <c r="I1572" s="4"/>
      <c r="J1572" s="4">
        <f t="shared" si="67"/>
        <v>13</v>
      </c>
      <c r="K1572" s="4">
        <f t="shared" si="67"/>
        <v>0</v>
      </c>
      <c r="L1572" s="4">
        <f t="shared" si="67"/>
        <v>0</v>
      </c>
      <c r="M1572" s="15"/>
      <c r="N1572" s="6">
        <f>C1572+G1572+J1572</f>
        <v>13</v>
      </c>
      <c r="O1572" s="6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</row>
    <row r="1573" spans="1:28" x14ac:dyDescent="0.25">
      <c r="A1573" s="82" t="s">
        <v>1466</v>
      </c>
      <c r="B1573" s="77"/>
      <c r="C1573" s="5"/>
      <c r="D1573" s="5"/>
      <c r="E1573" s="5"/>
      <c r="F1573" s="5"/>
      <c r="G1573" s="5"/>
      <c r="H1573" s="5"/>
      <c r="I1573" s="20"/>
      <c r="J1573" s="5">
        <v>1</v>
      </c>
      <c r="K1573" s="5"/>
      <c r="L1573" s="5"/>
      <c r="M1573" s="20"/>
      <c r="N1573" s="6"/>
      <c r="O1573" s="6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</row>
    <row r="1574" spans="1:28" x14ac:dyDescent="0.25">
      <c r="A1574" s="82" t="s">
        <v>1467</v>
      </c>
      <c r="B1574" s="77"/>
      <c r="C1574" s="5"/>
      <c r="D1574" s="5"/>
      <c r="E1574" s="5"/>
      <c r="F1574" s="5"/>
      <c r="G1574" s="5"/>
      <c r="H1574" s="5"/>
      <c r="I1574" s="20"/>
      <c r="J1574" s="5">
        <v>1</v>
      </c>
      <c r="K1574" s="5"/>
      <c r="L1574" s="5"/>
      <c r="M1574" s="20"/>
      <c r="N1574" s="6"/>
      <c r="O1574" s="6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</row>
    <row r="1575" spans="1:28" x14ac:dyDescent="0.25">
      <c r="A1575" s="82" t="s">
        <v>1468</v>
      </c>
      <c r="B1575" s="77"/>
      <c r="C1575" s="5"/>
      <c r="D1575" s="5"/>
      <c r="E1575" s="5"/>
      <c r="F1575" s="5"/>
      <c r="G1575" s="5"/>
      <c r="H1575" s="5"/>
      <c r="I1575" s="20"/>
      <c r="J1575" s="5">
        <v>1</v>
      </c>
      <c r="K1575" s="5"/>
      <c r="L1575" s="5"/>
      <c r="M1575" s="20"/>
      <c r="N1575" s="6"/>
      <c r="O1575" s="6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</row>
    <row r="1576" spans="1:28" x14ac:dyDescent="0.25">
      <c r="A1576" s="82" t="s">
        <v>1469</v>
      </c>
      <c r="B1576" s="77"/>
      <c r="C1576" s="5"/>
      <c r="D1576" s="5"/>
      <c r="E1576" s="5"/>
      <c r="F1576" s="5"/>
      <c r="G1576" s="5"/>
      <c r="H1576" s="5"/>
      <c r="I1576" s="20"/>
      <c r="J1576" s="5">
        <v>1</v>
      </c>
      <c r="K1576" s="5"/>
      <c r="L1576" s="5"/>
      <c r="M1576" s="20"/>
      <c r="N1576" s="6"/>
      <c r="O1576" s="6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</row>
    <row r="1577" spans="1:28" x14ac:dyDescent="0.25">
      <c r="A1577" s="82" t="s">
        <v>1470</v>
      </c>
      <c r="B1577" s="77"/>
      <c r="C1577" s="5"/>
      <c r="D1577" s="5"/>
      <c r="E1577" s="5"/>
      <c r="F1577" s="5"/>
      <c r="G1577" s="5"/>
      <c r="H1577" s="5"/>
      <c r="I1577" s="20"/>
      <c r="J1577" s="5">
        <v>1</v>
      </c>
      <c r="K1577" s="5"/>
      <c r="L1577" s="5"/>
      <c r="M1577" s="20"/>
      <c r="N1577" s="6"/>
      <c r="O1577" s="6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</row>
    <row r="1578" spans="1:28" x14ac:dyDescent="0.25">
      <c r="A1578" s="82" t="s">
        <v>1608</v>
      </c>
      <c r="B1578" s="77"/>
      <c r="C1578" s="5"/>
      <c r="D1578" s="5"/>
      <c r="E1578" s="5"/>
      <c r="F1578" s="5"/>
      <c r="G1578" s="5"/>
      <c r="H1578" s="5"/>
      <c r="I1578" s="20"/>
      <c r="J1578" s="5">
        <v>1</v>
      </c>
      <c r="K1578" s="5"/>
      <c r="L1578" s="5"/>
      <c r="M1578" s="20"/>
      <c r="N1578" s="6"/>
      <c r="O1578" s="6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</row>
    <row r="1579" spans="1:28" x14ac:dyDescent="0.25">
      <c r="A1579" s="82" t="s">
        <v>2024</v>
      </c>
      <c r="B1579" s="77"/>
      <c r="C1579" s="5"/>
      <c r="D1579" s="5"/>
      <c r="E1579" s="5"/>
      <c r="F1579" s="5"/>
      <c r="G1579" s="5"/>
      <c r="H1579" s="5"/>
      <c r="I1579" s="20"/>
      <c r="J1579" s="5">
        <v>1</v>
      </c>
      <c r="K1579" s="5"/>
      <c r="L1579" s="5"/>
      <c r="M1579" s="20"/>
      <c r="N1579" s="6"/>
      <c r="O1579" s="6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</row>
    <row r="1580" spans="1:28" x14ac:dyDescent="0.25">
      <c r="A1580" s="82" t="s">
        <v>1473</v>
      </c>
      <c r="B1580" s="77"/>
      <c r="C1580" s="5"/>
      <c r="D1580" s="5"/>
      <c r="E1580" s="5"/>
      <c r="F1580" s="5"/>
      <c r="G1580" s="5"/>
      <c r="H1580" s="5"/>
      <c r="I1580" s="20"/>
      <c r="J1580" s="5">
        <v>1</v>
      </c>
      <c r="K1580" s="5"/>
      <c r="L1580" s="5"/>
      <c r="M1580" s="20"/>
      <c r="N1580" s="6"/>
      <c r="O1580" s="6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</row>
    <row r="1581" spans="1:28" x14ac:dyDescent="0.25">
      <c r="A1581" s="82" t="s">
        <v>1474</v>
      </c>
      <c r="B1581" s="77"/>
      <c r="C1581" s="5"/>
      <c r="D1581" s="5"/>
      <c r="E1581" s="5"/>
      <c r="F1581" s="5"/>
      <c r="G1581" s="5"/>
      <c r="H1581" s="5"/>
      <c r="I1581" s="20"/>
      <c r="J1581" s="5">
        <v>1</v>
      </c>
      <c r="K1581" s="5"/>
      <c r="L1581" s="5"/>
      <c r="M1581" s="20"/>
      <c r="N1581" s="6"/>
      <c r="O1581" s="6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</row>
    <row r="1582" spans="1:28" x14ac:dyDescent="0.25">
      <c r="A1582" s="82" t="s">
        <v>1475</v>
      </c>
      <c r="B1582" s="77"/>
      <c r="C1582" s="5"/>
      <c r="D1582" s="5"/>
      <c r="E1582" s="5"/>
      <c r="F1582" s="5"/>
      <c r="G1582" s="5"/>
      <c r="H1582" s="5"/>
      <c r="I1582" s="20"/>
      <c r="J1582" s="5">
        <v>1</v>
      </c>
      <c r="K1582" s="5"/>
      <c r="L1582" s="5"/>
      <c r="M1582" s="20"/>
      <c r="N1582" s="6"/>
      <c r="O1582" s="6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</row>
    <row r="1583" spans="1:28" x14ac:dyDescent="0.25">
      <c r="A1583" s="82" t="s">
        <v>1476</v>
      </c>
      <c r="B1583" s="77"/>
      <c r="C1583" s="5"/>
      <c r="D1583" s="5"/>
      <c r="E1583" s="5"/>
      <c r="F1583" s="5"/>
      <c r="G1583" s="5"/>
      <c r="H1583" s="5"/>
      <c r="I1583" s="20"/>
      <c r="J1583" s="5">
        <v>1</v>
      </c>
      <c r="K1583" s="5"/>
      <c r="L1583" s="5"/>
      <c r="M1583" s="20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</row>
    <row r="1584" spans="1:28" x14ac:dyDescent="0.25">
      <c r="A1584" s="82" t="s">
        <v>1477</v>
      </c>
      <c r="B1584" s="77"/>
      <c r="C1584" s="5"/>
      <c r="D1584" s="5"/>
      <c r="E1584" s="5"/>
      <c r="F1584" s="5"/>
      <c r="G1584" s="5"/>
      <c r="H1584" s="5"/>
      <c r="I1584" s="20"/>
      <c r="J1584" s="5">
        <v>1</v>
      </c>
      <c r="K1584" s="5"/>
      <c r="L1584" s="5"/>
      <c r="M1584" s="20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</row>
    <row r="1585" spans="1:28" x14ac:dyDescent="0.25">
      <c r="A1585" s="82" t="s">
        <v>1790</v>
      </c>
      <c r="B1585" s="77"/>
      <c r="C1585" s="5"/>
      <c r="D1585" s="5"/>
      <c r="E1585" s="5"/>
      <c r="F1585" s="5"/>
      <c r="G1585" s="5"/>
      <c r="H1585" s="5"/>
      <c r="I1585" s="5"/>
      <c r="J1585" s="5">
        <v>1</v>
      </c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</row>
    <row r="1586" spans="1:28" x14ac:dyDescent="0.25">
      <c r="A1586" s="50"/>
      <c r="B1586" s="77"/>
      <c r="C1586" s="5"/>
      <c r="D1586" s="5"/>
      <c r="E1586" s="5"/>
      <c r="F1586" s="5"/>
      <c r="G1586" s="5"/>
      <c r="H1586" s="5"/>
      <c r="I1586" s="20"/>
      <c r="J1586" s="5"/>
      <c r="K1586" s="5"/>
      <c r="L1586" s="5"/>
      <c r="M1586" s="20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</row>
    <row r="1587" spans="1:28" x14ac:dyDescent="0.25">
      <c r="A1587" s="50"/>
      <c r="B1587" s="77"/>
      <c r="C1587" s="5"/>
      <c r="D1587" s="5"/>
      <c r="E1587" s="5"/>
      <c r="F1587" s="5"/>
      <c r="G1587" s="5"/>
      <c r="H1587" s="5"/>
      <c r="I1587" s="20"/>
      <c r="J1587" s="5"/>
      <c r="K1587" s="5"/>
      <c r="L1587" s="5"/>
      <c r="M1587" s="20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</row>
    <row r="1588" spans="1:28" x14ac:dyDescent="0.25">
      <c r="A1588" s="50"/>
      <c r="B1588" s="77"/>
      <c r="C1588" s="5"/>
      <c r="D1588" s="5"/>
      <c r="E1588" s="5"/>
      <c r="F1588" s="5"/>
      <c r="G1588" s="5"/>
      <c r="H1588" s="5"/>
      <c r="I1588" s="20"/>
      <c r="J1588" s="5"/>
      <c r="K1588" s="5"/>
      <c r="L1588" s="5"/>
      <c r="M1588" s="20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</row>
    <row r="1589" spans="1:28" x14ac:dyDescent="0.25">
      <c r="A1589" s="50"/>
      <c r="B1589" s="77"/>
      <c r="C1589" s="5"/>
      <c r="D1589" s="5"/>
      <c r="E1589" s="5"/>
      <c r="F1589" s="5"/>
      <c r="G1589" s="5"/>
      <c r="H1589" s="5"/>
      <c r="I1589" s="20"/>
      <c r="J1589" s="5"/>
      <c r="K1589" s="5"/>
      <c r="L1589" s="5"/>
      <c r="M1589" s="20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</row>
    <row r="1590" spans="1:28" ht="25.5" x14ac:dyDescent="0.25">
      <c r="A1590" s="75" t="s">
        <v>2176</v>
      </c>
      <c r="B1590" s="193" t="s">
        <v>2</v>
      </c>
      <c r="C1590" s="4">
        <f>SUM(C1591:C1610)</f>
        <v>0</v>
      </c>
      <c r="D1590" s="4" t="s">
        <v>2175</v>
      </c>
      <c r="E1590" s="193" t="s">
        <v>2</v>
      </c>
      <c r="F1590" s="4">
        <f>SUM(F1591:F1610)</f>
        <v>0</v>
      </c>
      <c r="G1590" s="4">
        <f t="shared" ref="G1590:L1590" si="68">SUM(G1591:G1610)</f>
        <v>0</v>
      </c>
      <c r="H1590" s="4">
        <f t="shared" si="68"/>
        <v>0</v>
      </c>
      <c r="I1590" s="4"/>
      <c r="J1590" s="4">
        <f t="shared" si="68"/>
        <v>0</v>
      </c>
      <c r="K1590" s="4">
        <f t="shared" si="68"/>
        <v>0</v>
      </c>
      <c r="L1590" s="4">
        <f t="shared" si="68"/>
        <v>0</v>
      </c>
      <c r="M1590" s="15"/>
      <c r="N1590" s="16">
        <f>C1590+G1590+J1590</f>
        <v>0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</row>
    <row r="1591" spans="1:28" x14ac:dyDescent="0.25">
      <c r="A1591" s="82"/>
      <c r="B1591" s="77"/>
      <c r="C1591" s="5"/>
      <c r="D1591" s="5"/>
      <c r="E1591" s="5"/>
      <c r="F1591" s="5"/>
      <c r="G1591" s="5"/>
      <c r="H1591" s="5"/>
      <c r="I1591" s="20"/>
      <c r="J1591" s="5"/>
      <c r="K1591" s="5"/>
      <c r="L1591" s="5"/>
      <c r="M1591" s="20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</row>
    <row r="1592" spans="1:28" x14ac:dyDescent="0.25">
      <c r="A1592" s="82"/>
      <c r="B1592" s="77"/>
      <c r="C1592" s="5"/>
      <c r="D1592" s="5"/>
      <c r="E1592" s="5"/>
      <c r="F1592" s="5"/>
      <c r="G1592" s="5"/>
      <c r="H1592" s="5"/>
      <c r="I1592" s="20"/>
      <c r="J1592" s="5"/>
      <c r="K1592" s="5"/>
      <c r="L1592" s="5"/>
      <c r="M1592" s="20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</row>
    <row r="1593" spans="1:28" x14ac:dyDescent="0.25">
      <c r="A1593" s="82"/>
      <c r="B1593" s="77"/>
      <c r="C1593" s="5"/>
      <c r="D1593" s="5"/>
      <c r="E1593" s="5"/>
      <c r="F1593" s="5"/>
      <c r="G1593" s="5"/>
      <c r="H1593" s="5"/>
      <c r="I1593" s="20"/>
      <c r="J1593" s="5"/>
      <c r="K1593" s="5"/>
      <c r="L1593" s="5"/>
      <c r="M1593" s="20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</row>
    <row r="1594" spans="1:28" x14ac:dyDescent="0.25">
      <c r="A1594" s="82"/>
      <c r="B1594" s="77"/>
      <c r="C1594" s="5"/>
      <c r="D1594" s="5"/>
      <c r="E1594" s="5"/>
      <c r="F1594" s="5"/>
      <c r="G1594" s="5"/>
      <c r="H1594" s="5"/>
      <c r="I1594" s="20"/>
      <c r="J1594" s="5"/>
      <c r="K1594" s="5"/>
      <c r="L1594" s="5"/>
      <c r="M1594" s="20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</row>
    <row r="1595" spans="1:28" x14ac:dyDescent="0.25">
      <c r="A1595" s="82"/>
      <c r="B1595" s="77"/>
      <c r="C1595" s="5"/>
      <c r="D1595" s="5"/>
      <c r="E1595" s="5"/>
      <c r="F1595" s="5"/>
      <c r="G1595" s="5"/>
      <c r="H1595" s="5"/>
      <c r="I1595" s="20"/>
      <c r="J1595" s="5"/>
      <c r="K1595" s="5"/>
      <c r="L1595" s="5"/>
      <c r="M1595" s="20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</row>
    <row r="1596" spans="1:28" x14ac:dyDescent="0.25">
      <c r="A1596" s="82"/>
      <c r="B1596" s="77"/>
      <c r="C1596" s="5"/>
      <c r="D1596" s="5"/>
      <c r="E1596" s="5"/>
      <c r="F1596" s="5"/>
      <c r="G1596" s="5"/>
      <c r="H1596" s="5"/>
      <c r="I1596" s="20"/>
      <c r="J1596" s="5"/>
      <c r="K1596" s="5"/>
      <c r="L1596" s="5"/>
      <c r="M1596" s="20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</row>
    <row r="1597" spans="1:28" x14ac:dyDescent="0.25">
      <c r="A1597" s="82"/>
      <c r="B1597" s="77"/>
      <c r="C1597" s="5"/>
      <c r="D1597" s="5"/>
      <c r="E1597" s="5"/>
      <c r="F1597" s="5"/>
      <c r="G1597" s="5"/>
      <c r="H1597" s="5"/>
      <c r="I1597" s="20"/>
      <c r="J1597" s="5"/>
      <c r="K1597" s="5"/>
      <c r="L1597" s="5"/>
      <c r="M1597" s="20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</row>
    <row r="1598" spans="1:28" x14ac:dyDescent="0.25">
      <c r="A1598" s="82"/>
      <c r="B1598" s="77"/>
      <c r="C1598" s="5"/>
      <c r="D1598" s="5"/>
      <c r="E1598" s="5"/>
      <c r="F1598" s="5"/>
      <c r="G1598" s="5"/>
      <c r="H1598" s="5"/>
      <c r="I1598" s="20"/>
      <c r="J1598" s="5"/>
      <c r="K1598" s="5"/>
      <c r="L1598" s="5"/>
      <c r="M1598" s="20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</row>
    <row r="1599" spans="1:28" x14ac:dyDescent="0.25">
      <c r="A1599" s="82"/>
      <c r="B1599" s="77"/>
      <c r="C1599" s="5"/>
      <c r="D1599" s="5"/>
      <c r="E1599" s="5"/>
      <c r="F1599" s="5"/>
      <c r="G1599" s="5"/>
      <c r="H1599" s="5"/>
      <c r="I1599" s="20"/>
      <c r="J1599" s="5"/>
      <c r="K1599" s="5"/>
      <c r="L1599" s="5"/>
      <c r="M1599" s="20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</row>
    <row r="1600" spans="1:28" x14ac:dyDescent="0.25">
      <c r="A1600" s="82"/>
      <c r="B1600" s="77"/>
      <c r="C1600" s="5"/>
      <c r="D1600" s="5"/>
      <c r="E1600" s="5"/>
      <c r="F1600" s="5"/>
      <c r="G1600" s="5"/>
      <c r="H1600" s="5"/>
      <c r="I1600" s="20"/>
      <c r="J1600" s="5"/>
      <c r="K1600" s="5"/>
      <c r="L1600" s="5"/>
      <c r="M1600" s="20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</row>
    <row r="1601" spans="1:28" x14ac:dyDescent="0.25">
      <c r="A1601" s="82"/>
      <c r="B1601" s="77"/>
      <c r="C1601" s="5"/>
      <c r="D1601" s="5"/>
      <c r="E1601" s="5"/>
      <c r="F1601" s="5"/>
      <c r="G1601" s="5"/>
      <c r="H1601" s="5"/>
      <c r="I1601" s="20"/>
      <c r="J1601" s="5"/>
      <c r="K1601" s="5"/>
      <c r="L1601" s="5"/>
      <c r="M1601" s="20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</row>
    <row r="1602" spans="1:28" ht="15" customHeight="1" x14ac:dyDescent="0.25">
      <c r="A1602" s="82"/>
      <c r="B1602" s="77"/>
      <c r="C1602" s="5"/>
      <c r="D1602" s="5"/>
      <c r="E1602" s="5"/>
      <c r="F1602" s="5"/>
      <c r="G1602" s="5"/>
      <c r="H1602" s="5"/>
      <c r="I1602" s="20"/>
      <c r="J1602" s="5"/>
      <c r="K1602" s="5"/>
      <c r="L1602" s="5"/>
      <c r="M1602" s="20"/>
      <c r="N1602" s="5"/>
      <c r="O1602" s="2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</row>
    <row r="1603" spans="1:28" x14ac:dyDescent="0.25">
      <c r="A1603" s="82"/>
      <c r="B1603" s="77"/>
      <c r="C1603" s="5"/>
      <c r="D1603" s="5"/>
      <c r="E1603" s="5"/>
      <c r="F1603" s="5"/>
      <c r="G1603" s="5"/>
      <c r="H1603" s="5"/>
      <c r="I1603" s="20"/>
      <c r="J1603" s="5"/>
      <c r="K1603" s="5"/>
      <c r="L1603" s="5"/>
      <c r="M1603" s="20"/>
      <c r="N1603" s="5"/>
      <c r="O1603" s="6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</row>
    <row r="1604" spans="1:28" x14ac:dyDescent="0.25">
      <c r="A1604" s="82"/>
      <c r="B1604" s="77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6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</row>
    <row r="1605" spans="1:28" x14ac:dyDescent="0.25">
      <c r="A1605" s="82"/>
      <c r="B1605" s="77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6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</row>
    <row r="1606" spans="1:28" x14ac:dyDescent="0.25">
      <c r="A1606" s="50"/>
      <c r="B1606" s="205"/>
      <c r="C1606" s="6"/>
      <c r="D1606" s="6"/>
      <c r="E1606" s="6"/>
      <c r="F1606" s="6"/>
      <c r="G1606" s="6"/>
      <c r="H1606" s="6"/>
      <c r="I1606" s="19"/>
      <c r="J1606" s="6"/>
      <c r="K1606" s="6"/>
      <c r="L1606" s="6"/>
      <c r="M1606" s="19"/>
      <c r="N1606" s="6"/>
      <c r="O1606" s="6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</row>
    <row r="1607" spans="1:28" x14ac:dyDescent="0.25">
      <c r="A1607" s="50"/>
      <c r="B1607" s="205"/>
      <c r="C1607" s="6"/>
      <c r="D1607" s="6"/>
      <c r="E1607" s="6"/>
      <c r="F1607" s="6"/>
      <c r="G1607" s="6"/>
      <c r="H1607" s="6"/>
      <c r="I1607" s="19"/>
      <c r="J1607" s="6"/>
      <c r="K1607" s="6"/>
      <c r="L1607" s="6"/>
      <c r="M1607" s="19"/>
      <c r="N1607" s="6"/>
      <c r="O1607" s="6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</row>
    <row r="1608" spans="1:28" x14ac:dyDescent="0.25">
      <c r="A1608" s="50"/>
      <c r="B1608" s="205"/>
      <c r="C1608" s="6"/>
      <c r="D1608" s="6"/>
      <c r="E1608" s="6"/>
      <c r="F1608" s="6"/>
      <c r="G1608" s="6"/>
      <c r="H1608" s="6"/>
      <c r="I1608" s="19"/>
      <c r="J1608" s="6"/>
      <c r="K1608" s="6"/>
      <c r="L1608" s="6"/>
      <c r="M1608" s="19"/>
      <c r="N1608" s="6"/>
      <c r="O1608" s="6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</row>
    <row r="1609" spans="1:28" x14ac:dyDescent="0.25">
      <c r="A1609" s="50"/>
      <c r="B1609" s="205"/>
      <c r="C1609" s="6"/>
      <c r="D1609" s="6"/>
      <c r="E1609" s="6"/>
      <c r="F1609" s="6"/>
      <c r="G1609" s="6"/>
      <c r="H1609" s="6"/>
      <c r="I1609" s="19"/>
      <c r="J1609" s="6"/>
      <c r="K1609" s="6"/>
      <c r="L1609" s="6"/>
      <c r="M1609" s="19"/>
      <c r="N1609" s="6"/>
      <c r="O1609" s="6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</row>
    <row r="1610" spans="1:28" x14ac:dyDescent="0.25">
      <c r="A1610" s="50"/>
      <c r="B1610" s="205"/>
      <c r="C1610" s="6"/>
      <c r="D1610" s="6"/>
      <c r="E1610" s="6"/>
      <c r="F1610" s="6"/>
      <c r="G1610" s="6"/>
      <c r="H1610" s="6"/>
      <c r="I1610" s="19"/>
      <c r="J1610" s="6"/>
      <c r="K1610" s="6"/>
      <c r="L1610" s="6"/>
      <c r="M1610" s="19"/>
      <c r="N1610" s="6"/>
      <c r="O1610" s="6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</row>
    <row r="1611" spans="1:28" ht="25.5" x14ac:dyDescent="0.25">
      <c r="A1611" s="75" t="s">
        <v>2177</v>
      </c>
      <c r="B1611" s="193" t="s">
        <v>2</v>
      </c>
      <c r="C1611" s="4">
        <f>SUM(C1612:C1628)</f>
        <v>15</v>
      </c>
      <c r="D1611" s="4" t="s">
        <v>1397</v>
      </c>
      <c r="E1611" s="193" t="s">
        <v>2</v>
      </c>
      <c r="F1611" s="4">
        <f>SUM(F1612:F1628)</f>
        <v>0</v>
      </c>
      <c r="G1611" s="4">
        <f t="shared" ref="G1611:L1611" si="69">SUM(G1612:G1628)</f>
        <v>0</v>
      </c>
      <c r="H1611" s="4">
        <f t="shared" si="69"/>
        <v>0</v>
      </c>
      <c r="I1611" s="4"/>
      <c r="J1611" s="4">
        <f t="shared" si="69"/>
        <v>0</v>
      </c>
      <c r="K1611" s="4">
        <f t="shared" si="69"/>
        <v>0</v>
      </c>
      <c r="L1611" s="4">
        <f t="shared" si="69"/>
        <v>0</v>
      </c>
      <c r="M1611" s="15"/>
      <c r="N1611" s="16">
        <f>C1611+G1611+J1611</f>
        <v>15</v>
      </c>
      <c r="O1611" s="6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</row>
    <row r="1612" spans="1:28" x14ac:dyDescent="0.25">
      <c r="A1612" s="82" t="s">
        <v>1347</v>
      </c>
      <c r="B1612" s="77"/>
      <c r="C1612" s="5">
        <v>1</v>
      </c>
      <c r="D1612" s="5"/>
      <c r="E1612" s="5"/>
      <c r="F1612" s="5"/>
      <c r="G1612" s="5"/>
      <c r="H1612" s="5"/>
      <c r="I1612" s="20"/>
      <c r="J1612" s="5"/>
      <c r="K1612" s="5"/>
      <c r="L1612" s="5"/>
      <c r="M1612" s="20"/>
      <c r="N1612" s="5"/>
      <c r="O1612" s="6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</row>
    <row r="1613" spans="1:28" x14ac:dyDescent="0.25">
      <c r="A1613" s="82" t="s">
        <v>1348</v>
      </c>
      <c r="B1613" s="77"/>
      <c r="C1613" s="5">
        <v>1</v>
      </c>
      <c r="D1613" s="5"/>
      <c r="E1613" s="5"/>
      <c r="F1613" s="5"/>
      <c r="G1613" s="5"/>
      <c r="H1613" s="5"/>
      <c r="I1613" s="20"/>
      <c r="J1613" s="5"/>
      <c r="K1613" s="5"/>
      <c r="L1613" s="5"/>
      <c r="M1613" s="20"/>
      <c r="N1613" s="5"/>
      <c r="O1613" s="6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</row>
    <row r="1614" spans="1:28" x14ac:dyDescent="0.25">
      <c r="A1614" s="82" t="s">
        <v>1349</v>
      </c>
      <c r="B1614" s="77"/>
      <c r="C1614" s="5">
        <v>1</v>
      </c>
      <c r="D1614" s="5"/>
      <c r="E1614" s="5"/>
      <c r="F1614" s="5"/>
      <c r="G1614" s="5"/>
      <c r="H1614" s="5"/>
      <c r="I1614" s="20"/>
      <c r="J1614" s="5"/>
      <c r="K1614" s="5"/>
      <c r="L1614" s="5"/>
      <c r="M1614" s="20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</row>
    <row r="1615" spans="1:28" x14ac:dyDescent="0.25">
      <c r="A1615" s="82" t="s">
        <v>1350</v>
      </c>
      <c r="B1615" s="77"/>
      <c r="C1615" s="5">
        <v>1</v>
      </c>
      <c r="D1615" s="5"/>
      <c r="E1615" s="5"/>
      <c r="F1615" s="5"/>
      <c r="G1615" s="5"/>
      <c r="H1615" s="5"/>
      <c r="I1615" s="20"/>
      <c r="J1615" s="5"/>
      <c r="K1615" s="5"/>
      <c r="L1615" s="5"/>
      <c r="M1615" s="20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</row>
    <row r="1616" spans="1:28" x14ac:dyDescent="0.25">
      <c r="A1616" s="82" t="s">
        <v>1351</v>
      </c>
      <c r="B1616" s="77"/>
      <c r="C1616" s="5">
        <v>1</v>
      </c>
      <c r="D1616" s="5"/>
      <c r="E1616" s="5"/>
      <c r="F1616" s="5"/>
      <c r="G1616" s="5"/>
      <c r="H1616" s="5"/>
      <c r="I1616" s="20"/>
      <c r="J1616" s="5"/>
      <c r="K1616" s="5"/>
      <c r="L1616" s="5"/>
      <c r="M1616" s="20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</row>
    <row r="1617" spans="1:28" x14ac:dyDescent="0.25">
      <c r="A1617" s="82" t="s">
        <v>1352</v>
      </c>
      <c r="B1617" s="77"/>
      <c r="C1617" s="5">
        <v>1</v>
      </c>
      <c r="D1617" s="5"/>
      <c r="E1617" s="5"/>
      <c r="F1617" s="5"/>
      <c r="G1617" s="5"/>
      <c r="H1617" s="5"/>
      <c r="I1617" s="20"/>
      <c r="J1617" s="5"/>
      <c r="K1617" s="5"/>
      <c r="L1617" s="5"/>
      <c r="M1617" s="20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</row>
    <row r="1618" spans="1:28" x14ac:dyDescent="0.25">
      <c r="A1618" s="82" t="s">
        <v>1353</v>
      </c>
      <c r="B1618" s="77"/>
      <c r="C1618" s="5">
        <v>1</v>
      </c>
      <c r="D1618" s="5"/>
      <c r="E1618" s="5"/>
      <c r="F1618" s="5"/>
      <c r="G1618" s="5"/>
      <c r="H1618" s="5"/>
      <c r="I1618" s="20"/>
      <c r="J1618" s="5"/>
      <c r="K1618" s="5"/>
      <c r="L1618" s="5"/>
      <c r="M1618" s="20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</row>
    <row r="1619" spans="1:28" x14ac:dyDescent="0.25">
      <c r="A1619" s="82" t="s">
        <v>1354</v>
      </c>
      <c r="B1619" s="77"/>
      <c r="C1619" s="5">
        <v>1</v>
      </c>
      <c r="D1619" s="5"/>
      <c r="E1619" s="5"/>
      <c r="F1619" s="5"/>
      <c r="G1619" s="5"/>
      <c r="H1619" s="5"/>
      <c r="I1619" s="20"/>
      <c r="J1619" s="5"/>
      <c r="K1619" s="5"/>
      <c r="L1619" s="5"/>
      <c r="M1619" s="20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</row>
    <row r="1620" spans="1:28" x14ac:dyDescent="0.25">
      <c r="A1620" s="82" t="s">
        <v>1355</v>
      </c>
      <c r="B1620" s="77"/>
      <c r="C1620" s="5">
        <v>1</v>
      </c>
      <c r="D1620" s="5"/>
      <c r="E1620" s="5"/>
      <c r="F1620" s="5"/>
      <c r="G1620" s="5"/>
      <c r="H1620" s="5"/>
      <c r="I1620" s="20"/>
      <c r="J1620" s="5"/>
      <c r="K1620" s="5"/>
      <c r="L1620" s="5"/>
      <c r="M1620" s="20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</row>
    <row r="1621" spans="1:28" x14ac:dyDescent="0.25">
      <c r="A1621" s="82" t="s">
        <v>1356</v>
      </c>
      <c r="B1621" s="77"/>
      <c r="C1621" s="5">
        <v>1</v>
      </c>
      <c r="D1621" s="5"/>
      <c r="E1621" s="5"/>
      <c r="F1621" s="5"/>
      <c r="G1621" s="5"/>
      <c r="H1621" s="5"/>
      <c r="I1621" s="20"/>
      <c r="J1621" s="5"/>
      <c r="K1621" s="5"/>
      <c r="L1621" s="5"/>
      <c r="M1621" s="20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</row>
    <row r="1622" spans="1:28" x14ac:dyDescent="0.25">
      <c r="A1622" s="82" t="s">
        <v>1357</v>
      </c>
      <c r="B1622" s="77"/>
      <c r="C1622" s="5">
        <v>1</v>
      </c>
      <c r="D1622" s="5"/>
      <c r="E1622" s="5"/>
      <c r="F1622" s="5"/>
      <c r="G1622" s="5"/>
      <c r="H1622" s="5"/>
      <c r="I1622" s="20"/>
      <c r="J1622" s="5"/>
      <c r="K1622" s="5"/>
      <c r="L1622" s="5"/>
      <c r="M1622" s="20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</row>
    <row r="1623" spans="1:28" x14ac:dyDescent="0.25">
      <c r="A1623" s="82" t="s">
        <v>1358</v>
      </c>
      <c r="B1623" s="77"/>
      <c r="C1623" s="5">
        <v>1</v>
      </c>
      <c r="D1623" s="5"/>
      <c r="E1623" s="5"/>
      <c r="F1623" s="5"/>
      <c r="G1623" s="5"/>
      <c r="H1623" s="5"/>
      <c r="I1623" s="20"/>
      <c r="J1623" s="5"/>
      <c r="K1623" s="5"/>
      <c r="L1623" s="5"/>
      <c r="M1623" s="20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</row>
    <row r="1624" spans="1:28" x14ac:dyDescent="0.25">
      <c r="A1624" s="82" t="s">
        <v>1359</v>
      </c>
      <c r="B1624" s="77"/>
      <c r="C1624" s="5">
        <v>1</v>
      </c>
      <c r="D1624" s="5"/>
      <c r="E1624" s="5"/>
      <c r="F1624" s="5"/>
      <c r="G1624" s="5"/>
      <c r="H1624" s="5"/>
      <c r="I1624" s="20"/>
      <c r="J1624" s="5"/>
      <c r="K1624" s="5"/>
      <c r="L1624" s="5"/>
      <c r="M1624" s="20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</row>
    <row r="1625" spans="1:28" x14ac:dyDescent="0.25">
      <c r="A1625" s="82" t="s">
        <v>1360</v>
      </c>
      <c r="B1625" s="77"/>
      <c r="C1625" s="5">
        <v>1</v>
      </c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</row>
    <row r="1626" spans="1:28" x14ac:dyDescent="0.25">
      <c r="A1626" s="82" t="s">
        <v>1361</v>
      </c>
      <c r="B1626" s="77"/>
      <c r="C1626" s="5">
        <v>1</v>
      </c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</row>
    <row r="1627" spans="1:28" x14ac:dyDescent="0.25">
      <c r="B1627" s="77"/>
      <c r="C1627" s="5"/>
      <c r="D1627" s="5"/>
      <c r="E1627" s="5"/>
      <c r="F1627" s="5"/>
      <c r="G1627" s="5"/>
      <c r="H1627" s="5"/>
      <c r="I1627" s="20"/>
      <c r="J1627" s="5"/>
      <c r="K1627" s="5"/>
      <c r="L1627" s="5"/>
      <c r="M1627" s="20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</row>
    <row r="1628" spans="1:28" x14ac:dyDescent="0.25">
      <c r="B1628" s="77"/>
      <c r="C1628" s="5"/>
      <c r="D1628" s="5"/>
      <c r="E1628" s="5"/>
      <c r="F1628" s="5"/>
      <c r="G1628" s="5"/>
      <c r="H1628" s="5"/>
      <c r="I1628" s="20"/>
      <c r="J1628" s="5"/>
      <c r="K1628" s="5"/>
      <c r="L1628" s="5"/>
      <c r="M1628" s="20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</row>
    <row r="1629" spans="1:28" ht="25.5" x14ac:dyDescent="0.25">
      <c r="A1629" s="75" t="s">
        <v>2177</v>
      </c>
      <c r="B1629" s="79" t="s">
        <v>2</v>
      </c>
      <c r="C1629" s="4">
        <f>SUM(C1630:C1650)</f>
        <v>0</v>
      </c>
      <c r="D1629" s="4" t="s">
        <v>1396</v>
      </c>
      <c r="E1629" s="79" t="s">
        <v>2</v>
      </c>
      <c r="F1629" s="4">
        <f>SUM(F1630:F1650)</f>
        <v>0</v>
      </c>
      <c r="G1629" s="4">
        <f t="shared" ref="G1629:L1629" si="70">SUM(G1630:G1650)</f>
        <v>0</v>
      </c>
      <c r="H1629" s="4">
        <f t="shared" si="70"/>
        <v>0</v>
      </c>
      <c r="I1629" s="4">
        <f t="shared" si="70"/>
        <v>0</v>
      </c>
      <c r="J1629" s="4">
        <f t="shared" si="70"/>
        <v>18</v>
      </c>
      <c r="K1629" s="4">
        <f t="shared" si="70"/>
        <v>0</v>
      </c>
      <c r="L1629" s="4">
        <f t="shared" si="70"/>
        <v>0</v>
      </c>
      <c r="M1629" s="1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</row>
    <row r="1630" spans="1:28" x14ac:dyDescent="0.25">
      <c r="A1630" s="82" t="s">
        <v>1362</v>
      </c>
      <c r="B1630" s="77"/>
      <c r="C1630" s="5"/>
      <c r="D1630" s="5"/>
      <c r="E1630" s="5"/>
      <c r="F1630" s="5"/>
      <c r="G1630" s="5"/>
      <c r="H1630" s="5"/>
      <c r="I1630" s="20"/>
      <c r="J1630" s="5">
        <v>1</v>
      </c>
      <c r="K1630" s="5"/>
      <c r="L1630" s="5"/>
      <c r="M1630" s="20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</row>
    <row r="1631" spans="1:28" x14ac:dyDescent="0.25">
      <c r="A1631" s="82" t="s">
        <v>1364</v>
      </c>
      <c r="B1631" s="77"/>
      <c r="C1631" s="5"/>
      <c r="D1631" s="5"/>
      <c r="E1631" s="5"/>
      <c r="F1631" s="5"/>
      <c r="G1631" s="5"/>
      <c r="H1631" s="5"/>
      <c r="I1631" s="20"/>
      <c r="J1631" s="5">
        <v>1</v>
      </c>
      <c r="K1631" s="5"/>
      <c r="L1631" s="5"/>
      <c r="M1631" s="20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</row>
    <row r="1632" spans="1:28" x14ac:dyDescent="0.25">
      <c r="A1632" s="82" t="s">
        <v>1366</v>
      </c>
      <c r="B1632" s="77"/>
      <c r="C1632" s="5"/>
      <c r="D1632" s="5"/>
      <c r="E1632" s="5"/>
      <c r="F1632" s="5"/>
      <c r="G1632" s="5"/>
      <c r="H1632" s="5"/>
      <c r="I1632" s="20"/>
      <c r="J1632" s="5">
        <v>1</v>
      </c>
      <c r="K1632" s="5"/>
      <c r="L1632" s="5"/>
      <c r="M1632" s="20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</row>
    <row r="1633" spans="1:28" x14ac:dyDescent="0.25">
      <c r="A1633" s="82" t="s">
        <v>1367</v>
      </c>
      <c r="B1633" s="77"/>
      <c r="C1633" s="5"/>
      <c r="D1633" s="5"/>
      <c r="E1633" s="5"/>
      <c r="F1633" s="5"/>
      <c r="G1633" s="5"/>
      <c r="H1633" s="5"/>
      <c r="I1633" s="20"/>
      <c r="J1633" s="5">
        <v>1</v>
      </c>
      <c r="K1633" s="5"/>
      <c r="L1633" s="5"/>
      <c r="M1633" s="20"/>
      <c r="N1633" s="16"/>
      <c r="O1633" s="2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</row>
    <row r="1634" spans="1:28" x14ac:dyDescent="0.25">
      <c r="A1634" s="82" t="s">
        <v>1368</v>
      </c>
      <c r="B1634" s="77"/>
      <c r="C1634" s="5"/>
      <c r="D1634" s="5"/>
      <c r="E1634" s="5"/>
      <c r="F1634" s="5"/>
      <c r="G1634" s="5"/>
      <c r="H1634" s="5"/>
      <c r="I1634" s="20"/>
      <c r="J1634" s="5">
        <v>1</v>
      </c>
      <c r="K1634" s="5"/>
      <c r="L1634" s="5"/>
      <c r="M1634" s="20"/>
      <c r="N1634" s="6"/>
      <c r="O1634" s="6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</row>
    <row r="1635" spans="1:28" x14ac:dyDescent="0.25">
      <c r="A1635" s="82" t="s">
        <v>1369</v>
      </c>
      <c r="B1635" s="77"/>
      <c r="C1635" s="5"/>
      <c r="D1635" s="5"/>
      <c r="E1635" s="5"/>
      <c r="F1635" s="5"/>
      <c r="G1635" s="5"/>
      <c r="H1635" s="5"/>
      <c r="I1635" s="20"/>
      <c r="J1635" s="5">
        <v>1</v>
      </c>
      <c r="K1635" s="5"/>
      <c r="L1635" s="5"/>
      <c r="M1635" s="20"/>
      <c r="N1635" s="6"/>
      <c r="O1635" s="6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</row>
    <row r="1636" spans="1:28" x14ac:dyDescent="0.25">
      <c r="A1636" s="82" t="s">
        <v>1370</v>
      </c>
      <c r="B1636" s="77"/>
      <c r="C1636" s="5"/>
      <c r="D1636" s="5"/>
      <c r="E1636" s="5"/>
      <c r="F1636" s="5"/>
      <c r="G1636" s="5"/>
      <c r="H1636" s="5"/>
      <c r="I1636" s="20"/>
      <c r="J1636" s="5">
        <v>1</v>
      </c>
      <c r="K1636" s="5"/>
      <c r="L1636" s="5"/>
      <c r="M1636" s="20"/>
      <c r="N1636" s="6"/>
      <c r="O1636" s="6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</row>
    <row r="1637" spans="1:28" x14ac:dyDescent="0.25">
      <c r="A1637" s="82" t="s">
        <v>1371</v>
      </c>
      <c r="B1637" s="77"/>
      <c r="C1637" s="5"/>
      <c r="D1637" s="5"/>
      <c r="E1637" s="5"/>
      <c r="F1637" s="5"/>
      <c r="G1637" s="5"/>
      <c r="H1637" s="5"/>
      <c r="I1637" s="20"/>
      <c r="J1637" s="5">
        <v>1</v>
      </c>
      <c r="K1637" s="5"/>
      <c r="L1637" s="5"/>
      <c r="M1637" s="20"/>
      <c r="N1637" s="6"/>
      <c r="O1637" s="6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</row>
    <row r="1638" spans="1:28" x14ac:dyDescent="0.25">
      <c r="A1638" s="82" t="s">
        <v>1372</v>
      </c>
      <c r="B1638" s="77"/>
      <c r="C1638" s="5"/>
      <c r="D1638" s="5"/>
      <c r="E1638" s="5"/>
      <c r="F1638" s="5"/>
      <c r="G1638" s="5"/>
      <c r="H1638" s="5"/>
      <c r="I1638" s="20"/>
      <c r="J1638" s="5">
        <v>1</v>
      </c>
      <c r="K1638" s="5"/>
      <c r="L1638" s="5"/>
      <c r="M1638" s="20"/>
      <c r="N1638" s="6"/>
      <c r="O1638" s="6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</row>
    <row r="1639" spans="1:28" x14ac:dyDescent="0.25">
      <c r="A1639" s="82" t="s">
        <v>1374</v>
      </c>
      <c r="B1639" s="77"/>
      <c r="C1639" s="5"/>
      <c r="D1639" s="5"/>
      <c r="E1639" s="5"/>
      <c r="F1639" s="5"/>
      <c r="G1639" s="5"/>
      <c r="H1639" s="5"/>
      <c r="I1639" s="20"/>
      <c r="J1639" s="5">
        <v>1</v>
      </c>
      <c r="K1639" s="5"/>
      <c r="L1639" s="5"/>
      <c r="M1639" s="20"/>
      <c r="N1639" s="6"/>
      <c r="O1639" s="6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</row>
    <row r="1640" spans="1:28" x14ac:dyDescent="0.25">
      <c r="A1640" s="82" t="s">
        <v>1375</v>
      </c>
      <c r="B1640" s="77"/>
      <c r="C1640" s="5"/>
      <c r="D1640" s="5"/>
      <c r="E1640" s="5"/>
      <c r="F1640" s="5"/>
      <c r="G1640" s="5"/>
      <c r="H1640" s="5"/>
      <c r="I1640" s="5"/>
      <c r="J1640" s="5">
        <v>1</v>
      </c>
      <c r="K1640" s="5"/>
      <c r="L1640" s="5"/>
      <c r="M1640" s="5"/>
      <c r="N1640" s="6"/>
      <c r="O1640" s="6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</row>
    <row r="1641" spans="1:28" x14ac:dyDescent="0.25">
      <c r="A1641" s="82" t="s">
        <v>1376</v>
      </c>
      <c r="B1641" s="77"/>
      <c r="C1641" s="5"/>
      <c r="D1641" s="5"/>
      <c r="E1641" s="5"/>
      <c r="F1641" s="5"/>
      <c r="G1641" s="5"/>
      <c r="H1641" s="5"/>
      <c r="I1641" s="5"/>
      <c r="J1641" s="5">
        <v>1</v>
      </c>
      <c r="K1641" s="5"/>
      <c r="L1641" s="5"/>
      <c r="M1641" s="5"/>
      <c r="N1641" s="6"/>
      <c r="O1641" s="6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</row>
    <row r="1642" spans="1:28" x14ac:dyDescent="0.25">
      <c r="A1642" s="6" t="s">
        <v>1379</v>
      </c>
      <c r="B1642" s="77"/>
      <c r="C1642" s="5"/>
      <c r="D1642" s="5"/>
      <c r="E1642" s="5"/>
      <c r="F1642" s="5"/>
      <c r="G1642" s="5"/>
      <c r="H1642" s="5"/>
      <c r="I1642" s="5"/>
      <c r="J1642" s="5">
        <v>1</v>
      </c>
      <c r="K1642" s="5"/>
      <c r="L1642" s="5"/>
      <c r="M1642" s="5"/>
      <c r="N1642" s="6"/>
      <c r="O1642" s="6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</row>
    <row r="1643" spans="1:28" x14ac:dyDescent="0.25">
      <c r="A1643" s="6" t="s">
        <v>1796</v>
      </c>
      <c r="B1643" s="77"/>
      <c r="C1643" s="5"/>
      <c r="D1643" s="5"/>
      <c r="E1643" s="5"/>
      <c r="F1643" s="5"/>
      <c r="G1643" s="5"/>
      <c r="H1643" s="5"/>
      <c r="I1643" s="5"/>
      <c r="J1643" s="5">
        <v>1</v>
      </c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</row>
    <row r="1644" spans="1:28" x14ac:dyDescent="0.25">
      <c r="A1644" s="6" t="s">
        <v>1628</v>
      </c>
      <c r="B1644" s="77"/>
      <c r="C1644" s="5"/>
      <c r="D1644" s="5"/>
      <c r="E1644" s="5"/>
      <c r="F1644" s="5"/>
      <c r="G1644" s="5"/>
      <c r="H1644" s="5"/>
      <c r="I1644" s="5"/>
      <c r="J1644" s="5">
        <v>1</v>
      </c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</row>
    <row r="1645" spans="1:28" x14ac:dyDescent="0.25">
      <c r="A1645" s="6" t="s">
        <v>1824</v>
      </c>
      <c r="B1645" s="77"/>
      <c r="C1645" s="5"/>
      <c r="D1645" s="5"/>
      <c r="E1645" s="5"/>
      <c r="F1645" s="5"/>
      <c r="G1645" s="5"/>
      <c r="H1645" s="5"/>
      <c r="I1645" s="5"/>
      <c r="J1645" s="5">
        <v>1</v>
      </c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</row>
    <row r="1646" spans="1:28" x14ac:dyDescent="0.25">
      <c r="A1646" s="6" t="s">
        <v>1827</v>
      </c>
      <c r="B1646" s="77"/>
      <c r="C1646" s="5"/>
      <c r="D1646" s="5"/>
      <c r="E1646" s="5"/>
      <c r="F1646" s="5"/>
      <c r="G1646" s="5"/>
      <c r="H1646" s="5"/>
      <c r="I1646" s="5"/>
      <c r="J1646" s="5">
        <v>1</v>
      </c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</row>
    <row r="1647" spans="1:28" x14ac:dyDescent="0.25">
      <c r="A1647" s="6" t="s">
        <v>1937</v>
      </c>
      <c r="B1647" s="77"/>
      <c r="C1647" s="5"/>
      <c r="D1647" s="5"/>
      <c r="E1647" s="5"/>
      <c r="F1647" s="5"/>
      <c r="G1647" s="5"/>
      <c r="H1647" s="5"/>
      <c r="I1647" s="5"/>
      <c r="J1647" s="5">
        <v>1</v>
      </c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</row>
    <row r="1648" spans="1:28" x14ac:dyDescent="0.25">
      <c r="A1648" s="6"/>
      <c r="B1648" s="77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</row>
    <row r="1649" spans="1:28" x14ac:dyDescent="0.25">
      <c r="A1649" s="6"/>
      <c r="B1649" s="77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</row>
    <row r="1650" spans="1:28" x14ac:dyDescent="0.25">
      <c r="A1650" s="6"/>
      <c r="B1650" s="77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</row>
    <row r="1651" spans="1:28" ht="25.5" x14ac:dyDescent="0.25">
      <c r="A1651" s="75" t="s">
        <v>2177</v>
      </c>
      <c r="B1651" s="79" t="s">
        <v>2</v>
      </c>
      <c r="C1651" s="4">
        <f>SUM(C1652:C1674)</f>
        <v>0</v>
      </c>
      <c r="D1651" s="4" t="s">
        <v>1395</v>
      </c>
      <c r="E1651" s="79" t="s">
        <v>2</v>
      </c>
      <c r="F1651" s="4">
        <f>SUM(F1652:F1674)</f>
        <v>0</v>
      </c>
      <c r="G1651" s="4">
        <f t="shared" ref="G1651:L1651" si="71">SUM(G1652:G1674)</f>
        <v>1</v>
      </c>
      <c r="H1651" s="4">
        <f t="shared" si="71"/>
        <v>0</v>
      </c>
      <c r="I1651" s="4">
        <f t="shared" si="71"/>
        <v>0</v>
      </c>
      <c r="J1651" s="4">
        <f t="shared" si="71"/>
        <v>20</v>
      </c>
      <c r="K1651" s="4">
        <f t="shared" si="71"/>
        <v>0</v>
      </c>
      <c r="L1651" s="4">
        <f t="shared" si="71"/>
        <v>0</v>
      </c>
      <c r="M1651" s="1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</row>
    <row r="1652" spans="1:28" x14ac:dyDescent="0.25">
      <c r="A1652" s="82" t="s">
        <v>1380</v>
      </c>
      <c r="B1652" s="77"/>
      <c r="C1652" s="5"/>
      <c r="D1652" s="5"/>
      <c r="E1652" s="5"/>
      <c r="F1652" s="5"/>
      <c r="G1652" s="5"/>
      <c r="H1652" s="5"/>
      <c r="I1652" s="20"/>
      <c r="J1652" s="5">
        <v>1</v>
      </c>
      <c r="K1652" s="5"/>
      <c r="L1652" s="5"/>
      <c r="M1652" s="20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</row>
    <row r="1653" spans="1:28" x14ac:dyDescent="0.25">
      <c r="A1653" s="82" t="s">
        <v>1382</v>
      </c>
      <c r="B1653" s="77"/>
      <c r="C1653" s="5"/>
      <c r="D1653" s="5"/>
      <c r="E1653" s="5"/>
      <c r="F1653" s="5"/>
      <c r="G1653" s="5"/>
      <c r="H1653" s="5"/>
      <c r="I1653" s="20"/>
      <c r="J1653" s="5">
        <v>1</v>
      </c>
      <c r="K1653" s="5"/>
      <c r="L1653" s="5"/>
      <c r="M1653" s="20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</row>
    <row r="1654" spans="1:28" x14ac:dyDescent="0.25">
      <c r="A1654" s="82" t="s">
        <v>1383</v>
      </c>
      <c r="B1654" s="77"/>
      <c r="C1654" s="5"/>
      <c r="D1654" s="5"/>
      <c r="E1654" s="5"/>
      <c r="F1654" s="5"/>
      <c r="G1654" s="5"/>
      <c r="H1654" s="5"/>
      <c r="I1654" s="20"/>
      <c r="J1654" s="5">
        <v>1</v>
      </c>
      <c r="K1654" s="5"/>
      <c r="L1654" s="5"/>
      <c r="M1654" s="20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</row>
    <row r="1655" spans="1:28" x14ac:dyDescent="0.25">
      <c r="A1655" s="82" t="s">
        <v>1384</v>
      </c>
      <c r="B1655" s="77"/>
      <c r="C1655" s="5"/>
      <c r="D1655" s="5"/>
      <c r="E1655" s="5"/>
      <c r="F1655" s="5"/>
      <c r="G1655" s="5"/>
      <c r="H1655" s="5"/>
      <c r="I1655" s="20"/>
      <c r="J1655" s="5">
        <v>1</v>
      </c>
      <c r="K1655" s="5"/>
      <c r="L1655" s="5"/>
      <c r="M1655" s="20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</row>
    <row r="1656" spans="1:28" x14ac:dyDescent="0.25">
      <c r="A1656" s="82" t="s">
        <v>1385</v>
      </c>
      <c r="B1656" s="77"/>
      <c r="C1656" s="5"/>
      <c r="D1656" s="5"/>
      <c r="E1656" s="5"/>
      <c r="F1656" s="5"/>
      <c r="G1656" s="5"/>
      <c r="H1656" s="5"/>
      <c r="I1656" s="20"/>
      <c r="J1656" s="5">
        <v>1</v>
      </c>
      <c r="K1656" s="5"/>
      <c r="L1656" s="5"/>
      <c r="M1656" s="20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</row>
    <row r="1657" spans="1:28" x14ac:dyDescent="0.25">
      <c r="A1657" s="82" t="s">
        <v>1386</v>
      </c>
      <c r="B1657" s="77"/>
      <c r="C1657" s="5"/>
      <c r="D1657" s="5"/>
      <c r="E1657" s="5"/>
      <c r="F1657" s="5"/>
      <c r="G1657" s="5"/>
      <c r="H1657" s="5"/>
      <c r="I1657" s="20"/>
      <c r="J1657" s="5">
        <v>1</v>
      </c>
      <c r="K1657" s="5"/>
      <c r="L1657" s="5"/>
      <c r="M1657" s="20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</row>
    <row r="1658" spans="1:28" x14ac:dyDescent="0.25">
      <c r="A1658" s="82" t="s">
        <v>1387</v>
      </c>
      <c r="B1658" s="77"/>
      <c r="C1658" s="5"/>
      <c r="D1658" s="5"/>
      <c r="E1658" s="5"/>
      <c r="F1658" s="5"/>
      <c r="G1658" s="5"/>
      <c r="H1658" s="5"/>
      <c r="I1658" s="20"/>
      <c r="J1658" s="5">
        <v>1</v>
      </c>
      <c r="K1658" s="5"/>
      <c r="L1658" s="5"/>
      <c r="M1658" s="20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</row>
    <row r="1659" spans="1:28" x14ac:dyDescent="0.25">
      <c r="A1659" s="82" t="s">
        <v>1388</v>
      </c>
      <c r="B1659" s="77"/>
      <c r="C1659" s="5"/>
      <c r="D1659" s="5"/>
      <c r="E1659" s="5"/>
      <c r="F1659" s="5"/>
      <c r="G1659" s="5"/>
      <c r="H1659" s="5"/>
      <c r="I1659" s="20"/>
      <c r="J1659" s="5">
        <v>1</v>
      </c>
      <c r="K1659" s="5"/>
      <c r="L1659" s="5"/>
      <c r="M1659" s="20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</row>
    <row r="1660" spans="1:28" x14ac:dyDescent="0.25">
      <c r="A1660" s="82" t="s">
        <v>1389</v>
      </c>
      <c r="B1660" s="77"/>
      <c r="C1660" s="5"/>
      <c r="D1660" s="5"/>
      <c r="E1660" s="5"/>
      <c r="F1660" s="5"/>
      <c r="G1660" s="5"/>
      <c r="H1660" s="5"/>
      <c r="I1660" s="20"/>
      <c r="J1660" s="5">
        <v>1</v>
      </c>
      <c r="K1660" s="5"/>
      <c r="L1660" s="5"/>
      <c r="M1660" s="20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</row>
    <row r="1661" spans="1:28" x14ac:dyDescent="0.25">
      <c r="A1661" s="82" t="s">
        <v>1390</v>
      </c>
      <c r="B1661" s="77"/>
      <c r="C1661" s="5"/>
      <c r="D1661" s="5"/>
      <c r="E1661" s="5"/>
      <c r="F1661" s="5"/>
      <c r="G1661" s="5"/>
      <c r="H1661" s="5"/>
      <c r="I1661" s="20"/>
      <c r="J1661" s="5">
        <v>1</v>
      </c>
      <c r="K1661" s="5"/>
      <c r="L1661" s="5"/>
      <c r="M1661" s="20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</row>
    <row r="1662" spans="1:28" x14ac:dyDescent="0.25">
      <c r="A1662" s="82" t="s">
        <v>1391</v>
      </c>
      <c r="B1662" s="77"/>
      <c r="C1662" s="5"/>
      <c r="D1662" s="5"/>
      <c r="E1662" s="5"/>
      <c r="F1662" s="5"/>
      <c r="G1662" s="5"/>
      <c r="H1662" s="5"/>
      <c r="I1662" s="20"/>
      <c r="J1662" s="5">
        <v>1</v>
      </c>
      <c r="K1662" s="5"/>
      <c r="L1662" s="5"/>
      <c r="M1662" s="20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</row>
    <row r="1663" spans="1:28" x14ac:dyDescent="0.25">
      <c r="A1663" s="82" t="s">
        <v>1392</v>
      </c>
      <c r="B1663" s="77"/>
      <c r="C1663" s="5"/>
      <c r="D1663" s="5"/>
      <c r="E1663" s="5"/>
      <c r="F1663" s="5"/>
      <c r="G1663" s="5"/>
      <c r="H1663" s="5"/>
      <c r="I1663" s="20"/>
      <c r="J1663" s="5">
        <v>1</v>
      </c>
      <c r="K1663" s="5"/>
      <c r="L1663" s="5"/>
      <c r="M1663" s="20"/>
      <c r="N1663" s="16"/>
      <c r="O1663" s="2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</row>
    <row r="1664" spans="1:28" x14ac:dyDescent="0.25">
      <c r="A1664" s="82" t="s">
        <v>1393</v>
      </c>
      <c r="B1664" s="77"/>
      <c r="C1664" s="5"/>
      <c r="D1664" s="5"/>
      <c r="E1664" s="5"/>
      <c r="F1664" s="5"/>
      <c r="G1664" s="5"/>
      <c r="H1664" s="5"/>
      <c r="I1664" s="5"/>
      <c r="J1664" s="5">
        <v>1</v>
      </c>
      <c r="K1664" s="5"/>
      <c r="L1664" s="5"/>
      <c r="M1664" s="5"/>
      <c r="N1664" s="6"/>
      <c r="O1664" s="6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</row>
    <row r="1665" spans="1:28" x14ac:dyDescent="0.25">
      <c r="A1665" s="82" t="s">
        <v>1394</v>
      </c>
      <c r="B1665" s="77"/>
      <c r="C1665" s="5"/>
      <c r="D1665" s="5"/>
      <c r="E1665" s="5"/>
      <c r="F1665" s="5"/>
      <c r="G1665" s="5"/>
      <c r="H1665" s="5"/>
      <c r="I1665" s="5"/>
      <c r="J1665" s="5">
        <v>1</v>
      </c>
      <c r="K1665" s="5"/>
      <c r="L1665" s="5"/>
      <c r="M1665" s="5"/>
      <c r="N1665" s="6"/>
      <c r="O1665" s="6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</row>
    <row r="1666" spans="1:28" x14ac:dyDescent="0.25">
      <c r="A1666" s="6" t="s">
        <v>95</v>
      </c>
      <c r="B1666" s="77"/>
      <c r="C1666" s="5"/>
      <c r="D1666" s="5"/>
      <c r="E1666" s="5"/>
      <c r="F1666" s="5"/>
      <c r="G1666" s="5"/>
      <c r="H1666" s="5"/>
      <c r="I1666" s="5"/>
      <c r="J1666" s="5">
        <v>1</v>
      </c>
      <c r="K1666" s="5"/>
      <c r="L1666" s="5"/>
      <c r="M1666" s="5"/>
      <c r="N1666" s="6"/>
      <c r="O1666" s="6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</row>
    <row r="1667" spans="1:28" x14ac:dyDescent="0.25">
      <c r="A1667" s="6" t="s">
        <v>1625</v>
      </c>
      <c r="B1667" s="77"/>
      <c r="C1667" s="5"/>
      <c r="D1667" s="5"/>
      <c r="E1667" s="5"/>
      <c r="F1667" s="5"/>
      <c r="G1667" s="5"/>
      <c r="H1667" s="5"/>
      <c r="I1667" s="5"/>
      <c r="J1667" s="5">
        <v>1</v>
      </c>
      <c r="K1667" s="5"/>
      <c r="L1667" s="5"/>
      <c r="M1667" s="5"/>
      <c r="N1667" s="6"/>
      <c r="O1667" s="6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</row>
    <row r="1668" spans="1:28" x14ac:dyDescent="0.25">
      <c r="A1668" s="6" t="s">
        <v>1626</v>
      </c>
      <c r="B1668" s="77"/>
      <c r="C1668" s="5"/>
      <c r="D1668" s="5"/>
      <c r="E1668" s="5"/>
      <c r="F1668" s="5"/>
      <c r="G1668" s="5"/>
      <c r="H1668" s="5"/>
      <c r="I1668" s="5"/>
      <c r="J1668" s="5">
        <v>1</v>
      </c>
      <c r="K1668" s="5"/>
      <c r="L1668" s="5"/>
      <c r="M1668" s="5"/>
      <c r="N1668" s="6"/>
      <c r="O1668" s="6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</row>
    <row r="1669" spans="1:28" x14ac:dyDescent="0.25">
      <c r="A1669" s="6" t="s">
        <v>1627</v>
      </c>
      <c r="B1669" s="77"/>
      <c r="C1669" s="5"/>
      <c r="D1669" s="5"/>
      <c r="E1669" s="5"/>
      <c r="F1669" s="5"/>
      <c r="G1669" s="5"/>
      <c r="H1669" s="5"/>
      <c r="I1669" s="5"/>
      <c r="J1669" s="5">
        <v>1</v>
      </c>
      <c r="K1669" s="5"/>
      <c r="L1669" s="5"/>
      <c r="M1669" s="5"/>
      <c r="N1669" s="6"/>
      <c r="O1669" s="6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</row>
    <row r="1670" spans="1:28" x14ac:dyDescent="0.25">
      <c r="A1670" s="6" t="s">
        <v>1896</v>
      </c>
      <c r="B1670" s="77"/>
      <c r="C1670" s="5"/>
      <c r="D1670" s="5"/>
      <c r="E1670" s="5"/>
      <c r="F1670" s="5"/>
      <c r="G1670" s="5"/>
      <c r="H1670" s="5"/>
      <c r="I1670" s="5"/>
      <c r="J1670" s="5">
        <v>1</v>
      </c>
      <c r="K1670" s="5"/>
      <c r="L1670" s="5"/>
      <c r="M1670" s="5"/>
      <c r="N1670" s="6"/>
      <c r="O1670" s="6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</row>
    <row r="1671" spans="1:28" x14ac:dyDescent="0.25">
      <c r="A1671" s="6" t="s">
        <v>1913</v>
      </c>
      <c r="B1671" s="77"/>
      <c r="C1671" s="5"/>
      <c r="D1671" s="5"/>
      <c r="E1671" s="5"/>
      <c r="F1671" s="5"/>
      <c r="G1671" s="5"/>
      <c r="H1671" s="5"/>
      <c r="I1671" s="5"/>
      <c r="J1671" s="5">
        <v>1</v>
      </c>
      <c r="K1671" s="5"/>
      <c r="L1671" s="5"/>
      <c r="M1671" s="5"/>
      <c r="N1671" s="6"/>
      <c r="O1671" s="6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</row>
    <row r="1672" spans="1:28" x14ac:dyDescent="0.25">
      <c r="A1672" s="6" t="s">
        <v>1818</v>
      </c>
      <c r="B1672" s="77"/>
      <c r="C1672" s="5"/>
      <c r="D1672" s="5"/>
      <c r="E1672" s="5"/>
      <c r="F1672" s="5"/>
      <c r="G1672" s="5">
        <v>1</v>
      </c>
      <c r="H1672" s="5"/>
      <c r="I1672" s="5"/>
      <c r="J1672" s="5"/>
      <c r="K1672" s="5"/>
      <c r="L1672" s="5"/>
      <c r="M1672" s="5"/>
      <c r="N1672" s="6"/>
      <c r="O1672" s="6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</row>
    <row r="1673" spans="1:28" x14ac:dyDescent="0.25">
      <c r="A1673" s="6"/>
      <c r="B1673" s="77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6"/>
      <c r="O1673" s="6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</row>
    <row r="1674" spans="1:28" x14ac:dyDescent="0.25">
      <c r="A1674" s="6"/>
      <c r="B1674" s="77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6"/>
      <c r="O1674" s="6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</row>
    <row r="1675" spans="1:28" ht="25.5" x14ac:dyDescent="0.25">
      <c r="A1675" s="75" t="s">
        <v>747</v>
      </c>
      <c r="B1675" s="79" t="s">
        <v>2</v>
      </c>
      <c r="C1675" s="4">
        <f>SUM(C1676:C1698)</f>
        <v>14</v>
      </c>
      <c r="D1675" s="4" t="s">
        <v>1427</v>
      </c>
      <c r="E1675" s="79" t="s">
        <v>2</v>
      </c>
      <c r="F1675" s="4">
        <f>SUM(F1676:F1698)</f>
        <v>0</v>
      </c>
      <c r="G1675" s="16">
        <f>SUM(G1676:G1698)</f>
        <v>0</v>
      </c>
      <c r="H1675" s="16">
        <v>0</v>
      </c>
      <c r="I1675" s="15"/>
      <c r="J1675" s="16">
        <f>SUM(J1676:J1698)</f>
        <v>0</v>
      </c>
      <c r="K1675" s="16">
        <f>SUM(K1676:K1698)</f>
        <v>2</v>
      </c>
      <c r="L1675" s="16">
        <f>SUM(L1676:L1698)</f>
        <v>0</v>
      </c>
      <c r="M1675" s="1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</row>
    <row r="1676" spans="1:28" x14ac:dyDescent="0.25">
      <c r="A1676" s="82" t="s">
        <v>1944</v>
      </c>
      <c r="B1676" s="77"/>
      <c r="C1676" s="5">
        <v>1</v>
      </c>
      <c r="D1676" s="5"/>
      <c r="E1676" s="5"/>
      <c r="F1676" s="5"/>
      <c r="G1676" s="5"/>
      <c r="H1676" s="5"/>
      <c r="I1676" s="20"/>
      <c r="J1676" s="5"/>
      <c r="K1676" s="5">
        <v>1</v>
      </c>
      <c r="L1676" s="5"/>
      <c r="M1676" s="20" t="s">
        <v>1730</v>
      </c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</row>
    <row r="1677" spans="1:28" x14ac:dyDescent="0.25">
      <c r="A1677" s="82" t="s">
        <v>1414</v>
      </c>
      <c r="B1677" s="77"/>
      <c r="C1677" s="5">
        <v>1</v>
      </c>
      <c r="D1677" s="5"/>
      <c r="E1677" s="5"/>
      <c r="F1677" s="5"/>
      <c r="G1677" s="5"/>
      <c r="H1677" s="5"/>
      <c r="I1677" s="20"/>
      <c r="J1677" s="5"/>
      <c r="K1677" s="5"/>
      <c r="L1677" s="5"/>
      <c r="M1677" s="20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</row>
    <row r="1678" spans="1:28" x14ac:dyDescent="0.25">
      <c r="A1678" s="82" t="s">
        <v>1415</v>
      </c>
      <c r="B1678" s="77"/>
      <c r="C1678" s="5">
        <v>1</v>
      </c>
      <c r="D1678" s="5"/>
      <c r="E1678" s="5"/>
      <c r="F1678" s="5"/>
      <c r="G1678" s="5"/>
      <c r="H1678" s="5"/>
      <c r="I1678" s="20"/>
      <c r="J1678" s="5"/>
      <c r="K1678" s="5"/>
      <c r="L1678" s="5"/>
      <c r="M1678" s="20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</row>
    <row r="1679" spans="1:28" x14ac:dyDescent="0.25">
      <c r="A1679" s="82" t="s">
        <v>1416</v>
      </c>
      <c r="B1679" s="77"/>
      <c r="C1679" s="5">
        <v>1</v>
      </c>
      <c r="D1679" s="5"/>
      <c r="E1679" s="5"/>
      <c r="F1679" s="5"/>
      <c r="G1679" s="5"/>
      <c r="H1679" s="5"/>
      <c r="I1679" s="20"/>
      <c r="J1679" s="5"/>
      <c r="K1679" s="5"/>
      <c r="L1679" s="5"/>
      <c r="M1679" s="20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</row>
    <row r="1680" spans="1:28" x14ac:dyDescent="0.25">
      <c r="A1680" s="82" t="s">
        <v>1417</v>
      </c>
      <c r="B1680" s="77"/>
      <c r="C1680" s="5">
        <v>1</v>
      </c>
      <c r="D1680" s="5"/>
      <c r="E1680" s="5"/>
      <c r="F1680" s="5"/>
      <c r="G1680" s="5"/>
      <c r="H1680" s="5"/>
      <c r="I1680" s="20"/>
      <c r="J1680" s="5"/>
      <c r="K1680" s="5"/>
      <c r="L1680" s="5"/>
      <c r="M1680" s="20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</row>
    <row r="1681" spans="1:28" x14ac:dyDescent="0.25">
      <c r="A1681" s="82" t="s">
        <v>1418</v>
      </c>
      <c r="B1681" s="77"/>
      <c r="C1681" s="5">
        <v>1</v>
      </c>
      <c r="D1681" s="5"/>
      <c r="E1681" s="5"/>
      <c r="F1681" s="5"/>
      <c r="G1681" s="5"/>
      <c r="H1681" s="5"/>
      <c r="I1681" s="20"/>
      <c r="J1681" s="5"/>
      <c r="K1681" s="5"/>
      <c r="L1681" s="5"/>
      <c r="M1681" s="20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</row>
    <row r="1682" spans="1:28" x14ac:dyDescent="0.25">
      <c r="A1682" s="82" t="s">
        <v>1420</v>
      </c>
      <c r="B1682" s="77"/>
      <c r="C1682" s="5">
        <v>1</v>
      </c>
      <c r="D1682" s="5"/>
      <c r="E1682" s="5"/>
      <c r="F1682" s="5"/>
      <c r="G1682" s="5"/>
      <c r="H1682" s="5"/>
      <c r="I1682" s="20"/>
      <c r="J1682" s="5"/>
      <c r="K1682" s="5"/>
      <c r="L1682" s="5"/>
      <c r="M1682" s="20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</row>
    <row r="1683" spans="1:28" x14ac:dyDescent="0.25">
      <c r="A1683" s="82" t="s">
        <v>1421</v>
      </c>
      <c r="B1683" s="77"/>
      <c r="C1683" s="5">
        <v>1</v>
      </c>
      <c r="D1683" s="5"/>
      <c r="E1683" s="5"/>
      <c r="F1683" s="5"/>
      <c r="G1683" s="5"/>
      <c r="H1683" s="5"/>
      <c r="I1683" s="20"/>
      <c r="J1683" s="5"/>
      <c r="K1683" s="5"/>
      <c r="L1683" s="5"/>
      <c r="M1683" s="20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</row>
    <row r="1684" spans="1:28" x14ac:dyDescent="0.25">
      <c r="A1684" s="82" t="s">
        <v>1422</v>
      </c>
      <c r="B1684" s="77"/>
      <c r="C1684" s="5">
        <v>1</v>
      </c>
      <c r="D1684" s="5"/>
      <c r="E1684" s="5"/>
      <c r="F1684" s="5"/>
      <c r="G1684" s="5"/>
      <c r="H1684" s="5"/>
      <c r="I1684" s="20"/>
      <c r="J1684" s="5"/>
      <c r="K1684" s="5"/>
      <c r="L1684" s="5"/>
      <c r="M1684" s="20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</row>
    <row r="1685" spans="1:28" x14ac:dyDescent="0.25">
      <c r="A1685" s="82" t="s">
        <v>1423</v>
      </c>
      <c r="B1685" s="77"/>
      <c r="C1685" s="5">
        <v>1</v>
      </c>
      <c r="D1685" s="5"/>
      <c r="E1685" s="5"/>
      <c r="F1685" s="5"/>
      <c r="G1685" s="5"/>
      <c r="H1685" s="5"/>
      <c r="I1685" s="20"/>
      <c r="J1685" s="5"/>
      <c r="K1685" s="5"/>
      <c r="L1685" s="5"/>
      <c r="M1685" s="20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</row>
    <row r="1686" spans="1:28" x14ac:dyDescent="0.25">
      <c r="A1686" s="82" t="s">
        <v>1425</v>
      </c>
      <c r="B1686" s="77"/>
      <c r="C1686" s="5">
        <v>1</v>
      </c>
      <c r="D1686" s="5"/>
      <c r="E1686" s="5"/>
      <c r="F1686" s="5"/>
      <c r="G1686" s="5"/>
      <c r="H1686" s="5"/>
      <c r="I1686" s="20"/>
      <c r="J1686" s="5"/>
      <c r="K1686" s="5"/>
      <c r="L1686" s="5"/>
      <c r="M1686" s="20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</row>
    <row r="1687" spans="1:28" x14ac:dyDescent="0.25">
      <c r="A1687" s="82" t="s">
        <v>1958</v>
      </c>
      <c r="B1687" s="77"/>
      <c r="C1687" s="5">
        <v>1</v>
      </c>
      <c r="D1687" s="5"/>
      <c r="E1687" s="5"/>
      <c r="F1687" s="5"/>
      <c r="G1687" s="5"/>
      <c r="H1687" s="5"/>
      <c r="I1687" s="5"/>
      <c r="J1687" s="5"/>
      <c r="K1687" s="5">
        <v>1</v>
      </c>
      <c r="L1687" s="5"/>
      <c r="M1687" s="5" t="s">
        <v>1959</v>
      </c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</row>
    <row r="1688" spans="1:28" x14ac:dyDescent="0.25">
      <c r="A1688" s="82" t="s">
        <v>1426</v>
      </c>
      <c r="B1688" s="77"/>
      <c r="C1688" s="5">
        <v>1</v>
      </c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</row>
    <row r="1689" spans="1:28" x14ac:dyDescent="0.25">
      <c r="A1689" s="82" t="s">
        <v>1430</v>
      </c>
      <c r="B1689" s="77"/>
      <c r="C1689" s="5">
        <v>1</v>
      </c>
      <c r="D1689" s="5"/>
      <c r="E1689" s="5"/>
      <c r="F1689" s="5"/>
      <c r="G1689" s="5"/>
      <c r="H1689" s="5"/>
      <c r="I1689" s="5"/>
      <c r="J1689" s="5"/>
      <c r="K1689" s="5"/>
      <c r="L1689" s="5"/>
      <c r="M1689" s="20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</row>
    <row r="1690" spans="1:28" x14ac:dyDescent="0.25">
      <c r="A1690" s="6"/>
      <c r="B1690" s="77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</row>
    <row r="1691" spans="1:28" x14ac:dyDescent="0.25">
      <c r="A1691" s="6"/>
      <c r="B1691" s="77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</row>
    <row r="1692" spans="1:28" x14ac:dyDescent="0.25">
      <c r="A1692" s="6"/>
      <c r="B1692" s="77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</row>
    <row r="1693" spans="1:28" x14ac:dyDescent="0.25">
      <c r="A1693" s="6"/>
      <c r="B1693" s="77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</row>
    <row r="1694" spans="1:28" x14ac:dyDescent="0.25">
      <c r="A1694" s="6"/>
      <c r="B1694" s="77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16"/>
      <c r="O1694" s="2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</row>
    <row r="1695" spans="1:28" x14ac:dyDescent="0.25">
      <c r="A1695" s="6"/>
      <c r="B1695" s="77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6"/>
      <c r="O1695" s="6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</row>
    <row r="1696" spans="1:28" x14ac:dyDescent="0.25">
      <c r="A1696" s="6"/>
      <c r="B1696" s="77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6"/>
      <c r="O1696" s="6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</row>
    <row r="1697" spans="1:28" x14ac:dyDescent="0.25">
      <c r="A1697" s="6"/>
      <c r="B1697" s="77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6"/>
      <c r="O1697" s="6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</row>
    <row r="1698" spans="1:28" x14ac:dyDescent="0.25">
      <c r="A1698" s="6"/>
      <c r="B1698" s="77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6"/>
      <c r="O1698" s="6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</row>
    <row r="1699" spans="1:28" ht="25.5" x14ac:dyDescent="0.25">
      <c r="A1699" s="75" t="s">
        <v>1266</v>
      </c>
      <c r="B1699" s="79" t="s">
        <v>2</v>
      </c>
      <c r="C1699" s="4">
        <f>SUM(C1700:C1723)</f>
        <v>0</v>
      </c>
      <c r="D1699" s="4" t="s">
        <v>1428</v>
      </c>
      <c r="E1699" s="79" t="s">
        <v>2</v>
      </c>
      <c r="F1699" s="4">
        <f>SUM(F1700:F1723)</f>
        <v>0</v>
      </c>
      <c r="G1699" s="4">
        <f t="shared" ref="G1699:L1699" si="72">SUM(G1700:G1723)</f>
        <v>0</v>
      </c>
      <c r="H1699" s="4">
        <f t="shared" si="72"/>
        <v>0</v>
      </c>
      <c r="I1699" s="4">
        <f t="shared" si="72"/>
        <v>0</v>
      </c>
      <c r="J1699" s="4">
        <f t="shared" si="72"/>
        <v>19</v>
      </c>
      <c r="K1699" s="4">
        <f t="shared" si="72"/>
        <v>0</v>
      </c>
      <c r="L1699" s="4">
        <f t="shared" si="72"/>
        <v>0</v>
      </c>
      <c r="M1699" s="15"/>
      <c r="N1699" s="6"/>
      <c r="O1699" s="6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</row>
    <row r="1700" spans="1:28" x14ac:dyDescent="0.25">
      <c r="A1700" s="82" t="s">
        <v>2232</v>
      </c>
      <c r="B1700" s="77"/>
      <c r="C1700" s="5"/>
      <c r="D1700" s="5"/>
      <c r="E1700" s="5"/>
      <c r="F1700" s="5"/>
      <c r="G1700" s="5"/>
      <c r="H1700" s="5"/>
      <c r="I1700" s="20"/>
      <c r="J1700" s="5">
        <v>1</v>
      </c>
      <c r="K1700" s="5"/>
      <c r="L1700" s="5"/>
      <c r="M1700" s="20"/>
      <c r="N1700" s="6"/>
      <c r="O1700" s="6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</row>
    <row r="1701" spans="1:28" x14ac:dyDescent="0.25">
      <c r="A1701" s="82" t="s">
        <v>1430</v>
      </c>
      <c r="B1701" s="77"/>
      <c r="C1701" s="5"/>
      <c r="D1701" s="5"/>
      <c r="E1701" s="5"/>
      <c r="F1701" s="5"/>
      <c r="G1701" s="5"/>
      <c r="H1701" s="5"/>
      <c r="I1701" s="20"/>
      <c r="J1701" s="5">
        <v>1</v>
      </c>
      <c r="K1701" s="5"/>
      <c r="L1701" s="5"/>
      <c r="M1701" s="20"/>
      <c r="N1701" s="6"/>
      <c r="O1701" s="6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</row>
    <row r="1702" spans="1:28" x14ac:dyDescent="0.25">
      <c r="A1702" s="82" t="s">
        <v>2234</v>
      </c>
      <c r="B1702" s="77"/>
      <c r="C1702" s="5"/>
      <c r="D1702" s="5"/>
      <c r="E1702" s="5"/>
      <c r="F1702" s="5"/>
      <c r="G1702" s="5"/>
      <c r="H1702" s="5"/>
      <c r="I1702" s="20"/>
      <c r="J1702" s="5">
        <v>1</v>
      </c>
      <c r="K1702" s="5"/>
      <c r="L1702" s="5"/>
      <c r="M1702" s="20"/>
      <c r="N1702" s="6"/>
      <c r="O1702" s="6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</row>
    <row r="1703" spans="1:28" x14ac:dyDescent="0.25">
      <c r="A1703" s="82" t="s">
        <v>2235</v>
      </c>
      <c r="B1703" s="77"/>
      <c r="C1703" s="5"/>
      <c r="D1703" s="5"/>
      <c r="E1703" s="5"/>
      <c r="F1703" s="5"/>
      <c r="G1703" s="5"/>
      <c r="H1703" s="5"/>
      <c r="I1703" s="20"/>
      <c r="J1703" s="5">
        <v>1</v>
      </c>
      <c r="K1703" s="5"/>
      <c r="L1703" s="5"/>
      <c r="M1703" s="20"/>
      <c r="N1703" s="6"/>
      <c r="O1703" s="6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</row>
    <row r="1704" spans="1:28" x14ac:dyDescent="0.25">
      <c r="A1704" s="82" t="s">
        <v>2236</v>
      </c>
      <c r="B1704" s="77"/>
      <c r="C1704" s="5"/>
      <c r="D1704" s="5"/>
      <c r="E1704" s="5"/>
      <c r="F1704" s="5"/>
      <c r="G1704" s="5"/>
      <c r="H1704" s="5"/>
      <c r="I1704" s="20"/>
      <c r="J1704" s="5">
        <v>1</v>
      </c>
      <c r="K1704" s="5"/>
      <c r="L1704" s="5"/>
      <c r="M1704" s="20"/>
      <c r="N1704" s="6"/>
      <c r="O1704" s="6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</row>
    <row r="1705" spans="1:28" x14ac:dyDescent="0.25">
      <c r="A1705" s="82" t="s">
        <v>1434</v>
      </c>
      <c r="B1705" s="77"/>
      <c r="C1705" s="5"/>
      <c r="D1705" s="5"/>
      <c r="E1705" s="5"/>
      <c r="F1705" s="5"/>
      <c r="G1705" s="5"/>
      <c r="H1705" s="5"/>
      <c r="I1705" s="20"/>
      <c r="J1705" s="5">
        <v>1</v>
      </c>
      <c r="K1705" s="5"/>
      <c r="L1705" s="5"/>
      <c r="M1705" s="20"/>
      <c r="N1705" s="6"/>
      <c r="O1705" s="6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</row>
    <row r="1706" spans="1:28" x14ac:dyDescent="0.25">
      <c r="A1706" s="82" t="s">
        <v>1435</v>
      </c>
      <c r="B1706" s="77"/>
      <c r="C1706" s="5"/>
      <c r="D1706" s="5"/>
      <c r="E1706" s="5"/>
      <c r="F1706" s="5"/>
      <c r="G1706" s="5"/>
      <c r="H1706" s="5"/>
      <c r="I1706" s="20"/>
      <c r="J1706" s="5">
        <v>1</v>
      </c>
      <c r="K1706" s="5"/>
      <c r="L1706" s="5"/>
      <c r="M1706" s="20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</row>
    <row r="1707" spans="1:28" x14ac:dyDescent="0.25">
      <c r="A1707" s="82" t="s">
        <v>1436</v>
      </c>
      <c r="B1707" s="77"/>
      <c r="C1707" s="5"/>
      <c r="D1707" s="5"/>
      <c r="E1707" s="5"/>
      <c r="F1707" s="5"/>
      <c r="G1707" s="5"/>
      <c r="H1707" s="5"/>
      <c r="I1707" s="20"/>
      <c r="J1707" s="5">
        <v>1</v>
      </c>
      <c r="K1707" s="5"/>
      <c r="L1707" s="5"/>
      <c r="M1707" s="20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</row>
    <row r="1708" spans="1:28" x14ac:dyDescent="0.25">
      <c r="A1708" s="82" t="s">
        <v>1437</v>
      </c>
      <c r="B1708" s="77"/>
      <c r="C1708" s="5"/>
      <c r="D1708" s="5"/>
      <c r="E1708" s="5"/>
      <c r="F1708" s="5"/>
      <c r="G1708" s="5"/>
      <c r="H1708" s="5"/>
      <c r="I1708" s="20"/>
      <c r="J1708" s="5">
        <v>1</v>
      </c>
      <c r="K1708" s="5"/>
      <c r="L1708" s="5"/>
      <c r="M1708" s="20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</row>
    <row r="1709" spans="1:28" x14ac:dyDescent="0.25">
      <c r="A1709" s="82" t="s">
        <v>1438</v>
      </c>
      <c r="B1709" s="77"/>
      <c r="C1709" s="5"/>
      <c r="D1709" s="5"/>
      <c r="E1709" s="5"/>
      <c r="F1709" s="5"/>
      <c r="G1709" s="5"/>
      <c r="H1709" s="5"/>
      <c r="I1709" s="20"/>
      <c r="J1709" s="5">
        <v>1</v>
      </c>
      <c r="K1709" s="5"/>
      <c r="L1709" s="5"/>
      <c r="M1709" s="20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</row>
    <row r="1710" spans="1:28" x14ac:dyDescent="0.25">
      <c r="A1710" s="82" t="s">
        <v>1439</v>
      </c>
      <c r="B1710" s="77"/>
      <c r="C1710" s="5"/>
      <c r="D1710" s="5"/>
      <c r="E1710" s="5"/>
      <c r="F1710" s="5"/>
      <c r="G1710" s="5"/>
      <c r="H1710" s="5"/>
      <c r="I1710" s="20"/>
      <c r="J1710" s="5">
        <v>1</v>
      </c>
      <c r="K1710" s="5"/>
      <c r="L1710" s="5"/>
      <c r="M1710" s="20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</row>
    <row r="1711" spans="1:28" x14ac:dyDescent="0.25">
      <c r="A1711" s="82" t="s">
        <v>2237</v>
      </c>
      <c r="B1711" s="77"/>
      <c r="C1711" s="5"/>
      <c r="D1711" s="5"/>
      <c r="E1711" s="5"/>
      <c r="F1711" s="5"/>
      <c r="G1711" s="5"/>
      <c r="H1711" s="5"/>
      <c r="I1711" s="20"/>
      <c r="J1711" s="5">
        <v>1</v>
      </c>
      <c r="K1711" s="5"/>
      <c r="L1711" s="5"/>
      <c r="M1711" s="20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</row>
    <row r="1712" spans="1:28" x14ac:dyDescent="0.25">
      <c r="A1712" s="82" t="s">
        <v>2239</v>
      </c>
      <c r="B1712" s="77"/>
      <c r="C1712" s="5"/>
      <c r="D1712" s="5"/>
      <c r="E1712" s="5"/>
      <c r="F1712" s="5"/>
      <c r="G1712" s="5"/>
      <c r="H1712" s="5"/>
      <c r="I1712" s="5"/>
      <c r="J1712" s="5">
        <v>1</v>
      </c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</row>
    <row r="1713" spans="1:28" x14ac:dyDescent="0.25">
      <c r="A1713" s="82" t="s">
        <v>2240</v>
      </c>
      <c r="B1713" s="77"/>
      <c r="C1713" s="5"/>
      <c r="D1713" s="5"/>
      <c r="E1713" s="5"/>
      <c r="F1713" s="5"/>
      <c r="G1713" s="5"/>
      <c r="H1713" s="5"/>
      <c r="I1713" s="5"/>
      <c r="J1713" s="5">
        <v>1</v>
      </c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</row>
    <row r="1714" spans="1:28" x14ac:dyDescent="0.25">
      <c r="A1714" s="6" t="s">
        <v>1445</v>
      </c>
      <c r="B1714" s="77"/>
      <c r="C1714" s="5"/>
      <c r="D1714" s="5"/>
      <c r="E1714" s="5"/>
      <c r="F1714" s="5"/>
      <c r="G1714" s="5"/>
      <c r="H1714" s="5"/>
      <c r="I1714" s="5"/>
      <c r="J1714" s="5">
        <v>1</v>
      </c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</row>
    <row r="1715" spans="1:28" x14ac:dyDescent="0.25">
      <c r="A1715" s="6" t="s">
        <v>2242</v>
      </c>
      <c r="B1715" s="77"/>
      <c r="C1715" s="5"/>
      <c r="D1715" s="5"/>
      <c r="E1715" s="5"/>
      <c r="F1715" s="5"/>
      <c r="G1715" s="5"/>
      <c r="H1715" s="5"/>
      <c r="I1715" s="5"/>
      <c r="J1715" s="5">
        <v>1</v>
      </c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</row>
    <row r="1716" spans="1:28" x14ac:dyDescent="0.25">
      <c r="A1716" s="6" t="s">
        <v>2238</v>
      </c>
      <c r="B1716" s="77"/>
      <c r="C1716" s="5"/>
      <c r="D1716" s="5"/>
      <c r="E1716" s="5"/>
      <c r="F1716" s="5"/>
      <c r="G1716" s="5"/>
      <c r="H1716" s="5"/>
      <c r="I1716" s="5"/>
      <c r="J1716" s="5">
        <v>1</v>
      </c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</row>
    <row r="1717" spans="1:28" x14ac:dyDescent="0.25">
      <c r="A1717" s="6" t="s">
        <v>2241</v>
      </c>
      <c r="B1717" s="77"/>
      <c r="C1717" s="5"/>
      <c r="D1717" s="5"/>
      <c r="E1717" s="5"/>
      <c r="F1717" s="5"/>
      <c r="G1717" s="5"/>
      <c r="H1717" s="5"/>
      <c r="I1717" s="5"/>
      <c r="J1717" s="5">
        <v>1</v>
      </c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</row>
    <row r="1718" spans="1:28" x14ac:dyDescent="0.25">
      <c r="A1718" s="6" t="s">
        <v>2233</v>
      </c>
      <c r="B1718" s="77"/>
      <c r="C1718" s="5"/>
      <c r="D1718" s="5"/>
      <c r="E1718" s="5"/>
      <c r="F1718" s="5"/>
      <c r="G1718" s="5"/>
      <c r="H1718" s="5"/>
      <c r="I1718" s="5"/>
      <c r="J1718" s="5">
        <v>1</v>
      </c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</row>
    <row r="1719" spans="1:28" x14ac:dyDescent="0.25">
      <c r="A1719" s="6"/>
      <c r="B1719" s="77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</row>
    <row r="1720" spans="1:28" x14ac:dyDescent="0.25">
      <c r="A1720" s="6"/>
      <c r="B1720" s="77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</row>
    <row r="1721" spans="1:28" x14ac:dyDescent="0.25">
      <c r="A1721" s="6"/>
      <c r="B1721" s="77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</row>
    <row r="1722" spans="1:28" x14ac:dyDescent="0.25">
      <c r="A1722" s="6"/>
      <c r="B1722" s="77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</row>
    <row r="1723" spans="1:28" x14ac:dyDescent="0.25">
      <c r="A1723" s="6"/>
      <c r="B1723" s="77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</row>
    <row r="1724" spans="1:28" ht="25.5" x14ac:dyDescent="0.25">
      <c r="A1724" s="75" t="s">
        <v>1266</v>
      </c>
      <c r="B1724" s="79" t="s">
        <v>2</v>
      </c>
      <c r="C1724" s="4">
        <f>SUM(C1725:C1740)</f>
        <v>0</v>
      </c>
      <c r="D1724" s="4" t="s">
        <v>1449</v>
      </c>
      <c r="E1724" s="79" t="s">
        <v>2</v>
      </c>
      <c r="F1724" s="4">
        <f>SUM(F1725:F1740)</f>
        <v>0</v>
      </c>
      <c r="G1724" s="16">
        <f>SUM(G1725:G1740)</f>
        <v>0</v>
      </c>
      <c r="H1724" s="16">
        <v>0</v>
      </c>
      <c r="I1724" s="15"/>
      <c r="J1724" s="16">
        <f>SUM(J1725:J1740)</f>
        <v>12</v>
      </c>
      <c r="K1724" s="16">
        <f>SUM(K1725:K1740)</f>
        <v>0</v>
      </c>
      <c r="L1724" s="16">
        <f>SUM(L1725:L1740)</f>
        <v>0</v>
      </c>
      <c r="M1724" s="1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</row>
    <row r="1725" spans="1:28" x14ac:dyDescent="0.25">
      <c r="A1725" s="82" t="s">
        <v>1450</v>
      </c>
      <c r="B1725" s="77"/>
      <c r="C1725" s="5"/>
      <c r="D1725" s="5"/>
      <c r="E1725" s="5"/>
      <c r="F1725" s="5"/>
      <c r="G1725" s="5"/>
      <c r="H1725" s="5"/>
      <c r="I1725" s="20"/>
      <c r="J1725" s="5">
        <v>1</v>
      </c>
      <c r="K1725" s="5"/>
      <c r="L1725" s="5"/>
      <c r="M1725" s="20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</row>
    <row r="1726" spans="1:28" x14ac:dyDescent="0.25">
      <c r="A1726" s="82" t="s">
        <v>1452</v>
      </c>
      <c r="B1726" s="77"/>
      <c r="C1726" s="5"/>
      <c r="D1726" s="5"/>
      <c r="E1726" s="5"/>
      <c r="F1726" s="5"/>
      <c r="G1726" s="5"/>
      <c r="H1726" s="5"/>
      <c r="I1726" s="20"/>
      <c r="J1726" s="5">
        <v>1</v>
      </c>
      <c r="K1726" s="5"/>
      <c r="L1726" s="5"/>
      <c r="M1726" s="20"/>
      <c r="N1726" s="6"/>
      <c r="O1726" s="6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</row>
    <row r="1727" spans="1:28" x14ac:dyDescent="0.25">
      <c r="A1727" s="82" t="s">
        <v>1453</v>
      </c>
      <c r="B1727" s="77"/>
      <c r="C1727" s="5"/>
      <c r="D1727" s="5"/>
      <c r="E1727" s="5"/>
      <c r="F1727" s="5"/>
      <c r="G1727" s="5"/>
      <c r="H1727" s="5"/>
      <c r="I1727" s="20"/>
      <c r="J1727" s="5">
        <v>1</v>
      </c>
      <c r="K1727" s="5"/>
      <c r="L1727" s="5"/>
      <c r="M1727" s="20"/>
      <c r="N1727" s="6"/>
      <c r="O1727" s="6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</row>
    <row r="1728" spans="1:28" x14ac:dyDescent="0.25">
      <c r="A1728" s="82" t="s">
        <v>1454</v>
      </c>
      <c r="B1728" s="77"/>
      <c r="C1728" s="5"/>
      <c r="D1728" s="5"/>
      <c r="E1728" s="5"/>
      <c r="F1728" s="5"/>
      <c r="G1728" s="5"/>
      <c r="H1728" s="5"/>
      <c r="I1728" s="20"/>
      <c r="J1728" s="5">
        <v>1</v>
      </c>
      <c r="K1728" s="5"/>
      <c r="L1728" s="5"/>
      <c r="M1728" s="20"/>
      <c r="N1728" s="6"/>
      <c r="O1728" s="6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</row>
    <row r="1729" spans="1:28" x14ac:dyDescent="0.25">
      <c r="A1729" s="82" t="s">
        <v>1456</v>
      </c>
      <c r="B1729" s="77"/>
      <c r="C1729" s="5"/>
      <c r="D1729" s="5"/>
      <c r="E1729" s="5"/>
      <c r="F1729" s="5"/>
      <c r="G1729" s="5"/>
      <c r="H1729" s="5"/>
      <c r="I1729" s="20"/>
      <c r="J1729" s="5">
        <v>1</v>
      </c>
      <c r="K1729" s="5"/>
      <c r="L1729" s="5"/>
      <c r="M1729" s="20"/>
      <c r="N1729" s="6"/>
      <c r="O1729" s="6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</row>
    <row r="1730" spans="1:28" x14ac:dyDescent="0.25">
      <c r="A1730" s="82" t="s">
        <v>1458</v>
      </c>
      <c r="B1730" s="77"/>
      <c r="C1730" s="5"/>
      <c r="D1730" s="5"/>
      <c r="E1730" s="5"/>
      <c r="F1730" s="5"/>
      <c r="G1730" s="5"/>
      <c r="H1730" s="5"/>
      <c r="I1730" s="20"/>
      <c r="J1730" s="5">
        <v>1</v>
      </c>
      <c r="K1730" s="5"/>
      <c r="L1730" s="5"/>
      <c r="M1730" s="20"/>
      <c r="N1730" s="6"/>
      <c r="O1730" s="6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</row>
    <row r="1731" spans="1:28" x14ac:dyDescent="0.25">
      <c r="A1731" s="82" t="s">
        <v>1459</v>
      </c>
      <c r="B1731" s="77"/>
      <c r="C1731" s="5"/>
      <c r="D1731" s="5"/>
      <c r="E1731" s="5"/>
      <c r="F1731" s="5"/>
      <c r="G1731" s="5"/>
      <c r="H1731" s="5"/>
      <c r="I1731" s="20"/>
      <c r="J1731" s="5">
        <v>1</v>
      </c>
      <c r="K1731" s="5"/>
      <c r="L1731" s="5"/>
      <c r="M1731" s="20"/>
      <c r="N1731" s="6"/>
      <c r="O1731" s="6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</row>
    <row r="1732" spans="1:28" x14ac:dyDescent="0.25">
      <c r="A1732" s="82" t="s">
        <v>1461</v>
      </c>
      <c r="B1732" s="77"/>
      <c r="C1732" s="5"/>
      <c r="D1732" s="5"/>
      <c r="E1732" s="5"/>
      <c r="F1732" s="5"/>
      <c r="G1732" s="5"/>
      <c r="H1732" s="5"/>
      <c r="I1732" s="20"/>
      <c r="J1732" s="5">
        <v>1</v>
      </c>
      <c r="K1732" s="5"/>
      <c r="L1732" s="5"/>
      <c r="M1732" s="20"/>
      <c r="N1732" s="6"/>
      <c r="O1732" s="6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</row>
    <row r="1733" spans="1:28" x14ac:dyDescent="0.25">
      <c r="A1733" s="82" t="s">
        <v>1462</v>
      </c>
      <c r="B1733" s="77"/>
      <c r="C1733" s="5"/>
      <c r="D1733" s="5"/>
      <c r="E1733" s="5"/>
      <c r="F1733" s="5"/>
      <c r="G1733" s="5"/>
      <c r="H1733" s="5"/>
      <c r="I1733" s="20"/>
      <c r="J1733" s="5">
        <v>1</v>
      </c>
      <c r="K1733" s="5"/>
      <c r="L1733" s="5"/>
      <c r="M1733" s="20"/>
      <c r="N1733" s="6"/>
      <c r="O1733" s="6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</row>
    <row r="1734" spans="1:28" x14ac:dyDescent="0.25">
      <c r="A1734" s="82" t="s">
        <v>1463</v>
      </c>
      <c r="B1734" s="77"/>
      <c r="C1734" s="5"/>
      <c r="D1734" s="5"/>
      <c r="E1734" s="5"/>
      <c r="F1734" s="5"/>
      <c r="G1734" s="5"/>
      <c r="H1734" s="5"/>
      <c r="I1734" s="5"/>
      <c r="J1734" s="5">
        <v>1</v>
      </c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</row>
    <row r="1735" spans="1:28" x14ac:dyDescent="0.25">
      <c r="A1735" s="82" t="s">
        <v>2061</v>
      </c>
      <c r="B1735" s="77"/>
      <c r="C1735" s="5"/>
      <c r="D1735" s="5"/>
      <c r="E1735" s="5"/>
      <c r="F1735" s="5"/>
      <c r="G1735" s="5"/>
      <c r="H1735" s="5"/>
      <c r="I1735" s="5"/>
      <c r="J1735" s="5">
        <v>1</v>
      </c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</row>
    <row r="1736" spans="1:28" x14ac:dyDescent="0.25">
      <c r="A1736" s="6" t="s">
        <v>1629</v>
      </c>
      <c r="B1736" s="77"/>
      <c r="C1736" s="5"/>
      <c r="D1736" s="5"/>
      <c r="E1736" s="5"/>
      <c r="F1736" s="5"/>
      <c r="G1736" s="5"/>
      <c r="H1736" s="5"/>
      <c r="I1736" s="5"/>
      <c r="J1736" s="5">
        <v>1</v>
      </c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</row>
    <row r="1737" spans="1:28" x14ac:dyDescent="0.25">
      <c r="A1737" s="6"/>
      <c r="B1737" s="77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</row>
    <row r="1738" spans="1:28" x14ac:dyDescent="0.25">
      <c r="A1738" s="6"/>
      <c r="B1738" s="77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</row>
    <row r="1739" spans="1:28" x14ac:dyDescent="0.25">
      <c r="A1739" s="6"/>
      <c r="B1739" s="77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</row>
    <row r="1740" spans="1:28" x14ac:dyDescent="0.25">
      <c r="A1740" s="51"/>
      <c r="B1740" s="77"/>
      <c r="C1740" s="5"/>
      <c r="D1740" s="5"/>
      <c r="E1740" s="5"/>
      <c r="F1740" s="5"/>
      <c r="G1740" s="5"/>
      <c r="H1740" s="5"/>
      <c r="I1740" s="20"/>
      <c r="J1740" s="5"/>
      <c r="K1740" s="5"/>
      <c r="L1740" s="5"/>
      <c r="M1740" s="20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</row>
    <row r="1741" spans="1:28" ht="25.5" x14ac:dyDescent="0.25">
      <c r="A1741" s="75" t="s">
        <v>2178</v>
      </c>
      <c r="B1741" s="79" t="s">
        <v>2</v>
      </c>
      <c r="C1741" s="4">
        <f>SUM(C1742:C1763)</f>
        <v>0</v>
      </c>
      <c r="D1741" s="4" t="s">
        <v>1488</v>
      </c>
      <c r="E1741" s="79" t="s">
        <v>2</v>
      </c>
      <c r="F1741" s="4">
        <f>SUM(F1742:F1763)</f>
        <v>0</v>
      </c>
      <c r="G1741" s="16">
        <f>SUM(G1742:G1763)</f>
        <v>0</v>
      </c>
      <c r="H1741" s="16">
        <v>0</v>
      </c>
      <c r="I1741" s="15"/>
      <c r="J1741" s="16">
        <f>SUM(J1742:J1763)</f>
        <v>15</v>
      </c>
      <c r="K1741" s="16">
        <f>SUM(K1742:K1763)</f>
        <v>0</v>
      </c>
      <c r="L1741" s="16">
        <f>SUM(L1742:L1763)</f>
        <v>0</v>
      </c>
      <c r="M1741" s="15"/>
      <c r="N1741" s="16">
        <f>C1741+G1741+J1741</f>
        <v>15</v>
      </c>
      <c r="O1741" s="2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</row>
    <row r="1742" spans="1:28" x14ac:dyDescent="0.25">
      <c r="A1742" s="82" t="s">
        <v>1489</v>
      </c>
      <c r="B1742" s="77"/>
      <c r="C1742" s="5"/>
      <c r="D1742" s="5"/>
      <c r="E1742" s="5"/>
      <c r="F1742" s="5"/>
      <c r="G1742" s="5"/>
      <c r="H1742" s="5"/>
      <c r="I1742" s="20"/>
      <c r="J1742" s="5">
        <v>1</v>
      </c>
      <c r="K1742" s="5"/>
      <c r="L1742" s="5"/>
      <c r="M1742" s="20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</row>
    <row r="1743" spans="1:28" x14ac:dyDescent="0.25">
      <c r="A1743" s="82" t="s">
        <v>1490</v>
      </c>
      <c r="B1743" s="77"/>
      <c r="C1743" s="5"/>
      <c r="D1743" s="5"/>
      <c r="E1743" s="5"/>
      <c r="F1743" s="5"/>
      <c r="G1743" s="5"/>
      <c r="H1743" s="5"/>
      <c r="I1743" s="20"/>
      <c r="J1743" s="5">
        <v>1</v>
      </c>
      <c r="K1743" s="5"/>
      <c r="L1743" s="5"/>
      <c r="M1743" s="20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</row>
    <row r="1744" spans="1:28" x14ac:dyDescent="0.25">
      <c r="A1744" s="82" t="s">
        <v>1491</v>
      </c>
      <c r="B1744" s="77"/>
      <c r="C1744" s="5"/>
      <c r="D1744" s="5"/>
      <c r="E1744" s="5"/>
      <c r="F1744" s="5"/>
      <c r="G1744" s="5"/>
      <c r="H1744" s="5"/>
      <c r="I1744" s="20"/>
      <c r="J1744" s="5">
        <v>1</v>
      </c>
      <c r="K1744" s="5"/>
      <c r="L1744" s="5"/>
      <c r="M1744" s="20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</row>
    <row r="1745" spans="1:28" x14ac:dyDescent="0.25">
      <c r="A1745" s="82" t="s">
        <v>1492</v>
      </c>
      <c r="B1745" s="77"/>
      <c r="C1745" s="5"/>
      <c r="D1745" s="5"/>
      <c r="E1745" s="5"/>
      <c r="F1745" s="5"/>
      <c r="G1745" s="5"/>
      <c r="H1745" s="5"/>
      <c r="I1745" s="20"/>
      <c r="J1745" s="5">
        <v>1</v>
      </c>
      <c r="K1745" s="5"/>
      <c r="L1745" s="5"/>
      <c r="M1745" s="20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</row>
    <row r="1746" spans="1:28" x14ac:dyDescent="0.25">
      <c r="A1746" s="82" t="s">
        <v>1493</v>
      </c>
      <c r="B1746" s="77"/>
      <c r="C1746" s="5"/>
      <c r="D1746" s="5"/>
      <c r="E1746" s="5"/>
      <c r="F1746" s="5"/>
      <c r="G1746" s="5"/>
      <c r="H1746" s="5"/>
      <c r="I1746" s="20"/>
      <c r="J1746" s="5">
        <v>1</v>
      </c>
      <c r="K1746" s="5"/>
      <c r="L1746" s="5"/>
      <c r="M1746" s="20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</row>
    <row r="1747" spans="1:28" x14ac:dyDescent="0.25">
      <c r="A1747" s="82" t="s">
        <v>1494</v>
      </c>
      <c r="B1747" s="77"/>
      <c r="C1747" s="5"/>
      <c r="D1747" s="5"/>
      <c r="E1747" s="5"/>
      <c r="F1747" s="5"/>
      <c r="G1747" s="5"/>
      <c r="H1747" s="5"/>
      <c r="I1747" s="20"/>
      <c r="J1747" s="5">
        <v>1</v>
      </c>
      <c r="K1747" s="5"/>
      <c r="L1747" s="5"/>
      <c r="M1747" s="20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</row>
    <row r="1748" spans="1:28" x14ac:dyDescent="0.25">
      <c r="A1748" s="82" t="s">
        <v>1495</v>
      </c>
      <c r="B1748" s="77"/>
      <c r="C1748" s="5"/>
      <c r="D1748" s="5"/>
      <c r="E1748" s="5"/>
      <c r="F1748" s="5"/>
      <c r="G1748" s="5"/>
      <c r="H1748" s="5"/>
      <c r="I1748" s="20"/>
      <c r="J1748" s="5">
        <v>1</v>
      </c>
      <c r="K1748" s="5"/>
      <c r="L1748" s="5"/>
      <c r="M1748" s="20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</row>
    <row r="1749" spans="1:28" x14ac:dyDescent="0.25">
      <c r="A1749" s="82" t="s">
        <v>1496</v>
      </c>
      <c r="B1749" s="77"/>
      <c r="C1749" s="5"/>
      <c r="D1749" s="5"/>
      <c r="E1749" s="5"/>
      <c r="F1749" s="5"/>
      <c r="G1749" s="5"/>
      <c r="H1749" s="5"/>
      <c r="I1749" s="20"/>
      <c r="J1749" s="5">
        <v>1</v>
      </c>
      <c r="K1749" s="5"/>
      <c r="L1749" s="5"/>
      <c r="M1749" s="20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</row>
    <row r="1750" spans="1:28" x14ac:dyDescent="0.25">
      <c r="A1750" s="82" t="s">
        <v>2023</v>
      </c>
      <c r="B1750" s="77"/>
      <c r="C1750" s="5"/>
      <c r="D1750" s="5"/>
      <c r="E1750" s="5"/>
      <c r="F1750" s="5"/>
      <c r="G1750" s="5"/>
      <c r="H1750" s="5"/>
      <c r="I1750" s="20"/>
      <c r="J1750" s="5">
        <v>1</v>
      </c>
      <c r="K1750" s="5"/>
      <c r="L1750" s="5"/>
      <c r="M1750" s="20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</row>
    <row r="1751" spans="1:28" x14ac:dyDescent="0.25">
      <c r="A1751" s="82" t="s">
        <v>1498</v>
      </c>
      <c r="B1751" s="77"/>
      <c r="C1751" s="5"/>
      <c r="D1751" s="5"/>
      <c r="E1751" s="5"/>
      <c r="F1751" s="5"/>
      <c r="G1751" s="5"/>
      <c r="H1751" s="5"/>
      <c r="I1751" s="20"/>
      <c r="J1751" s="5">
        <v>1</v>
      </c>
      <c r="K1751" s="5"/>
      <c r="L1751" s="5"/>
      <c r="M1751" s="20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</row>
    <row r="1752" spans="1:28" x14ac:dyDescent="0.25">
      <c r="A1752" s="82" t="s">
        <v>1499</v>
      </c>
      <c r="B1752" s="77"/>
      <c r="C1752" s="5"/>
      <c r="D1752" s="5"/>
      <c r="E1752" s="5"/>
      <c r="F1752" s="5"/>
      <c r="G1752" s="5"/>
      <c r="H1752" s="5"/>
      <c r="I1752" s="20"/>
      <c r="J1752" s="5">
        <v>1</v>
      </c>
      <c r="K1752" s="5"/>
      <c r="L1752" s="5"/>
      <c r="M1752" s="20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</row>
    <row r="1753" spans="1:28" x14ac:dyDescent="0.25">
      <c r="A1753" s="82" t="s">
        <v>1840</v>
      </c>
      <c r="B1753" s="77"/>
      <c r="C1753" s="5"/>
      <c r="D1753" s="5"/>
      <c r="E1753" s="5"/>
      <c r="F1753" s="5"/>
      <c r="G1753" s="5"/>
      <c r="H1753" s="5"/>
      <c r="I1753" s="20"/>
      <c r="J1753" s="5">
        <v>1</v>
      </c>
      <c r="K1753" s="5"/>
      <c r="L1753" s="5"/>
      <c r="M1753" s="20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</row>
    <row r="1754" spans="1:28" x14ac:dyDescent="0.25">
      <c r="A1754" s="82" t="s">
        <v>1502</v>
      </c>
      <c r="B1754" s="77"/>
      <c r="C1754" s="5"/>
      <c r="D1754" s="5"/>
      <c r="E1754" s="5"/>
      <c r="F1754" s="5"/>
      <c r="G1754" s="5"/>
      <c r="H1754" s="5"/>
      <c r="I1754" s="5"/>
      <c r="J1754" s="5">
        <v>1</v>
      </c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</row>
    <row r="1755" spans="1:28" x14ac:dyDescent="0.25">
      <c r="A1755" s="82" t="s">
        <v>1503</v>
      </c>
      <c r="B1755" s="77"/>
      <c r="C1755" s="5"/>
      <c r="D1755" s="5"/>
      <c r="E1755" s="5"/>
      <c r="F1755" s="5"/>
      <c r="G1755" s="5"/>
      <c r="H1755" s="5"/>
      <c r="I1755" s="5"/>
      <c r="J1755" s="5">
        <v>1</v>
      </c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</row>
    <row r="1756" spans="1:28" x14ac:dyDescent="0.25">
      <c r="A1756" s="6" t="s">
        <v>1504</v>
      </c>
      <c r="B1756" s="77"/>
      <c r="C1756" s="5"/>
      <c r="D1756" s="5"/>
      <c r="E1756" s="5"/>
      <c r="F1756" s="5"/>
      <c r="G1756" s="5"/>
      <c r="H1756" s="5"/>
      <c r="I1756" s="5"/>
      <c r="J1756" s="5">
        <v>1</v>
      </c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</row>
    <row r="1757" spans="1:28" x14ac:dyDescent="0.25">
      <c r="A1757" s="6"/>
      <c r="B1757" s="77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</row>
    <row r="1758" spans="1:28" x14ac:dyDescent="0.25">
      <c r="A1758" s="6"/>
      <c r="B1758" s="77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</row>
    <row r="1759" spans="1:28" x14ac:dyDescent="0.25">
      <c r="A1759" s="6"/>
      <c r="B1759" s="77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</row>
    <row r="1760" spans="1:28" x14ac:dyDescent="0.25">
      <c r="A1760" s="6"/>
      <c r="B1760" s="77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</row>
    <row r="1761" spans="1:28" ht="63.75" x14ac:dyDescent="0.25">
      <c r="A1761" s="75" t="s">
        <v>2176</v>
      </c>
      <c r="B1761" s="39" t="s">
        <v>1331</v>
      </c>
      <c r="C1761" s="4">
        <f>SUM(C1762:C1786)</f>
        <v>0</v>
      </c>
      <c r="D1761" s="4" t="s">
        <v>2179</v>
      </c>
      <c r="E1761" s="79" t="s">
        <v>1331</v>
      </c>
      <c r="F1761" s="4">
        <f>SUM(F1762:F1786)</f>
        <v>0</v>
      </c>
      <c r="G1761" s="16">
        <f>SUM(G1762:G1786)</f>
        <v>0</v>
      </c>
      <c r="H1761" s="16">
        <v>0</v>
      </c>
      <c r="I1761" s="15"/>
      <c r="J1761" s="16">
        <f>SUM(J1762+J1763+J1764+J1765+J1766+J1767+J1768+J1769+J1770+J1771+J1772+J1773+J1774+J1775+J1776+J1777+J1778+J1779+J1780+J1781+J1782+J1783+J1784+J1785+J1786)</f>
        <v>0</v>
      </c>
      <c r="K1761" s="16">
        <f>SUM(K1762:K1786)</f>
        <v>0</v>
      </c>
      <c r="L1761" s="16">
        <f>SUM(L1762:L1786)</f>
        <v>0</v>
      </c>
      <c r="M1761" s="15"/>
      <c r="N1761" s="16">
        <f>C1761+G1761+J1761</f>
        <v>0</v>
      </c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</row>
    <row r="1762" spans="1:28" x14ac:dyDescent="0.25">
      <c r="A1762" s="51"/>
      <c r="B1762" s="77"/>
      <c r="C1762" s="5"/>
      <c r="D1762" s="5"/>
      <c r="E1762" s="5"/>
      <c r="F1762" s="5"/>
      <c r="G1762" s="5"/>
      <c r="H1762" s="5"/>
      <c r="I1762" s="20"/>
      <c r="J1762" s="5"/>
      <c r="K1762" s="5"/>
      <c r="L1762" s="5"/>
      <c r="M1762" s="20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</row>
    <row r="1763" spans="1:28" x14ac:dyDescent="0.25">
      <c r="A1763" s="51"/>
      <c r="B1763" s="77"/>
      <c r="C1763" s="5"/>
      <c r="D1763" s="5"/>
      <c r="E1763" s="5"/>
      <c r="F1763" s="5"/>
      <c r="G1763" s="5"/>
      <c r="H1763" s="5"/>
      <c r="I1763" s="20"/>
      <c r="J1763" s="5"/>
      <c r="K1763" s="5"/>
      <c r="L1763" s="5"/>
      <c r="M1763" s="20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</row>
    <row r="1764" spans="1:28" x14ac:dyDescent="0.25">
      <c r="A1764" s="51"/>
      <c r="B1764" s="77"/>
      <c r="C1764" s="5"/>
      <c r="D1764" s="5"/>
      <c r="E1764" s="5"/>
      <c r="F1764" s="5"/>
      <c r="G1764" s="5"/>
      <c r="H1764" s="5"/>
      <c r="I1764" s="20"/>
      <c r="J1764" s="5"/>
      <c r="K1764" s="5"/>
      <c r="L1764" s="5"/>
      <c r="M1764" s="20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</row>
    <row r="1765" spans="1:28" x14ac:dyDescent="0.25">
      <c r="A1765" s="6"/>
      <c r="B1765" s="77"/>
      <c r="C1765" s="5"/>
      <c r="D1765" s="5"/>
      <c r="E1765" s="5"/>
      <c r="F1765" s="5"/>
      <c r="G1765" s="5"/>
      <c r="H1765" s="5"/>
      <c r="I1765" s="20"/>
      <c r="J1765" s="5"/>
      <c r="K1765" s="5"/>
      <c r="L1765" s="5"/>
      <c r="M1765" s="20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</row>
    <row r="1766" spans="1:28" x14ac:dyDescent="0.25">
      <c r="A1766" s="51"/>
      <c r="B1766" s="77"/>
      <c r="C1766" s="5"/>
      <c r="D1766" s="5"/>
      <c r="E1766" s="5"/>
      <c r="F1766" s="5"/>
      <c r="G1766" s="5"/>
      <c r="H1766" s="5"/>
      <c r="I1766" s="20"/>
      <c r="J1766" s="5"/>
      <c r="K1766" s="5"/>
      <c r="L1766" s="5"/>
      <c r="M1766" s="20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</row>
    <row r="1767" spans="1:28" x14ac:dyDescent="0.25">
      <c r="A1767" s="51"/>
      <c r="B1767" s="77"/>
      <c r="C1767" s="5"/>
      <c r="D1767" s="5"/>
      <c r="E1767" s="5"/>
      <c r="F1767" s="5"/>
      <c r="G1767" s="5"/>
      <c r="H1767" s="5"/>
      <c r="I1767" s="20"/>
      <c r="J1767" s="5"/>
      <c r="K1767" s="5"/>
      <c r="L1767" s="5"/>
      <c r="M1767" s="20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</row>
    <row r="1768" spans="1:28" x14ac:dyDescent="0.25">
      <c r="A1768" s="6"/>
      <c r="B1768" s="77"/>
      <c r="C1768" s="5"/>
      <c r="D1768" s="5"/>
      <c r="E1768" s="5"/>
      <c r="F1768" s="5"/>
      <c r="G1768" s="5"/>
      <c r="H1768" s="5"/>
      <c r="I1768" s="20"/>
      <c r="J1768" s="5"/>
      <c r="K1768" s="5"/>
      <c r="L1768" s="5"/>
      <c r="M1768" s="20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</row>
    <row r="1769" spans="1:28" x14ac:dyDescent="0.25">
      <c r="A1769" s="6"/>
      <c r="B1769" s="77"/>
      <c r="C1769" s="5"/>
      <c r="D1769" s="5"/>
      <c r="E1769" s="5"/>
      <c r="F1769" s="5"/>
      <c r="G1769" s="5"/>
      <c r="H1769" s="5"/>
      <c r="I1769" s="20"/>
      <c r="J1769" s="5"/>
      <c r="K1769" s="5"/>
      <c r="L1769" s="5"/>
      <c r="M1769" s="20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</row>
    <row r="1770" spans="1:28" x14ac:dyDescent="0.25">
      <c r="A1770" s="6"/>
      <c r="B1770" s="77"/>
      <c r="C1770" s="5"/>
      <c r="D1770" s="5"/>
      <c r="E1770" s="5"/>
      <c r="F1770" s="5"/>
      <c r="G1770" s="5"/>
      <c r="H1770" s="5"/>
      <c r="I1770" s="20"/>
      <c r="J1770" s="5"/>
      <c r="K1770" s="5"/>
      <c r="L1770" s="5"/>
      <c r="M1770" s="20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</row>
    <row r="1771" spans="1:28" x14ac:dyDescent="0.25">
      <c r="A1771" s="6"/>
      <c r="B1771" s="77"/>
      <c r="C1771" s="5"/>
      <c r="D1771" s="5"/>
      <c r="E1771" s="5"/>
      <c r="F1771" s="5"/>
      <c r="G1771" s="5"/>
      <c r="H1771" s="5"/>
      <c r="I1771" s="20"/>
      <c r="J1771" s="5"/>
      <c r="K1771" s="5"/>
      <c r="L1771" s="5"/>
      <c r="M1771" s="20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</row>
    <row r="1772" spans="1:28" x14ac:dyDescent="0.25">
      <c r="A1772" s="6"/>
      <c r="B1772" s="77"/>
      <c r="C1772" s="5"/>
      <c r="D1772" s="5"/>
      <c r="E1772" s="5"/>
      <c r="F1772" s="5"/>
      <c r="G1772" s="5"/>
      <c r="H1772" s="5"/>
      <c r="I1772" s="20"/>
      <c r="J1772" s="5"/>
      <c r="K1772" s="5"/>
      <c r="L1772" s="5"/>
      <c r="M1772" s="20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</row>
    <row r="1773" spans="1:28" x14ac:dyDescent="0.25">
      <c r="A1773" s="6"/>
      <c r="B1773" s="77"/>
      <c r="C1773" s="5"/>
      <c r="D1773" s="5"/>
      <c r="E1773" s="5"/>
      <c r="F1773" s="5"/>
      <c r="G1773" s="5"/>
      <c r="H1773" s="5"/>
      <c r="I1773" s="20"/>
      <c r="J1773" s="5"/>
      <c r="K1773" s="5"/>
      <c r="L1773" s="5"/>
      <c r="M1773" s="20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</row>
    <row r="1774" spans="1:28" x14ac:dyDescent="0.25">
      <c r="A1774" s="6"/>
      <c r="B1774" s="77"/>
      <c r="C1774" s="5"/>
      <c r="D1774" s="5"/>
      <c r="E1774" s="5"/>
      <c r="F1774" s="5"/>
      <c r="G1774" s="5"/>
      <c r="H1774" s="5"/>
      <c r="I1774" s="20"/>
      <c r="J1774" s="5"/>
      <c r="K1774" s="5"/>
      <c r="L1774" s="5"/>
      <c r="M1774" s="20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</row>
    <row r="1775" spans="1:28" x14ac:dyDescent="0.25">
      <c r="A1775" s="6"/>
      <c r="B1775" s="77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</row>
    <row r="1776" spans="1:28" x14ac:dyDescent="0.25">
      <c r="A1776" s="6"/>
      <c r="B1776" s="77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</row>
    <row r="1777" spans="1:28" x14ac:dyDescent="0.25">
      <c r="A1777" s="6"/>
      <c r="B1777" s="77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</row>
    <row r="1778" spans="1:28" x14ac:dyDescent="0.25">
      <c r="A1778" s="6"/>
      <c r="B1778" s="77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</row>
    <row r="1779" spans="1:28" x14ac:dyDescent="0.25">
      <c r="A1779" s="6"/>
      <c r="B1779" s="77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</row>
    <row r="1780" spans="1:28" x14ac:dyDescent="0.25">
      <c r="A1780" s="6"/>
      <c r="B1780" s="77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2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</row>
    <row r="1781" spans="1:28" x14ac:dyDescent="0.25">
      <c r="A1781" s="6"/>
      <c r="B1781" s="77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6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</row>
    <row r="1782" spans="1:28" x14ac:dyDescent="0.25">
      <c r="A1782" s="6"/>
      <c r="B1782" s="77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6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</row>
    <row r="1783" spans="1:28" x14ac:dyDescent="0.25">
      <c r="A1783" s="6"/>
      <c r="B1783" s="77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6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</row>
    <row r="1784" spans="1:28" x14ac:dyDescent="0.25">
      <c r="A1784" s="51"/>
      <c r="B1784" s="77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6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</row>
    <row r="1785" spans="1:28" x14ac:dyDescent="0.25">
      <c r="A1785" s="6"/>
      <c r="B1785" s="77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6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</row>
    <row r="1786" spans="1:28" x14ac:dyDescent="0.25">
      <c r="A1786" s="6"/>
      <c r="B1786" s="77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6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</row>
    <row r="1787" spans="1:28" x14ac:dyDescent="0.25">
      <c r="A1787" s="43"/>
      <c r="B1787" s="205"/>
      <c r="C1787" s="6"/>
      <c r="D1787" s="6"/>
      <c r="E1787" s="6"/>
      <c r="F1787" s="6"/>
      <c r="G1787" s="6"/>
      <c r="H1787" s="6"/>
      <c r="I1787" s="19"/>
      <c r="J1787" s="6"/>
      <c r="K1787" s="6"/>
      <c r="L1787" s="6"/>
      <c r="M1787" s="19"/>
      <c r="N1787" s="6"/>
      <c r="O1787" s="6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</row>
    <row r="1788" spans="1:28" x14ac:dyDescent="0.25">
      <c r="A1788" s="43"/>
      <c r="B1788" s="205"/>
      <c r="C1788" s="6"/>
      <c r="D1788" s="6"/>
      <c r="E1788" s="6"/>
      <c r="F1788" s="6"/>
      <c r="G1788" s="6"/>
      <c r="H1788" s="6"/>
      <c r="I1788" s="19"/>
      <c r="J1788" s="6"/>
      <c r="K1788" s="6"/>
      <c r="L1788" s="6"/>
      <c r="M1788" s="19"/>
      <c r="N1788" s="6"/>
      <c r="O1788" s="6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</row>
    <row r="1789" spans="1:28" x14ac:dyDescent="0.25">
      <c r="A1789" s="43"/>
      <c r="B1789" s="205"/>
      <c r="C1789" s="6"/>
      <c r="D1789" s="6"/>
      <c r="E1789" s="6"/>
      <c r="F1789" s="6"/>
      <c r="G1789" s="6"/>
      <c r="H1789" s="6"/>
      <c r="I1789" s="19"/>
      <c r="J1789" s="6"/>
      <c r="K1789" s="6"/>
      <c r="L1789" s="6"/>
      <c r="M1789" s="19"/>
      <c r="N1789" s="6"/>
      <c r="O1789" s="6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</row>
    <row r="1790" spans="1:28" ht="63.75" x14ac:dyDescent="0.25">
      <c r="A1790" s="75" t="s">
        <v>2177</v>
      </c>
      <c r="B1790" s="39" t="s">
        <v>1331</v>
      </c>
      <c r="C1790" s="4">
        <f>SUM(C1791:C1809)</f>
        <v>12</v>
      </c>
      <c r="D1790" s="4" t="s">
        <v>1332</v>
      </c>
      <c r="E1790" s="79" t="s">
        <v>1331</v>
      </c>
      <c r="F1790" s="4">
        <f>SUM(F1791:F1809)</f>
        <v>0</v>
      </c>
      <c r="G1790" s="4">
        <f t="shared" ref="G1790:M1790" si="73">SUM(G1791:G1809)</f>
        <v>0</v>
      </c>
      <c r="H1790" s="4">
        <f t="shared" si="73"/>
        <v>0</v>
      </c>
      <c r="I1790" s="4">
        <f t="shared" si="73"/>
        <v>0</v>
      </c>
      <c r="J1790" s="4">
        <f t="shared" si="73"/>
        <v>6</v>
      </c>
      <c r="K1790" s="4">
        <f t="shared" si="73"/>
        <v>0</v>
      </c>
      <c r="L1790" s="4">
        <f t="shared" si="73"/>
        <v>0</v>
      </c>
      <c r="M1790" s="4">
        <f t="shared" si="73"/>
        <v>0</v>
      </c>
      <c r="N1790" s="4">
        <f>C1790+G1790+J1790</f>
        <v>18</v>
      </c>
      <c r="O1790" s="6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</row>
    <row r="1791" spans="1:28" x14ac:dyDescent="0.25">
      <c r="A1791" s="51" t="s">
        <v>1333</v>
      </c>
      <c r="B1791" s="77"/>
      <c r="C1791" s="5">
        <v>1</v>
      </c>
      <c r="D1791" s="5"/>
      <c r="E1791" s="5"/>
      <c r="F1791" s="5"/>
      <c r="G1791" s="5"/>
      <c r="H1791" s="5"/>
      <c r="I1791" s="20"/>
      <c r="J1791" s="5"/>
      <c r="K1791" s="5"/>
      <c r="L1791" s="5"/>
      <c r="M1791" s="20"/>
      <c r="N1791" s="5"/>
      <c r="O1791" s="6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</row>
    <row r="1792" spans="1:28" x14ac:dyDescent="0.25">
      <c r="A1792" s="51" t="s">
        <v>1334</v>
      </c>
      <c r="B1792" s="77"/>
      <c r="C1792" s="5">
        <v>1</v>
      </c>
      <c r="D1792" s="5"/>
      <c r="E1792" s="5"/>
      <c r="F1792" s="5"/>
      <c r="G1792" s="5"/>
      <c r="H1792" s="5"/>
      <c r="I1792" s="20"/>
      <c r="J1792" s="5"/>
      <c r="K1792" s="5"/>
      <c r="L1792" s="5"/>
      <c r="M1792" s="20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</row>
    <row r="1793" spans="1:28" x14ac:dyDescent="0.25">
      <c r="A1793" s="51" t="s">
        <v>1335</v>
      </c>
      <c r="B1793" s="77"/>
      <c r="C1793" s="5">
        <v>1</v>
      </c>
      <c r="D1793" s="5"/>
      <c r="E1793" s="5"/>
      <c r="F1793" s="5"/>
      <c r="G1793" s="5"/>
      <c r="H1793" s="5"/>
      <c r="I1793" s="20"/>
      <c r="J1793" s="5"/>
      <c r="K1793" s="5"/>
      <c r="L1793" s="5"/>
      <c r="M1793" s="20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</row>
    <row r="1794" spans="1:28" x14ac:dyDescent="0.25">
      <c r="A1794" s="6" t="s">
        <v>1336</v>
      </c>
      <c r="B1794" s="77"/>
      <c r="C1794" s="5">
        <v>1</v>
      </c>
      <c r="D1794" s="5"/>
      <c r="E1794" s="5"/>
      <c r="F1794" s="5"/>
      <c r="G1794" s="5"/>
      <c r="H1794" s="5"/>
      <c r="I1794" s="20"/>
      <c r="J1794" s="5"/>
      <c r="K1794" s="5"/>
      <c r="L1794" s="5"/>
      <c r="M1794" s="20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</row>
    <row r="1795" spans="1:28" x14ac:dyDescent="0.25">
      <c r="A1795" s="51" t="s">
        <v>1337</v>
      </c>
      <c r="B1795" s="77"/>
      <c r="C1795" s="5">
        <v>1</v>
      </c>
      <c r="D1795" s="5"/>
      <c r="E1795" s="5"/>
      <c r="F1795" s="5"/>
      <c r="G1795" s="5"/>
      <c r="H1795" s="5"/>
      <c r="I1795" s="20"/>
      <c r="J1795" s="5"/>
      <c r="K1795" s="5"/>
      <c r="L1795" s="5"/>
      <c r="M1795" s="20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</row>
    <row r="1796" spans="1:28" x14ac:dyDescent="0.25">
      <c r="A1796" s="51" t="s">
        <v>1338</v>
      </c>
      <c r="B1796" s="77"/>
      <c r="C1796" s="5">
        <v>1</v>
      </c>
      <c r="D1796" s="5"/>
      <c r="E1796" s="5"/>
      <c r="F1796" s="5"/>
      <c r="G1796" s="5"/>
      <c r="H1796" s="5"/>
      <c r="I1796" s="20"/>
      <c r="J1796" s="5"/>
      <c r="K1796" s="5"/>
      <c r="L1796" s="5"/>
      <c r="M1796" s="20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</row>
    <row r="1797" spans="1:28" x14ac:dyDescent="0.25">
      <c r="A1797" s="6" t="s">
        <v>1340</v>
      </c>
      <c r="B1797" s="77"/>
      <c r="C1797" s="5">
        <v>1</v>
      </c>
      <c r="D1797" s="5"/>
      <c r="E1797" s="5"/>
      <c r="F1797" s="5"/>
      <c r="G1797" s="5"/>
      <c r="H1797" s="5"/>
      <c r="I1797" s="20"/>
      <c r="J1797" s="5"/>
      <c r="K1797" s="5"/>
      <c r="L1797" s="5"/>
      <c r="M1797" s="20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</row>
    <row r="1798" spans="1:28" x14ac:dyDescent="0.25">
      <c r="A1798" s="6" t="s">
        <v>1341</v>
      </c>
      <c r="B1798" s="77"/>
      <c r="C1798" s="5">
        <v>1</v>
      </c>
      <c r="D1798" s="5"/>
      <c r="E1798" s="5"/>
      <c r="F1798" s="5"/>
      <c r="G1798" s="5"/>
      <c r="H1798" s="5"/>
      <c r="I1798" s="20"/>
      <c r="J1798" s="5"/>
      <c r="K1798" s="5"/>
      <c r="L1798" s="5"/>
      <c r="M1798" s="20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</row>
    <row r="1799" spans="1:28" x14ac:dyDescent="0.25">
      <c r="A1799" s="6" t="s">
        <v>1343</v>
      </c>
      <c r="B1799" s="77"/>
      <c r="C1799" s="5">
        <v>1</v>
      </c>
      <c r="D1799" s="5"/>
      <c r="E1799" s="5"/>
      <c r="F1799" s="5"/>
      <c r="G1799" s="5"/>
      <c r="H1799" s="5"/>
      <c r="I1799" s="20"/>
      <c r="J1799" s="5"/>
      <c r="K1799" s="5"/>
      <c r="L1799" s="5"/>
      <c r="M1799" s="20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</row>
    <row r="1800" spans="1:28" x14ac:dyDescent="0.25">
      <c r="A1800" s="51" t="s">
        <v>537</v>
      </c>
      <c r="B1800" s="77"/>
      <c r="C1800" s="5">
        <v>1</v>
      </c>
      <c r="D1800" s="5"/>
      <c r="E1800" s="5"/>
      <c r="F1800" s="5"/>
      <c r="G1800" s="5"/>
      <c r="H1800" s="5"/>
      <c r="I1800" s="20"/>
      <c r="J1800" s="5"/>
      <c r="K1800" s="5"/>
      <c r="L1800" s="5"/>
      <c r="M1800" s="20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</row>
    <row r="1801" spans="1:28" x14ac:dyDescent="0.25">
      <c r="A1801" s="6" t="s">
        <v>1345</v>
      </c>
      <c r="B1801" s="77"/>
      <c r="C1801" s="5">
        <v>1</v>
      </c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</row>
    <row r="1802" spans="1:28" x14ac:dyDescent="0.25">
      <c r="A1802" s="6" t="s">
        <v>1346</v>
      </c>
      <c r="B1802" s="77"/>
      <c r="C1802" s="5">
        <v>1</v>
      </c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</row>
    <row r="1803" spans="1:28" x14ac:dyDescent="0.25">
      <c r="A1803" s="6" t="s">
        <v>1621</v>
      </c>
      <c r="B1803" s="77"/>
      <c r="C1803" s="5"/>
      <c r="D1803" s="5"/>
      <c r="E1803" s="5"/>
      <c r="F1803" s="5"/>
      <c r="G1803" s="5"/>
      <c r="H1803" s="5"/>
      <c r="I1803" s="5"/>
      <c r="J1803" s="5">
        <v>1</v>
      </c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</row>
    <row r="1804" spans="1:28" x14ac:dyDescent="0.25">
      <c r="A1804" s="6" t="s">
        <v>1622</v>
      </c>
      <c r="B1804" s="77"/>
      <c r="C1804" s="5"/>
      <c r="D1804" s="5"/>
      <c r="E1804" s="5"/>
      <c r="F1804" s="5"/>
      <c r="G1804" s="5"/>
      <c r="H1804" s="5"/>
      <c r="I1804" s="5"/>
      <c r="J1804" s="5">
        <v>1</v>
      </c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</row>
    <row r="1805" spans="1:28" x14ac:dyDescent="0.25">
      <c r="A1805" s="6" t="s">
        <v>1623</v>
      </c>
      <c r="B1805" s="77"/>
      <c r="C1805" s="5"/>
      <c r="D1805" s="5"/>
      <c r="E1805" s="5"/>
      <c r="F1805" s="5"/>
      <c r="G1805" s="5"/>
      <c r="H1805" s="5"/>
      <c r="I1805" s="5"/>
      <c r="J1805" s="5">
        <v>1</v>
      </c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</row>
    <row r="1806" spans="1:28" x14ac:dyDescent="0.25">
      <c r="A1806" s="6" t="s">
        <v>1624</v>
      </c>
      <c r="B1806" s="77"/>
      <c r="C1806" s="5"/>
      <c r="D1806" s="5"/>
      <c r="E1806" s="5"/>
      <c r="F1806" s="5"/>
      <c r="G1806" s="5"/>
      <c r="H1806" s="5"/>
      <c r="I1806" s="5"/>
      <c r="J1806" s="5">
        <v>1</v>
      </c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</row>
    <row r="1807" spans="1:28" x14ac:dyDescent="0.25">
      <c r="A1807" s="6" t="s">
        <v>1441</v>
      </c>
      <c r="B1807" s="77"/>
      <c r="C1807" s="5"/>
      <c r="D1807" s="5"/>
      <c r="E1807" s="5"/>
      <c r="F1807" s="5"/>
      <c r="G1807" s="5"/>
      <c r="H1807" s="5"/>
      <c r="I1807" s="5"/>
      <c r="J1807" s="5">
        <v>1</v>
      </c>
      <c r="K1807" s="5"/>
      <c r="L1807" s="5"/>
      <c r="M1807" s="5" t="s">
        <v>1983</v>
      </c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</row>
    <row r="1808" spans="1:28" x14ac:dyDescent="0.25">
      <c r="A1808" s="6" t="s">
        <v>2003</v>
      </c>
      <c r="B1808" s="77"/>
      <c r="C1808" s="5"/>
      <c r="D1808" s="5"/>
      <c r="E1808" s="5"/>
      <c r="F1808" s="5"/>
      <c r="G1808" s="5"/>
      <c r="H1808" s="5"/>
      <c r="I1808" s="5"/>
      <c r="J1808" s="5">
        <v>1</v>
      </c>
      <c r="K1808" s="5"/>
      <c r="L1808" s="5"/>
      <c r="M1808" s="5" t="s">
        <v>2006</v>
      </c>
      <c r="N1808" s="5"/>
      <c r="O1808" s="6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</row>
    <row r="1809" spans="1:28" x14ac:dyDescent="0.25">
      <c r="A1809" s="6"/>
      <c r="B1809" s="77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6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</row>
    <row r="1810" spans="1:28" x14ac:dyDescent="0.25">
      <c r="A1810" s="51"/>
      <c r="B1810" s="205"/>
      <c r="C1810" s="6"/>
      <c r="D1810" s="6"/>
      <c r="E1810" s="6"/>
      <c r="F1810" s="6"/>
      <c r="G1810" s="6"/>
      <c r="H1810" s="6"/>
      <c r="I1810" s="19"/>
      <c r="J1810" s="6"/>
      <c r="K1810" s="6"/>
      <c r="L1810" s="6"/>
      <c r="M1810" s="19"/>
      <c r="N1810" s="6"/>
      <c r="O1810" s="6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</row>
    <row r="1811" spans="1:28" x14ac:dyDescent="0.25">
      <c r="A1811" s="51"/>
      <c r="B1811" s="205"/>
      <c r="C1811" s="6"/>
      <c r="D1811" s="6"/>
      <c r="E1811" s="6"/>
      <c r="F1811" s="6"/>
      <c r="G1811" s="6"/>
      <c r="H1811" s="6"/>
      <c r="I1811" s="19"/>
      <c r="J1811" s="6"/>
      <c r="K1811" s="6"/>
      <c r="L1811" s="6"/>
      <c r="M1811" s="19"/>
      <c r="N1811" s="6"/>
      <c r="O1811" s="6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</row>
    <row r="1812" spans="1:28" x14ac:dyDescent="0.25">
      <c r="A1812" s="51"/>
      <c r="B1812" s="205"/>
      <c r="C1812" s="6"/>
      <c r="D1812" s="6"/>
      <c r="E1812" s="6"/>
      <c r="F1812" s="6"/>
      <c r="G1812" s="6"/>
      <c r="H1812" s="6"/>
      <c r="I1812" s="19"/>
      <c r="J1812" s="6"/>
      <c r="K1812" s="6"/>
      <c r="L1812" s="6"/>
      <c r="M1812" s="19"/>
      <c r="N1812" s="6"/>
      <c r="O1812" s="6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</row>
    <row r="1813" spans="1:28" x14ac:dyDescent="0.25">
      <c r="A1813" s="51"/>
      <c r="B1813" s="205"/>
      <c r="C1813" s="6"/>
      <c r="D1813" s="6"/>
      <c r="E1813" s="6"/>
      <c r="F1813" s="6"/>
      <c r="G1813" s="6"/>
      <c r="H1813" s="6"/>
      <c r="I1813" s="19"/>
      <c r="J1813" s="6"/>
      <c r="K1813" s="6"/>
      <c r="L1813" s="6"/>
      <c r="M1813" s="19"/>
      <c r="N1813" s="6"/>
      <c r="O1813" s="6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</row>
    <row r="1814" spans="1:28" x14ac:dyDescent="0.25">
      <c r="A1814" s="51"/>
      <c r="B1814" s="205"/>
      <c r="C1814" s="6"/>
      <c r="D1814" s="6"/>
      <c r="E1814" s="6"/>
      <c r="F1814" s="6"/>
      <c r="G1814" s="6"/>
      <c r="H1814" s="6"/>
      <c r="I1814" s="19"/>
      <c r="J1814" s="6"/>
      <c r="K1814" s="6"/>
      <c r="L1814" s="6"/>
      <c r="M1814" s="19"/>
      <c r="N1814" s="6"/>
      <c r="O1814" s="6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</row>
    <row r="1815" spans="1:28" x14ac:dyDescent="0.25">
      <c r="A1815" s="51"/>
      <c r="B1815" s="205"/>
      <c r="C1815" s="6"/>
      <c r="D1815" s="6"/>
      <c r="E1815" s="6"/>
      <c r="F1815" s="6"/>
      <c r="G1815" s="6"/>
      <c r="H1815" s="6"/>
      <c r="I1815" s="19"/>
      <c r="J1815" s="6"/>
      <c r="K1815" s="6"/>
      <c r="L1815" s="6"/>
      <c r="M1815" s="19"/>
      <c r="N1815" s="6"/>
      <c r="O1815" s="6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</row>
    <row r="1816" spans="1:28" x14ac:dyDescent="0.25">
      <c r="A1816" s="51"/>
      <c r="B1816" s="205"/>
      <c r="C1816" s="6"/>
      <c r="D1816" s="6"/>
      <c r="E1816" s="6"/>
      <c r="F1816" s="6"/>
      <c r="G1816" s="6"/>
      <c r="H1816" s="6"/>
      <c r="I1816" s="19"/>
      <c r="J1816" s="6"/>
      <c r="K1816" s="6"/>
      <c r="L1816" s="6"/>
      <c r="M1816" s="19"/>
      <c r="N1816" s="6"/>
      <c r="O1816" s="6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</row>
    <row r="1817" spans="1:28" x14ac:dyDescent="0.25">
      <c r="A1817" s="51"/>
      <c r="B1817" s="205"/>
      <c r="C1817" s="6"/>
      <c r="D1817" s="6"/>
      <c r="E1817" s="6"/>
      <c r="F1817" s="6"/>
      <c r="G1817" s="6"/>
      <c r="H1817" s="6"/>
      <c r="I1817" s="19"/>
      <c r="J1817" s="6"/>
      <c r="K1817" s="6"/>
      <c r="L1817" s="6"/>
      <c r="M1817" s="19"/>
      <c r="N1817" s="6"/>
      <c r="O1817" s="6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</row>
    <row r="1818" spans="1:28" x14ac:dyDescent="0.25">
      <c r="A1818" s="51"/>
      <c r="B1818" s="77"/>
      <c r="C1818" s="5"/>
      <c r="D1818" s="5"/>
      <c r="E1818" s="5"/>
      <c r="F1818" s="5"/>
      <c r="G1818" s="5"/>
      <c r="H1818" s="5"/>
      <c r="I1818" s="20"/>
      <c r="J1818" s="5"/>
      <c r="K1818" s="5"/>
      <c r="L1818" s="5"/>
      <c r="M1818" s="20"/>
      <c r="N1818" s="6"/>
      <c r="O1818" s="6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</row>
    <row r="1819" spans="1:28" x14ac:dyDescent="0.25">
      <c r="A1819" s="51"/>
      <c r="B1819" s="77"/>
      <c r="C1819" s="5"/>
      <c r="D1819" s="5"/>
      <c r="E1819" s="5"/>
      <c r="F1819" s="5"/>
      <c r="G1819" s="5"/>
      <c r="H1819" s="5"/>
      <c r="I1819" s="20"/>
      <c r="J1819" s="5"/>
      <c r="K1819" s="5"/>
      <c r="L1819" s="5"/>
      <c r="M1819" s="20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</row>
    <row r="1820" spans="1:28" x14ac:dyDescent="0.25">
      <c r="A1820" s="51"/>
      <c r="B1820" s="77"/>
      <c r="C1820" s="5"/>
      <c r="D1820" s="5"/>
      <c r="E1820" s="5"/>
      <c r="F1820" s="5"/>
      <c r="G1820" s="5"/>
      <c r="H1820" s="5"/>
      <c r="I1820" s="20"/>
      <c r="J1820" s="5"/>
      <c r="K1820" s="5"/>
      <c r="L1820" s="5"/>
      <c r="M1820" s="20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</row>
    <row r="1821" spans="1:28" x14ac:dyDescent="0.25">
      <c r="A1821" s="51"/>
      <c r="B1821" s="77"/>
      <c r="C1821" s="5"/>
      <c r="D1821" s="5"/>
      <c r="E1821" s="5"/>
      <c r="F1821" s="5"/>
      <c r="G1821" s="5"/>
      <c r="H1821" s="5"/>
      <c r="I1821" s="20"/>
      <c r="J1821" s="5"/>
      <c r="K1821" s="5"/>
      <c r="L1821" s="5"/>
      <c r="M1821" s="20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</row>
    <row r="1822" spans="1:28" x14ac:dyDescent="0.25">
      <c r="A1822" s="51"/>
      <c r="B1822" s="77"/>
      <c r="C1822" s="5"/>
      <c r="D1822" s="5"/>
      <c r="E1822" s="5"/>
      <c r="F1822" s="5"/>
      <c r="G1822" s="5"/>
      <c r="H1822" s="5"/>
      <c r="I1822" s="20"/>
      <c r="J1822" s="5"/>
      <c r="K1822" s="5"/>
      <c r="L1822" s="5"/>
      <c r="M1822" s="20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</row>
    <row r="1823" spans="1:28" x14ac:dyDescent="0.25">
      <c r="A1823" s="51"/>
      <c r="B1823" s="77"/>
      <c r="C1823" s="5"/>
      <c r="D1823" s="5"/>
      <c r="E1823" s="5"/>
      <c r="F1823" s="5"/>
      <c r="G1823" s="5"/>
      <c r="H1823" s="5"/>
      <c r="I1823" s="20"/>
      <c r="J1823" s="5"/>
      <c r="K1823" s="5"/>
      <c r="L1823" s="5"/>
      <c r="M1823" s="20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</row>
    <row r="1824" spans="1:28" x14ac:dyDescent="0.25">
      <c r="A1824" s="51"/>
      <c r="B1824" s="77"/>
      <c r="C1824" s="5"/>
      <c r="D1824" s="5"/>
      <c r="E1824" s="5"/>
      <c r="F1824" s="5"/>
      <c r="G1824" s="5"/>
      <c r="H1824" s="5"/>
      <c r="I1824" s="20"/>
      <c r="J1824" s="5"/>
      <c r="K1824" s="5"/>
      <c r="L1824" s="5"/>
      <c r="M1824" s="20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</row>
    <row r="1825" spans="1:28" x14ac:dyDescent="0.25">
      <c r="A1825" s="51"/>
      <c r="B1825" s="77"/>
      <c r="C1825" s="5"/>
      <c r="D1825" s="5"/>
      <c r="E1825" s="5"/>
      <c r="F1825" s="5"/>
      <c r="G1825" s="5"/>
      <c r="H1825" s="5"/>
      <c r="I1825" s="20"/>
      <c r="J1825" s="5"/>
      <c r="K1825" s="5"/>
      <c r="L1825" s="5"/>
      <c r="M1825" s="20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</row>
    <row r="1826" spans="1:28" x14ac:dyDescent="0.25">
      <c r="A1826" s="51"/>
      <c r="B1826" s="77"/>
      <c r="C1826" s="5"/>
      <c r="D1826" s="5"/>
      <c r="E1826" s="5"/>
      <c r="F1826" s="5"/>
      <c r="G1826" s="5"/>
      <c r="H1826" s="5"/>
      <c r="I1826" s="20"/>
      <c r="J1826" s="5"/>
      <c r="K1826" s="5"/>
      <c r="L1826" s="5"/>
      <c r="M1826" s="20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</row>
    <row r="1827" spans="1:28" x14ac:dyDescent="0.25">
      <c r="A1827" s="51"/>
      <c r="B1827" s="77"/>
      <c r="C1827" s="5"/>
      <c r="D1827" s="5"/>
      <c r="E1827" s="5"/>
      <c r="F1827" s="5"/>
      <c r="G1827" s="5"/>
      <c r="H1827" s="5"/>
      <c r="I1827" s="20"/>
      <c r="J1827" s="5"/>
      <c r="K1827" s="5"/>
      <c r="L1827" s="5"/>
      <c r="M1827" s="20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</row>
    <row r="1828" spans="1:28" x14ac:dyDescent="0.25">
      <c r="A1828" s="6"/>
      <c r="B1828" s="77"/>
      <c r="C1828" s="5"/>
      <c r="D1828" s="5"/>
      <c r="E1828" s="5"/>
      <c r="F1828" s="5"/>
      <c r="G1828" s="5"/>
      <c r="H1828" s="5"/>
      <c r="I1828" s="20"/>
      <c r="J1828" s="5"/>
      <c r="K1828" s="5"/>
      <c r="L1828" s="5"/>
      <c r="M1828" s="20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</row>
    <row r="1829" spans="1:28" ht="15.75" x14ac:dyDescent="0.25">
      <c r="A1829" s="54"/>
      <c r="B1829" s="77"/>
      <c r="C1829" s="5"/>
      <c r="D1829" s="5"/>
      <c r="E1829" s="5"/>
      <c r="F1829" s="5"/>
      <c r="G1829" s="5"/>
      <c r="H1829" s="5"/>
      <c r="I1829" s="20"/>
      <c r="J1829" s="5"/>
      <c r="K1829" s="5"/>
      <c r="L1829" s="5"/>
      <c r="M1829" s="20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</row>
    <row r="1830" spans="1:28" x14ac:dyDescent="0.25">
      <c r="A1830" s="51"/>
      <c r="B1830" s="77"/>
      <c r="C1830" s="5"/>
      <c r="D1830" s="5"/>
      <c r="E1830" s="5"/>
      <c r="F1830" s="5"/>
      <c r="G1830" s="5"/>
      <c r="H1830" s="5"/>
      <c r="I1830" s="20"/>
      <c r="J1830" s="5"/>
      <c r="K1830" s="5"/>
      <c r="L1830" s="5"/>
      <c r="M1830" s="20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</row>
    <row r="1831" spans="1:28" x14ac:dyDescent="0.25">
      <c r="B1831" s="77"/>
      <c r="C1831" s="5"/>
      <c r="D1831" s="5"/>
      <c r="E1831" s="5"/>
      <c r="F1831" s="5"/>
      <c r="G1831" s="5"/>
      <c r="H1831" s="5"/>
      <c r="I1831" s="20"/>
      <c r="J1831" s="5"/>
      <c r="K1831" s="5"/>
      <c r="L1831" s="5"/>
      <c r="M1831" s="20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</row>
    <row r="1832" spans="1:28" x14ac:dyDescent="0.25">
      <c r="B1832" s="77"/>
      <c r="C1832" s="5"/>
      <c r="D1832" s="5"/>
      <c r="E1832" s="5"/>
      <c r="F1832" s="5"/>
      <c r="G1832" s="5"/>
      <c r="H1832" s="5"/>
      <c r="I1832" s="20"/>
      <c r="J1832" s="5"/>
      <c r="K1832" s="5"/>
      <c r="L1832" s="5"/>
      <c r="M1832" s="20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</row>
    <row r="1833" spans="1:28" x14ac:dyDescent="0.25">
      <c r="B1833" s="77"/>
      <c r="C1833" s="5"/>
      <c r="D1833" s="5"/>
      <c r="E1833" s="5"/>
      <c r="F1833" s="5"/>
      <c r="G1833" s="5"/>
      <c r="H1833" s="5"/>
      <c r="I1833" s="20"/>
      <c r="J1833" s="5"/>
      <c r="K1833" s="5"/>
      <c r="L1833" s="5"/>
      <c r="M1833" s="20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</row>
    <row r="1834" spans="1:28" x14ac:dyDescent="0.25">
      <c r="B1834" s="77"/>
      <c r="C1834" s="5"/>
      <c r="D1834" s="5"/>
      <c r="E1834" s="5"/>
      <c r="F1834" s="5"/>
      <c r="G1834" s="5"/>
      <c r="H1834" s="5"/>
      <c r="I1834" s="20"/>
      <c r="J1834" s="5"/>
      <c r="K1834" s="5"/>
      <c r="L1834" s="5"/>
      <c r="M1834" s="20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</row>
    <row r="1835" spans="1:28" x14ac:dyDescent="0.25">
      <c r="B1835" s="77"/>
      <c r="C1835" s="5"/>
      <c r="D1835" s="5"/>
      <c r="E1835" s="5"/>
      <c r="F1835" s="5"/>
      <c r="G1835" s="5"/>
      <c r="H1835" s="5"/>
      <c r="I1835" s="20"/>
      <c r="J1835" s="5"/>
      <c r="K1835" s="5"/>
      <c r="L1835" s="5"/>
      <c r="M1835" s="20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</row>
    <row r="1836" spans="1:28" x14ac:dyDescent="0.25">
      <c r="B1836" s="77"/>
      <c r="C1836" s="5"/>
      <c r="D1836" s="5"/>
      <c r="E1836" s="5"/>
      <c r="F1836" s="5"/>
      <c r="G1836" s="5"/>
      <c r="H1836" s="5"/>
      <c r="I1836" s="20"/>
      <c r="J1836" s="5"/>
      <c r="K1836" s="5"/>
      <c r="L1836" s="5"/>
      <c r="M1836" s="20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</row>
    <row r="1837" spans="1:28" x14ac:dyDescent="0.25">
      <c r="B1837" s="77"/>
      <c r="C1837" s="5"/>
      <c r="D1837" s="5"/>
      <c r="E1837" s="5"/>
      <c r="F1837" s="5"/>
      <c r="G1837" s="5"/>
      <c r="H1837" s="5"/>
      <c r="I1837" s="20"/>
      <c r="J1837" s="5"/>
      <c r="K1837" s="5"/>
      <c r="L1837" s="5"/>
      <c r="M1837" s="20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</row>
    <row r="1838" spans="1:28" x14ac:dyDescent="0.25">
      <c r="A1838" s="71"/>
      <c r="B1838" s="77"/>
      <c r="C1838" s="5"/>
      <c r="D1838" s="5"/>
      <c r="E1838" s="5"/>
      <c r="F1838" s="5"/>
      <c r="G1838" s="5"/>
      <c r="H1838" s="5"/>
      <c r="I1838" s="20"/>
      <c r="J1838" s="5"/>
      <c r="K1838" s="5"/>
      <c r="L1838" s="5"/>
      <c r="M1838" s="20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</row>
    <row r="1839" spans="1:28" x14ac:dyDescent="0.25">
      <c r="A1839" s="51"/>
      <c r="B1839" s="203"/>
      <c r="C1839" s="4"/>
      <c r="D1839" s="4"/>
      <c r="E1839" s="4"/>
      <c r="F1839" s="4"/>
      <c r="G1839" s="16"/>
      <c r="H1839" s="16"/>
      <c r="I1839" s="15"/>
      <c r="J1839" s="16"/>
      <c r="K1839" s="16"/>
      <c r="L1839" s="16"/>
      <c r="M1839" s="1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</row>
    <row r="1840" spans="1:28" x14ac:dyDescent="0.25">
      <c r="A1840" s="51"/>
      <c r="B1840" s="205"/>
      <c r="C1840" s="6"/>
      <c r="D1840" s="6"/>
      <c r="E1840" s="6"/>
      <c r="F1840" s="6"/>
      <c r="G1840" s="6"/>
      <c r="H1840" s="6"/>
      <c r="I1840" s="19"/>
      <c r="J1840" s="6"/>
      <c r="K1840" s="6"/>
      <c r="L1840" s="6"/>
      <c r="M1840" s="19"/>
      <c r="N1840" s="16"/>
      <c r="O1840" s="2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</row>
    <row r="1841" spans="1:28" x14ac:dyDescent="0.25">
      <c r="A1841" s="51"/>
      <c r="B1841" s="205"/>
      <c r="C1841" s="6"/>
      <c r="D1841" s="6"/>
      <c r="E1841" s="6"/>
      <c r="F1841" s="6"/>
      <c r="G1841" s="6"/>
      <c r="H1841" s="6"/>
      <c r="I1841" s="19"/>
      <c r="J1841" s="6"/>
      <c r="K1841" s="6"/>
      <c r="L1841" s="6"/>
      <c r="M1841" s="19"/>
      <c r="N1841" s="6"/>
      <c r="O1841" s="6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</row>
    <row r="1842" spans="1:28" x14ac:dyDescent="0.25">
      <c r="A1842" s="51"/>
      <c r="B1842" s="205"/>
      <c r="C1842" s="6"/>
      <c r="D1842" s="6"/>
      <c r="E1842" s="6"/>
      <c r="F1842" s="6"/>
      <c r="G1842" s="6"/>
      <c r="H1842" s="6"/>
      <c r="I1842" s="19"/>
      <c r="J1842" s="6"/>
      <c r="K1842" s="6"/>
      <c r="L1842" s="6"/>
      <c r="M1842" s="19"/>
      <c r="N1842" s="6"/>
      <c r="O1842" s="6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</row>
    <row r="1843" spans="1:28" x14ac:dyDescent="0.25">
      <c r="A1843" s="51"/>
      <c r="B1843" s="205"/>
      <c r="C1843" s="6"/>
      <c r="D1843" s="6"/>
      <c r="E1843" s="6"/>
      <c r="F1843" s="6"/>
      <c r="G1843" s="6"/>
      <c r="H1843" s="6"/>
      <c r="I1843" s="19"/>
      <c r="J1843" s="6"/>
      <c r="K1843" s="6"/>
      <c r="L1843" s="6"/>
      <c r="M1843" s="19"/>
      <c r="N1843" s="6"/>
      <c r="O1843" s="6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</row>
    <row r="1844" spans="1:28" x14ac:dyDescent="0.25">
      <c r="A1844" s="51"/>
      <c r="B1844" s="205"/>
      <c r="C1844" s="6"/>
      <c r="D1844" s="6"/>
      <c r="E1844" s="6"/>
      <c r="F1844" s="6"/>
      <c r="G1844" s="6"/>
      <c r="H1844" s="6"/>
      <c r="I1844" s="19"/>
      <c r="J1844" s="6"/>
      <c r="K1844" s="6"/>
      <c r="L1844" s="6"/>
      <c r="M1844" s="19"/>
      <c r="N1844" s="6"/>
      <c r="O1844" s="6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</row>
    <row r="1845" spans="1:28" x14ac:dyDescent="0.25">
      <c r="A1845" s="51"/>
      <c r="B1845" s="205"/>
      <c r="C1845" s="6"/>
      <c r="D1845" s="6"/>
      <c r="E1845" s="6"/>
      <c r="F1845" s="6"/>
      <c r="G1845" s="6"/>
      <c r="H1845" s="6"/>
      <c r="I1845" s="19"/>
      <c r="J1845" s="6"/>
      <c r="K1845" s="6"/>
      <c r="L1845" s="6"/>
      <c r="M1845" s="19"/>
      <c r="N1845" s="6"/>
      <c r="O1845" s="6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</row>
    <row r="1846" spans="1:28" x14ac:dyDescent="0.25">
      <c r="A1846" s="51"/>
      <c r="B1846" s="205"/>
      <c r="C1846" s="6"/>
      <c r="D1846" s="6"/>
      <c r="E1846" s="6"/>
      <c r="F1846" s="6"/>
      <c r="G1846" s="6"/>
      <c r="H1846" s="6"/>
      <c r="I1846" s="19"/>
      <c r="J1846" s="6"/>
      <c r="K1846" s="6"/>
      <c r="L1846" s="6"/>
      <c r="M1846" s="19"/>
      <c r="N1846" s="6"/>
      <c r="O1846" s="6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</row>
    <row r="1847" spans="1:28" x14ac:dyDescent="0.25">
      <c r="A1847" s="51"/>
      <c r="B1847" s="205"/>
      <c r="C1847" s="6"/>
      <c r="D1847" s="6"/>
      <c r="E1847" s="6"/>
      <c r="F1847" s="6"/>
      <c r="G1847" s="6"/>
      <c r="H1847" s="6"/>
      <c r="I1847" s="19"/>
      <c r="J1847" s="6"/>
      <c r="K1847" s="6"/>
      <c r="L1847" s="6"/>
      <c r="M1847" s="19"/>
      <c r="N1847" s="6"/>
      <c r="O1847" s="6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</row>
    <row r="1848" spans="1:28" x14ac:dyDescent="0.25">
      <c r="A1848" s="51"/>
      <c r="B1848" s="205"/>
      <c r="C1848" s="6"/>
      <c r="D1848" s="6"/>
      <c r="E1848" s="6"/>
      <c r="F1848" s="6"/>
      <c r="G1848" s="6"/>
      <c r="H1848" s="6"/>
      <c r="I1848" s="19"/>
      <c r="J1848" s="6"/>
      <c r="K1848" s="6"/>
      <c r="L1848" s="6"/>
      <c r="M1848" s="19"/>
      <c r="N1848" s="6"/>
      <c r="O1848" s="6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</row>
    <row r="1849" spans="1:28" x14ac:dyDescent="0.25">
      <c r="A1849" s="51"/>
      <c r="B1849" s="205"/>
      <c r="C1849" s="6"/>
      <c r="D1849" s="6"/>
      <c r="E1849" s="6"/>
      <c r="F1849" s="6"/>
      <c r="G1849" s="6"/>
      <c r="H1849" s="6"/>
      <c r="I1849" s="19"/>
      <c r="J1849" s="6"/>
      <c r="K1849" s="6"/>
      <c r="L1849" s="6"/>
      <c r="M1849" s="19"/>
      <c r="N1849" s="6"/>
      <c r="O1849" s="6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</row>
    <row r="1850" spans="1:28" x14ac:dyDescent="0.25">
      <c r="A1850" s="51"/>
      <c r="B1850" s="205"/>
      <c r="C1850" s="6"/>
      <c r="D1850" s="6"/>
      <c r="E1850" s="6"/>
      <c r="F1850" s="6"/>
      <c r="G1850" s="6"/>
      <c r="H1850" s="6"/>
      <c r="I1850" s="19"/>
      <c r="J1850" s="6"/>
      <c r="K1850" s="6"/>
      <c r="L1850" s="6"/>
      <c r="M1850" s="19"/>
      <c r="N1850" s="6"/>
      <c r="O1850" s="6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</row>
    <row r="1851" spans="1:28" x14ac:dyDescent="0.25">
      <c r="A1851" s="51"/>
      <c r="B1851" s="77"/>
      <c r="C1851" s="5"/>
      <c r="D1851" s="5"/>
      <c r="E1851" s="5"/>
      <c r="F1851" s="5"/>
      <c r="G1851" s="5"/>
      <c r="H1851" s="5"/>
      <c r="I1851" s="20"/>
      <c r="J1851" s="5"/>
      <c r="K1851" s="5"/>
      <c r="L1851" s="5"/>
      <c r="M1851" s="20"/>
      <c r="N1851" s="6"/>
      <c r="O1851" s="6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</row>
    <row r="1852" spans="1:28" x14ac:dyDescent="0.25">
      <c r="A1852" s="51"/>
      <c r="B1852" s="77"/>
      <c r="C1852" s="5"/>
      <c r="D1852" s="5"/>
      <c r="E1852" s="5"/>
      <c r="F1852" s="5"/>
      <c r="G1852" s="5"/>
      <c r="H1852" s="5"/>
      <c r="I1852" s="20"/>
      <c r="J1852" s="5"/>
      <c r="K1852" s="5"/>
      <c r="L1852" s="5"/>
      <c r="M1852" s="20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</row>
    <row r="1853" spans="1:28" x14ac:dyDescent="0.25">
      <c r="A1853" s="51"/>
      <c r="B1853" s="77"/>
      <c r="C1853" s="5"/>
      <c r="D1853" s="5"/>
      <c r="E1853" s="5"/>
      <c r="F1853" s="5"/>
      <c r="G1853" s="5"/>
      <c r="H1853" s="5"/>
      <c r="I1853" s="20"/>
      <c r="J1853" s="5"/>
      <c r="K1853" s="5"/>
      <c r="L1853" s="5"/>
      <c r="M1853" s="20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</row>
    <row r="1854" spans="1:28" x14ac:dyDescent="0.25">
      <c r="A1854" s="51"/>
      <c r="B1854" s="77"/>
      <c r="C1854" s="5"/>
      <c r="D1854" s="5"/>
      <c r="E1854" s="5"/>
      <c r="F1854" s="5"/>
      <c r="G1854" s="5"/>
      <c r="H1854" s="5"/>
      <c r="I1854" s="20"/>
      <c r="J1854" s="5"/>
      <c r="K1854" s="5"/>
      <c r="L1854" s="5"/>
      <c r="M1854" s="20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</row>
    <row r="1855" spans="1:28" x14ac:dyDescent="0.25">
      <c r="A1855" s="51"/>
      <c r="B1855" s="77"/>
      <c r="C1855" s="5"/>
      <c r="D1855" s="5"/>
      <c r="E1855" s="5"/>
      <c r="F1855" s="5"/>
      <c r="G1855" s="5"/>
      <c r="H1855" s="5"/>
      <c r="I1855" s="20"/>
      <c r="J1855" s="5"/>
      <c r="K1855" s="5"/>
      <c r="L1855" s="5"/>
      <c r="M1855" s="20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</row>
    <row r="1856" spans="1:28" x14ac:dyDescent="0.25">
      <c r="A1856" s="51"/>
      <c r="B1856" s="77"/>
      <c r="C1856" s="5"/>
      <c r="D1856" s="5"/>
      <c r="E1856" s="5"/>
      <c r="F1856" s="5"/>
      <c r="G1856" s="5"/>
      <c r="H1856" s="5"/>
      <c r="I1856" s="20"/>
      <c r="J1856" s="5"/>
      <c r="K1856" s="5"/>
      <c r="L1856" s="5"/>
      <c r="M1856" s="20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</row>
    <row r="1857" spans="1:28" x14ac:dyDescent="0.25">
      <c r="A1857" s="51"/>
      <c r="B1857" s="77"/>
      <c r="C1857" s="5"/>
      <c r="D1857" s="5"/>
      <c r="E1857" s="5"/>
      <c r="F1857" s="5"/>
      <c r="G1857" s="5"/>
      <c r="H1857" s="5"/>
      <c r="I1857" s="20"/>
      <c r="J1857" s="5"/>
      <c r="K1857" s="5"/>
      <c r="L1857" s="5"/>
      <c r="M1857" s="20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</row>
    <row r="1858" spans="1:28" x14ac:dyDescent="0.25">
      <c r="A1858" s="59"/>
      <c r="B1858" s="77"/>
      <c r="C1858" s="5"/>
      <c r="D1858" s="5"/>
      <c r="E1858" s="5"/>
      <c r="F1858" s="5"/>
      <c r="G1858" s="5"/>
      <c r="H1858" s="5"/>
      <c r="I1858" s="20"/>
      <c r="J1858" s="5"/>
      <c r="K1858" s="5"/>
      <c r="L1858" s="5"/>
      <c r="M1858" s="20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</row>
    <row r="1859" spans="1:28" x14ac:dyDescent="0.25">
      <c r="A1859" s="51"/>
      <c r="B1859" s="77"/>
      <c r="C1859" s="5"/>
      <c r="D1859" s="5"/>
      <c r="E1859" s="5"/>
      <c r="F1859" s="5"/>
      <c r="G1859" s="5"/>
      <c r="H1859" s="5"/>
      <c r="I1859" s="20"/>
      <c r="J1859" s="5"/>
      <c r="K1859" s="5"/>
      <c r="L1859" s="5"/>
      <c r="M1859" s="20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</row>
    <row r="1860" spans="1:28" x14ac:dyDescent="0.25">
      <c r="A1860" s="51"/>
      <c r="B1860" s="77"/>
      <c r="C1860" s="5"/>
      <c r="D1860" s="5"/>
      <c r="E1860" s="5"/>
      <c r="F1860" s="5"/>
      <c r="G1860" s="5"/>
      <c r="H1860" s="5"/>
      <c r="I1860" s="20"/>
      <c r="J1860" s="5"/>
      <c r="K1860" s="5"/>
      <c r="L1860" s="5"/>
      <c r="M1860" s="20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</row>
    <row r="1861" spans="1:28" x14ac:dyDescent="0.25">
      <c r="A1861" s="6"/>
      <c r="B1861" s="77"/>
      <c r="C1861" s="5"/>
      <c r="D1861" s="5"/>
      <c r="E1861" s="5"/>
      <c r="F1861" s="5"/>
      <c r="G1861" s="5"/>
      <c r="H1861" s="5"/>
      <c r="I1861" s="20"/>
      <c r="J1861" s="5"/>
      <c r="K1861" s="5"/>
      <c r="L1861" s="5"/>
      <c r="M1861" s="20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</row>
    <row r="1862" spans="1:28" x14ac:dyDescent="0.25">
      <c r="A1862" s="51"/>
      <c r="B1862" s="77"/>
      <c r="C1862" s="5"/>
      <c r="D1862" s="5"/>
      <c r="E1862" s="5"/>
      <c r="F1862" s="5"/>
      <c r="G1862" s="5"/>
      <c r="H1862" s="5"/>
      <c r="I1862" s="20"/>
      <c r="J1862" s="5"/>
      <c r="K1862" s="5"/>
      <c r="L1862" s="5"/>
      <c r="M1862" s="20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</row>
    <row r="1863" spans="1:28" x14ac:dyDescent="0.25">
      <c r="A1863" s="51"/>
      <c r="B1863" s="77"/>
      <c r="C1863" s="5"/>
      <c r="D1863" s="5"/>
      <c r="E1863" s="5"/>
      <c r="F1863" s="5"/>
      <c r="G1863" s="5"/>
      <c r="H1863" s="5"/>
      <c r="I1863" s="20"/>
      <c r="J1863" s="5"/>
      <c r="K1863" s="5"/>
      <c r="L1863" s="5"/>
      <c r="M1863" s="20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</row>
    <row r="1864" spans="1:28" x14ac:dyDescent="0.25">
      <c r="B1864" s="77"/>
      <c r="C1864" s="5"/>
      <c r="D1864" s="5"/>
      <c r="E1864" s="5"/>
      <c r="F1864" s="5"/>
      <c r="G1864" s="5"/>
      <c r="H1864" s="5"/>
      <c r="I1864" s="20"/>
      <c r="J1864" s="5"/>
      <c r="K1864" s="5"/>
      <c r="L1864" s="5"/>
      <c r="M1864" s="20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</row>
    <row r="1865" spans="1:28" x14ac:dyDescent="0.25">
      <c r="B1865" s="77"/>
      <c r="C1865" s="5"/>
      <c r="D1865" s="5"/>
      <c r="E1865" s="5"/>
      <c r="F1865" s="5"/>
      <c r="G1865" s="5"/>
      <c r="H1865" s="5"/>
      <c r="I1865" s="20"/>
      <c r="J1865" s="5"/>
      <c r="K1865" s="5"/>
      <c r="L1865" s="5"/>
      <c r="M1865" s="20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</row>
    <row r="1866" spans="1:28" x14ac:dyDescent="0.25">
      <c r="B1866" s="77"/>
      <c r="C1866" s="5"/>
      <c r="D1866" s="5"/>
      <c r="E1866" s="5"/>
      <c r="F1866" s="5"/>
      <c r="G1866" s="5"/>
      <c r="H1866" s="5"/>
      <c r="I1866" s="20"/>
      <c r="J1866" s="5"/>
      <c r="K1866" s="5"/>
      <c r="L1866" s="5"/>
      <c r="M1866" s="20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</row>
    <row r="1867" spans="1:28" x14ac:dyDescent="0.25">
      <c r="B1867" s="77"/>
      <c r="C1867" s="5"/>
      <c r="D1867" s="5"/>
      <c r="E1867" s="5"/>
      <c r="F1867" s="5"/>
      <c r="G1867" s="5"/>
      <c r="H1867" s="5"/>
      <c r="I1867" s="20"/>
      <c r="J1867" s="5"/>
      <c r="K1867" s="5"/>
      <c r="L1867" s="5"/>
      <c r="M1867" s="20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</row>
    <row r="1868" spans="1:28" x14ac:dyDescent="0.25">
      <c r="B1868" s="77"/>
      <c r="C1868" s="5"/>
      <c r="D1868" s="5"/>
      <c r="E1868" s="5"/>
      <c r="F1868" s="5"/>
      <c r="G1868" s="5"/>
      <c r="H1868" s="5"/>
      <c r="I1868" s="20"/>
      <c r="J1868" s="5"/>
      <c r="K1868" s="5"/>
      <c r="L1868" s="5"/>
      <c r="M1868" s="20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</row>
    <row r="1869" spans="1:28" x14ac:dyDescent="0.25">
      <c r="B1869" s="77"/>
      <c r="C1869" s="5"/>
      <c r="D1869" s="5"/>
      <c r="E1869" s="5"/>
      <c r="F1869" s="5"/>
      <c r="G1869" s="5"/>
      <c r="H1869" s="5"/>
      <c r="I1869" s="20"/>
      <c r="J1869" s="5"/>
      <c r="K1869" s="5"/>
      <c r="L1869" s="5"/>
      <c r="M1869" s="20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</row>
    <row r="1870" spans="1:28" x14ac:dyDescent="0.25">
      <c r="B1870" s="77"/>
      <c r="C1870" s="5"/>
      <c r="D1870" s="5"/>
      <c r="E1870" s="5"/>
      <c r="F1870" s="5"/>
      <c r="G1870" s="5"/>
      <c r="H1870" s="5"/>
      <c r="I1870" s="20"/>
      <c r="J1870" s="5"/>
      <c r="K1870" s="5"/>
      <c r="L1870" s="5"/>
      <c r="M1870" s="20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</row>
    <row r="1871" spans="1:28" x14ac:dyDescent="0.25">
      <c r="A1871" s="71"/>
      <c r="B1871" s="77"/>
      <c r="C1871" s="5"/>
      <c r="D1871" s="5"/>
      <c r="E1871" s="5"/>
      <c r="F1871" s="5"/>
      <c r="G1871" s="5"/>
      <c r="H1871" s="5"/>
      <c r="I1871" s="20"/>
      <c r="J1871" s="5"/>
      <c r="K1871" s="5"/>
      <c r="L1871" s="5"/>
      <c r="M1871" s="20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</row>
    <row r="1872" spans="1:28" x14ac:dyDescent="0.25">
      <c r="A1872" s="51"/>
      <c r="B1872" s="203"/>
      <c r="C1872" s="4"/>
      <c r="D1872" s="4"/>
      <c r="E1872" s="4"/>
      <c r="F1872" s="4"/>
      <c r="G1872" s="16"/>
      <c r="H1872" s="16"/>
      <c r="I1872" s="15"/>
      <c r="J1872" s="16"/>
      <c r="K1872" s="16"/>
      <c r="L1872" s="16"/>
      <c r="M1872" s="1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</row>
    <row r="1873" spans="1:28" x14ac:dyDescent="0.25">
      <c r="A1873" s="51"/>
      <c r="B1873" s="205"/>
      <c r="C1873" s="6"/>
      <c r="D1873" s="6"/>
      <c r="E1873" s="6"/>
      <c r="F1873" s="6"/>
      <c r="G1873" s="6"/>
      <c r="H1873" s="6"/>
      <c r="I1873" s="19"/>
      <c r="J1873" s="6"/>
      <c r="K1873" s="6"/>
      <c r="L1873" s="6"/>
      <c r="M1873" s="19"/>
      <c r="N1873" s="16"/>
      <c r="O1873" s="2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</row>
    <row r="1874" spans="1:28" x14ac:dyDescent="0.25">
      <c r="A1874" s="51"/>
      <c r="B1874" s="205"/>
      <c r="C1874" s="6"/>
      <c r="D1874" s="6"/>
      <c r="E1874" s="6"/>
      <c r="F1874" s="6"/>
      <c r="G1874" s="6"/>
      <c r="H1874" s="6"/>
      <c r="I1874" s="19"/>
      <c r="J1874" s="6"/>
      <c r="K1874" s="6"/>
      <c r="L1874" s="6"/>
      <c r="M1874" s="19"/>
      <c r="N1874" s="6"/>
      <c r="O1874" s="6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</row>
    <row r="1875" spans="1:28" x14ac:dyDescent="0.25">
      <c r="A1875" s="51"/>
      <c r="B1875" s="205"/>
      <c r="C1875" s="6"/>
      <c r="D1875" s="6"/>
      <c r="E1875" s="6"/>
      <c r="F1875" s="6"/>
      <c r="G1875" s="6"/>
      <c r="H1875" s="6"/>
      <c r="I1875" s="19"/>
      <c r="J1875" s="6"/>
      <c r="K1875" s="6"/>
      <c r="L1875" s="6"/>
      <c r="M1875" s="19"/>
      <c r="N1875" s="6"/>
      <c r="O1875" s="6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</row>
    <row r="1876" spans="1:28" x14ac:dyDescent="0.25">
      <c r="A1876" s="51"/>
      <c r="B1876" s="205"/>
      <c r="C1876" s="6"/>
      <c r="D1876" s="6"/>
      <c r="E1876" s="6"/>
      <c r="F1876" s="6"/>
      <c r="G1876" s="6"/>
      <c r="H1876" s="6"/>
      <c r="I1876" s="19"/>
      <c r="J1876" s="6"/>
      <c r="K1876" s="6"/>
      <c r="L1876" s="6"/>
      <c r="M1876" s="19"/>
      <c r="N1876" s="6"/>
      <c r="O1876" s="6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</row>
    <row r="1877" spans="1:28" x14ac:dyDescent="0.25">
      <c r="A1877" s="51"/>
      <c r="B1877" s="205"/>
      <c r="C1877" s="6"/>
      <c r="D1877" s="6"/>
      <c r="E1877" s="6"/>
      <c r="F1877" s="6"/>
      <c r="G1877" s="6"/>
      <c r="H1877" s="6"/>
      <c r="I1877" s="19"/>
      <c r="J1877" s="6"/>
      <c r="K1877" s="6"/>
      <c r="L1877" s="6"/>
      <c r="M1877" s="19"/>
      <c r="N1877" s="6"/>
      <c r="O1877" s="6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</row>
    <row r="1878" spans="1:28" x14ac:dyDescent="0.25">
      <c r="A1878" s="51"/>
      <c r="B1878" s="205"/>
      <c r="C1878" s="6"/>
      <c r="D1878" s="6"/>
      <c r="E1878" s="6"/>
      <c r="F1878" s="6"/>
      <c r="G1878" s="6"/>
      <c r="H1878" s="6"/>
      <c r="I1878" s="19"/>
      <c r="J1878" s="6"/>
      <c r="K1878" s="6"/>
      <c r="L1878" s="6"/>
      <c r="M1878" s="19"/>
      <c r="N1878" s="6"/>
      <c r="O1878" s="6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</row>
    <row r="1879" spans="1:28" x14ac:dyDescent="0.25">
      <c r="A1879" s="51"/>
      <c r="B1879" s="205"/>
      <c r="C1879" s="6"/>
      <c r="D1879" s="6"/>
      <c r="E1879" s="6"/>
      <c r="F1879" s="6"/>
      <c r="G1879" s="6"/>
      <c r="H1879" s="6"/>
      <c r="I1879" s="19"/>
      <c r="J1879" s="6"/>
      <c r="K1879" s="6"/>
      <c r="L1879" s="6"/>
      <c r="M1879" s="19"/>
      <c r="N1879" s="6"/>
      <c r="O1879" s="6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</row>
    <row r="1880" spans="1:28" x14ac:dyDescent="0.25">
      <c r="A1880" s="51"/>
      <c r="B1880" s="205"/>
      <c r="C1880" s="6"/>
      <c r="D1880" s="6"/>
      <c r="E1880" s="6"/>
      <c r="F1880" s="6"/>
      <c r="G1880" s="6"/>
      <c r="H1880" s="6"/>
      <c r="I1880" s="19"/>
      <c r="J1880" s="6"/>
      <c r="K1880" s="6"/>
      <c r="L1880" s="6"/>
      <c r="M1880" s="19"/>
      <c r="N1880" s="6"/>
      <c r="O1880" s="6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</row>
    <row r="1881" spans="1:28" x14ac:dyDescent="0.25">
      <c r="A1881" s="51"/>
      <c r="B1881" s="205"/>
      <c r="C1881" s="6"/>
      <c r="D1881" s="6"/>
      <c r="E1881" s="6"/>
      <c r="F1881" s="6"/>
      <c r="G1881" s="6"/>
      <c r="H1881" s="6"/>
      <c r="I1881" s="19"/>
      <c r="J1881" s="6"/>
      <c r="K1881" s="6"/>
      <c r="L1881" s="6"/>
      <c r="M1881" s="19"/>
      <c r="N1881" s="6"/>
      <c r="O1881" s="6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</row>
    <row r="1882" spans="1:28" x14ac:dyDescent="0.25">
      <c r="A1882" s="51"/>
      <c r="B1882" s="205"/>
      <c r="C1882" s="6"/>
      <c r="D1882" s="6"/>
      <c r="E1882" s="6"/>
      <c r="F1882" s="6"/>
      <c r="G1882" s="6"/>
      <c r="H1882" s="6"/>
      <c r="I1882" s="19"/>
      <c r="J1882" s="6"/>
      <c r="K1882" s="6"/>
      <c r="L1882" s="6"/>
      <c r="M1882" s="19"/>
      <c r="N1882" s="6"/>
      <c r="O1882" s="6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</row>
    <row r="1883" spans="1:28" x14ac:dyDescent="0.25">
      <c r="A1883" s="51"/>
      <c r="B1883" s="205"/>
      <c r="C1883" s="6"/>
      <c r="D1883" s="6"/>
      <c r="E1883" s="6"/>
      <c r="F1883" s="6"/>
      <c r="G1883" s="6"/>
      <c r="H1883" s="6"/>
      <c r="I1883" s="19"/>
      <c r="J1883" s="6"/>
      <c r="K1883" s="6"/>
      <c r="L1883" s="6"/>
      <c r="M1883" s="19"/>
      <c r="N1883" s="6"/>
      <c r="O1883" s="6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</row>
    <row r="1884" spans="1:28" x14ac:dyDescent="0.25">
      <c r="A1884" s="51"/>
      <c r="B1884" s="77"/>
      <c r="C1884" s="5"/>
      <c r="D1884" s="5"/>
      <c r="E1884" s="5"/>
      <c r="F1884" s="5"/>
      <c r="G1884" s="5"/>
      <c r="H1884" s="5"/>
      <c r="I1884" s="20"/>
      <c r="J1884" s="5"/>
      <c r="K1884" s="5"/>
      <c r="L1884" s="5"/>
      <c r="M1884" s="20"/>
      <c r="N1884" s="6"/>
      <c r="O1884" s="6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</row>
    <row r="1885" spans="1:28" x14ac:dyDescent="0.25">
      <c r="A1885" s="51"/>
      <c r="B1885" s="77"/>
      <c r="C1885" s="5"/>
      <c r="D1885" s="5"/>
      <c r="E1885" s="5"/>
      <c r="F1885" s="5"/>
      <c r="G1885" s="5"/>
      <c r="H1885" s="5"/>
      <c r="I1885" s="20"/>
      <c r="J1885" s="5"/>
      <c r="K1885" s="5"/>
      <c r="L1885" s="5"/>
      <c r="M1885" s="20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</row>
    <row r="1886" spans="1:28" x14ac:dyDescent="0.25">
      <c r="A1886" s="51"/>
      <c r="B1886" s="77"/>
      <c r="C1886" s="5"/>
      <c r="D1886" s="5"/>
      <c r="E1886" s="5"/>
      <c r="F1886" s="5"/>
      <c r="G1886" s="5"/>
      <c r="H1886" s="5"/>
      <c r="I1886" s="20"/>
      <c r="J1886" s="5"/>
      <c r="K1886" s="5"/>
      <c r="L1886" s="5"/>
      <c r="M1886" s="20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</row>
    <row r="1887" spans="1:28" x14ac:dyDescent="0.25">
      <c r="A1887" s="51"/>
      <c r="B1887" s="77"/>
      <c r="C1887" s="5"/>
      <c r="D1887" s="5"/>
      <c r="E1887" s="5"/>
      <c r="F1887" s="5"/>
      <c r="G1887" s="5"/>
      <c r="H1887" s="5"/>
      <c r="I1887" s="20"/>
      <c r="J1887" s="5"/>
      <c r="K1887" s="5"/>
      <c r="L1887" s="5"/>
      <c r="M1887" s="20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</row>
    <row r="1888" spans="1:28" x14ac:dyDescent="0.25">
      <c r="A1888" s="51"/>
      <c r="B1888" s="77"/>
      <c r="C1888" s="5"/>
      <c r="D1888" s="5"/>
      <c r="E1888" s="5"/>
      <c r="F1888" s="5"/>
      <c r="G1888" s="5"/>
      <c r="H1888" s="5"/>
      <c r="I1888" s="20"/>
      <c r="J1888" s="5"/>
      <c r="K1888" s="5"/>
      <c r="L1888" s="5"/>
      <c r="M1888" s="20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</row>
    <row r="1889" spans="1:28" x14ac:dyDescent="0.25">
      <c r="A1889" s="51"/>
      <c r="B1889" s="77"/>
      <c r="C1889" s="5"/>
      <c r="D1889" s="5"/>
      <c r="E1889" s="5"/>
      <c r="F1889" s="5"/>
      <c r="G1889" s="5"/>
      <c r="H1889" s="5"/>
      <c r="I1889" s="20"/>
      <c r="J1889" s="5"/>
      <c r="K1889" s="5"/>
      <c r="L1889" s="5"/>
      <c r="M1889" s="20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</row>
    <row r="1890" spans="1:28" x14ac:dyDescent="0.25">
      <c r="A1890" s="51"/>
      <c r="B1890" s="77"/>
      <c r="C1890" s="5"/>
      <c r="D1890" s="5"/>
      <c r="E1890" s="5"/>
      <c r="F1890" s="5"/>
      <c r="G1890" s="5"/>
      <c r="H1890" s="5"/>
      <c r="I1890" s="20"/>
      <c r="J1890" s="5"/>
      <c r="K1890" s="5"/>
      <c r="L1890" s="5"/>
      <c r="M1890" s="20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</row>
    <row r="1891" spans="1:28" x14ac:dyDescent="0.25">
      <c r="A1891" s="51"/>
      <c r="B1891" s="77"/>
      <c r="C1891" s="5"/>
      <c r="D1891" s="5"/>
      <c r="E1891" s="5"/>
      <c r="F1891" s="5"/>
      <c r="G1891" s="5"/>
      <c r="H1891" s="5"/>
      <c r="I1891" s="20"/>
      <c r="J1891" s="5"/>
      <c r="K1891" s="5"/>
      <c r="L1891" s="5"/>
      <c r="M1891" s="20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</row>
    <row r="1892" spans="1:28" x14ac:dyDescent="0.25">
      <c r="A1892" s="59"/>
      <c r="B1892" s="77"/>
      <c r="C1892" s="5"/>
      <c r="D1892" s="5"/>
      <c r="E1892" s="5"/>
      <c r="F1892" s="5"/>
      <c r="G1892" s="5"/>
      <c r="H1892" s="5"/>
      <c r="I1892" s="20"/>
      <c r="J1892" s="5"/>
      <c r="K1892" s="5"/>
      <c r="L1892" s="5"/>
      <c r="M1892" s="20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</row>
    <row r="1893" spans="1:28" x14ac:dyDescent="0.25">
      <c r="A1893" s="51"/>
      <c r="B1893" s="77"/>
      <c r="C1893" s="5"/>
      <c r="D1893" s="5"/>
      <c r="E1893" s="5"/>
      <c r="F1893" s="5"/>
      <c r="G1893" s="5"/>
      <c r="H1893" s="5"/>
      <c r="I1893" s="20"/>
      <c r="J1893" s="5"/>
      <c r="K1893" s="5"/>
      <c r="L1893" s="5"/>
      <c r="M1893" s="20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</row>
    <row r="1894" spans="1:28" x14ac:dyDescent="0.25">
      <c r="A1894" s="6"/>
      <c r="B1894" s="77"/>
      <c r="C1894" s="5"/>
      <c r="D1894" s="5"/>
      <c r="E1894" s="5"/>
      <c r="F1894" s="5"/>
      <c r="G1894" s="5"/>
      <c r="H1894" s="5"/>
      <c r="I1894" s="20"/>
      <c r="J1894" s="5"/>
      <c r="K1894" s="5"/>
      <c r="L1894" s="5"/>
      <c r="M1894" s="20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</row>
    <row r="1895" spans="1:28" x14ac:dyDescent="0.25">
      <c r="A1895" s="51"/>
      <c r="B1895" s="77"/>
      <c r="C1895" s="5"/>
      <c r="D1895" s="5"/>
      <c r="E1895" s="5"/>
      <c r="F1895" s="5"/>
      <c r="G1895" s="5"/>
      <c r="H1895" s="5"/>
      <c r="I1895" s="20"/>
      <c r="J1895" s="5"/>
      <c r="K1895" s="5"/>
      <c r="L1895" s="5"/>
      <c r="M1895" s="20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</row>
    <row r="1896" spans="1:28" x14ac:dyDescent="0.25">
      <c r="A1896" s="51"/>
      <c r="B1896" s="77"/>
      <c r="C1896" s="5"/>
      <c r="D1896" s="5"/>
      <c r="E1896" s="5"/>
      <c r="F1896" s="5"/>
      <c r="G1896" s="5"/>
      <c r="H1896" s="5"/>
      <c r="I1896" s="20"/>
      <c r="J1896" s="5"/>
      <c r="K1896" s="5"/>
      <c r="L1896" s="5"/>
      <c r="M1896" s="20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</row>
    <row r="1897" spans="1:28" x14ac:dyDescent="0.25">
      <c r="B1897" s="77"/>
      <c r="C1897" s="5"/>
      <c r="D1897" s="5"/>
      <c r="E1897" s="5"/>
      <c r="F1897" s="5"/>
      <c r="G1897" s="5"/>
      <c r="H1897" s="5"/>
      <c r="I1897" s="20"/>
      <c r="J1897" s="5"/>
      <c r="K1897" s="5"/>
      <c r="L1897" s="5"/>
      <c r="M1897" s="20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</row>
    <row r="1898" spans="1:28" x14ac:dyDescent="0.25">
      <c r="B1898" s="77"/>
      <c r="C1898" s="5"/>
      <c r="D1898" s="5"/>
      <c r="E1898" s="5"/>
      <c r="F1898" s="5"/>
      <c r="G1898" s="5"/>
      <c r="H1898" s="5"/>
      <c r="I1898" s="20"/>
      <c r="J1898" s="5"/>
      <c r="K1898" s="5"/>
      <c r="L1898" s="5"/>
      <c r="M1898" s="20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</row>
    <row r="1899" spans="1:28" x14ac:dyDescent="0.25">
      <c r="B1899" s="77"/>
      <c r="C1899" s="5"/>
      <c r="D1899" s="5"/>
      <c r="E1899" s="5"/>
      <c r="F1899" s="5"/>
      <c r="G1899" s="5"/>
      <c r="H1899" s="5"/>
      <c r="I1899" s="20"/>
      <c r="J1899" s="5"/>
      <c r="K1899" s="5"/>
      <c r="L1899" s="5"/>
      <c r="M1899" s="20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</row>
    <row r="1900" spans="1:28" x14ac:dyDescent="0.25">
      <c r="B1900" s="77"/>
      <c r="C1900" s="5"/>
      <c r="D1900" s="5"/>
      <c r="E1900" s="5"/>
      <c r="F1900" s="5"/>
      <c r="G1900" s="5"/>
      <c r="H1900" s="5"/>
      <c r="I1900" s="20"/>
      <c r="J1900" s="5"/>
      <c r="K1900" s="5"/>
      <c r="L1900" s="5"/>
      <c r="M1900" s="20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</row>
    <row r="1901" spans="1:28" x14ac:dyDescent="0.25">
      <c r="B1901" s="77"/>
      <c r="C1901" s="5"/>
      <c r="D1901" s="5"/>
      <c r="E1901" s="5"/>
      <c r="F1901" s="5"/>
      <c r="G1901" s="5"/>
      <c r="H1901" s="5"/>
      <c r="I1901" s="20"/>
      <c r="J1901" s="5"/>
      <c r="K1901" s="5"/>
      <c r="L1901" s="5"/>
      <c r="M1901" s="20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</row>
    <row r="1902" spans="1:28" x14ac:dyDescent="0.25">
      <c r="B1902" s="77"/>
      <c r="C1902" s="5"/>
      <c r="D1902" s="5"/>
      <c r="E1902" s="5"/>
      <c r="F1902" s="5"/>
      <c r="G1902" s="5"/>
      <c r="H1902" s="5"/>
      <c r="I1902" s="20"/>
      <c r="J1902" s="5"/>
      <c r="K1902" s="5"/>
      <c r="L1902" s="5"/>
      <c r="M1902" s="20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</row>
    <row r="1903" spans="1:28" x14ac:dyDescent="0.25">
      <c r="B1903" s="77"/>
      <c r="C1903" s="5"/>
      <c r="D1903" s="5"/>
      <c r="E1903" s="5"/>
      <c r="F1903" s="5"/>
      <c r="G1903" s="5"/>
      <c r="H1903" s="5"/>
      <c r="I1903" s="20"/>
      <c r="J1903" s="5"/>
      <c r="K1903" s="5"/>
      <c r="L1903" s="5"/>
      <c r="M1903" s="20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</row>
    <row r="1904" spans="1:28" x14ac:dyDescent="0.25">
      <c r="A1904" s="71"/>
      <c r="B1904" s="77"/>
      <c r="C1904" s="5"/>
      <c r="D1904" s="5"/>
      <c r="E1904" s="5"/>
      <c r="F1904" s="5"/>
      <c r="G1904" s="5"/>
      <c r="H1904" s="5"/>
      <c r="I1904" s="20"/>
      <c r="J1904" s="5"/>
      <c r="K1904" s="5"/>
      <c r="L1904" s="5"/>
      <c r="M1904" s="20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</row>
    <row r="1905" spans="1:28" x14ac:dyDescent="0.25">
      <c r="A1905" s="51"/>
      <c r="B1905" s="203"/>
      <c r="C1905" s="4"/>
      <c r="D1905" s="4"/>
      <c r="E1905" s="4"/>
      <c r="F1905" s="4"/>
      <c r="G1905" s="16"/>
      <c r="H1905" s="16"/>
      <c r="I1905" s="15"/>
      <c r="J1905" s="16"/>
      <c r="K1905" s="16"/>
      <c r="L1905" s="16"/>
      <c r="M1905" s="1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</row>
    <row r="1906" spans="1:28" x14ac:dyDescent="0.25">
      <c r="A1906" s="51"/>
      <c r="B1906" s="205"/>
      <c r="C1906" s="6"/>
      <c r="D1906" s="6"/>
      <c r="E1906" s="6"/>
      <c r="F1906" s="6"/>
      <c r="G1906" s="6"/>
      <c r="H1906" s="6"/>
      <c r="I1906" s="19"/>
      <c r="J1906" s="6"/>
      <c r="K1906" s="6"/>
      <c r="L1906" s="6"/>
      <c r="M1906" s="19"/>
      <c r="N1906" s="16"/>
      <c r="O1906" s="2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</row>
    <row r="1907" spans="1:28" x14ac:dyDescent="0.25">
      <c r="A1907" s="51"/>
      <c r="B1907" s="205"/>
      <c r="C1907" s="6"/>
      <c r="D1907" s="6"/>
      <c r="E1907" s="6"/>
      <c r="F1907" s="6"/>
      <c r="G1907" s="6"/>
      <c r="H1907" s="6"/>
      <c r="I1907" s="19"/>
      <c r="J1907" s="6"/>
      <c r="K1907" s="6"/>
      <c r="L1907" s="6"/>
      <c r="M1907" s="19"/>
      <c r="N1907" s="6"/>
      <c r="O1907" s="6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</row>
    <row r="1908" spans="1:28" x14ac:dyDescent="0.25">
      <c r="A1908" s="51"/>
      <c r="B1908" s="205"/>
      <c r="C1908" s="6"/>
      <c r="D1908" s="6"/>
      <c r="E1908" s="6"/>
      <c r="F1908" s="6"/>
      <c r="G1908" s="6"/>
      <c r="H1908" s="6"/>
      <c r="I1908" s="19"/>
      <c r="J1908" s="6"/>
      <c r="K1908" s="6"/>
      <c r="L1908" s="6"/>
      <c r="M1908" s="19"/>
      <c r="N1908" s="6"/>
      <c r="O1908" s="6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</row>
    <row r="1909" spans="1:28" x14ac:dyDescent="0.25">
      <c r="A1909" s="51"/>
      <c r="B1909" s="205"/>
      <c r="C1909" s="6"/>
      <c r="D1909" s="6"/>
      <c r="E1909" s="6"/>
      <c r="F1909" s="6"/>
      <c r="G1909" s="6"/>
      <c r="H1909" s="6"/>
      <c r="I1909" s="19"/>
      <c r="J1909" s="6"/>
      <c r="K1909" s="6"/>
      <c r="L1909" s="6"/>
      <c r="M1909" s="19"/>
      <c r="N1909" s="6"/>
      <c r="O1909" s="6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</row>
    <row r="1910" spans="1:28" x14ac:dyDescent="0.25">
      <c r="A1910" s="51"/>
      <c r="B1910" s="205"/>
      <c r="C1910" s="6"/>
      <c r="D1910" s="6"/>
      <c r="E1910" s="6"/>
      <c r="F1910" s="6"/>
      <c r="G1910" s="6"/>
      <c r="H1910" s="6"/>
      <c r="I1910" s="19"/>
      <c r="J1910" s="6"/>
      <c r="K1910" s="6"/>
      <c r="L1910" s="6"/>
      <c r="M1910" s="19"/>
      <c r="N1910" s="6"/>
      <c r="O1910" s="6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</row>
    <row r="1911" spans="1:28" x14ac:dyDescent="0.25">
      <c r="A1911" s="51"/>
      <c r="B1911" s="205"/>
      <c r="C1911" s="6"/>
      <c r="D1911" s="6"/>
      <c r="E1911" s="6"/>
      <c r="F1911" s="6"/>
      <c r="G1911" s="6"/>
      <c r="H1911" s="6"/>
      <c r="I1911" s="19"/>
      <c r="J1911" s="6"/>
      <c r="K1911" s="6"/>
      <c r="L1911" s="6"/>
      <c r="M1911" s="19"/>
      <c r="N1911" s="6"/>
      <c r="O1911" s="6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</row>
    <row r="1912" spans="1:28" x14ac:dyDescent="0.25">
      <c r="A1912" s="51"/>
      <c r="B1912" s="205"/>
      <c r="C1912" s="6"/>
      <c r="D1912" s="6"/>
      <c r="E1912" s="6"/>
      <c r="F1912" s="6"/>
      <c r="G1912" s="6"/>
      <c r="H1912" s="6"/>
      <c r="I1912" s="19"/>
      <c r="J1912" s="6"/>
      <c r="K1912" s="6"/>
      <c r="L1912" s="6"/>
      <c r="M1912" s="19"/>
      <c r="N1912" s="6"/>
      <c r="O1912" s="6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</row>
    <row r="1913" spans="1:28" x14ac:dyDescent="0.25">
      <c r="A1913" s="51"/>
      <c r="B1913" s="205"/>
      <c r="C1913" s="6"/>
      <c r="D1913" s="6"/>
      <c r="E1913" s="6"/>
      <c r="F1913" s="6"/>
      <c r="G1913" s="6"/>
      <c r="H1913" s="6"/>
      <c r="I1913" s="19"/>
      <c r="J1913" s="6"/>
      <c r="K1913" s="6"/>
      <c r="L1913" s="6"/>
      <c r="M1913" s="19"/>
      <c r="N1913" s="6"/>
      <c r="O1913" s="6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</row>
    <row r="1914" spans="1:28" x14ac:dyDescent="0.25">
      <c r="A1914" s="51"/>
      <c r="B1914" s="205"/>
      <c r="C1914" s="6"/>
      <c r="D1914" s="6"/>
      <c r="E1914" s="6"/>
      <c r="F1914" s="6"/>
      <c r="G1914" s="6"/>
      <c r="H1914" s="6"/>
      <c r="I1914" s="19"/>
      <c r="J1914" s="6"/>
      <c r="K1914" s="6"/>
      <c r="L1914" s="6"/>
      <c r="M1914" s="19"/>
      <c r="N1914" s="6"/>
      <c r="O1914" s="6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</row>
    <row r="1915" spans="1:28" x14ac:dyDescent="0.25">
      <c r="A1915" s="51"/>
      <c r="B1915" s="205"/>
      <c r="C1915" s="6"/>
      <c r="D1915" s="6"/>
      <c r="E1915" s="6"/>
      <c r="F1915" s="6"/>
      <c r="G1915" s="6"/>
      <c r="H1915" s="6"/>
      <c r="I1915" s="19"/>
      <c r="J1915" s="6"/>
      <c r="K1915" s="6"/>
      <c r="L1915" s="6"/>
      <c r="M1915" s="19"/>
      <c r="N1915" s="6"/>
      <c r="O1915" s="6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</row>
    <row r="1916" spans="1:28" x14ac:dyDescent="0.25">
      <c r="A1916" s="51"/>
      <c r="B1916" s="205"/>
      <c r="C1916" s="6"/>
      <c r="D1916" s="6"/>
      <c r="E1916" s="6"/>
      <c r="F1916" s="6"/>
      <c r="G1916" s="6"/>
      <c r="H1916" s="6"/>
      <c r="I1916" s="19"/>
      <c r="J1916" s="6"/>
      <c r="K1916" s="6"/>
      <c r="L1916" s="6"/>
      <c r="M1916" s="19"/>
      <c r="N1916" s="6"/>
      <c r="O1916" s="6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</row>
    <row r="1917" spans="1:28" x14ac:dyDescent="0.25">
      <c r="A1917" s="51"/>
      <c r="B1917" s="77"/>
      <c r="C1917" s="5"/>
      <c r="D1917" s="5"/>
      <c r="E1917" s="5"/>
      <c r="F1917" s="5"/>
      <c r="G1917" s="5"/>
      <c r="H1917" s="5"/>
      <c r="I1917" s="20"/>
      <c r="J1917" s="5"/>
      <c r="K1917" s="5"/>
      <c r="L1917" s="5"/>
      <c r="M1917" s="20"/>
      <c r="N1917" s="6"/>
      <c r="O1917" s="6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</row>
    <row r="1918" spans="1:28" x14ac:dyDescent="0.25">
      <c r="A1918" s="51"/>
      <c r="B1918" s="77"/>
      <c r="C1918" s="5"/>
      <c r="D1918" s="5"/>
      <c r="E1918" s="5"/>
      <c r="F1918" s="5"/>
      <c r="G1918" s="5"/>
      <c r="H1918" s="5"/>
      <c r="I1918" s="20"/>
      <c r="J1918" s="5"/>
      <c r="K1918" s="5"/>
      <c r="L1918" s="5"/>
      <c r="M1918" s="20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</row>
    <row r="1919" spans="1:28" x14ac:dyDescent="0.25">
      <c r="A1919" s="51"/>
      <c r="B1919" s="77"/>
      <c r="C1919" s="5"/>
      <c r="D1919" s="5"/>
      <c r="E1919" s="5"/>
      <c r="F1919" s="5"/>
      <c r="G1919" s="5"/>
      <c r="H1919" s="5"/>
      <c r="I1919" s="20"/>
      <c r="J1919" s="5"/>
      <c r="K1919" s="5"/>
      <c r="L1919" s="5"/>
      <c r="M1919" s="20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</row>
    <row r="1920" spans="1:28" x14ac:dyDescent="0.25">
      <c r="A1920" s="51"/>
      <c r="B1920" s="77"/>
      <c r="C1920" s="5"/>
      <c r="D1920" s="5"/>
      <c r="E1920" s="5"/>
      <c r="F1920" s="5"/>
      <c r="G1920" s="5"/>
      <c r="H1920" s="5"/>
      <c r="I1920" s="20"/>
      <c r="J1920" s="5"/>
      <c r="K1920" s="5"/>
      <c r="L1920" s="5"/>
      <c r="M1920" s="20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</row>
    <row r="1921" spans="1:28" x14ac:dyDescent="0.25">
      <c r="A1921" s="51"/>
      <c r="B1921" s="77"/>
      <c r="C1921" s="5"/>
      <c r="D1921" s="5"/>
      <c r="E1921" s="5"/>
      <c r="F1921" s="5"/>
      <c r="G1921" s="5"/>
      <c r="H1921" s="5"/>
      <c r="I1921" s="20"/>
      <c r="J1921" s="5"/>
      <c r="K1921" s="5"/>
      <c r="L1921" s="5"/>
      <c r="M1921" s="20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</row>
    <row r="1922" spans="1:28" x14ac:dyDescent="0.25">
      <c r="A1922" s="51"/>
      <c r="B1922" s="77"/>
      <c r="C1922" s="5"/>
      <c r="D1922" s="5"/>
      <c r="E1922" s="5"/>
      <c r="F1922" s="5"/>
      <c r="G1922" s="5"/>
      <c r="H1922" s="5"/>
      <c r="I1922" s="20"/>
      <c r="J1922" s="5"/>
      <c r="K1922" s="5"/>
      <c r="L1922" s="5"/>
      <c r="M1922" s="20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</row>
    <row r="1923" spans="1:28" x14ac:dyDescent="0.25">
      <c r="A1923" s="51"/>
      <c r="B1923" s="77"/>
      <c r="C1923" s="5"/>
      <c r="D1923" s="5"/>
      <c r="E1923" s="5"/>
      <c r="F1923" s="5"/>
      <c r="G1923" s="5"/>
      <c r="H1923" s="5"/>
      <c r="I1923" s="20"/>
      <c r="J1923" s="5"/>
      <c r="K1923" s="5"/>
      <c r="L1923" s="5"/>
      <c r="M1923" s="20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</row>
    <row r="1924" spans="1:28" x14ac:dyDescent="0.25">
      <c r="A1924" s="51"/>
      <c r="B1924" s="77"/>
      <c r="C1924" s="5"/>
      <c r="D1924" s="5"/>
      <c r="E1924" s="5"/>
      <c r="F1924" s="5"/>
      <c r="G1924" s="5"/>
      <c r="H1924" s="5"/>
      <c r="I1924" s="20"/>
      <c r="J1924" s="5"/>
      <c r="K1924" s="5"/>
      <c r="L1924" s="5"/>
      <c r="M1924" s="20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</row>
    <row r="1925" spans="1:28" x14ac:dyDescent="0.25">
      <c r="A1925" s="51"/>
      <c r="B1925" s="77"/>
      <c r="C1925" s="5"/>
      <c r="D1925" s="5"/>
      <c r="E1925" s="5"/>
      <c r="F1925" s="5"/>
      <c r="G1925" s="5"/>
      <c r="H1925" s="5"/>
      <c r="I1925" s="20"/>
      <c r="J1925" s="5"/>
      <c r="K1925" s="5"/>
      <c r="L1925" s="5"/>
      <c r="M1925" s="20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</row>
    <row r="1926" spans="1:28" x14ac:dyDescent="0.25">
      <c r="A1926" s="51"/>
      <c r="B1926" s="77"/>
      <c r="C1926" s="5"/>
      <c r="D1926" s="5"/>
      <c r="E1926" s="5"/>
      <c r="F1926" s="5"/>
      <c r="G1926" s="5"/>
      <c r="H1926" s="5"/>
      <c r="I1926" s="20"/>
      <c r="J1926" s="5"/>
      <c r="K1926" s="5"/>
      <c r="L1926" s="5"/>
      <c r="M1926" s="20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</row>
    <row r="1927" spans="1:28" x14ac:dyDescent="0.25">
      <c r="A1927" s="6"/>
      <c r="B1927" s="77"/>
      <c r="C1927" s="5"/>
      <c r="D1927" s="5"/>
      <c r="E1927" s="5"/>
      <c r="F1927" s="5"/>
      <c r="G1927" s="5"/>
      <c r="H1927" s="5"/>
      <c r="I1927" s="20"/>
      <c r="J1927" s="5"/>
      <c r="K1927" s="5"/>
      <c r="L1927" s="5"/>
      <c r="M1927" s="20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</row>
    <row r="1928" spans="1:28" x14ac:dyDescent="0.25">
      <c r="A1928" s="51"/>
      <c r="B1928" s="77"/>
      <c r="C1928" s="5"/>
      <c r="D1928" s="5"/>
      <c r="E1928" s="5"/>
      <c r="F1928" s="5"/>
      <c r="G1928" s="5"/>
      <c r="H1928" s="5"/>
      <c r="I1928" s="20"/>
      <c r="J1928" s="5"/>
      <c r="K1928" s="5"/>
      <c r="L1928" s="5"/>
      <c r="M1928" s="20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</row>
    <row r="1929" spans="1:28" x14ac:dyDescent="0.25">
      <c r="A1929" s="51"/>
      <c r="B1929" s="77"/>
      <c r="C1929" s="5"/>
      <c r="D1929" s="5"/>
      <c r="E1929" s="5"/>
      <c r="F1929" s="5"/>
      <c r="G1929" s="5"/>
      <c r="H1929" s="5"/>
      <c r="I1929" s="20"/>
      <c r="J1929" s="5"/>
      <c r="K1929" s="5"/>
      <c r="L1929" s="5"/>
      <c r="M1929" s="20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</row>
    <row r="1930" spans="1:28" x14ac:dyDescent="0.25">
      <c r="B1930" s="77"/>
      <c r="C1930" s="5"/>
      <c r="D1930" s="5"/>
      <c r="E1930" s="5"/>
      <c r="F1930" s="5"/>
      <c r="G1930" s="5"/>
      <c r="H1930" s="5"/>
      <c r="I1930" s="20"/>
      <c r="J1930" s="5"/>
      <c r="K1930" s="5"/>
      <c r="L1930" s="5"/>
      <c r="M1930" s="20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</row>
    <row r="1931" spans="1:28" x14ac:dyDescent="0.25">
      <c r="B1931" s="77"/>
      <c r="C1931" s="5"/>
      <c r="D1931" s="5"/>
      <c r="E1931" s="5"/>
      <c r="F1931" s="5"/>
      <c r="G1931" s="5"/>
      <c r="H1931" s="5"/>
      <c r="I1931" s="20"/>
      <c r="J1931" s="5"/>
      <c r="K1931" s="5"/>
      <c r="L1931" s="5"/>
      <c r="M1931" s="20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</row>
    <row r="1932" spans="1:28" x14ac:dyDescent="0.25">
      <c r="B1932" s="77"/>
      <c r="C1932" s="5"/>
      <c r="D1932" s="5"/>
      <c r="E1932" s="5"/>
      <c r="F1932" s="5"/>
      <c r="G1932" s="5"/>
      <c r="H1932" s="5"/>
      <c r="I1932" s="20"/>
      <c r="J1932" s="5"/>
      <c r="K1932" s="5"/>
      <c r="L1932" s="5"/>
      <c r="M1932" s="20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</row>
    <row r="1933" spans="1:28" x14ac:dyDescent="0.25">
      <c r="B1933" s="77"/>
      <c r="C1933" s="5"/>
      <c r="D1933" s="5"/>
      <c r="E1933" s="5"/>
      <c r="F1933" s="5"/>
      <c r="G1933" s="5"/>
      <c r="H1933" s="5"/>
      <c r="I1933" s="20"/>
      <c r="J1933" s="5"/>
      <c r="K1933" s="5"/>
      <c r="L1933" s="5"/>
      <c r="M1933" s="20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</row>
    <row r="1934" spans="1:28" x14ac:dyDescent="0.25">
      <c r="B1934" s="77"/>
      <c r="C1934" s="5"/>
      <c r="D1934" s="5"/>
      <c r="E1934" s="5"/>
      <c r="F1934" s="5"/>
      <c r="G1934" s="5"/>
      <c r="H1934" s="5"/>
      <c r="I1934" s="20"/>
      <c r="J1934" s="5"/>
      <c r="K1934" s="5"/>
      <c r="L1934" s="5"/>
      <c r="M1934" s="20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</row>
    <row r="1935" spans="1:28" x14ac:dyDescent="0.25">
      <c r="B1935" s="77"/>
      <c r="C1935" s="5"/>
      <c r="D1935" s="5"/>
      <c r="E1935" s="5"/>
      <c r="F1935" s="5"/>
      <c r="G1935" s="5"/>
      <c r="H1935" s="5"/>
      <c r="I1935" s="20"/>
      <c r="J1935" s="5"/>
      <c r="K1935" s="5"/>
      <c r="L1935" s="5"/>
      <c r="M1935" s="20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</row>
    <row r="1936" spans="1:28" x14ac:dyDescent="0.25">
      <c r="B1936" s="77"/>
      <c r="C1936" s="5"/>
      <c r="D1936" s="5"/>
      <c r="E1936" s="5"/>
      <c r="F1936" s="5"/>
      <c r="G1936" s="5"/>
      <c r="H1936" s="5"/>
      <c r="I1936" s="20"/>
      <c r="J1936" s="5"/>
      <c r="K1936" s="5"/>
      <c r="L1936" s="5"/>
      <c r="M1936" s="20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</row>
    <row r="1937" spans="1:28" x14ac:dyDescent="0.25">
      <c r="A1937" s="71"/>
      <c r="B1937" s="77"/>
      <c r="C1937" s="5"/>
      <c r="D1937" s="5"/>
      <c r="E1937" s="5"/>
      <c r="F1937" s="5"/>
      <c r="G1937" s="5"/>
      <c r="H1937" s="5"/>
      <c r="I1937" s="20"/>
      <c r="J1937" s="5"/>
      <c r="K1937" s="5"/>
      <c r="L1937" s="5"/>
      <c r="M1937" s="20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</row>
    <row r="1938" spans="1:28" x14ac:dyDescent="0.25">
      <c r="A1938" s="51"/>
      <c r="B1938" s="203"/>
      <c r="C1938" s="4"/>
      <c r="D1938" s="4"/>
      <c r="E1938" s="4"/>
      <c r="F1938" s="4"/>
      <c r="G1938" s="16"/>
      <c r="H1938" s="16"/>
      <c r="I1938" s="15"/>
      <c r="J1938" s="16"/>
      <c r="K1938" s="16"/>
      <c r="L1938" s="16"/>
      <c r="M1938" s="1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</row>
    <row r="1939" spans="1:28" x14ac:dyDescent="0.25">
      <c r="A1939" s="51"/>
      <c r="B1939" s="205"/>
      <c r="C1939" s="6"/>
      <c r="D1939" s="6"/>
      <c r="E1939" s="6"/>
      <c r="F1939" s="6"/>
      <c r="G1939" s="6"/>
      <c r="H1939" s="6"/>
      <c r="I1939" s="19"/>
      <c r="J1939" s="6"/>
      <c r="K1939" s="6"/>
      <c r="L1939" s="6"/>
      <c r="M1939" s="19"/>
      <c r="N1939" s="16"/>
      <c r="O1939" s="2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</row>
    <row r="1940" spans="1:28" x14ac:dyDescent="0.25">
      <c r="A1940" s="51"/>
      <c r="B1940" s="205"/>
      <c r="C1940" s="6"/>
      <c r="D1940" s="6"/>
      <c r="E1940" s="6"/>
      <c r="F1940" s="6"/>
      <c r="G1940" s="6"/>
      <c r="H1940" s="6"/>
      <c r="I1940" s="19"/>
      <c r="J1940" s="6"/>
      <c r="K1940" s="6"/>
      <c r="L1940" s="6"/>
      <c r="M1940" s="19"/>
      <c r="N1940" s="6"/>
      <c r="O1940" s="6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</row>
    <row r="1941" spans="1:28" x14ac:dyDescent="0.25">
      <c r="A1941" s="51"/>
      <c r="B1941" s="205"/>
      <c r="C1941" s="6"/>
      <c r="D1941" s="6"/>
      <c r="E1941" s="6"/>
      <c r="F1941" s="6"/>
      <c r="G1941" s="6"/>
      <c r="H1941" s="6"/>
      <c r="I1941" s="19"/>
      <c r="J1941" s="6"/>
      <c r="K1941" s="6"/>
      <c r="L1941" s="6"/>
      <c r="M1941" s="19"/>
      <c r="N1941" s="6"/>
      <c r="O1941" s="6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</row>
    <row r="1942" spans="1:28" x14ac:dyDescent="0.25">
      <c r="A1942" s="51"/>
      <c r="B1942" s="205"/>
      <c r="C1942" s="6"/>
      <c r="D1942" s="6"/>
      <c r="E1942" s="6"/>
      <c r="F1942" s="6"/>
      <c r="G1942" s="6"/>
      <c r="H1942" s="6"/>
      <c r="I1942" s="19"/>
      <c r="J1942" s="6"/>
      <c r="K1942" s="6"/>
      <c r="L1942" s="6"/>
      <c r="M1942" s="19"/>
      <c r="N1942" s="6"/>
      <c r="O1942" s="6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</row>
    <row r="1943" spans="1:28" x14ac:dyDescent="0.25">
      <c r="A1943" s="51"/>
      <c r="B1943" s="205"/>
      <c r="C1943" s="6"/>
      <c r="D1943" s="6"/>
      <c r="E1943" s="6"/>
      <c r="F1943" s="6"/>
      <c r="G1943" s="6"/>
      <c r="H1943" s="6"/>
      <c r="I1943" s="19"/>
      <c r="J1943" s="6"/>
      <c r="K1943" s="6"/>
      <c r="L1943" s="6"/>
      <c r="M1943" s="19"/>
      <c r="N1943" s="6"/>
      <c r="O1943" s="6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</row>
    <row r="1944" spans="1:28" x14ac:dyDescent="0.25">
      <c r="A1944" s="51"/>
      <c r="B1944" s="205"/>
      <c r="C1944" s="6"/>
      <c r="D1944" s="6"/>
      <c r="E1944" s="6"/>
      <c r="F1944" s="6"/>
      <c r="G1944" s="6"/>
      <c r="H1944" s="6"/>
      <c r="I1944" s="19"/>
      <c r="J1944" s="6"/>
      <c r="K1944" s="6"/>
      <c r="L1944" s="6"/>
      <c r="M1944" s="19"/>
      <c r="N1944" s="6"/>
      <c r="O1944" s="6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</row>
    <row r="1945" spans="1:28" x14ac:dyDescent="0.25">
      <c r="A1945" s="51"/>
      <c r="B1945" s="205"/>
      <c r="C1945" s="6"/>
      <c r="D1945" s="6"/>
      <c r="E1945" s="6"/>
      <c r="F1945" s="6"/>
      <c r="G1945" s="6"/>
      <c r="H1945" s="6"/>
      <c r="I1945" s="19"/>
      <c r="J1945" s="6"/>
      <c r="K1945" s="6"/>
      <c r="L1945" s="6"/>
      <c r="M1945" s="19"/>
      <c r="N1945" s="6"/>
      <c r="O1945" s="6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</row>
    <row r="1946" spans="1:28" x14ac:dyDescent="0.25">
      <c r="A1946" s="51"/>
      <c r="B1946" s="205"/>
      <c r="C1946" s="6"/>
      <c r="D1946" s="6"/>
      <c r="E1946" s="6"/>
      <c r="F1946" s="6"/>
      <c r="G1946" s="6"/>
      <c r="H1946" s="6"/>
      <c r="I1946" s="19"/>
      <c r="J1946" s="6"/>
      <c r="K1946" s="6"/>
      <c r="L1946" s="6"/>
      <c r="M1946" s="19"/>
      <c r="N1946" s="6"/>
      <c r="O1946" s="6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</row>
    <row r="1947" spans="1:28" x14ac:dyDescent="0.25">
      <c r="A1947" s="51"/>
      <c r="B1947" s="205"/>
      <c r="C1947" s="6"/>
      <c r="D1947" s="6"/>
      <c r="E1947" s="6"/>
      <c r="F1947" s="6"/>
      <c r="G1947" s="6"/>
      <c r="H1947" s="6"/>
      <c r="I1947" s="19"/>
      <c r="J1947" s="6"/>
      <c r="K1947" s="6"/>
      <c r="L1947" s="6"/>
      <c r="M1947" s="19"/>
      <c r="N1947" s="6"/>
      <c r="O1947" s="6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</row>
    <row r="1948" spans="1:28" x14ac:dyDescent="0.25">
      <c r="A1948" s="51"/>
      <c r="B1948" s="205"/>
      <c r="C1948" s="6"/>
      <c r="D1948" s="6"/>
      <c r="E1948" s="6"/>
      <c r="F1948" s="6"/>
      <c r="G1948" s="6"/>
      <c r="H1948" s="6"/>
      <c r="I1948" s="19"/>
      <c r="J1948" s="6"/>
      <c r="K1948" s="6"/>
      <c r="L1948" s="6"/>
      <c r="M1948" s="19"/>
      <c r="N1948" s="6"/>
      <c r="O1948" s="6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</row>
    <row r="1949" spans="1:28" x14ac:dyDescent="0.25">
      <c r="A1949" s="51"/>
      <c r="B1949" s="205"/>
      <c r="C1949" s="6"/>
      <c r="D1949" s="6"/>
      <c r="E1949" s="6"/>
      <c r="F1949" s="6"/>
      <c r="G1949" s="6"/>
      <c r="H1949" s="6"/>
      <c r="I1949" s="19"/>
      <c r="J1949" s="6"/>
      <c r="K1949" s="6"/>
      <c r="L1949" s="6"/>
      <c r="M1949" s="19"/>
      <c r="N1949" s="6"/>
      <c r="O1949" s="6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</row>
    <row r="1950" spans="1:28" x14ac:dyDescent="0.25">
      <c r="A1950" s="51"/>
      <c r="B1950" s="77"/>
      <c r="C1950" s="5"/>
      <c r="D1950" s="5"/>
      <c r="E1950" s="5"/>
      <c r="F1950" s="5"/>
      <c r="G1950" s="5"/>
      <c r="H1950" s="5"/>
      <c r="I1950" s="20"/>
      <c r="J1950" s="5"/>
      <c r="K1950" s="5"/>
      <c r="L1950" s="5"/>
      <c r="M1950" s="20"/>
      <c r="N1950" s="6"/>
      <c r="O1950" s="6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</row>
    <row r="1951" spans="1:28" x14ac:dyDescent="0.25">
      <c r="A1951" s="51"/>
      <c r="B1951" s="77"/>
      <c r="C1951" s="5"/>
      <c r="D1951" s="5"/>
      <c r="E1951" s="5"/>
      <c r="F1951" s="5"/>
      <c r="G1951" s="5"/>
      <c r="H1951" s="5"/>
      <c r="I1951" s="20"/>
      <c r="J1951" s="5"/>
      <c r="K1951" s="5"/>
      <c r="L1951" s="5"/>
      <c r="M1951" s="20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</row>
    <row r="1952" spans="1:28" x14ac:dyDescent="0.25">
      <c r="A1952" s="51"/>
      <c r="B1952" s="77"/>
      <c r="C1952" s="5"/>
      <c r="D1952" s="5"/>
      <c r="E1952" s="5"/>
      <c r="F1952" s="5"/>
      <c r="G1952" s="5"/>
      <c r="H1952" s="5"/>
      <c r="I1952" s="20"/>
      <c r="J1952" s="5"/>
      <c r="K1952" s="5"/>
      <c r="L1952" s="5"/>
      <c r="M1952" s="20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</row>
    <row r="1953" spans="1:28" x14ac:dyDescent="0.25">
      <c r="A1953" s="51"/>
      <c r="B1953" s="77"/>
      <c r="C1953" s="5"/>
      <c r="D1953" s="5"/>
      <c r="E1953" s="5"/>
      <c r="F1953" s="5"/>
      <c r="G1953" s="5"/>
      <c r="H1953" s="5"/>
      <c r="I1953" s="20"/>
      <c r="J1953" s="5"/>
      <c r="K1953" s="5"/>
      <c r="L1953" s="5"/>
      <c r="M1953" s="20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</row>
    <row r="1954" spans="1:28" x14ac:dyDescent="0.25">
      <c r="A1954" s="51"/>
      <c r="B1954" s="77"/>
      <c r="C1954" s="5"/>
      <c r="D1954" s="5"/>
      <c r="E1954" s="5"/>
      <c r="F1954" s="5"/>
      <c r="G1954" s="5"/>
      <c r="H1954" s="5"/>
      <c r="I1954" s="20"/>
      <c r="J1954" s="5"/>
      <c r="K1954" s="5"/>
      <c r="L1954" s="5"/>
      <c r="M1954" s="20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</row>
    <row r="1955" spans="1:28" x14ac:dyDescent="0.25">
      <c r="A1955" s="51"/>
      <c r="B1955" s="77"/>
      <c r="C1955" s="5"/>
      <c r="D1955" s="5"/>
      <c r="E1955" s="5"/>
      <c r="F1955" s="5"/>
      <c r="G1955" s="5"/>
      <c r="H1955" s="5"/>
      <c r="I1955" s="20"/>
      <c r="J1955" s="5"/>
      <c r="K1955" s="5"/>
      <c r="L1955" s="5"/>
      <c r="M1955" s="20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</row>
    <row r="1956" spans="1:28" ht="22.5" x14ac:dyDescent="0.25">
      <c r="A1956" s="75"/>
      <c r="B1956" s="77"/>
      <c r="C1956" s="5"/>
      <c r="D1956" s="5"/>
      <c r="E1956" s="5"/>
      <c r="F1956" s="5"/>
      <c r="G1956" s="5"/>
      <c r="H1956" s="5"/>
      <c r="I1956" s="20"/>
      <c r="J1956" s="5"/>
      <c r="K1956" s="5"/>
      <c r="L1956" s="5"/>
      <c r="M1956" s="20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</row>
    <row r="1957" spans="1:28" x14ac:dyDescent="0.25">
      <c r="A1957" s="51"/>
      <c r="B1957" s="76"/>
      <c r="C1957" s="4"/>
      <c r="D1957" s="4"/>
      <c r="E1957" s="76"/>
      <c r="F1957" s="4"/>
      <c r="G1957" s="16"/>
      <c r="H1957" s="16"/>
      <c r="I1957" s="15"/>
      <c r="J1957" s="16"/>
      <c r="K1957" s="16"/>
      <c r="L1957" s="16"/>
      <c r="M1957" s="1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</row>
    <row r="1958" spans="1:28" x14ac:dyDescent="0.25">
      <c r="A1958" s="51"/>
      <c r="B1958" s="77"/>
      <c r="C1958" s="5"/>
      <c r="D1958" s="5"/>
      <c r="E1958" s="5"/>
      <c r="F1958" s="5"/>
      <c r="G1958" s="5"/>
      <c r="H1958" s="5"/>
      <c r="I1958" s="20"/>
      <c r="J1958" s="5"/>
      <c r="K1958" s="5"/>
      <c r="L1958" s="5"/>
      <c r="M1958" s="20"/>
      <c r="N1958" s="16"/>
      <c r="O1958" s="2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</row>
    <row r="1959" spans="1:28" x14ac:dyDescent="0.25">
      <c r="A1959" s="51"/>
      <c r="B1959" s="77"/>
      <c r="C1959" s="5"/>
      <c r="D1959" s="5"/>
      <c r="E1959" s="5"/>
      <c r="F1959" s="5"/>
      <c r="G1959" s="5"/>
      <c r="H1959" s="5"/>
      <c r="I1959" s="20"/>
      <c r="J1959" s="5"/>
      <c r="K1959" s="5"/>
      <c r="L1959" s="5"/>
      <c r="M1959" s="20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</row>
    <row r="1960" spans="1:28" x14ac:dyDescent="0.25">
      <c r="A1960" s="6"/>
      <c r="B1960" s="77"/>
      <c r="C1960" s="5"/>
      <c r="D1960" s="5"/>
      <c r="E1960" s="5"/>
      <c r="F1960" s="5"/>
      <c r="G1960" s="5"/>
      <c r="H1960" s="5"/>
      <c r="I1960" s="20"/>
      <c r="J1960" s="5"/>
      <c r="K1960" s="5"/>
      <c r="L1960" s="5"/>
      <c r="M1960" s="20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</row>
    <row r="1961" spans="1:28" x14ac:dyDescent="0.25">
      <c r="A1961" s="51"/>
      <c r="B1961" s="77"/>
      <c r="C1961" s="5"/>
      <c r="D1961" s="5"/>
      <c r="E1961" s="5"/>
      <c r="F1961" s="5"/>
      <c r="G1961" s="5"/>
      <c r="H1961" s="5"/>
      <c r="I1961" s="20"/>
      <c r="J1961" s="5"/>
      <c r="K1961" s="5"/>
      <c r="L1961" s="5"/>
      <c r="M1961" s="20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</row>
    <row r="1962" spans="1:28" x14ac:dyDescent="0.25">
      <c r="A1962" s="51"/>
      <c r="B1962" s="77"/>
      <c r="C1962" s="5"/>
      <c r="D1962" s="5"/>
      <c r="E1962" s="5"/>
      <c r="F1962" s="5"/>
      <c r="G1962" s="5"/>
      <c r="H1962" s="5"/>
      <c r="I1962" s="20"/>
      <c r="J1962" s="5"/>
      <c r="K1962" s="5"/>
      <c r="L1962" s="5"/>
      <c r="M1962" s="20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</row>
    <row r="1963" spans="1:28" x14ac:dyDescent="0.25">
      <c r="A1963" s="6"/>
      <c r="B1963" s="77"/>
      <c r="C1963" s="5"/>
      <c r="D1963" s="5"/>
      <c r="E1963" s="5"/>
      <c r="F1963" s="5"/>
      <c r="G1963" s="5"/>
      <c r="H1963" s="5"/>
      <c r="I1963" s="20"/>
      <c r="J1963" s="5"/>
      <c r="K1963" s="5"/>
      <c r="L1963" s="5"/>
      <c r="M1963" s="20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</row>
    <row r="1964" spans="1:28" x14ac:dyDescent="0.25">
      <c r="A1964" s="6"/>
      <c r="B1964" s="77"/>
      <c r="C1964" s="5"/>
      <c r="D1964" s="5"/>
      <c r="E1964" s="5"/>
      <c r="F1964" s="5"/>
      <c r="G1964" s="5"/>
      <c r="H1964" s="5"/>
      <c r="I1964" s="20"/>
      <c r="J1964" s="5"/>
      <c r="K1964" s="5"/>
      <c r="L1964" s="5"/>
      <c r="M1964" s="20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</row>
    <row r="1965" spans="1:28" x14ac:dyDescent="0.25">
      <c r="A1965" s="6"/>
      <c r="B1965" s="77"/>
      <c r="C1965" s="5"/>
      <c r="D1965" s="5"/>
      <c r="E1965" s="5"/>
      <c r="F1965" s="5"/>
      <c r="G1965" s="5"/>
      <c r="H1965" s="5"/>
      <c r="I1965" s="20"/>
      <c r="J1965" s="5"/>
      <c r="K1965" s="5"/>
      <c r="L1965" s="5"/>
      <c r="M1965" s="20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</row>
    <row r="1966" spans="1:28" x14ac:dyDescent="0.25">
      <c r="A1966" s="6"/>
      <c r="B1966" s="77"/>
      <c r="C1966" s="5"/>
      <c r="D1966" s="5"/>
      <c r="E1966" s="5"/>
      <c r="F1966" s="5"/>
      <c r="G1966" s="5"/>
      <c r="H1966" s="5"/>
      <c r="I1966" s="20"/>
      <c r="J1966" s="5"/>
      <c r="K1966" s="5"/>
      <c r="L1966" s="5"/>
      <c r="M1966" s="20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</row>
    <row r="1967" spans="1:28" x14ac:dyDescent="0.25">
      <c r="A1967" s="6"/>
      <c r="B1967" s="77"/>
      <c r="C1967" s="5"/>
      <c r="D1967" s="5"/>
      <c r="E1967" s="5"/>
      <c r="F1967" s="5"/>
      <c r="G1967" s="5"/>
      <c r="H1967" s="5"/>
      <c r="I1967" s="20"/>
      <c r="J1967" s="5"/>
      <c r="K1967" s="5"/>
      <c r="L1967" s="5"/>
      <c r="M1967" s="20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</row>
    <row r="1968" spans="1:28" ht="14.45" customHeight="1" x14ac:dyDescent="0.25">
      <c r="A1968" s="6"/>
      <c r="B1968" s="77"/>
      <c r="C1968" s="5"/>
      <c r="D1968" s="5"/>
      <c r="E1968" s="5"/>
      <c r="F1968" s="5"/>
      <c r="G1968" s="5"/>
      <c r="H1968" s="5"/>
      <c r="I1968" s="20"/>
      <c r="J1968" s="5"/>
      <c r="K1968" s="5"/>
      <c r="L1968" s="5"/>
      <c r="M1968" s="20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</row>
    <row r="1969" spans="1:28" x14ac:dyDescent="0.25">
      <c r="A1969" s="6"/>
      <c r="B1969" s="77"/>
      <c r="C1969" s="5"/>
      <c r="D1969" s="5"/>
      <c r="E1969" s="5"/>
      <c r="F1969" s="5"/>
      <c r="G1969" s="5"/>
      <c r="H1969" s="5"/>
      <c r="I1969" s="20"/>
      <c r="J1969" s="5"/>
      <c r="K1969" s="5"/>
      <c r="L1969" s="5"/>
      <c r="M1969" s="20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</row>
    <row r="1970" spans="1:28" x14ac:dyDescent="0.25">
      <c r="A1970" s="6"/>
      <c r="B1970" s="77"/>
      <c r="C1970" s="5"/>
      <c r="D1970" s="5"/>
      <c r="E1970" s="5"/>
      <c r="F1970" s="5"/>
      <c r="G1970" s="5"/>
      <c r="H1970" s="5"/>
      <c r="I1970" s="20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</row>
    <row r="1971" spans="1:28" x14ac:dyDescent="0.25">
      <c r="A1971" s="6"/>
      <c r="B1971" s="77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</row>
    <row r="1972" spans="1:28" x14ac:dyDescent="0.25">
      <c r="A1972" s="6"/>
      <c r="B1972" s="77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</row>
    <row r="1973" spans="1:28" x14ac:dyDescent="0.25">
      <c r="A1973" s="6"/>
      <c r="B1973" s="77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</row>
    <row r="1974" spans="1:28" x14ac:dyDescent="0.25">
      <c r="A1974" s="6"/>
      <c r="B1974" s="77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</row>
    <row r="1975" spans="1:28" x14ac:dyDescent="0.25">
      <c r="A1975" s="6"/>
      <c r="B1975" s="77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</row>
    <row r="1976" spans="1:28" x14ac:dyDescent="0.25">
      <c r="A1976" s="6"/>
      <c r="B1976" s="77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</row>
    <row r="1977" spans="1:28" x14ac:dyDescent="0.25">
      <c r="A1977" s="6"/>
      <c r="B1977" s="77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</row>
    <row r="1978" spans="1:28" x14ac:dyDescent="0.25">
      <c r="A1978" s="6"/>
      <c r="B1978" s="77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</row>
    <row r="1979" spans="1:28" x14ac:dyDescent="0.25">
      <c r="A1979" s="6"/>
      <c r="B1979" s="77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</row>
    <row r="1980" spans="1:28" x14ac:dyDescent="0.25">
      <c r="A1980" s="6"/>
      <c r="B1980" s="77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</row>
    <row r="1981" spans="1:28" x14ac:dyDescent="0.25">
      <c r="A1981" s="6"/>
      <c r="B1981" s="77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</row>
    <row r="1982" spans="1:28" x14ac:dyDescent="0.25">
      <c r="A1982" s="6"/>
      <c r="B1982" s="77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</row>
    <row r="1983" spans="1:28" x14ac:dyDescent="0.25">
      <c r="A1983" s="6"/>
      <c r="B1983" s="77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</row>
    <row r="1984" spans="1:28" x14ac:dyDescent="0.25">
      <c r="A1984" s="6"/>
      <c r="B1984" s="77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</row>
    <row r="1985" spans="1:28" x14ac:dyDescent="0.25">
      <c r="A1985" s="6"/>
      <c r="B1985" s="77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</row>
    <row r="1986" spans="1:28" x14ac:dyDescent="0.25">
      <c r="A1986" s="6"/>
      <c r="B1986" s="77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</row>
    <row r="1987" spans="1:28" x14ac:dyDescent="0.25">
      <c r="A1987" s="6"/>
      <c r="B1987" s="77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</row>
    <row r="1988" spans="1:28" x14ac:dyDescent="0.25">
      <c r="A1988" s="6"/>
      <c r="B1988" s="77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</row>
    <row r="1989" spans="1:28" x14ac:dyDescent="0.25">
      <c r="A1989" s="6"/>
      <c r="B1989" s="77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</row>
    <row r="1990" spans="1:28" x14ac:dyDescent="0.25">
      <c r="A1990" s="6"/>
      <c r="B1990" s="77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</row>
    <row r="1991" spans="1:28" x14ac:dyDescent="0.25">
      <c r="A1991" s="6"/>
      <c r="B1991" s="77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20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</row>
    <row r="1992" spans="1:28" x14ac:dyDescent="0.25">
      <c r="A1992" s="6"/>
      <c r="B1992" s="77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</row>
    <row r="1993" spans="1:28" ht="22.5" x14ac:dyDescent="0.25">
      <c r="A1993" s="75"/>
      <c r="B1993" s="77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</row>
    <row r="1994" spans="1:28" x14ac:dyDescent="0.25">
      <c r="A1994" s="51"/>
      <c r="B1994" s="39"/>
      <c r="C1994" s="4"/>
      <c r="D1994" s="4"/>
      <c r="E1994" s="79"/>
      <c r="F1994" s="4"/>
      <c r="G1994" s="16"/>
      <c r="H1994" s="16"/>
      <c r="I1994" s="15"/>
      <c r="J1994" s="16"/>
      <c r="K1994" s="16"/>
      <c r="L1994" s="16"/>
      <c r="M1994" s="1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</row>
    <row r="1995" spans="1:28" x14ac:dyDescent="0.25">
      <c r="A1995" s="51"/>
      <c r="B1995" s="77"/>
      <c r="C1995" s="5"/>
      <c r="D1995" s="5"/>
      <c r="E1995" s="5"/>
      <c r="F1995" s="5"/>
      <c r="G1995" s="5"/>
      <c r="H1995" s="5"/>
      <c r="I1995" s="20"/>
      <c r="J1995" s="5"/>
      <c r="K1995" s="5"/>
      <c r="L1995" s="5"/>
      <c r="M1995" s="20"/>
      <c r="N1995" s="16"/>
      <c r="O1995" s="2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</row>
    <row r="1996" spans="1:28" x14ac:dyDescent="0.25">
      <c r="A1996" s="51"/>
      <c r="B1996" s="77"/>
      <c r="C1996" s="5"/>
      <c r="D1996" s="5"/>
      <c r="E1996" s="5"/>
      <c r="F1996" s="5"/>
      <c r="G1996" s="5"/>
      <c r="H1996" s="5"/>
      <c r="I1996" s="20"/>
      <c r="J1996" s="5"/>
      <c r="K1996" s="5"/>
      <c r="L1996" s="5"/>
      <c r="M1996" s="20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</row>
    <row r="1997" spans="1:28" x14ac:dyDescent="0.25">
      <c r="A1997" s="6"/>
      <c r="B1997" s="77"/>
      <c r="C1997" s="5"/>
      <c r="D1997" s="5"/>
      <c r="E1997" s="5"/>
      <c r="F1997" s="5"/>
      <c r="G1997" s="5"/>
      <c r="H1997" s="5"/>
      <c r="I1997" s="20"/>
      <c r="J1997" s="5"/>
      <c r="K1997" s="5"/>
      <c r="L1997" s="5"/>
      <c r="M1997" s="20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</row>
    <row r="1998" spans="1:28" x14ac:dyDescent="0.25">
      <c r="A1998" s="51"/>
      <c r="B1998" s="77"/>
      <c r="C1998" s="5"/>
      <c r="D1998" s="5"/>
      <c r="E1998" s="5"/>
      <c r="F1998" s="5"/>
      <c r="G1998" s="5"/>
      <c r="H1998" s="5"/>
      <c r="I1998" s="20"/>
      <c r="J1998" s="5"/>
      <c r="K1998" s="5"/>
      <c r="L1998" s="5"/>
      <c r="M1998" s="20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</row>
    <row r="1999" spans="1:28" x14ac:dyDescent="0.25">
      <c r="A1999" s="51"/>
      <c r="B1999" s="77"/>
      <c r="C1999" s="5"/>
      <c r="D1999" s="5"/>
      <c r="E1999" s="5"/>
      <c r="F1999" s="5"/>
      <c r="G1999" s="5"/>
      <c r="H1999" s="5"/>
      <c r="I1999" s="20"/>
      <c r="J1999" s="5"/>
      <c r="K1999" s="5"/>
      <c r="L1999" s="5"/>
      <c r="M1999" s="20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</row>
    <row r="2000" spans="1:28" x14ac:dyDescent="0.25">
      <c r="A2000" s="6"/>
      <c r="B2000" s="77"/>
      <c r="C2000" s="5"/>
      <c r="D2000" s="5"/>
      <c r="E2000" s="5"/>
      <c r="F2000" s="5"/>
      <c r="G2000" s="5"/>
      <c r="H2000" s="5"/>
      <c r="I2000" s="20"/>
      <c r="J2000" s="5"/>
      <c r="K2000" s="5"/>
      <c r="L2000" s="5"/>
      <c r="M2000" s="20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</row>
    <row r="2001" spans="1:28" x14ac:dyDescent="0.25">
      <c r="A2001" s="6"/>
      <c r="B2001" s="77"/>
      <c r="C2001" s="5"/>
      <c r="D2001" s="5"/>
      <c r="E2001" s="5"/>
      <c r="F2001" s="5"/>
      <c r="G2001" s="5"/>
      <c r="H2001" s="5"/>
      <c r="I2001" s="20"/>
      <c r="J2001" s="5"/>
      <c r="K2001" s="5"/>
      <c r="L2001" s="5"/>
      <c r="M2001" s="20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</row>
    <row r="2002" spans="1:28" x14ac:dyDescent="0.25">
      <c r="A2002" s="6"/>
      <c r="B2002" s="77"/>
      <c r="C2002" s="5"/>
      <c r="D2002" s="5"/>
      <c r="E2002" s="5"/>
      <c r="F2002" s="5"/>
      <c r="G2002" s="5"/>
      <c r="H2002" s="5"/>
      <c r="I2002" s="20"/>
      <c r="J2002" s="5"/>
      <c r="K2002" s="5"/>
      <c r="L2002" s="5"/>
      <c r="M2002" s="20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</row>
    <row r="2003" spans="1:28" x14ac:dyDescent="0.25">
      <c r="A2003" s="6"/>
      <c r="B2003" s="77"/>
      <c r="C2003" s="5"/>
      <c r="D2003" s="5"/>
      <c r="E2003" s="5"/>
      <c r="F2003" s="5"/>
      <c r="G2003" s="5"/>
      <c r="H2003" s="5"/>
      <c r="I2003" s="20"/>
      <c r="J2003" s="5"/>
      <c r="K2003" s="5"/>
      <c r="L2003" s="5"/>
      <c r="M2003" s="20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</row>
    <row r="2004" spans="1:28" x14ac:dyDescent="0.25">
      <c r="A2004" s="6"/>
      <c r="B2004" s="77"/>
      <c r="C2004" s="5"/>
      <c r="D2004" s="5"/>
      <c r="E2004" s="5"/>
      <c r="F2004" s="5"/>
      <c r="G2004" s="5"/>
      <c r="H2004" s="5"/>
      <c r="I2004" s="20"/>
      <c r="J2004" s="5"/>
      <c r="K2004" s="5"/>
      <c r="L2004" s="5"/>
      <c r="M2004" s="20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</row>
    <row r="2005" spans="1:28" x14ac:dyDescent="0.25">
      <c r="A2005" s="6"/>
      <c r="B2005" s="77"/>
      <c r="C2005" s="5"/>
      <c r="D2005" s="5"/>
      <c r="E2005" s="5"/>
      <c r="F2005" s="5"/>
      <c r="G2005" s="5"/>
      <c r="H2005" s="5"/>
      <c r="I2005" s="20"/>
      <c r="J2005" s="5"/>
      <c r="K2005" s="5"/>
      <c r="L2005" s="5"/>
      <c r="M2005" s="20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</row>
    <row r="2006" spans="1:28" x14ac:dyDescent="0.25">
      <c r="A2006" s="6"/>
      <c r="B2006" s="77"/>
      <c r="C2006" s="5"/>
      <c r="D2006" s="5"/>
      <c r="E2006" s="5"/>
      <c r="F2006" s="5"/>
      <c r="G2006" s="5"/>
      <c r="H2006" s="5"/>
      <c r="I2006" s="20"/>
      <c r="J2006" s="5"/>
      <c r="K2006" s="5"/>
      <c r="L2006" s="5"/>
      <c r="M2006" s="20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</row>
    <row r="2007" spans="1:28" ht="14.45" customHeight="1" x14ac:dyDescent="0.25">
      <c r="A2007" s="6"/>
      <c r="B2007" s="77"/>
      <c r="C2007" s="5"/>
      <c r="D2007" s="5"/>
      <c r="E2007" s="5"/>
      <c r="F2007" s="5"/>
      <c r="G2007" s="5"/>
      <c r="H2007" s="5"/>
      <c r="I2007" s="20"/>
      <c r="J2007" s="5"/>
      <c r="K2007" s="5"/>
      <c r="L2007" s="5"/>
      <c r="M2007" s="20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</row>
    <row r="2008" spans="1:28" x14ac:dyDescent="0.25">
      <c r="A2008" s="6"/>
      <c r="B2008" s="77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</row>
    <row r="2009" spans="1:28" x14ac:dyDescent="0.25">
      <c r="A2009" s="6"/>
      <c r="B2009" s="77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</row>
    <row r="2010" spans="1:28" x14ac:dyDescent="0.25">
      <c r="A2010" s="6"/>
      <c r="B2010" s="77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</row>
    <row r="2011" spans="1:28" x14ac:dyDescent="0.25">
      <c r="A2011" s="6"/>
      <c r="B2011" s="77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</row>
    <row r="2012" spans="1:28" x14ac:dyDescent="0.25">
      <c r="A2012" s="6"/>
      <c r="B2012" s="77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</row>
    <row r="2013" spans="1:28" x14ac:dyDescent="0.25">
      <c r="A2013" s="6"/>
      <c r="B2013" s="77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</row>
    <row r="2014" spans="1:28" x14ac:dyDescent="0.25">
      <c r="A2014" s="6"/>
      <c r="B2014" s="77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</row>
    <row r="2015" spans="1:28" x14ac:dyDescent="0.25">
      <c r="A2015" s="6"/>
      <c r="B2015" s="77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</row>
    <row r="2016" spans="1:28" x14ac:dyDescent="0.25">
      <c r="A2016" s="51"/>
      <c r="B2016" s="77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</row>
    <row r="2017" spans="1:28" x14ac:dyDescent="0.25">
      <c r="A2017" s="6"/>
      <c r="B2017" s="77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</row>
    <row r="2018" spans="1:28" x14ac:dyDescent="0.25">
      <c r="A2018" s="6"/>
      <c r="B2018" s="77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</row>
    <row r="2019" spans="1:28" ht="22.5" x14ac:dyDescent="0.25">
      <c r="A2019" s="75"/>
      <c r="B2019" s="77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</row>
    <row r="2020" spans="1:28" x14ac:dyDescent="0.25">
      <c r="A2020" s="82"/>
      <c r="B2020" s="79"/>
      <c r="C2020" s="4"/>
      <c r="D2020" s="4"/>
      <c r="E2020" s="79"/>
      <c r="F2020" s="4"/>
      <c r="G2020" s="16"/>
      <c r="H2020" s="16"/>
      <c r="I2020" s="15"/>
      <c r="J2020" s="16"/>
      <c r="K2020" s="16"/>
      <c r="L2020" s="16"/>
      <c r="M2020" s="1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</row>
    <row r="2021" spans="1:28" x14ac:dyDescent="0.25">
      <c r="A2021" s="82"/>
      <c r="B2021" s="77"/>
      <c r="C2021" s="5"/>
      <c r="D2021" s="5"/>
      <c r="E2021" s="5"/>
      <c r="F2021" s="5"/>
      <c r="G2021" s="5"/>
      <c r="H2021" s="5"/>
      <c r="I2021" s="20"/>
      <c r="J2021" s="5"/>
      <c r="K2021" s="5"/>
      <c r="L2021" s="5"/>
      <c r="M2021" s="20"/>
      <c r="N2021" s="16"/>
      <c r="O2021" s="2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</row>
    <row r="2022" spans="1:28" x14ac:dyDescent="0.25">
      <c r="A2022" s="82"/>
      <c r="B2022" s="77"/>
      <c r="C2022" s="5"/>
      <c r="D2022" s="5"/>
      <c r="E2022" s="5"/>
      <c r="F2022" s="5"/>
      <c r="G2022" s="5"/>
      <c r="H2022" s="5"/>
      <c r="I2022" s="20"/>
      <c r="J2022" s="5"/>
      <c r="K2022" s="5"/>
      <c r="L2022" s="5"/>
      <c r="M2022" s="20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</row>
    <row r="2023" spans="1:28" x14ac:dyDescent="0.25">
      <c r="A2023" s="82"/>
      <c r="B2023" s="77"/>
      <c r="C2023" s="5"/>
      <c r="D2023" s="5"/>
      <c r="E2023" s="5"/>
      <c r="F2023" s="5"/>
      <c r="G2023" s="5"/>
      <c r="H2023" s="5"/>
      <c r="I2023" s="20"/>
      <c r="J2023" s="5"/>
      <c r="K2023" s="5"/>
      <c r="L2023" s="5"/>
      <c r="M2023" s="20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</row>
    <row r="2024" spans="1:28" x14ac:dyDescent="0.25">
      <c r="A2024" s="82"/>
      <c r="B2024" s="77"/>
      <c r="C2024" s="5"/>
      <c r="D2024" s="5"/>
      <c r="E2024" s="5"/>
      <c r="F2024" s="5"/>
      <c r="G2024" s="5"/>
      <c r="H2024" s="5"/>
      <c r="I2024" s="20"/>
      <c r="J2024" s="5"/>
      <c r="K2024" s="5"/>
      <c r="L2024" s="5"/>
      <c r="M2024" s="20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</row>
    <row r="2025" spans="1:28" x14ac:dyDescent="0.25">
      <c r="A2025" s="82"/>
      <c r="B2025" s="77"/>
      <c r="C2025" s="5"/>
      <c r="D2025" s="5"/>
      <c r="E2025" s="5"/>
      <c r="F2025" s="5"/>
      <c r="G2025" s="5"/>
      <c r="H2025" s="5"/>
      <c r="I2025" s="20"/>
      <c r="J2025" s="5"/>
      <c r="K2025" s="5"/>
      <c r="L2025" s="5"/>
      <c r="M2025" s="20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</row>
    <row r="2026" spans="1:28" x14ac:dyDescent="0.25">
      <c r="A2026" s="82"/>
      <c r="B2026" s="77"/>
      <c r="C2026" s="5"/>
      <c r="D2026" s="5"/>
      <c r="E2026" s="5"/>
      <c r="F2026" s="5"/>
      <c r="G2026" s="5"/>
      <c r="H2026" s="5"/>
      <c r="I2026" s="20"/>
      <c r="J2026" s="5"/>
      <c r="K2026" s="5"/>
      <c r="L2026" s="5"/>
      <c r="M2026" s="20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</row>
    <row r="2027" spans="1:28" x14ac:dyDescent="0.25">
      <c r="A2027" s="82"/>
      <c r="B2027" s="77"/>
      <c r="C2027" s="5"/>
      <c r="D2027" s="5"/>
      <c r="E2027" s="5"/>
      <c r="F2027" s="5"/>
      <c r="G2027" s="5"/>
      <c r="H2027" s="5"/>
      <c r="I2027" s="20"/>
      <c r="J2027" s="5"/>
      <c r="K2027" s="5"/>
      <c r="L2027" s="5"/>
      <c r="M2027" s="20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</row>
    <row r="2028" spans="1:28" x14ac:dyDescent="0.25">
      <c r="A2028" s="82"/>
      <c r="B2028" s="77"/>
      <c r="C2028" s="5"/>
      <c r="D2028" s="5"/>
      <c r="E2028" s="5"/>
      <c r="F2028" s="5"/>
      <c r="G2028" s="5"/>
      <c r="H2028" s="5"/>
      <c r="I2028" s="20"/>
      <c r="J2028" s="5"/>
      <c r="K2028" s="5"/>
      <c r="L2028" s="5"/>
      <c r="M2028" s="20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</row>
    <row r="2029" spans="1:28" x14ac:dyDescent="0.25">
      <c r="A2029" s="82"/>
      <c r="B2029" s="77"/>
      <c r="C2029" s="5"/>
      <c r="D2029" s="5"/>
      <c r="E2029" s="5"/>
      <c r="F2029" s="5"/>
      <c r="G2029" s="5"/>
      <c r="H2029" s="5"/>
      <c r="I2029" s="20"/>
      <c r="J2029" s="5"/>
      <c r="K2029" s="5"/>
      <c r="L2029" s="5"/>
      <c r="M2029" s="20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</row>
    <row r="2030" spans="1:28" x14ac:dyDescent="0.25">
      <c r="A2030" s="82"/>
      <c r="B2030" s="77"/>
      <c r="C2030" s="5"/>
      <c r="D2030" s="5"/>
      <c r="E2030" s="5"/>
      <c r="F2030" s="5"/>
      <c r="G2030" s="5"/>
      <c r="H2030" s="5"/>
      <c r="I2030" s="20"/>
      <c r="J2030" s="5"/>
      <c r="K2030" s="5"/>
      <c r="L2030" s="5"/>
      <c r="M2030" s="20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</row>
    <row r="2031" spans="1:28" x14ac:dyDescent="0.25">
      <c r="A2031" s="82"/>
      <c r="B2031" s="77"/>
      <c r="C2031" s="5"/>
      <c r="D2031" s="5"/>
      <c r="E2031" s="5"/>
      <c r="F2031" s="5"/>
      <c r="G2031" s="5"/>
      <c r="H2031" s="5"/>
      <c r="I2031" s="20"/>
      <c r="J2031" s="5"/>
      <c r="K2031" s="5"/>
      <c r="L2031" s="5"/>
      <c r="M2031" s="20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</row>
    <row r="2032" spans="1:28" x14ac:dyDescent="0.25">
      <c r="A2032" s="82"/>
      <c r="B2032" s="77"/>
      <c r="C2032" s="5"/>
      <c r="D2032" s="5"/>
      <c r="E2032" s="5"/>
      <c r="F2032" s="5"/>
      <c r="G2032" s="5"/>
      <c r="H2032" s="5"/>
      <c r="I2032" s="20"/>
      <c r="J2032" s="5"/>
      <c r="K2032" s="5"/>
      <c r="L2032" s="5"/>
      <c r="M2032" s="20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</row>
    <row r="2033" spans="1:28" x14ac:dyDescent="0.25">
      <c r="A2033" s="82"/>
      <c r="B2033" s="77"/>
      <c r="C2033" s="5"/>
      <c r="D2033" s="5"/>
      <c r="E2033" s="5"/>
      <c r="F2033" s="5"/>
      <c r="G2033" s="5"/>
      <c r="H2033" s="5"/>
      <c r="I2033" s="20"/>
      <c r="J2033" s="5"/>
      <c r="K2033" s="5"/>
      <c r="L2033" s="5"/>
      <c r="M2033" s="20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</row>
    <row r="2034" spans="1:28" x14ac:dyDescent="0.25">
      <c r="A2034" s="82"/>
      <c r="B2034" s="77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</row>
    <row r="2035" spans="1:28" x14ac:dyDescent="0.25">
      <c r="A2035" s="6"/>
      <c r="B2035" s="77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</row>
    <row r="2036" spans="1:28" x14ac:dyDescent="0.25">
      <c r="A2036" s="6"/>
      <c r="B2036" s="77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</row>
    <row r="2037" spans="1:28" x14ac:dyDescent="0.25">
      <c r="A2037" s="6"/>
      <c r="B2037" s="77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</row>
    <row r="2038" spans="1:28" x14ac:dyDescent="0.25">
      <c r="A2038" s="6"/>
      <c r="B2038" s="77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</row>
    <row r="2039" spans="1:28" x14ac:dyDescent="0.25">
      <c r="A2039" s="6"/>
      <c r="B2039" s="77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</row>
    <row r="2040" spans="1:28" x14ac:dyDescent="0.25">
      <c r="A2040" s="6"/>
      <c r="B2040" s="77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</row>
    <row r="2041" spans="1:28" x14ac:dyDescent="0.25">
      <c r="A2041" s="6"/>
      <c r="B2041" s="77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</row>
    <row r="2042" spans="1:28" x14ac:dyDescent="0.25">
      <c r="A2042" s="6"/>
      <c r="B2042" s="77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</row>
    <row r="2043" spans="1:28" x14ac:dyDescent="0.25">
      <c r="A2043" s="6"/>
      <c r="B2043" s="77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</row>
    <row r="2044" spans="1:28" x14ac:dyDescent="0.25">
      <c r="A2044" s="6"/>
      <c r="B2044" s="77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</row>
    <row r="2045" spans="1:28" ht="22.5" x14ac:dyDescent="0.25">
      <c r="A2045" s="75"/>
      <c r="B2045" s="77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</row>
    <row r="2046" spans="1:28" x14ac:dyDescent="0.25">
      <c r="A2046" s="82"/>
      <c r="B2046" s="79"/>
      <c r="C2046" s="4"/>
      <c r="D2046" s="4"/>
      <c r="E2046" s="79"/>
      <c r="F2046" s="4"/>
      <c r="G2046" s="16"/>
      <c r="H2046" s="16"/>
      <c r="I2046" s="15"/>
      <c r="J2046" s="16"/>
      <c r="K2046" s="16"/>
      <c r="L2046" s="16"/>
      <c r="M2046" s="1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</row>
    <row r="2047" spans="1:28" x14ac:dyDescent="0.25">
      <c r="A2047" s="82"/>
      <c r="B2047" s="77"/>
      <c r="C2047" s="5"/>
      <c r="D2047" s="5"/>
      <c r="E2047" s="5"/>
      <c r="F2047" s="5"/>
      <c r="G2047" s="5"/>
      <c r="H2047" s="5"/>
      <c r="I2047" s="20"/>
      <c r="J2047" s="5"/>
      <c r="K2047" s="5"/>
      <c r="L2047" s="5"/>
      <c r="M2047" s="20"/>
      <c r="N2047" s="16"/>
      <c r="O2047" s="2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</row>
    <row r="2048" spans="1:28" x14ac:dyDescent="0.25">
      <c r="A2048" s="82"/>
      <c r="B2048" s="77"/>
      <c r="C2048" s="5"/>
      <c r="D2048" s="5"/>
      <c r="E2048" s="5"/>
      <c r="F2048" s="5"/>
      <c r="G2048" s="5"/>
      <c r="H2048" s="5"/>
      <c r="I2048" s="20"/>
      <c r="J2048" s="5"/>
      <c r="K2048" s="5"/>
      <c r="L2048" s="5"/>
      <c r="M2048" s="20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</row>
    <row r="2049" spans="1:28" x14ac:dyDescent="0.25">
      <c r="A2049" s="82"/>
      <c r="B2049" s="77"/>
      <c r="C2049" s="5"/>
      <c r="D2049" s="5"/>
      <c r="E2049" s="5"/>
      <c r="F2049" s="5"/>
      <c r="G2049" s="5"/>
      <c r="H2049" s="5"/>
      <c r="I2049" s="20"/>
      <c r="J2049" s="5"/>
      <c r="K2049" s="5"/>
      <c r="L2049" s="5"/>
      <c r="M2049" s="20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</row>
    <row r="2050" spans="1:28" x14ac:dyDescent="0.25">
      <c r="A2050" s="82"/>
      <c r="B2050" s="77"/>
      <c r="C2050" s="5"/>
      <c r="D2050" s="5"/>
      <c r="E2050" s="5"/>
      <c r="F2050" s="5"/>
      <c r="G2050" s="5"/>
      <c r="H2050" s="5"/>
      <c r="I2050" s="20"/>
      <c r="J2050" s="5"/>
      <c r="K2050" s="5"/>
      <c r="L2050" s="5"/>
      <c r="M2050" s="20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</row>
    <row r="2051" spans="1:28" x14ac:dyDescent="0.25">
      <c r="A2051" s="82"/>
      <c r="B2051" s="77"/>
      <c r="C2051" s="5"/>
      <c r="D2051" s="5"/>
      <c r="E2051" s="5"/>
      <c r="F2051" s="5"/>
      <c r="G2051" s="5"/>
      <c r="H2051" s="5"/>
      <c r="I2051" s="20"/>
      <c r="J2051" s="5"/>
      <c r="K2051" s="5"/>
      <c r="L2051" s="5"/>
      <c r="M2051" s="20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</row>
    <row r="2052" spans="1:28" x14ac:dyDescent="0.25">
      <c r="A2052" s="82"/>
      <c r="B2052" s="77"/>
      <c r="C2052" s="5"/>
      <c r="D2052" s="5"/>
      <c r="E2052" s="5"/>
      <c r="F2052" s="5"/>
      <c r="G2052" s="5"/>
      <c r="H2052" s="5"/>
      <c r="I2052" s="20"/>
      <c r="J2052" s="5"/>
      <c r="K2052" s="5"/>
      <c r="L2052" s="5"/>
      <c r="M2052" s="20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</row>
    <row r="2053" spans="1:28" x14ac:dyDescent="0.25">
      <c r="A2053" s="82"/>
      <c r="B2053" s="77"/>
      <c r="C2053" s="5"/>
      <c r="D2053" s="5"/>
      <c r="E2053" s="5"/>
      <c r="F2053" s="5"/>
      <c r="G2053" s="5"/>
      <c r="H2053" s="5"/>
      <c r="I2053" s="20"/>
      <c r="J2053" s="5"/>
      <c r="K2053" s="5"/>
      <c r="L2053" s="5"/>
      <c r="M2053" s="20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</row>
    <row r="2054" spans="1:28" x14ac:dyDescent="0.25">
      <c r="A2054" s="82"/>
      <c r="B2054" s="77"/>
      <c r="C2054" s="5"/>
      <c r="D2054" s="5"/>
      <c r="E2054" s="5"/>
      <c r="F2054" s="5"/>
      <c r="G2054" s="5"/>
      <c r="H2054" s="5"/>
      <c r="I2054" s="20"/>
      <c r="J2054" s="5"/>
      <c r="K2054" s="5"/>
      <c r="L2054" s="5"/>
      <c r="M2054" s="20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</row>
    <row r="2055" spans="1:28" x14ac:dyDescent="0.25">
      <c r="A2055" s="82"/>
      <c r="B2055" s="77"/>
      <c r="C2055" s="5"/>
      <c r="D2055" s="5"/>
      <c r="E2055" s="5"/>
      <c r="F2055" s="5"/>
      <c r="G2055" s="5"/>
      <c r="H2055" s="5"/>
      <c r="I2055" s="20"/>
      <c r="J2055" s="5"/>
      <c r="K2055" s="5"/>
      <c r="L2055" s="5"/>
      <c r="M2055" s="20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</row>
    <row r="2056" spans="1:28" x14ac:dyDescent="0.25">
      <c r="A2056" s="82"/>
      <c r="B2056" s="77"/>
      <c r="C2056" s="5"/>
      <c r="D2056" s="5"/>
      <c r="E2056" s="5"/>
      <c r="F2056" s="5"/>
      <c r="G2056" s="5"/>
      <c r="H2056" s="5"/>
      <c r="I2056" s="20"/>
      <c r="J2056" s="5"/>
      <c r="K2056" s="5"/>
      <c r="L2056" s="5"/>
      <c r="M2056" s="20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</row>
    <row r="2057" spans="1:28" x14ac:dyDescent="0.25">
      <c r="A2057" s="82"/>
      <c r="B2057" s="77"/>
      <c r="C2057" s="5"/>
      <c r="D2057" s="5"/>
      <c r="E2057" s="5"/>
      <c r="F2057" s="5"/>
      <c r="G2057" s="5"/>
      <c r="H2057" s="5"/>
      <c r="I2057" s="20"/>
      <c r="J2057" s="5"/>
      <c r="K2057" s="5"/>
      <c r="L2057" s="5"/>
      <c r="M2057" s="20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</row>
    <row r="2058" spans="1:28" x14ac:dyDescent="0.25">
      <c r="A2058" s="82"/>
      <c r="B2058" s="77"/>
      <c r="C2058" s="5"/>
      <c r="D2058" s="5"/>
      <c r="E2058" s="5"/>
      <c r="F2058" s="5"/>
      <c r="G2058" s="5"/>
      <c r="H2058" s="5"/>
      <c r="I2058" s="20"/>
      <c r="J2058" s="5"/>
      <c r="K2058" s="5"/>
      <c r="L2058" s="5"/>
      <c r="M2058" s="20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</row>
    <row r="2059" spans="1:28" x14ac:dyDescent="0.25">
      <c r="A2059" s="82"/>
      <c r="B2059" s="77"/>
      <c r="C2059" s="5"/>
      <c r="D2059" s="5"/>
      <c r="E2059" s="5"/>
      <c r="F2059" s="5"/>
      <c r="G2059" s="5"/>
      <c r="H2059" s="5"/>
      <c r="I2059" s="20"/>
      <c r="J2059" s="5"/>
      <c r="K2059" s="5"/>
      <c r="L2059" s="5"/>
      <c r="M2059" s="20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</row>
    <row r="2060" spans="1:28" x14ac:dyDescent="0.25">
      <c r="A2060" s="82"/>
      <c r="B2060" s="77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</row>
    <row r="2061" spans="1:28" x14ac:dyDescent="0.25">
      <c r="A2061" s="6"/>
      <c r="B2061" s="77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</row>
    <row r="2062" spans="1:28" x14ac:dyDescent="0.25">
      <c r="A2062" s="6"/>
      <c r="B2062" s="77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</row>
    <row r="2063" spans="1:28" x14ac:dyDescent="0.25">
      <c r="A2063" s="6"/>
      <c r="B2063" s="77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</row>
    <row r="2064" spans="1:28" x14ac:dyDescent="0.25">
      <c r="A2064" s="6"/>
      <c r="B2064" s="77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</row>
    <row r="2065" spans="1:28" x14ac:dyDescent="0.25">
      <c r="A2065" s="6"/>
      <c r="B2065" s="77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</row>
    <row r="2066" spans="1:28" x14ac:dyDescent="0.25">
      <c r="A2066" s="6"/>
      <c r="B2066" s="77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</row>
    <row r="2067" spans="1:28" x14ac:dyDescent="0.25">
      <c r="A2067" s="6"/>
      <c r="B2067" s="77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</row>
    <row r="2068" spans="1:28" x14ac:dyDescent="0.25">
      <c r="A2068" s="6"/>
      <c r="B2068" s="77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</row>
    <row r="2069" spans="1:28" x14ac:dyDescent="0.25">
      <c r="A2069" s="6"/>
      <c r="B2069" s="77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</row>
    <row r="2070" spans="1:28" x14ac:dyDescent="0.25">
      <c r="A2070" s="6"/>
      <c r="B2070" s="77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</row>
    <row r="2071" spans="1:28" ht="22.5" x14ac:dyDescent="0.25">
      <c r="A2071" s="75"/>
      <c r="B2071" s="77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</row>
    <row r="2072" spans="1:28" x14ac:dyDescent="0.25">
      <c r="A2072" s="82"/>
      <c r="B2072" s="79"/>
      <c r="C2072" s="4"/>
      <c r="D2072" s="4"/>
      <c r="E2072" s="79"/>
      <c r="F2072" s="4"/>
      <c r="G2072" s="16"/>
      <c r="H2072" s="16"/>
      <c r="I2072" s="15"/>
      <c r="J2072" s="16"/>
      <c r="K2072" s="16"/>
      <c r="L2072" s="16"/>
      <c r="M2072" s="1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</row>
    <row r="2073" spans="1:28" x14ac:dyDescent="0.25">
      <c r="A2073" s="82"/>
      <c r="B2073" s="77"/>
      <c r="C2073" s="5"/>
      <c r="D2073" s="5"/>
      <c r="E2073" s="5"/>
      <c r="F2073" s="5"/>
      <c r="G2073" s="5"/>
      <c r="H2073" s="5"/>
      <c r="I2073" s="20"/>
      <c r="J2073" s="5"/>
      <c r="K2073" s="5"/>
      <c r="L2073" s="5"/>
      <c r="M2073" s="20"/>
      <c r="N2073" s="16"/>
      <c r="O2073" s="2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</row>
    <row r="2074" spans="1:28" x14ac:dyDescent="0.25">
      <c r="A2074" s="82"/>
      <c r="B2074" s="77"/>
      <c r="C2074" s="5"/>
      <c r="D2074" s="5"/>
      <c r="E2074" s="5"/>
      <c r="F2074" s="5"/>
      <c r="G2074" s="5"/>
      <c r="H2074" s="5"/>
      <c r="I2074" s="20"/>
      <c r="J2074" s="5"/>
      <c r="K2074" s="5"/>
      <c r="L2074" s="5"/>
      <c r="M2074" s="20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</row>
    <row r="2075" spans="1:28" x14ac:dyDescent="0.25">
      <c r="A2075" s="82"/>
      <c r="B2075" s="77"/>
      <c r="C2075" s="5"/>
      <c r="D2075" s="5"/>
      <c r="E2075" s="5"/>
      <c r="F2075" s="5"/>
      <c r="G2075" s="5"/>
      <c r="H2075" s="5"/>
      <c r="I2075" s="20"/>
      <c r="J2075" s="5"/>
      <c r="K2075" s="5"/>
      <c r="L2075" s="5"/>
      <c r="M2075" s="20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</row>
    <row r="2076" spans="1:28" x14ac:dyDescent="0.25">
      <c r="A2076" s="82"/>
      <c r="B2076" s="77"/>
      <c r="C2076" s="5"/>
      <c r="D2076" s="5"/>
      <c r="E2076" s="5"/>
      <c r="F2076" s="5"/>
      <c r="G2076" s="5"/>
      <c r="H2076" s="5"/>
      <c r="I2076" s="20"/>
      <c r="J2076" s="5"/>
      <c r="K2076" s="5"/>
      <c r="L2076" s="5"/>
      <c r="M2076" s="20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</row>
    <row r="2077" spans="1:28" x14ac:dyDescent="0.25">
      <c r="A2077" s="82"/>
      <c r="B2077" s="77"/>
      <c r="C2077" s="5"/>
      <c r="D2077" s="5"/>
      <c r="E2077" s="5"/>
      <c r="F2077" s="5"/>
      <c r="G2077" s="5"/>
      <c r="H2077" s="5"/>
      <c r="I2077" s="20"/>
      <c r="J2077" s="5"/>
      <c r="K2077" s="5"/>
      <c r="L2077" s="5"/>
      <c r="M2077" s="20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</row>
    <row r="2078" spans="1:28" x14ac:dyDescent="0.25">
      <c r="A2078" s="82"/>
      <c r="B2078" s="77"/>
      <c r="C2078" s="5"/>
      <c r="D2078" s="5"/>
      <c r="E2078" s="5"/>
      <c r="F2078" s="5"/>
      <c r="G2078" s="5"/>
      <c r="H2078" s="5"/>
      <c r="I2078" s="20"/>
      <c r="J2078" s="5"/>
      <c r="K2078" s="5"/>
      <c r="L2078" s="5"/>
      <c r="M2078" s="20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</row>
    <row r="2079" spans="1:28" x14ac:dyDescent="0.25">
      <c r="A2079" s="82"/>
      <c r="B2079" s="77"/>
      <c r="C2079" s="5"/>
      <c r="D2079" s="5"/>
      <c r="E2079" s="5"/>
      <c r="F2079" s="5"/>
      <c r="G2079" s="5"/>
      <c r="H2079" s="5"/>
      <c r="I2079" s="20"/>
      <c r="J2079" s="5"/>
      <c r="K2079" s="5"/>
      <c r="L2079" s="5"/>
      <c r="M2079" s="20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</row>
    <row r="2080" spans="1:28" x14ac:dyDescent="0.25">
      <c r="A2080" s="82"/>
      <c r="B2080" s="77"/>
      <c r="C2080" s="5"/>
      <c r="D2080" s="5"/>
      <c r="E2080" s="5"/>
      <c r="F2080" s="5"/>
      <c r="G2080" s="5"/>
      <c r="H2080" s="5"/>
      <c r="I2080" s="20"/>
      <c r="J2080" s="5"/>
      <c r="K2080" s="5"/>
      <c r="L2080" s="5"/>
      <c r="M2080" s="20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</row>
    <row r="2081" spans="1:28" x14ac:dyDescent="0.25">
      <c r="A2081" s="82"/>
      <c r="B2081" s="77"/>
      <c r="C2081" s="5"/>
      <c r="D2081" s="5"/>
      <c r="E2081" s="5"/>
      <c r="F2081" s="5"/>
      <c r="G2081" s="5"/>
      <c r="H2081" s="5"/>
      <c r="I2081" s="20"/>
      <c r="J2081" s="5"/>
      <c r="K2081" s="5"/>
      <c r="L2081" s="5"/>
      <c r="M2081" s="20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</row>
    <row r="2082" spans="1:28" x14ac:dyDescent="0.25">
      <c r="A2082" s="82"/>
      <c r="B2082" s="77"/>
      <c r="C2082" s="5"/>
      <c r="D2082" s="5"/>
      <c r="E2082" s="5"/>
      <c r="F2082" s="5"/>
      <c r="G2082" s="5"/>
      <c r="H2082" s="5"/>
      <c r="I2082" s="20"/>
      <c r="J2082" s="5"/>
      <c r="K2082" s="5"/>
      <c r="L2082" s="5"/>
      <c r="M2082" s="20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</row>
    <row r="2083" spans="1:28" x14ac:dyDescent="0.25">
      <c r="A2083" s="82"/>
      <c r="B2083" s="77"/>
      <c r="C2083" s="5"/>
      <c r="D2083" s="5"/>
      <c r="E2083" s="5"/>
      <c r="F2083" s="5"/>
      <c r="G2083" s="5"/>
      <c r="H2083" s="5"/>
      <c r="I2083" s="20"/>
      <c r="J2083" s="5"/>
      <c r="K2083" s="5"/>
      <c r="L2083" s="5"/>
      <c r="M2083" s="20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</row>
    <row r="2084" spans="1:28" x14ac:dyDescent="0.25">
      <c r="A2084" s="82"/>
      <c r="B2084" s="77"/>
      <c r="C2084" s="5"/>
      <c r="D2084" s="5"/>
      <c r="E2084" s="5"/>
      <c r="F2084" s="5"/>
      <c r="G2084" s="5"/>
      <c r="H2084" s="5"/>
      <c r="I2084" s="20"/>
      <c r="J2084" s="5"/>
      <c r="K2084" s="5"/>
      <c r="L2084" s="5"/>
      <c r="M2084" s="20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</row>
    <row r="2085" spans="1:28" x14ac:dyDescent="0.25">
      <c r="A2085" s="82"/>
      <c r="B2085" s="77"/>
      <c r="C2085" s="5"/>
      <c r="D2085" s="5"/>
      <c r="E2085" s="5"/>
      <c r="F2085" s="5"/>
      <c r="G2085" s="5"/>
      <c r="H2085" s="5"/>
      <c r="I2085" s="20"/>
      <c r="J2085" s="5"/>
      <c r="K2085" s="5"/>
      <c r="L2085" s="5"/>
      <c r="M2085" s="20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</row>
    <row r="2086" spans="1:28" x14ac:dyDescent="0.25">
      <c r="A2086" s="82"/>
      <c r="B2086" s="77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</row>
    <row r="2087" spans="1:28" x14ac:dyDescent="0.25">
      <c r="A2087" s="6"/>
      <c r="B2087" s="77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</row>
    <row r="2088" spans="1:28" x14ac:dyDescent="0.25">
      <c r="A2088" s="6"/>
      <c r="B2088" s="77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</row>
    <row r="2089" spans="1:28" x14ac:dyDescent="0.25">
      <c r="A2089" s="6"/>
      <c r="B2089" s="77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</row>
    <row r="2090" spans="1:28" x14ac:dyDescent="0.25">
      <c r="A2090" s="6"/>
      <c r="B2090" s="77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</row>
    <row r="2091" spans="1:28" x14ac:dyDescent="0.25">
      <c r="A2091" s="6"/>
      <c r="B2091" s="77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</row>
    <row r="2092" spans="1:28" x14ac:dyDescent="0.25">
      <c r="A2092" s="6"/>
      <c r="B2092" s="77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</row>
    <row r="2093" spans="1:28" x14ac:dyDescent="0.25">
      <c r="A2093" s="6"/>
      <c r="B2093" s="77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</row>
    <row r="2094" spans="1:28" x14ac:dyDescent="0.25">
      <c r="A2094" s="6"/>
      <c r="B2094" s="77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</row>
    <row r="2095" spans="1:28" x14ac:dyDescent="0.25">
      <c r="A2095" s="6"/>
      <c r="B2095" s="77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</row>
    <row r="2096" spans="1:28" x14ac:dyDescent="0.25">
      <c r="A2096" s="6"/>
      <c r="B2096" s="77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</row>
    <row r="2097" spans="1:28" ht="22.5" x14ac:dyDescent="0.25">
      <c r="A2097" s="75"/>
      <c r="B2097" s="77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</row>
    <row r="2098" spans="1:28" x14ac:dyDescent="0.25">
      <c r="A2098" s="82"/>
      <c r="B2098" s="79"/>
      <c r="C2098" s="4"/>
      <c r="D2098" s="4"/>
      <c r="E2098" s="79"/>
      <c r="F2098" s="4"/>
      <c r="G2098" s="16"/>
      <c r="H2098" s="16"/>
      <c r="I2098" s="15"/>
      <c r="J2098" s="16"/>
      <c r="K2098" s="16"/>
      <c r="L2098" s="16"/>
      <c r="M2098" s="1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</row>
    <row r="2099" spans="1:28" x14ac:dyDescent="0.25">
      <c r="A2099" s="82"/>
      <c r="B2099" s="77"/>
      <c r="C2099" s="5"/>
      <c r="D2099" s="5"/>
      <c r="E2099" s="5"/>
      <c r="F2099" s="5"/>
      <c r="G2099" s="5"/>
      <c r="H2099" s="5"/>
      <c r="I2099" s="20"/>
      <c r="J2099" s="5"/>
      <c r="K2099" s="5"/>
      <c r="L2099" s="5"/>
      <c r="M2099" s="20"/>
      <c r="N2099" s="16"/>
      <c r="O2099" s="2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</row>
    <row r="2100" spans="1:28" x14ac:dyDescent="0.25">
      <c r="A2100" s="82"/>
      <c r="B2100" s="77"/>
      <c r="C2100" s="5"/>
      <c r="D2100" s="5"/>
      <c r="E2100" s="5"/>
      <c r="F2100" s="5"/>
      <c r="G2100" s="5"/>
      <c r="H2100" s="5"/>
      <c r="I2100" s="20"/>
      <c r="J2100" s="5"/>
      <c r="K2100" s="5"/>
      <c r="L2100" s="5"/>
      <c r="M2100" s="20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</row>
    <row r="2101" spans="1:28" x14ac:dyDescent="0.25">
      <c r="A2101" s="82"/>
      <c r="B2101" s="77"/>
      <c r="C2101" s="5"/>
      <c r="D2101" s="5"/>
      <c r="E2101" s="5"/>
      <c r="F2101" s="5"/>
      <c r="G2101" s="5"/>
      <c r="H2101" s="5"/>
      <c r="I2101" s="20"/>
      <c r="J2101" s="5"/>
      <c r="K2101" s="5"/>
      <c r="L2101" s="5"/>
      <c r="M2101" s="20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</row>
    <row r="2102" spans="1:28" x14ac:dyDescent="0.25">
      <c r="A2102" s="82"/>
      <c r="B2102" s="77"/>
      <c r="C2102" s="5"/>
      <c r="D2102" s="5"/>
      <c r="E2102" s="5"/>
      <c r="F2102" s="5"/>
      <c r="G2102" s="5"/>
      <c r="H2102" s="5"/>
      <c r="I2102" s="20"/>
      <c r="J2102" s="5"/>
      <c r="K2102" s="5"/>
      <c r="L2102" s="5"/>
      <c r="M2102" s="20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</row>
    <row r="2103" spans="1:28" x14ac:dyDescent="0.25">
      <c r="A2103" s="82"/>
      <c r="B2103" s="77"/>
      <c r="C2103" s="5"/>
      <c r="D2103" s="5"/>
      <c r="E2103" s="5"/>
      <c r="F2103" s="5"/>
      <c r="G2103" s="5"/>
      <c r="H2103" s="5"/>
      <c r="I2103" s="20"/>
      <c r="J2103" s="5"/>
      <c r="K2103" s="5"/>
      <c r="L2103" s="5"/>
      <c r="M2103" s="20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</row>
    <row r="2104" spans="1:28" x14ac:dyDescent="0.25">
      <c r="A2104" s="82"/>
      <c r="B2104" s="77"/>
      <c r="C2104" s="5"/>
      <c r="D2104" s="5"/>
      <c r="E2104" s="5"/>
      <c r="F2104" s="5"/>
      <c r="G2104" s="5"/>
      <c r="H2104" s="5"/>
      <c r="I2104" s="20"/>
      <c r="J2104" s="5"/>
      <c r="K2104" s="5"/>
      <c r="L2104" s="5"/>
      <c r="M2104" s="20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</row>
    <row r="2105" spans="1:28" x14ac:dyDescent="0.25">
      <c r="A2105" s="82"/>
      <c r="B2105" s="77"/>
      <c r="C2105" s="5"/>
      <c r="D2105" s="5"/>
      <c r="E2105" s="5"/>
      <c r="F2105" s="5"/>
      <c r="G2105" s="5"/>
      <c r="H2105" s="5"/>
      <c r="I2105" s="20"/>
      <c r="J2105" s="5"/>
      <c r="K2105" s="5"/>
      <c r="L2105" s="5"/>
      <c r="M2105" s="20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</row>
    <row r="2106" spans="1:28" x14ac:dyDescent="0.25">
      <c r="A2106" s="82"/>
      <c r="B2106" s="77"/>
      <c r="C2106" s="5"/>
      <c r="D2106" s="5"/>
      <c r="E2106" s="5"/>
      <c r="F2106" s="5"/>
      <c r="G2106" s="5"/>
      <c r="H2106" s="5"/>
      <c r="I2106" s="20"/>
      <c r="J2106" s="5"/>
      <c r="K2106" s="5"/>
      <c r="L2106" s="5"/>
      <c r="M2106" s="20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</row>
    <row r="2107" spans="1:28" x14ac:dyDescent="0.25">
      <c r="A2107" s="82"/>
      <c r="B2107" s="77"/>
      <c r="C2107" s="5"/>
      <c r="D2107" s="5"/>
      <c r="E2107" s="5"/>
      <c r="F2107" s="5"/>
      <c r="G2107" s="5"/>
      <c r="H2107" s="5"/>
      <c r="I2107" s="20"/>
      <c r="J2107" s="5"/>
      <c r="K2107" s="5"/>
      <c r="L2107" s="5"/>
      <c r="M2107" s="20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</row>
    <row r="2108" spans="1:28" x14ac:dyDescent="0.25">
      <c r="A2108" s="82"/>
      <c r="B2108" s="77"/>
      <c r="C2108" s="5"/>
      <c r="D2108" s="5"/>
      <c r="E2108" s="5"/>
      <c r="F2108" s="5"/>
      <c r="G2108" s="5"/>
      <c r="H2108" s="5"/>
      <c r="I2108" s="20"/>
      <c r="J2108" s="5"/>
      <c r="K2108" s="5"/>
      <c r="L2108" s="5"/>
      <c r="M2108" s="20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</row>
    <row r="2109" spans="1:28" x14ac:dyDescent="0.25">
      <c r="A2109" s="82"/>
      <c r="B2109" s="77"/>
      <c r="C2109" s="5"/>
      <c r="D2109" s="5"/>
      <c r="E2109" s="5"/>
      <c r="F2109" s="5"/>
      <c r="G2109" s="5"/>
      <c r="H2109" s="5"/>
      <c r="I2109" s="20"/>
      <c r="J2109" s="5"/>
      <c r="K2109" s="5"/>
      <c r="L2109" s="5"/>
      <c r="M2109" s="20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</row>
    <row r="2110" spans="1:28" ht="31.9" customHeight="1" x14ac:dyDescent="0.25">
      <c r="A2110" s="82"/>
      <c r="B2110" s="77"/>
      <c r="C2110" s="5"/>
      <c r="D2110" s="5"/>
      <c r="E2110" s="5"/>
      <c r="F2110" s="5"/>
      <c r="G2110" s="5"/>
      <c r="H2110" s="5"/>
      <c r="I2110" s="20"/>
      <c r="J2110" s="5"/>
      <c r="K2110" s="5"/>
      <c r="L2110" s="5"/>
      <c r="M2110" s="20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</row>
    <row r="2111" spans="1:28" x14ac:dyDescent="0.25">
      <c r="A2111" s="82"/>
      <c r="B2111" s="77"/>
      <c r="C2111" s="5"/>
      <c r="D2111" s="5"/>
      <c r="E2111" s="5"/>
      <c r="F2111" s="5"/>
      <c r="G2111" s="5"/>
      <c r="H2111" s="5"/>
      <c r="I2111" s="20"/>
      <c r="J2111" s="5"/>
      <c r="K2111" s="5"/>
      <c r="L2111" s="5"/>
      <c r="M2111" s="20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</row>
    <row r="2112" spans="1:28" x14ac:dyDescent="0.25">
      <c r="A2112" s="82"/>
      <c r="B2112" s="77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</row>
    <row r="2113" spans="1:28" x14ac:dyDescent="0.25">
      <c r="A2113" s="6"/>
      <c r="B2113" s="77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</row>
    <row r="2114" spans="1:28" x14ac:dyDescent="0.25">
      <c r="A2114" s="6"/>
      <c r="B2114" s="77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</row>
    <row r="2115" spans="1:28" x14ac:dyDescent="0.25">
      <c r="A2115" s="6"/>
      <c r="B2115" s="77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</row>
    <row r="2116" spans="1:28" x14ac:dyDescent="0.25">
      <c r="A2116" s="6"/>
      <c r="B2116" s="77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</row>
    <row r="2117" spans="1:28" x14ac:dyDescent="0.25">
      <c r="A2117" s="6"/>
      <c r="B2117" s="77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</row>
    <row r="2118" spans="1:28" x14ac:dyDescent="0.25">
      <c r="A2118" s="6"/>
      <c r="B2118" s="77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</row>
    <row r="2119" spans="1:28" x14ac:dyDescent="0.25">
      <c r="A2119" s="6"/>
      <c r="B2119" s="77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</row>
    <row r="2120" spans="1:28" x14ac:dyDescent="0.25">
      <c r="A2120" s="6"/>
      <c r="B2120" s="77"/>
      <c r="C2120" s="5"/>
      <c r="D2120" s="5"/>
      <c r="E2120" s="5"/>
      <c r="F2120" s="5"/>
      <c r="G2120" s="5"/>
      <c r="H2120" s="5"/>
      <c r="I2120" s="20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</row>
    <row r="2121" spans="1:28" x14ac:dyDescent="0.25">
      <c r="A2121" s="6"/>
      <c r="B2121" s="77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</row>
    <row r="2122" spans="1:28" x14ac:dyDescent="0.25">
      <c r="A2122" s="6"/>
      <c r="B2122" s="77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</row>
    <row r="2123" spans="1:28" x14ac:dyDescent="0.25">
      <c r="A2123" s="6"/>
      <c r="B2123" s="77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</row>
    <row r="2124" spans="1:28" x14ac:dyDescent="0.25">
      <c r="A2124" s="6"/>
      <c r="B2124" s="77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</row>
    <row r="2125" spans="1:28" x14ac:dyDescent="0.25">
      <c r="A2125" s="6"/>
      <c r="B2125" s="77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</row>
    <row r="2126" spans="1:28" x14ac:dyDescent="0.25">
      <c r="A2126" s="6"/>
      <c r="B2126" s="77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</row>
    <row r="2127" spans="1:28" x14ac:dyDescent="0.25">
      <c r="A2127" s="51"/>
      <c r="B2127" s="77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</row>
    <row r="2128" spans="1:28" x14ac:dyDescent="0.25">
      <c r="A2128" s="6"/>
      <c r="B2128" s="77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</row>
    <row r="2129" spans="1:28" x14ac:dyDescent="0.25">
      <c r="A2129" s="6"/>
      <c r="B2129" s="77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</row>
    <row r="2130" spans="1:28" ht="22.5" x14ac:dyDescent="0.25">
      <c r="A2130" s="75"/>
      <c r="B2130" s="77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20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</row>
    <row r="2131" spans="1:28" x14ac:dyDescent="0.25">
      <c r="A2131" s="82"/>
      <c r="B2131" s="79"/>
      <c r="C2131" s="4"/>
      <c r="D2131" s="4"/>
      <c r="E2131" s="79"/>
      <c r="F2131" s="4"/>
      <c r="G2131" s="16"/>
      <c r="H2131" s="16"/>
      <c r="I2131" s="15"/>
      <c r="J2131" s="16"/>
      <c r="K2131" s="16"/>
      <c r="L2131" s="16"/>
      <c r="M2131" s="1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</row>
    <row r="2132" spans="1:28" x14ac:dyDescent="0.25">
      <c r="A2132" s="82"/>
      <c r="B2132" s="77"/>
      <c r="C2132" s="5"/>
      <c r="D2132" s="5"/>
      <c r="E2132" s="5"/>
      <c r="F2132" s="5"/>
      <c r="G2132" s="5"/>
      <c r="H2132" s="5"/>
      <c r="I2132" s="20"/>
      <c r="J2132" s="5"/>
      <c r="K2132" s="5"/>
      <c r="L2132" s="5"/>
      <c r="M2132" s="20"/>
      <c r="N2132" s="16"/>
      <c r="O2132" s="2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</row>
    <row r="2133" spans="1:28" x14ac:dyDescent="0.25">
      <c r="A2133" s="82"/>
      <c r="B2133" s="77"/>
      <c r="C2133" s="5"/>
      <c r="D2133" s="5"/>
      <c r="E2133" s="5"/>
      <c r="F2133" s="5"/>
      <c r="G2133" s="5"/>
      <c r="H2133" s="5"/>
      <c r="I2133" s="20"/>
      <c r="J2133" s="5"/>
      <c r="K2133" s="5"/>
      <c r="L2133" s="5"/>
      <c r="M2133" s="20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</row>
    <row r="2134" spans="1:28" x14ac:dyDescent="0.25">
      <c r="A2134" s="82"/>
      <c r="B2134" s="77"/>
      <c r="C2134" s="5"/>
      <c r="D2134" s="5"/>
      <c r="E2134" s="5"/>
      <c r="F2134" s="5"/>
      <c r="G2134" s="5"/>
      <c r="H2134" s="5"/>
      <c r="I2134" s="20"/>
      <c r="J2134" s="5"/>
      <c r="K2134" s="5"/>
      <c r="L2134" s="5"/>
      <c r="M2134" s="20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</row>
    <row r="2135" spans="1:28" x14ac:dyDescent="0.25">
      <c r="A2135" s="82"/>
      <c r="B2135" s="77"/>
      <c r="C2135" s="5"/>
      <c r="D2135" s="5"/>
      <c r="E2135" s="5"/>
      <c r="F2135" s="5"/>
      <c r="G2135" s="5"/>
      <c r="H2135" s="5"/>
      <c r="I2135" s="20"/>
      <c r="J2135" s="5"/>
      <c r="K2135" s="5"/>
      <c r="L2135" s="5"/>
      <c r="M2135" s="20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</row>
    <row r="2136" spans="1:28" x14ac:dyDescent="0.25">
      <c r="A2136" s="82"/>
      <c r="B2136" s="77"/>
      <c r="C2136" s="5"/>
      <c r="D2136" s="5"/>
      <c r="E2136" s="5"/>
      <c r="F2136" s="5"/>
      <c r="G2136" s="5"/>
      <c r="H2136" s="5"/>
      <c r="I2136" s="20"/>
      <c r="J2136" s="5"/>
      <c r="K2136" s="5"/>
      <c r="L2136" s="5"/>
      <c r="M2136" s="20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</row>
    <row r="2137" spans="1:28" x14ac:dyDescent="0.25">
      <c r="A2137" s="82"/>
      <c r="B2137" s="77"/>
      <c r="C2137" s="5"/>
      <c r="D2137" s="5"/>
      <c r="E2137" s="5"/>
      <c r="F2137" s="5"/>
      <c r="G2137" s="5"/>
      <c r="H2137" s="5"/>
      <c r="I2137" s="20"/>
      <c r="J2137" s="5"/>
      <c r="K2137" s="5"/>
      <c r="L2137" s="5"/>
      <c r="M2137" s="20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</row>
    <row r="2138" spans="1:28" x14ac:dyDescent="0.25">
      <c r="A2138" s="82"/>
      <c r="B2138" s="77"/>
      <c r="C2138" s="5"/>
      <c r="D2138" s="5"/>
      <c r="E2138" s="5"/>
      <c r="F2138" s="5"/>
      <c r="G2138" s="5"/>
      <c r="H2138" s="5"/>
      <c r="I2138" s="20"/>
      <c r="J2138" s="5"/>
      <c r="K2138" s="5"/>
      <c r="L2138" s="5"/>
      <c r="M2138" s="20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</row>
    <row r="2139" spans="1:28" x14ac:dyDescent="0.25">
      <c r="A2139" s="82"/>
      <c r="B2139" s="77"/>
      <c r="C2139" s="5"/>
      <c r="D2139" s="5"/>
      <c r="E2139" s="5"/>
      <c r="F2139" s="5"/>
      <c r="G2139" s="5"/>
      <c r="H2139" s="5"/>
      <c r="I2139" s="20"/>
      <c r="J2139" s="5"/>
      <c r="K2139" s="5"/>
      <c r="L2139" s="5"/>
      <c r="M2139" s="20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</row>
    <row r="2140" spans="1:28" x14ac:dyDescent="0.25">
      <c r="A2140" s="82"/>
      <c r="B2140" s="77"/>
      <c r="C2140" s="5"/>
      <c r="D2140" s="5"/>
      <c r="E2140" s="5"/>
      <c r="F2140" s="5"/>
      <c r="G2140" s="5"/>
      <c r="H2140" s="5"/>
      <c r="I2140" s="20"/>
      <c r="J2140" s="5"/>
      <c r="K2140" s="5"/>
      <c r="L2140" s="5"/>
      <c r="M2140" s="20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</row>
    <row r="2141" spans="1:28" x14ac:dyDescent="0.25">
      <c r="A2141" s="82"/>
      <c r="B2141" s="77"/>
      <c r="C2141" s="5"/>
      <c r="D2141" s="5"/>
      <c r="E2141" s="5"/>
      <c r="F2141" s="5"/>
      <c r="G2141" s="5"/>
      <c r="H2141" s="5"/>
      <c r="I2141" s="20"/>
      <c r="J2141" s="5"/>
      <c r="K2141" s="5"/>
      <c r="L2141" s="5"/>
      <c r="M2141" s="20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</row>
    <row r="2142" spans="1:28" x14ac:dyDescent="0.25">
      <c r="A2142" s="82"/>
      <c r="B2142" s="77"/>
      <c r="C2142" s="5"/>
      <c r="D2142" s="5"/>
      <c r="E2142" s="5"/>
      <c r="F2142" s="5"/>
      <c r="G2142" s="5"/>
      <c r="H2142" s="5"/>
      <c r="I2142" s="20"/>
      <c r="J2142" s="5"/>
      <c r="K2142" s="5"/>
      <c r="L2142" s="5"/>
      <c r="M2142" s="20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</row>
    <row r="2143" spans="1:28" x14ac:dyDescent="0.25">
      <c r="A2143" s="82"/>
      <c r="B2143" s="77"/>
      <c r="C2143" s="5"/>
      <c r="D2143" s="5"/>
      <c r="E2143" s="5"/>
      <c r="F2143" s="5"/>
      <c r="G2143" s="5"/>
      <c r="H2143" s="5"/>
      <c r="I2143" s="20"/>
      <c r="J2143" s="5"/>
      <c r="K2143" s="5"/>
      <c r="L2143" s="5"/>
      <c r="M2143" s="20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</row>
    <row r="2144" spans="1:28" x14ac:dyDescent="0.25">
      <c r="A2144" s="82"/>
      <c r="B2144" s="77"/>
      <c r="C2144" s="5"/>
      <c r="D2144" s="5"/>
      <c r="E2144" s="5"/>
      <c r="F2144" s="5"/>
      <c r="G2144" s="5"/>
      <c r="H2144" s="5"/>
      <c r="I2144" s="20"/>
      <c r="J2144" s="5"/>
      <c r="K2144" s="5"/>
      <c r="L2144" s="5"/>
      <c r="M2144" s="20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</row>
    <row r="2145" spans="1:28" x14ac:dyDescent="0.25">
      <c r="A2145" s="82"/>
      <c r="B2145" s="77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</row>
    <row r="2146" spans="1:28" x14ac:dyDescent="0.25">
      <c r="A2146" s="82"/>
      <c r="B2146" s="77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</row>
    <row r="2147" spans="1:28" x14ac:dyDescent="0.25">
      <c r="A2147" s="6"/>
      <c r="B2147" s="77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20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</row>
    <row r="2148" spans="1:28" x14ac:dyDescent="0.25">
      <c r="A2148" s="6"/>
      <c r="B2148" s="77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</row>
    <row r="2149" spans="1:28" x14ac:dyDescent="0.25">
      <c r="A2149" s="6"/>
      <c r="B2149" s="77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</row>
    <row r="2150" spans="1:28" x14ac:dyDescent="0.25">
      <c r="A2150" s="6"/>
      <c r="B2150" s="77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</row>
    <row r="2151" spans="1:28" x14ac:dyDescent="0.25">
      <c r="A2151" s="6"/>
      <c r="B2151" s="77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</row>
    <row r="2152" spans="1:28" x14ac:dyDescent="0.25">
      <c r="A2152" s="6"/>
      <c r="B2152" s="77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</row>
    <row r="2153" spans="1:28" x14ac:dyDescent="0.25">
      <c r="A2153" s="6"/>
      <c r="B2153" s="77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</row>
    <row r="2154" spans="1:28" x14ac:dyDescent="0.25">
      <c r="A2154" s="6"/>
      <c r="B2154" s="77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</row>
    <row r="2155" spans="1:28" x14ac:dyDescent="0.25">
      <c r="A2155" s="6"/>
      <c r="B2155" s="77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</row>
    <row r="2156" spans="1:28" ht="22.5" x14ac:dyDescent="0.25">
      <c r="A2156" s="75"/>
      <c r="B2156" s="77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</row>
    <row r="2157" spans="1:28" x14ac:dyDescent="0.25">
      <c r="A2157" s="82"/>
      <c r="B2157" s="79"/>
      <c r="C2157" s="4"/>
      <c r="D2157" s="4"/>
      <c r="E2157" s="79"/>
      <c r="F2157" s="4"/>
      <c r="G2157" s="16"/>
      <c r="H2157" s="16"/>
      <c r="I2157" s="15"/>
      <c r="J2157" s="16"/>
      <c r="K2157" s="16"/>
      <c r="L2157" s="16"/>
      <c r="M2157" s="1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</row>
    <row r="2158" spans="1:28" x14ac:dyDescent="0.25">
      <c r="A2158" s="82"/>
      <c r="B2158" s="77"/>
      <c r="C2158" s="5"/>
      <c r="D2158" s="5"/>
      <c r="E2158" s="5"/>
      <c r="F2158" s="5"/>
      <c r="G2158" s="5"/>
      <c r="H2158" s="5"/>
      <c r="I2158" s="20"/>
      <c r="J2158" s="5"/>
      <c r="K2158" s="5"/>
      <c r="L2158" s="5"/>
      <c r="M2158" s="20"/>
      <c r="N2158" s="16"/>
      <c r="O2158" s="2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</row>
    <row r="2159" spans="1:28" x14ac:dyDescent="0.25">
      <c r="A2159" s="82"/>
      <c r="B2159" s="77"/>
      <c r="C2159" s="5"/>
      <c r="D2159" s="5"/>
      <c r="E2159" s="5"/>
      <c r="F2159" s="5"/>
      <c r="G2159" s="5"/>
      <c r="H2159" s="5"/>
      <c r="I2159" s="20"/>
      <c r="J2159" s="5"/>
      <c r="K2159" s="5"/>
      <c r="L2159" s="5"/>
      <c r="M2159" s="20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</row>
    <row r="2160" spans="1:28" x14ac:dyDescent="0.25">
      <c r="A2160" s="82"/>
      <c r="B2160" s="77"/>
      <c r="C2160" s="5"/>
      <c r="D2160" s="5"/>
      <c r="E2160" s="5"/>
      <c r="F2160" s="5"/>
      <c r="G2160" s="5"/>
      <c r="H2160" s="5"/>
      <c r="I2160" s="20"/>
      <c r="J2160" s="5"/>
      <c r="K2160" s="5"/>
      <c r="L2160" s="5"/>
      <c r="M2160" s="20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</row>
    <row r="2161" spans="1:28" x14ac:dyDescent="0.25">
      <c r="A2161" s="82"/>
      <c r="B2161" s="77"/>
      <c r="C2161" s="5"/>
      <c r="D2161" s="5"/>
      <c r="E2161" s="5"/>
      <c r="F2161" s="5"/>
      <c r="G2161" s="5"/>
      <c r="H2161" s="5"/>
      <c r="I2161" s="20"/>
      <c r="J2161" s="5"/>
      <c r="K2161" s="5"/>
      <c r="L2161" s="5"/>
      <c r="M2161" s="20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</row>
    <row r="2162" spans="1:28" x14ac:dyDescent="0.25">
      <c r="A2162" s="82"/>
      <c r="B2162" s="77"/>
      <c r="C2162" s="5"/>
      <c r="D2162" s="5"/>
      <c r="E2162" s="5"/>
      <c r="F2162" s="5"/>
      <c r="G2162" s="5"/>
      <c r="H2162" s="5"/>
      <c r="I2162" s="20"/>
      <c r="J2162" s="5"/>
      <c r="K2162" s="5"/>
      <c r="L2162" s="5"/>
      <c r="M2162" s="20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</row>
    <row r="2163" spans="1:28" x14ac:dyDescent="0.25">
      <c r="A2163" s="82"/>
      <c r="B2163" s="77"/>
      <c r="C2163" s="5"/>
      <c r="D2163" s="5"/>
      <c r="E2163" s="5"/>
      <c r="F2163" s="5"/>
      <c r="G2163" s="5"/>
      <c r="H2163" s="5"/>
      <c r="I2163" s="20"/>
      <c r="J2163" s="5"/>
      <c r="K2163" s="5"/>
      <c r="L2163" s="5"/>
      <c r="M2163" s="20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</row>
    <row r="2164" spans="1:28" x14ac:dyDescent="0.25">
      <c r="A2164" s="82"/>
      <c r="B2164" s="77"/>
      <c r="C2164" s="5"/>
      <c r="D2164" s="5"/>
      <c r="E2164" s="5"/>
      <c r="F2164" s="5"/>
      <c r="G2164" s="5"/>
      <c r="H2164" s="5"/>
      <c r="I2164" s="20"/>
      <c r="J2164" s="5"/>
      <c r="K2164" s="5"/>
      <c r="L2164" s="5"/>
      <c r="M2164" s="20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</row>
    <row r="2165" spans="1:28" x14ac:dyDescent="0.25">
      <c r="A2165" s="82"/>
      <c r="B2165" s="77"/>
      <c r="C2165" s="5"/>
      <c r="D2165" s="5"/>
      <c r="E2165" s="5"/>
      <c r="F2165" s="5"/>
      <c r="G2165" s="5"/>
      <c r="H2165" s="5"/>
      <c r="I2165" s="20"/>
      <c r="J2165" s="5"/>
      <c r="K2165" s="5"/>
      <c r="L2165" s="5"/>
      <c r="M2165" s="20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</row>
    <row r="2166" spans="1:28" x14ac:dyDescent="0.25">
      <c r="A2166" s="82"/>
      <c r="B2166" s="77"/>
      <c r="C2166" s="5"/>
      <c r="D2166" s="5"/>
      <c r="E2166" s="5"/>
      <c r="F2166" s="5"/>
      <c r="G2166" s="5"/>
      <c r="H2166" s="5"/>
      <c r="I2166" s="20"/>
      <c r="J2166" s="5"/>
      <c r="K2166" s="5"/>
      <c r="L2166" s="5"/>
      <c r="M2166" s="20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</row>
    <row r="2167" spans="1:28" x14ac:dyDescent="0.25">
      <c r="A2167" s="82"/>
      <c r="B2167" s="77"/>
      <c r="C2167" s="5"/>
      <c r="D2167" s="5"/>
      <c r="E2167" s="5"/>
      <c r="F2167" s="5"/>
      <c r="G2167" s="5"/>
      <c r="H2167" s="5"/>
      <c r="I2167" s="20"/>
      <c r="J2167" s="5"/>
      <c r="K2167" s="5"/>
      <c r="L2167" s="5"/>
      <c r="M2167" s="20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</row>
    <row r="2168" spans="1:28" x14ac:dyDescent="0.25">
      <c r="A2168" s="82"/>
      <c r="B2168" s="77"/>
      <c r="C2168" s="5"/>
      <c r="D2168" s="5"/>
      <c r="E2168" s="5"/>
      <c r="F2168" s="5"/>
      <c r="G2168" s="5"/>
      <c r="H2168" s="5"/>
      <c r="I2168" s="20"/>
      <c r="J2168" s="5"/>
      <c r="K2168" s="5"/>
      <c r="L2168" s="5"/>
      <c r="M2168" s="20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</row>
    <row r="2169" spans="1:28" x14ac:dyDescent="0.25">
      <c r="A2169" s="82"/>
      <c r="B2169" s="77"/>
      <c r="C2169" s="5"/>
      <c r="D2169" s="5"/>
      <c r="E2169" s="5"/>
      <c r="F2169" s="5"/>
      <c r="G2169" s="5"/>
      <c r="H2169" s="5"/>
      <c r="I2169" s="20"/>
      <c r="J2169" s="5"/>
      <c r="K2169" s="5"/>
      <c r="L2169" s="5"/>
      <c r="M2169" s="20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</row>
    <row r="2170" spans="1:28" x14ac:dyDescent="0.25">
      <c r="A2170" s="82"/>
      <c r="B2170" s="77"/>
      <c r="C2170" s="5"/>
      <c r="D2170" s="5"/>
      <c r="E2170" s="5"/>
      <c r="F2170" s="5"/>
      <c r="G2170" s="5"/>
      <c r="H2170" s="5"/>
      <c r="I2170" s="20"/>
      <c r="J2170" s="5"/>
      <c r="K2170" s="5"/>
      <c r="L2170" s="5"/>
      <c r="M2170" s="20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</row>
    <row r="2171" spans="1:28" x14ac:dyDescent="0.25">
      <c r="A2171" s="82"/>
      <c r="B2171" s="77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</row>
    <row r="2172" spans="1:28" x14ac:dyDescent="0.25">
      <c r="A2172" s="6"/>
      <c r="B2172" s="77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</row>
    <row r="2173" spans="1:28" x14ac:dyDescent="0.25">
      <c r="A2173" s="6"/>
      <c r="B2173" s="77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</row>
    <row r="2174" spans="1:28" x14ac:dyDescent="0.25">
      <c r="A2174" s="6"/>
      <c r="B2174" s="77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</row>
    <row r="2175" spans="1:28" x14ac:dyDescent="0.25">
      <c r="A2175" s="6"/>
      <c r="B2175" s="77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</row>
    <row r="2176" spans="1:28" x14ac:dyDescent="0.25">
      <c r="A2176" s="6"/>
      <c r="B2176" s="77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</row>
    <row r="2177" spans="1:28" x14ac:dyDescent="0.25">
      <c r="A2177" s="6"/>
      <c r="B2177" s="77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</row>
    <row r="2178" spans="1:28" x14ac:dyDescent="0.25">
      <c r="A2178" s="6"/>
      <c r="B2178" s="77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</row>
    <row r="2179" spans="1:28" x14ac:dyDescent="0.25">
      <c r="A2179" s="6"/>
      <c r="B2179" s="77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</row>
    <row r="2180" spans="1:28" x14ac:dyDescent="0.25">
      <c r="A2180" s="6"/>
      <c r="B2180" s="77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</row>
    <row r="2181" spans="1:28" x14ac:dyDescent="0.25">
      <c r="A2181" s="6"/>
      <c r="B2181" s="77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</row>
    <row r="2182" spans="1:28" ht="22.5" x14ac:dyDescent="0.25">
      <c r="A2182" s="75"/>
      <c r="B2182" s="77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</row>
    <row r="2183" spans="1:28" x14ac:dyDescent="0.25">
      <c r="A2183" s="82"/>
      <c r="B2183" s="79"/>
      <c r="C2183" s="4"/>
      <c r="D2183" s="4"/>
      <c r="E2183" s="79"/>
      <c r="F2183" s="4"/>
      <c r="G2183" s="16"/>
      <c r="H2183" s="16"/>
      <c r="I2183" s="15"/>
      <c r="J2183" s="16"/>
      <c r="K2183" s="16"/>
      <c r="L2183" s="16"/>
      <c r="M2183" s="1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</row>
    <row r="2184" spans="1:28" x14ac:dyDescent="0.25">
      <c r="A2184" s="82"/>
      <c r="B2184" s="77"/>
      <c r="C2184" s="5"/>
      <c r="D2184" s="5"/>
      <c r="E2184" s="5"/>
      <c r="F2184" s="5"/>
      <c r="G2184" s="5"/>
      <c r="H2184" s="5"/>
      <c r="I2184" s="20"/>
      <c r="J2184" s="5"/>
      <c r="K2184" s="5"/>
      <c r="L2184" s="5"/>
      <c r="M2184" s="20"/>
      <c r="N2184" s="16"/>
      <c r="O2184" s="2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</row>
    <row r="2185" spans="1:28" x14ac:dyDescent="0.25">
      <c r="A2185" s="82"/>
      <c r="B2185" s="77"/>
      <c r="C2185" s="5"/>
      <c r="D2185" s="5"/>
      <c r="E2185" s="5"/>
      <c r="F2185" s="5"/>
      <c r="G2185" s="5"/>
      <c r="H2185" s="5"/>
      <c r="I2185" s="20"/>
      <c r="J2185" s="5"/>
      <c r="K2185" s="5"/>
      <c r="L2185" s="5"/>
      <c r="M2185" s="20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</row>
    <row r="2186" spans="1:28" x14ac:dyDescent="0.25">
      <c r="A2186" s="82"/>
      <c r="B2186" s="77"/>
      <c r="C2186" s="5"/>
      <c r="D2186" s="5"/>
      <c r="E2186" s="5"/>
      <c r="F2186" s="5"/>
      <c r="G2186" s="5"/>
      <c r="H2186" s="5"/>
      <c r="I2186" s="20"/>
      <c r="J2186" s="5"/>
      <c r="K2186" s="5"/>
      <c r="L2186" s="5"/>
      <c r="M2186" s="20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</row>
    <row r="2187" spans="1:28" x14ac:dyDescent="0.25">
      <c r="A2187" s="82"/>
      <c r="B2187" s="77"/>
      <c r="C2187" s="5"/>
      <c r="D2187" s="5"/>
      <c r="E2187" s="5"/>
      <c r="F2187" s="5"/>
      <c r="G2187" s="5"/>
      <c r="H2187" s="5"/>
      <c r="I2187" s="20"/>
      <c r="J2187" s="5"/>
      <c r="K2187" s="5"/>
      <c r="L2187" s="5"/>
      <c r="M2187" s="20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</row>
    <row r="2188" spans="1:28" x14ac:dyDescent="0.25">
      <c r="A2188" s="82"/>
      <c r="B2188" s="77"/>
      <c r="C2188" s="5"/>
      <c r="D2188" s="5"/>
      <c r="E2188" s="5"/>
      <c r="F2188" s="5"/>
      <c r="G2188" s="5"/>
      <c r="H2188" s="5"/>
      <c r="I2188" s="20"/>
      <c r="J2188" s="5"/>
      <c r="K2188" s="5"/>
      <c r="L2188" s="5"/>
      <c r="M2188" s="20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</row>
    <row r="2189" spans="1:28" x14ac:dyDescent="0.25">
      <c r="A2189" s="82"/>
      <c r="B2189" s="77"/>
      <c r="C2189" s="5"/>
      <c r="D2189" s="5"/>
      <c r="E2189" s="5"/>
      <c r="F2189" s="5"/>
      <c r="G2189" s="5"/>
      <c r="H2189" s="5"/>
      <c r="I2189" s="20"/>
      <c r="J2189" s="5"/>
      <c r="K2189" s="5"/>
      <c r="L2189" s="5"/>
      <c r="M2189" s="20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</row>
    <row r="2190" spans="1:28" x14ac:dyDescent="0.25">
      <c r="A2190" s="82"/>
      <c r="B2190" s="77"/>
      <c r="C2190" s="5"/>
      <c r="D2190" s="5"/>
      <c r="E2190" s="5"/>
      <c r="F2190" s="5"/>
      <c r="G2190" s="5"/>
      <c r="H2190" s="5"/>
      <c r="I2190" s="20"/>
      <c r="J2190" s="5"/>
      <c r="K2190" s="5"/>
      <c r="L2190" s="5"/>
      <c r="M2190" s="20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</row>
    <row r="2191" spans="1:28" x14ac:dyDescent="0.25">
      <c r="A2191" s="82"/>
      <c r="B2191" s="77"/>
      <c r="C2191" s="5"/>
      <c r="D2191" s="5"/>
      <c r="E2191" s="5"/>
      <c r="F2191" s="5"/>
      <c r="G2191" s="5"/>
      <c r="H2191" s="5"/>
      <c r="I2191" s="20"/>
      <c r="J2191" s="5"/>
      <c r="K2191" s="5"/>
      <c r="L2191" s="5"/>
      <c r="M2191" s="20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</row>
    <row r="2192" spans="1:28" x14ac:dyDescent="0.25">
      <c r="A2192" s="82"/>
      <c r="B2192" s="77"/>
      <c r="C2192" s="5"/>
      <c r="D2192" s="5"/>
      <c r="E2192" s="5"/>
      <c r="F2192" s="5"/>
      <c r="G2192" s="5"/>
      <c r="H2192" s="5"/>
      <c r="I2192" s="20"/>
      <c r="J2192" s="5"/>
      <c r="K2192" s="5"/>
      <c r="L2192" s="5"/>
      <c r="M2192" s="20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</row>
    <row r="2193" spans="1:28" x14ac:dyDescent="0.25">
      <c r="A2193" s="82"/>
      <c r="B2193" s="77"/>
      <c r="C2193" s="5"/>
      <c r="D2193" s="5"/>
      <c r="E2193" s="5"/>
      <c r="F2193" s="5"/>
      <c r="G2193" s="5"/>
      <c r="H2193" s="5"/>
      <c r="I2193" s="20"/>
      <c r="J2193" s="5"/>
      <c r="K2193" s="5"/>
      <c r="L2193" s="5"/>
      <c r="M2193" s="20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</row>
    <row r="2194" spans="1:28" x14ac:dyDescent="0.25">
      <c r="A2194" s="82"/>
      <c r="B2194" s="77"/>
      <c r="C2194" s="5"/>
      <c r="D2194" s="5"/>
      <c r="E2194" s="5"/>
      <c r="F2194" s="5"/>
      <c r="G2194" s="5"/>
      <c r="H2194" s="5"/>
      <c r="I2194" s="20"/>
      <c r="J2194" s="5"/>
      <c r="K2194" s="5"/>
      <c r="L2194" s="5"/>
      <c r="M2194" s="20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</row>
    <row r="2195" spans="1:28" x14ac:dyDescent="0.25">
      <c r="A2195" s="82"/>
      <c r="B2195" s="77"/>
      <c r="C2195" s="5"/>
      <c r="D2195" s="5"/>
      <c r="E2195" s="5"/>
      <c r="F2195" s="5"/>
      <c r="G2195" s="5"/>
      <c r="H2195" s="5"/>
      <c r="I2195" s="20"/>
      <c r="J2195" s="5"/>
      <c r="K2195" s="5"/>
      <c r="L2195" s="5"/>
      <c r="M2195" s="20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</row>
    <row r="2196" spans="1:28" x14ac:dyDescent="0.25">
      <c r="A2196" s="82"/>
      <c r="B2196" s="77"/>
      <c r="C2196" s="5"/>
      <c r="D2196" s="5"/>
      <c r="E2196" s="5"/>
      <c r="F2196" s="5"/>
      <c r="G2196" s="5"/>
      <c r="H2196" s="5"/>
      <c r="I2196" s="20"/>
      <c r="J2196" s="5"/>
      <c r="K2196" s="5"/>
      <c r="L2196" s="5"/>
      <c r="M2196" s="20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</row>
    <row r="2197" spans="1:28" x14ac:dyDescent="0.25">
      <c r="A2197" s="82"/>
      <c r="B2197" s="77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</row>
    <row r="2198" spans="1:28" x14ac:dyDescent="0.25">
      <c r="A2198" s="6"/>
      <c r="B2198" s="77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</row>
    <row r="2199" spans="1:28" x14ac:dyDescent="0.25">
      <c r="A2199" s="6"/>
      <c r="B2199" s="77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</row>
    <row r="2200" spans="1:28" x14ac:dyDescent="0.25">
      <c r="A2200" s="6"/>
      <c r="B2200" s="77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</row>
    <row r="2201" spans="1:28" x14ac:dyDescent="0.25">
      <c r="A2201" s="6"/>
      <c r="B2201" s="77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20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</row>
    <row r="2202" spans="1:28" x14ac:dyDescent="0.25">
      <c r="B2202" s="77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</row>
    <row r="2203" spans="1:28" x14ac:dyDescent="0.25">
      <c r="A2203" s="6"/>
      <c r="B2203" s="77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20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</row>
    <row r="2204" spans="1:28" x14ac:dyDescent="0.25">
      <c r="A2204" s="6"/>
      <c r="B2204" s="77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</row>
    <row r="2205" spans="1:28" x14ac:dyDescent="0.25">
      <c r="A2205" s="6"/>
      <c r="B2205" s="77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</row>
    <row r="2206" spans="1:28" x14ac:dyDescent="0.25">
      <c r="A2206" s="6"/>
      <c r="B2206" s="77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</row>
    <row r="2207" spans="1:28" x14ac:dyDescent="0.25">
      <c r="A2207" s="6"/>
      <c r="B2207" s="77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</row>
    <row r="2208" spans="1:28" ht="22.5" x14ac:dyDescent="0.25">
      <c r="A2208" s="75"/>
      <c r="B2208" s="77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</row>
    <row r="2209" spans="1:28" x14ac:dyDescent="0.25">
      <c r="A2209" s="82"/>
      <c r="B2209" s="79"/>
      <c r="C2209" s="4"/>
      <c r="D2209" s="4"/>
      <c r="E2209" s="79"/>
      <c r="F2209" s="4"/>
      <c r="G2209" s="16"/>
      <c r="H2209" s="16"/>
      <c r="I2209" s="15"/>
      <c r="J2209" s="16"/>
      <c r="K2209" s="16"/>
      <c r="L2209" s="16"/>
      <c r="M2209" s="1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</row>
    <row r="2210" spans="1:28" x14ac:dyDescent="0.25">
      <c r="A2210" s="82"/>
      <c r="B2210" s="77"/>
      <c r="C2210" s="5"/>
      <c r="D2210" s="5"/>
      <c r="E2210" s="5"/>
      <c r="F2210" s="5"/>
      <c r="G2210" s="5"/>
      <c r="H2210" s="5"/>
      <c r="I2210" s="20"/>
      <c r="J2210" s="5"/>
      <c r="K2210" s="5"/>
      <c r="L2210" s="5"/>
      <c r="M2210" s="20"/>
      <c r="N2210" s="16"/>
      <c r="O2210" s="2"/>
      <c r="P2210" s="5"/>
      <c r="Q2210" s="5"/>
      <c r="R2210" s="5"/>
      <c r="S2210" s="5"/>
      <c r="T2210" s="5"/>
    </row>
    <row r="2211" spans="1:28" x14ac:dyDescent="0.25">
      <c r="A2211" s="82"/>
      <c r="B2211" s="77"/>
      <c r="C2211" s="5"/>
      <c r="D2211" s="5"/>
      <c r="E2211" s="5"/>
      <c r="F2211" s="5"/>
      <c r="G2211" s="5"/>
      <c r="H2211" s="5"/>
      <c r="I2211" s="20"/>
      <c r="J2211" s="5"/>
      <c r="K2211" s="5"/>
      <c r="L2211" s="5"/>
      <c r="M2211" s="20"/>
      <c r="N2211" s="5"/>
      <c r="O2211" s="5"/>
      <c r="P2211" s="5"/>
      <c r="Q2211" s="5"/>
      <c r="R2211" s="5"/>
      <c r="S2211" s="5"/>
      <c r="T2211" s="5"/>
    </row>
    <row r="2212" spans="1:28" x14ac:dyDescent="0.25">
      <c r="A2212" s="82"/>
      <c r="B2212" s="77"/>
      <c r="C2212" s="5"/>
      <c r="D2212" s="5"/>
      <c r="E2212" s="5"/>
      <c r="F2212" s="5"/>
      <c r="G2212" s="5"/>
      <c r="H2212" s="5"/>
      <c r="I2212" s="20"/>
      <c r="J2212" s="5"/>
      <c r="K2212" s="5"/>
      <c r="L2212" s="5"/>
      <c r="M2212" s="20"/>
      <c r="N2212" s="5"/>
      <c r="O2212" s="5"/>
      <c r="P2212" s="5"/>
      <c r="Q2212" s="5"/>
      <c r="R2212" s="5"/>
      <c r="S2212" s="5"/>
      <c r="T2212" s="5"/>
    </row>
    <row r="2213" spans="1:28" x14ac:dyDescent="0.25">
      <c r="A2213" s="82"/>
      <c r="B2213" s="77"/>
      <c r="C2213" s="5"/>
      <c r="D2213" s="5"/>
      <c r="E2213" s="5"/>
      <c r="F2213" s="5"/>
      <c r="G2213" s="5"/>
      <c r="H2213" s="5"/>
      <c r="I2213" s="20"/>
      <c r="J2213" s="5"/>
      <c r="K2213" s="5"/>
      <c r="L2213" s="5"/>
      <c r="M2213" s="20"/>
      <c r="N2213" s="5"/>
      <c r="O2213" s="5"/>
      <c r="P2213" s="5"/>
      <c r="Q2213" s="5"/>
      <c r="R2213" s="5"/>
      <c r="S2213" s="5"/>
      <c r="T2213" s="5"/>
    </row>
    <row r="2214" spans="1:28" x14ac:dyDescent="0.25">
      <c r="A2214" s="82"/>
      <c r="B2214" s="77"/>
      <c r="C2214" s="5"/>
      <c r="D2214" s="5"/>
      <c r="E2214" s="5"/>
      <c r="F2214" s="5"/>
      <c r="G2214" s="5"/>
      <c r="H2214" s="5"/>
      <c r="I2214" s="20"/>
      <c r="J2214" s="5"/>
      <c r="K2214" s="5"/>
      <c r="L2214" s="5"/>
      <c r="M2214" s="20"/>
      <c r="N2214" s="5"/>
      <c r="O2214" s="5"/>
      <c r="P2214" s="5"/>
      <c r="Q2214" s="5"/>
      <c r="R2214" s="5"/>
      <c r="S2214" s="5"/>
      <c r="T2214" s="5"/>
    </row>
    <row r="2215" spans="1:28" x14ac:dyDescent="0.25">
      <c r="A2215" s="82"/>
      <c r="B2215" s="77"/>
      <c r="C2215" s="5"/>
      <c r="D2215" s="5"/>
      <c r="E2215" s="5"/>
      <c r="F2215" s="5"/>
      <c r="G2215" s="5"/>
      <c r="H2215" s="5"/>
      <c r="I2215" s="20"/>
      <c r="J2215" s="5"/>
      <c r="K2215" s="5"/>
      <c r="L2215" s="5"/>
      <c r="M2215" s="20"/>
      <c r="N2215" s="5"/>
      <c r="O2215" s="5"/>
      <c r="P2215" s="5"/>
      <c r="Q2215" s="5"/>
      <c r="R2215" s="5"/>
      <c r="S2215" s="5"/>
      <c r="T2215" s="5"/>
    </row>
    <row r="2216" spans="1:28" x14ac:dyDescent="0.25">
      <c r="A2216" s="82"/>
      <c r="B2216" s="77"/>
      <c r="C2216" s="5"/>
      <c r="D2216" s="5"/>
      <c r="E2216" s="5"/>
      <c r="F2216" s="5"/>
      <c r="G2216" s="5"/>
      <c r="H2216" s="5"/>
      <c r="I2216" s="20"/>
      <c r="J2216" s="5"/>
      <c r="K2216" s="5"/>
      <c r="L2216" s="5"/>
      <c r="M2216" s="20"/>
      <c r="N2216" s="5"/>
      <c r="O2216" s="5"/>
      <c r="P2216" s="5"/>
      <c r="Q2216" s="5"/>
      <c r="R2216" s="5"/>
      <c r="S2216" s="5"/>
      <c r="T2216" s="5"/>
    </row>
    <row r="2217" spans="1:28" x14ac:dyDescent="0.25">
      <c r="A2217" s="82"/>
      <c r="B2217" s="77"/>
      <c r="C2217" s="5"/>
      <c r="D2217" s="5"/>
      <c r="E2217" s="5"/>
      <c r="F2217" s="5"/>
      <c r="G2217" s="5"/>
      <c r="H2217" s="5"/>
      <c r="I2217" s="20"/>
      <c r="J2217" s="5"/>
      <c r="K2217" s="5"/>
      <c r="L2217" s="5"/>
      <c r="M2217" s="20"/>
      <c r="N2217" s="5"/>
      <c r="O2217" s="5"/>
      <c r="P2217" s="5"/>
      <c r="Q2217" s="5"/>
      <c r="R2217" s="5"/>
      <c r="S2217" s="5"/>
      <c r="T2217" s="5"/>
    </row>
    <row r="2218" spans="1:28" x14ac:dyDescent="0.25">
      <c r="A2218" s="82"/>
      <c r="B2218" s="77"/>
      <c r="C2218" s="5"/>
      <c r="D2218" s="5"/>
      <c r="E2218" s="5"/>
      <c r="F2218" s="5"/>
      <c r="G2218" s="5"/>
      <c r="H2218" s="5"/>
      <c r="I2218" s="20"/>
      <c r="J2218" s="5"/>
      <c r="K2218" s="5"/>
      <c r="L2218" s="5"/>
      <c r="M2218" s="20"/>
      <c r="N2218" s="5"/>
      <c r="O2218" s="5"/>
      <c r="P2218" s="5"/>
      <c r="Q2218" s="5"/>
      <c r="R2218" s="5"/>
      <c r="S2218" s="5"/>
      <c r="T2218" s="5"/>
    </row>
    <row r="2219" spans="1:28" x14ac:dyDescent="0.25">
      <c r="A2219" s="82"/>
      <c r="B2219" s="77"/>
      <c r="C2219" s="5"/>
      <c r="D2219" s="5"/>
      <c r="E2219" s="5"/>
      <c r="F2219" s="5"/>
      <c r="G2219" s="5"/>
      <c r="H2219" s="5"/>
      <c r="I2219" s="20"/>
      <c r="J2219" s="5"/>
      <c r="K2219" s="5"/>
      <c r="L2219" s="5"/>
      <c r="M2219" s="20"/>
      <c r="N2219" s="5"/>
      <c r="O2219" s="5"/>
      <c r="P2219" s="5"/>
      <c r="Q2219" s="5"/>
      <c r="R2219" s="5"/>
      <c r="S2219" s="5"/>
      <c r="T2219" s="5"/>
    </row>
    <row r="2220" spans="1:28" x14ac:dyDescent="0.25">
      <c r="A2220" s="82"/>
      <c r="B2220" s="77"/>
      <c r="C2220" s="5"/>
      <c r="D2220" s="5"/>
      <c r="E2220" s="5"/>
      <c r="F2220" s="5"/>
      <c r="G2220" s="5"/>
      <c r="H2220" s="5"/>
      <c r="I2220" s="20"/>
      <c r="J2220" s="5"/>
      <c r="K2220" s="5"/>
      <c r="L2220" s="5"/>
      <c r="M2220" s="20"/>
      <c r="N2220" s="5"/>
      <c r="O2220" s="5"/>
      <c r="P2220" s="5"/>
      <c r="Q2220" s="5"/>
      <c r="R2220" s="5"/>
      <c r="S2220" s="5"/>
      <c r="T2220" s="5"/>
    </row>
    <row r="2221" spans="1:28" x14ac:dyDescent="0.25">
      <c r="A2221" s="82"/>
      <c r="B2221" s="77"/>
      <c r="C2221" s="5"/>
      <c r="D2221" s="5"/>
      <c r="E2221" s="5"/>
      <c r="F2221" s="5"/>
      <c r="G2221" s="5"/>
      <c r="H2221" s="5"/>
      <c r="I2221" s="20"/>
      <c r="J2221" s="5"/>
      <c r="K2221" s="5"/>
      <c r="L2221" s="5"/>
      <c r="M2221" s="20"/>
      <c r="N2221" s="5"/>
      <c r="O2221" s="5"/>
      <c r="P2221" s="5"/>
      <c r="Q2221" s="5"/>
      <c r="R2221" s="5"/>
      <c r="S2221" s="5"/>
      <c r="T2221" s="5"/>
    </row>
    <row r="2222" spans="1:28" x14ac:dyDescent="0.25">
      <c r="A2222" s="82"/>
      <c r="B2222" s="77"/>
      <c r="C2222" s="5"/>
      <c r="D2222" s="5"/>
      <c r="E2222" s="5"/>
      <c r="F2222" s="5"/>
      <c r="G2222" s="5"/>
      <c r="H2222" s="5"/>
      <c r="I2222" s="20"/>
      <c r="J2222" s="5"/>
      <c r="K2222" s="5"/>
      <c r="L2222" s="5"/>
      <c r="M2222" s="20"/>
      <c r="N2222" s="5"/>
      <c r="O2222" s="5"/>
      <c r="P2222" s="5"/>
      <c r="Q2222" s="5"/>
      <c r="R2222" s="5"/>
      <c r="S2222" s="5"/>
      <c r="T2222" s="5"/>
    </row>
    <row r="2223" spans="1:28" x14ac:dyDescent="0.25">
      <c r="A2223" s="82"/>
      <c r="B2223" s="77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</row>
    <row r="2224" spans="1:28" x14ac:dyDescent="0.25">
      <c r="A2224" s="6"/>
      <c r="B2224" s="77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</row>
    <row r="2225" spans="1:20" x14ac:dyDescent="0.25">
      <c r="A2225" s="6"/>
      <c r="B2225" s="77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</row>
    <row r="2226" spans="1:20" x14ac:dyDescent="0.25">
      <c r="A2226" s="6"/>
      <c r="B2226" s="77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</row>
    <row r="2227" spans="1:20" x14ac:dyDescent="0.25">
      <c r="A2227" s="6"/>
      <c r="B2227" s="77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</row>
    <row r="2228" spans="1:20" x14ac:dyDescent="0.25">
      <c r="A2228" s="6"/>
      <c r="B2228" s="77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</row>
    <row r="2229" spans="1:20" x14ac:dyDescent="0.25">
      <c r="A2229" s="6"/>
      <c r="B2229" s="77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</row>
    <row r="2230" spans="1:20" x14ac:dyDescent="0.25">
      <c r="A2230" s="6"/>
      <c r="B2230" s="77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</row>
    <row r="2231" spans="1:20" x14ac:dyDescent="0.25">
      <c r="A2231" s="6"/>
      <c r="B2231" s="77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</row>
    <row r="2232" spans="1:20" x14ac:dyDescent="0.25">
      <c r="A2232" s="6"/>
      <c r="B2232" s="77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</row>
    <row r="2233" spans="1:20" x14ac:dyDescent="0.25">
      <c r="A2233" s="6"/>
      <c r="B2233" s="77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</row>
    <row r="2234" spans="1:20" ht="22.5" x14ac:dyDescent="0.25">
      <c r="A2234" s="75"/>
      <c r="B2234" s="77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</row>
    <row r="2235" spans="1:20" x14ac:dyDescent="0.25">
      <c r="A2235" s="82"/>
      <c r="B2235" s="79"/>
      <c r="C2235" s="4"/>
      <c r="D2235" s="4"/>
      <c r="E2235" s="79"/>
      <c r="F2235" s="4"/>
      <c r="G2235" s="16"/>
      <c r="H2235" s="16"/>
      <c r="I2235" s="15"/>
      <c r="J2235" s="16"/>
      <c r="K2235" s="16"/>
      <c r="L2235" s="16"/>
      <c r="M2235" s="15"/>
      <c r="N2235" s="5"/>
      <c r="O2235" s="5"/>
      <c r="P2235" s="5"/>
      <c r="Q2235" s="5"/>
      <c r="R2235" s="5"/>
      <c r="S2235" s="5"/>
      <c r="T2235" s="5"/>
    </row>
    <row r="2236" spans="1:20" x14ac:dyDescent="0.25">
      <c r="A2236" s="82"/>
      <c r="B2236" s="77"/>
      <c r="C2236" s="5"/>
      <c r="D2236" s="5"/>
      <c r="E2236" s="5"/>
      <c r="F2236" s="5"/>
      <c r="G2236" s="5"/>
      <c r="H2236" s="5"/>
      <c r="I2236" s="20"/>
      <c r="J2236" s="5"/>
      <c r="K2236" s="5"/>
      <c r="L2236" s="5"/>
      <c r="M2236" s="20"/>
      <c r="N2236" s="16"/>
      <c r="O2236" s="2"/>
      <c r="P2236" s="5"/>
      <c r="Q2236" s="5"/>
      <c r="R2236" s="5"/>
      <c r="S2236" s="5"/>
      <c r="T2236" s="5"/>
    </row>
    <row r="2237" spans="1:20" x14ac:dyDescent="0.25">
      <c r="A2237" s="82"/>
      <c r="B2237" s="77"/>
      <c r="C2237" s="5"/>
      <c r="D2237" s="5"/>
      <c r="E2237" s="5"/>
      <c r="F2237" s="5"/>
      <c r="G2237" s="5"/>
      <c r="H2237" s="5"/>
      <c r="I2237" s="20"/>
      <c r="J2237" s="5"/>
      <c r="K2237" s="5"/>
      <c r="L2237" s="5"/>
      <c r="M2237" s="20"/>
      <c r="N2237" s="5"/>
      <c r="O2237" s="5"/>
      <c r="P2237" s="5"/>
      <c r="Q2237" s="5"/>
      <c r="R2237" s="5"/>
      <c r="S2237" s="5"/>
      <c r="T2237" s="5"/>
    </row>
    <row r="2238" spans="1:20" x14ac:dyDescent="0.25">
      <c r="A2238" s="82"/>
      <c r="B2238" s="77"/>
      <c r="C2238" s="5"/>
      <c r="D2238" s="5"/>
      <c r="E2238" s="5"/>
      <c r="F2238" s="5"/>
      <c r="G2238" s="5"/>
      <c r="H2238" s="5"/>
      <c r="I2238" s="20"/>
      <c r="J2238" s="5"/>
      <c r="K2238" s="5"/>
      <c r="L2238" s="5"/>
      <c r="M2238" s="20"/>
      <c r="N2238" s="5"/>
      <c r="O2238" s="5"/>
      <c r="P2238" s="5"/>
      <c r="Q2238" s="5"/>
      <c r="R2238" s="5"/>
      <c r="S2238" s="5"/>
      <c r="T2238" s="5"/>
    </row>
    <row r="2239" spans="1:20" x14ac:dyDescent="0.25">
      <c r="A2239" s="82"/>
      <c r="B2239" s="77"/>
      <c r="C2239" s="5"/>
      <c r="D2239" s="5"/>
      <c r="E2239" s="5"/>
      <c r="F2239" s="5"/>
      <c r="G2239" s="5"/>
      <c r="H2239" s="5"/>
      <c r="I2239" s="20"/>
      <c r="J2239" s="5"/>
      <c r="K2239" s="5"/>
      <c r="L2239" s="5"/>
      <c r="M2239" s="20"/>
      <c r="N2239" s="5"/>
      <c r="O2239" s="5"/>
      <c r="P2239" s="5"/>
      <c r="Q2239" s="5"/>
      <c r="R2239" s="5"/>
      <c r="S2239" s="5"/>
      <c r="T2239" s="5"/>
    </row>
    <row r="2240" spans="1:20" x14ac:dyDescent="0.25">
      <c r="A2240" s="82"/>
      <c r="B2240" s="77"/>
      <c r="C2240" s="5"/>
      <c r="D2240" s="5"/>
      <c r="E2240" s="5"/>
      <c r="F2240" s="5"/>
      <c r="G2240" s="5"/>
      <c r="H2240" s="5"/>
      <c r="I2240" s="20"/>
      <c r="J2240" s="5"/>
      <c r="K2240" s="5"/>
      <c r="L2240" s="5"/>
      <c r="M2240" s="20"/>
      <c r="N2240" s="5"/>
      <c r="O2240" s="5"/>
      <c r="P2240" s="5"/>
      <c r="Q2240" s="5"/>
      <c r="R2240" s="5"/>
      <c r="S2240" s="5"/>
      <c r="T2240" s="5"/>
    </row>
    <row r="2241" spans="1:20" x14ac:dyDescent="0.25">
      <c r="A2241" s="82"/>
      <c r="B2241" s="77"/>
      <c r="C2241" s="5"/>
      <c r="D2241" s="5"/>
      <c r="E2241" s="5"/>
      <c r="F2241" s="5"/>
      <c r="G2241" s="5"/>
      <c r="H2241" s="5"/>
      <c r="I2241" s="20"/>
      <c r="J2241" s="5"/>
      <c r="K2241" s="5"/>
      <c r="L2241" s="5"/>
      <c r="M2241" s="20"/>
      <c r="N2241" s="5"/>
      <c r="O2241" s="5"/>
      <c r="P2241" s="5"/>
      <c r="Q2241" s="5"/>
      <c r="R2241" s="5"/>
      <c r="S2241" s="5"/>
      <c r="T2241" s="5"/>
    </row>
    <row r="2242" spans="1:20" x14ac:dyDescent="0.25">
      <c r="A2242" s="82"/>
      <c r="B2242" s="77"/>
      <c r="C2242" s="5"/>
      <c r="D2242" s="5"/>
      <c r="E2242" s="5"/>
      <c r="F2242" s="5"/>
      <c r="G2242" s="5"/>
      <c r="H2242" s="5"/>
      <c r="I2242" s="20"/>
      <c r="J2242" s="5"/>
      <c r="K2242" s="5"/>
      <c r="L2242" s="5"/>
      <c r="M2242" s="20"/>
      <c r="N2242" s="5"/>
      <c r="O2242" s="5"/>
      <c r="P2242" s="5"/>
      <c r="Q2242" s="5"/>
      <c r="R2242" s="5"/>
      <c r="S2242" s="5"/>
      <c r="T2242" s="5"/>
    </row>
    <row r="2243" spans="1:20" x14ac:dyDescent="0.25">
      <c r="A2243" s="82"/>
      <c r="B2243" s="77"/>
      <c r="C2243" s="5"/>
      <c r="D2243" s="5"/>
      <c r="E2243" s="5"/>
      <c r="F2243" s="5"/>
      <c r="G2243" s="5"/>
      <c r="H2243" s="5"/>
      <c r="I2243" s="20"/>
      <c r="J2243" s="5"/>
      <c r="K2243" s="5"/>
      <c r="L2243" s="5"/>
      <c r="M2243" s="20"/>
      <c r="N2243" s="5"/>
      <c r="O2243" s="5"/>
      <c r="P2243" s="5"/>
      <c r="Q2243" s="5"/>
      <c r="R2243" s="5"/>
      <c r="S2243" s="5"/>
      <c r="T2243" s="5"/>
    </row>
    <row r="2244" spans="1:20" x14ac:dyDescent="0.25">
      <c r="A2244" s="82"/>
      <c r="B2244" s="77"/>
      <c r="C2244" s="5"/>
      <c r="D2244" s="5"/>
      <c r="E2244" s="5"/>
      <c r="F2244" s="5"/>
      <c r="G2244" s="5"/>
      <c r="H2244" s="5"/>
      <c r="I2244" s="20"/>
      <c r="J2244" s="5"/>
      <c r="K2244" s="5"/>
      <c r="L2244" s="5"/>
      <c r="M2244" s="20"/>
      <c r="N2244" s="5"/>
      <c r="O2244" s="5"/>
      <c r="P2244" s="5"/>
      <c r="Q2244" s="5"/>
      <c r="R2244" s="5"/>
      <c r="S2244" s="5"/>
      <c r="T2244" s="5"/>
    </row>
    <row r="2245" spans="1:20" x14ac:dyDescent="0.25">
      <c r="A2245" s="82"/>
      <c r="B2245" s="77"/>
      <c r="C2245" s="5"/>
      <c r="D2245" s="5"/>
      <c r="E2245" s="5"/>
      <c r="F2245" s="5"/>
      <c r="G2245" s="5"/>
      <c r="H2245" s="5"/>
      <c r="I2245" s="20"/>
      <c r="J2245" s="5"/>
      <c r="K2245" s="5"/>
      <c r="L2245" s="5"/>
      <c r="M2245" s="20"/>
      <c r="N2245" s="5"/>
      <c r="O2245" s="5"/>
      <c r="P2245" s="5"/>
      <c r="Q2245" s="5"/>
      <c r="R2245" s="5"/>
      <c r="S2245" s="5"/>
      <c r="T2245" s="5"/>
    </row>
    <row r="2246" spans="1:20" x14ac:dyDescent="0.25">
      <c r="A2246" s="82"/>
      <c r="B2246" s="77"/>
      <c r="C2246" s="5"/>
      <c r="D2246" s="5"/>
      <c r="E2246" s="5"/>
      <c r="F2246" s="5"/>
      <c r="G2246" s="5"/>
      <c r="H2246" s="5"/>
      <c r="I2246" s="20"/>
      <c r="J2246" s="5"/>
      <c r="K2246" s="5"/>
      <c r="L2246" s="5"/>
      <c r="M2246" s="20"/>
      <c r="N2246" s="5"/>
      <c r="O2246" s="5"/>
      <c r="P2246" s="5"/>
      <c r="Q2246" s="5"/>
      <c r="R2246" s="5"/>
      <c r="S2246" s="5"/>
      <c r="T2246" s="5"/>
    </row>
    <row r="2247" spans="1:20" x14ac:dyDescent="0.25">
      <c r="A2247" s="82"/>
      <c r="B2247" s="77"/>
      <c r="C2247" s="5"/>
      <c r="D2247" s="5"/>
      <c r="E2247" s="5"/>
      <c r="F2247" s="5"/>
      <c r="G2247" s="5"/>
      <c r="H2247" s="5"/>
      <c r="I2247" s="20"/>
      <c r="J2247" s="5"/>
      <c r="K2247" s="5"/>
      <c r="L2247" s="5"/>
      <c r="M2247" s="20"/>
      <c r="N2247" s="5"/>
      <c r="O2247" s="5"/>
      <c r="P2247" s="5"/>
      <c r="Q2247" s="5"/>
      <c r="R2247" s="5"/>
      <c r="S2247" s="5"/>
      <c r="T2247" s="5"/>
    </row>
    <row r="2248" spans="1:20" x14ac:dyDescent="0.25">
      <c r="A2248" s="82"/>
      <c r="B2248" s="77"/>
      <c r="C2248" s="5"/>
      <c r="D2248" s="5"/>
      <c r="E2248" s="5"/>
      <c r="F2248" s="5"/>
      <c r="G2248" s="5"/>
      <c r="H2248" s="5"/>
      <c r="I2248" s="20"/>
      <c r="J2248" s="5"/>
      <c r="K2248" s="5"/>
      <c r="L2248" s="5"/>
      <c r="M2248" s="20"/>
      <c r="N2248" s="5"/>
      <c r="O2248" s="5"/>
      <c r="P2248" s="5"/>
      <c r="Q2248" s="5"/>
      <c r="R2248" s="5"/>
      <c r="S2248" s="5"/>
      <c r="T2248" s="5"/>
    </row>
    <row r="2249" spans="1:20" x14ac:dyDescent="0.25">
      <c r="A2249" s="82"/>
      <c r="B2249" s="77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</row>
    <row r="2250" spans="1:20" x14ac:dyDescent="0.25">
      <c r="A2250" s="6"/>
      <c r="B2250" s="77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</row>
    <row r="2251" spans="1:20" x14ac:dyDescent="0.25">
      <c r="A2251" s="6"/>
      <c r="B2251" s="77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</row>
    <row r="2252" spans="1:20" x14ac:dyDescent="0.25">
      <c r="A2252" s="6"/>
      <c r="B2252" s="77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</row>
    <row r="2253" spans="1:20" x14ac:dyDescent="0.25">
      <c r="A2253" s="6"/>
      <c r="B2253" s="77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</row>
    <row r="2254" spans="1:20" x14ac:dyDescent="0.25">
      <c r="A2254" s="6"/>
      <c r="B2254" s="77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</row>
    <row r="2255" spans="1:20" x14ac:dyDescent="0.25">
      <c r="A2255" s="6"/>
      <c r="B2255" s="77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</row>
    <row r="2256" spans="1:20" x14ac:dyDescent="0.25">
      <c r="A2256" s="6"/>
      <c r="B2256" s="77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</row>
    <row r="2257" spans="1:20" x14ac:dyDescent="0.25">
      <c r="A2257" s="6"/>
      <c r="B2257" s="77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</row>
    <row r="2258" spans="1:20" x14ac:dyDescent="0.25">
      <c r="A2258" s="6"/>
      <c r="B2258" s="77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</row>
    <row r="2259" spans="1:20" x14ac:dyDescent="0.25">
      <c r="A2259" s="6"/>
      <c r="B2259" s="77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</row>
    <row r="2260" spans="1:20" ht="22.5" x14ac:dyDescent="0.25">
      <c r="A2260" s="75"/>
      <c r="B2260" s="77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</row>
    <row r="2261" spans="1:20" x14ac:dyDescent="0.25">
      <c r="A2261" s="82"/>
      <c r="B2261" s="79"/>
      <c r="C2261" s="4"/>
      <c r="D2261" s="4"/>
      <c r="E2261" s="79"/>
      <c r="F2261" s="4"/>
      <c r="G2261" s="16"/>
      <c r="H2261" s="16"/>
      <c r="I2261" s="15"/>
      <c r="J2261" s="16"/>
      <c r="K2261" s="16"/>
      <c r="L2261" s="16"/>
      <c r="M2261" s="15"/>
      <c r="N2261" s="5"/>
      <c r="O2261" s="5"/>
      <c r="P2261" s="5"/>
      <c r="Q2261" s="5"/>
      <c r="R2261" s="5"/>
      <c r="S2261" s="5"/>
      <c r="T2261" s="5"/>
    </row>
    <row r="2262" spans="1:20" x14ac:dyDescent="0.25">
      <c r="A2262" s="82"/>
      <c r="B2262" s="77"/>
      <c r="C2262" s="5"/>
      <c r="D2262" s="5"/>
      <c r="E2262" s="5"/>
      <c r="F2262" s="5"/>
      <c r="G2262" s="5"/>
      <c r="H2262" s="5"/>
      <c r="I2262" s="20"/>
      <c r="J2262" s="5"/>
      <c r="K2262" s="5"/>
      <c r="L2262" s="5"/>
      <c r="M2262" s="20"/>
      <c r="N2262" s="16"/>
      <c r="O2262" s="2"/>
      <c r="P2262" s="5"/>
      <c r="Q2262" s="5"/>
      <c r="R2262" s="5"/>
      <c r="S2262" s="5"/>
      <c r="T2262" s="5"/>
    </row>
    <row r="2263" spans="1:20" x14ac:dyDescent="0.25">
      <c r="A2263" s="82"/>
      <c r="B2263" s="77"/>
      <c r="C2263" s="5"/>
      <c r="D2263" s="5"/>
      <c r="E2263" s="5"/>
      <c r="F2263" s="5"/>
      <c r="G2263" s="5"/>
      <c r="H2263" s="5"/>
      <c r="I2263" s="20"/>
      <c r="J2263" s="5"/>
      <c r="K2263" s="5"/>
      <c r="L2263" s="5"/>
      <c r="M2263" s="20"/>
      <c r="N2263" s="5"/>
      <c r="O2263" s="5"/>
      <c r="P2263" s="5"/>
      <c r="Q2263" s="5"/>
      <c r="R2263" s="5"/>
      <c r="S2263" s="5"/>
      <c r="T2263" s="5"/>
    </row>
    <row r="2264" spans="1:20" x14ac:dyDescent="0.25">
      <c r="A2264" s="82"/>
      <c r="B2264" s="77"/>
      <c r="C2264" s="5"/>
      <c r="D2264" s="5"/>
      <c r="E2264" s="5"/>
      <c r="F2264" s="5"/>
      <c r="G2264" s="5"/>
      <c r="H2264" s="5"/>
      <c r="I2264" s="20"/>
      <c r="J2264" s="5"/>
      <c r="K2264" s="5"/>
      <c r="L2264" s="5"/>
      <c r="M2264" s="20"/>
      <c r="N2264" s="5"/>
      <c r="O2264" s="5"/>
      <c r="P2264" s="5"/>
      <c r="Q2264" s="5"/>
      <c r="R2264" s="5"/>
      <c r="S2264" s="5"/>
      <c r="T2264" s="5"/>
    </row>
    <row r="2265" spans="1:20" x14ac:dyDescent="0.25">
      <c r="A2265" s="82"/>
      <c r="B2265" s="77"/>
      <c r="C2265" s="5"/>
      <c r="D2265" s="5"/>
      <c r="E2265" s="5"/>
      <c r="F2265" s="5"/>
      <c r="G2265" s="5"/>
      <c r="H2265" s="5"/>
      <c r="I2265" s="20"/>
      <c r="J2265" s="5"/>
      <c r="K2265" s="5"/>
      <c r="L2265" s="5"/>
      <c r="M2265" s="20"/>
      <c r="N2265" s="5"/>
      <c r="O2265" s="5"/>
      <c r="P2265" s="5"/>
      <c r="Q2265" s="5"/>
      <c r="R2265" s="5"/>
      <c r="S2265" s="5"/>
      <c r="T2265" s="5"/>
    </row>
    <row r="2266" spans="1:20" x14ac:dyDescent="0.25">
      <c r="A2266" s="82"/>
      <c r="B2266" s="77"/>
      <c r="C2266" s="5"/>
      <c r="D2266" s="5"/>
      <c r="E2266" s="5"/>
      <c r="F2266" s="5"/>
      <c r="G2266" s="5"/>
      <c r="H2266" s="5"/>
      <c r="I2266" s="20"/>
      <c r="J2266" s="5"/>
      <c r="K2266" s="5"/>
      <c r="L2266" s="5"/>
      <c r="M2266" s="20"/>
      <c r="N2266" s="5"/>
      <c r="O2266" s="5"/>
      <c r="P2266" s="5"/>
      <c r="Q2266" s="5"/>
      <c r="R2266" s="5"/>
      <c r="S2266" s="5"/>
      <c r="T2266" s="5"/>
    </row>
    <row r="2267" spans="1:20" x14ac:dyDescent="0.25">
      <c r="A2267" s="82"/>
      <c r="B2267" s="77"/>
      <c r="C2267" s="5"/>
      <c r="D2267" s="5"/>
      <c r="E2267" s="5"/>
      <c r="F2267" s="5"/>
      <c r="G2267" s="5"/>
      <c r="H2267" s="5"/>
      <c r="I2267" s="20"/>
      <c r="J2267" s="5"/>
      <c r="K2267" s="5"/>
      <c r="L2267" s="5"/>
      <c r="M2267" s="20"/>
      <c r="N2267" s="5"/>
      <c r="O2267" s="5"/>
      <c r="P2267" s="5"/>
      <c r="Q2267" s="5"/>
      <c r="R2267" s="5"/>
      <c r="S2267" s="5"/>
      <c r="T2267" s="5"/>
    </row>
    <row r="2268" spans="1:20" x14ac:dyDescent="0.25">
      <c r="A2268" s="82"/>
      <c r="B2268" s="77"/>
      <c r="C2268" s="5"/>
      <c r="D2268" s="5"/>
      <c r="E2268" s="5"/>
      <c r="F2268" s="5"/>
      <c r="G2268" s="5"/>
      <c r="H2268" s="5"/>
      <c r="I2268" s="20"/>
      <c r="J2268" s="5"/>
      <c r="K2268" s="5"/>
      <c r="L2268" s="5"/>
      <c r="M2268" s="20"/>
      <c r="N2268" s="5"/>
      <c r="O2268" s="5"/>
      <c r="P2268" s="5"/>
      <c r="Q2268" s="5"/>
      <c r="R2268" s="5"/>
      <c r="S2268" s="5"/>
      <c r="T2268" s="5"/>
    </row>
    <row r="2269" spans="1:20" x14ac:dyDescent="0.25">
      <c r="A2269" s="82"/>
      <c r="B2269" s="77"/>
      <c r="C2269" s="5"/>
      <c r="D2269" s="5"/>
      <c r="E2269" s="5"/>
      <c r="F2269" s="5"/>
      <c r="G2269" s="5"/>
      <c r="H2269" s="5"/>
      <c r="I2269" s="20"/>
      <c r="J2269" s="5"/>
      <c r="K2269" s="5"/>
      <c r="L2269" s="5"/>
      <c r="M2269" s="20"/>
      <c r="N2269" s="5"/>
      <c r="O2269" s="5"/>
      <c r="P2269" s="5"/>
      <c r="Q2269" s="5"/>
      <c r="R2269" s="5"/>
      <c r="S2269" s="5"/>
      <c r="T2269" s="5"/>
    </row>
    <row r="2270" spans="1:20" x14ac:dyDescent="0.25">
      <c r="A2270" s="82"/>
      <c r="B2270" s="77"/>
      <c r="C2270" s="5"/>
      <c r="D2270" s="5"/>
      <c r="E2270" s="5"/>
      <c r="F2270" s="5"/>
      <c r="G2270" s="5"/>
      <c r="H2270" s="5"/>
      <c r="I2270" s="20"/>
      <c r="J2270" s="5"/>
      <c r="K2270" s="5"/>
      <c r="L2270" s="5"/>
      <c r="M2270" s="20"/>
      <c r="N2270" s="5"/>
      <c r="O2270" s="5"/>
      <c r="P2270" s="5"/>
      <c r="Q2270" s="5"/>
      <c r="R2270" s="5"/>
      <c r="S2270" s="5"/>
      <c r="T2270" s="5"/>
    </row>
    <row r="2271" spans="1:20" x14ac:dyDescent="0.25">
      <c r="A2271" s="82"/>
      <c r="B2271" s="77"/>
      <c r="C2271" s="5"/>
      <c r="D2271" s="5"/>
      <c r="E2271" s="5"/>
      <c r="F2271" s="5"/>
      <c r="G2271" s="5"/>
      <c r="H2271" s="5"/>
      <c r="I2271" s="20"/>
      <c r="J2271" s="5"/>
      <c r="K2271" s="5"/>
      <c r="L2271" s="5"/>
      <c r="M2271" s="20"/>
      <c r="N2271" s="5"/>
      <c r="O2271" s="5"/>
      <c r="P2271" s="5"/>
      <c r="Q2271" s="5"/>
      <c r="R2271" s="5"/>
      <c r="S2271" s="5"/>
      <c r="T2271" s="5"/>
    </row>
    <row r="2272" spans="1:20" x14ac:dyDescent="0.25">
      <c r="A2272" s="82"/>
      <c r="B2272" s="77"/>
      <c r="C2272" s="5"/>
      <c r="D2272" s="5"/>
      <c r="E2272" s="5"/>
      <c r="F2272" s="5"/>
      <c r="G2272" s="5"/>
      <c r="H2272" s="5"/>
      <c r="I2272" s="20"/>
      <c r="J2272" s="5"/>
      <c r="K2272" s="5"/>
      <c r="L2272" s="5"/>
      <c r="M2272" s="20"/>
      <c r="N2272" s="5"/>
      <c r="O2272" s="5"/>
      <c r="P2272" s="5"/>
      <c r="Q2272" s="5"/>
      <c r="R2272" s="5"/>
      <c r="S2272" s="5"/>
      <c r="T2272" s="5"/>
    </row>
    <row r="2273" spans="1:20" x14ac:dyDescent="0.25">
      <c r="A2273" s="82"/>
      <c r="B2273" s="77"/>
      <c r="C2273" s="5"/>
      <c r="D2273" s="5"/>
      <c r="E2273" s="5"/>
      <c r="F2273" s="5"/>
      <c r="G2273" s="5"/>
      <c r="H2273" s="5"/>
      <c r="I2273" s="20"/>
      <c r="J2273" s="5"/>
      <c r="K2273" s="5"/>
      <c r="L2273" s="5"/>
      <c r="M2273" s="20"/>
      <c r="N2273" s="5"/>
      <c r="O2273" s="5"/>
      <c r="P2273" s="5"/>
      <c r="Q2273" s="5"/>
      <c r="R2273" s="5"/>
      <c r="S2273" s="5"/>
      <c r="T2273" s="5"/>
    </row>
    <row r="2274" spans="1:20" x14ac:dyDescent="0.25">
      <c r="A2274" s="82"/>
      <c r="B2274" s="77"/>
      <c r="C2274" s="5"/>
      <c r="D2274" s="5"/>
      <c r="E2274" s="5"/>
      <c r="F2274" s="5"/>
      <c r="G2274" s="5"/>
      <c r="H2274" s="5"/>
      <c r="I2274" s="20"/>
      <c r="J2274" s="5"/>
      <c r="K2274" s="5"/>
      <c r="L2274" s="5"/>
      <c r="M2274" s="20"/>
      <c r="N2274" s="5"/>
      <c r="O2274" s="5"/>
      <c r="P2274" s="5"/>
      <c r="Q2274" s="5"/>
      <c r="R2274" s="5"/>
      <c r="S2274" s="5"/>
      <c r="T2274" s="5"/>
    </row>
    <row r="2275" spans="1:20" x14ac:dyDescent="0.25">
      <c r="A2275" s="82"/>
      <c r="B2275" s="77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</row>
    <row r="2276" spans="1:20" x14ac:dyDescent="0.25">
      <c r="A2276" s="6"/>
      <c r="B2276" s="77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</row>
    <row r="2277" spans="1:20" x14ac:dyDescent="0.25">
      <c r="A2277" s="6"/>
      <c r="B2277" s="77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</row>
    <row r="2278" spans="1:20" x14ac:dyDescent="0.25">
      <c r="A2278" s="6"/>
      <c r="B2278" s="77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</row>
    <row r="2279" spans="1:20" x14ac:dyDescent="0.25">
      <c r="A2279" s="6"/>
      <c r="B2279" s="77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</row>
    <row r="2280" spans="1:20" x14ac:dyDescent="0.25">
      <c r="A2280" s="6"/>
      <c r="B2280" s="77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</row>
    <row r="2281" spans="1:20" x14ac:dyDescent="0.25">
      <c r="A2281" s="6"/>
      <c r="B2281" s="77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</row>
    <row r="2282" spans="1:20" x14ac:dyDescent="0.25">
      <c r="A2282" s="6"/>
      <c r="B2282" s="77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</row>
    <row r="2283" spans="1:20" x14ac:dyDescent="0.25">
      <c r="A2283" s="6"/>
      <c r="B2283" s="77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</row>
    <row r="2284" spans="1:20" x14ac:dyDescent="0.25">
      <c r="A2284" s="6"/>
      <c r="B2284" s="77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</row>
    <row r="2285" spans="1:20" x14ac:dyDescent="0.25">
      <c r="A2285" s="6"/>
      <c r="B2285" s="77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</row>
    <row r="2286" spans="1:20" ht="22.5" x14ac:dyDescent="0.25">
      <c r="A2286" s="75"/>
      <c r="B2286" s="77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</row>
    <row r="2287" spans="1:20" x14ac:dyDescent="0.25">
      <c r="A2287" s="82"/>
      <c r="B2287" s="79"/>
      <c r="C2287" s="4"/>
      <c r="D2287" s="4"/>
      <c r="E2287" s="79"/>
      <c r="F2287" s="4"/>
      <c r="G2287" s="16"/>
      <c r="H2287" s="16"/>
      <c r="I2287" s="15"/>
      <c r="J2287" s="16"/>
      <c r="K2287" s="16"/>
      <c r="L2287" s="16"/>
      <c r="M2287" s="15"/>
      <c r="N2287" s="5"/>
      <c r="O2287" s="5"/>
      <c r="P2287" s="5"/>
      <c r="Q2287" s="5"/>
      <c r="R2287" s="5"/>
      <c r="S2287" s="5"/>
      <c r="T2287" s="5"/>
    </row>
    <row r="2288" spans="1:20" x14ac:dyDescent="0.25">
      <c r="A2288" s="82"/>
      <c r="B2288" s="77"/>
      <c r="C2288" s="5"/>
      <c r="D2288" s="5"/>
      <c r="E2288" s="5"/>
      <c r="F2288" s="5"/>
      <c r="G2288" s="5"/>
      <c r="H2288" s="5"/>
      <c r="I2288" s="20"/>
      <c r="J2288" s="5"/>
      <c r="K2288" s="5"/>
      <c r="L2288" s="5"/>
      <c r="M2288" s="20"/>
      <c r="N2288" s="16"/>
      <c r="O2288" s="2"/>
      <c r="P2288" s="5"/>
      <c r="Q2288" s="5"/>
      <c r="R2288" s="5"/>
      <c r="S2288" s="5"/>
      <c r="T2288" s="5"/>
    </row>
    <row r="2289" spans="1:20" x14ac:dyDescent="0.25">
      <c r="A2289" s="82"/>
      <c r="B2289" s="77"/>
      <c r="C2289" s="5"/>
      <c r="D2289" s="5"/>
      <c r="E2289" s="5"/>
      <c r="F2289" s="5"/>
      <c r="G2289" s="5"/>
      <c r="H2289" s="5"/>
      <c r="I2289" s="20"/>
      <c r="J2289" s="5"/>
      <c r="K2289" s="5"/>
      <c r="L2289" s="5"/>
      <c r="M2289" s="20"/>
      <c r="N2289" s="5"/>
      <c r="O2289" s="5"/>
      <c r="P2289" s="5"/>
      <c r="Q2289" s="5"/>
      <c r="R2289" s="5"/>
      <c r="S2289" s="5"/>
      <c r="T2289" s="5"/>
    </row>
    <row r="2290" spans="1:20" x14ac:dyDescent="0.25">
      <c r="A2290" s="82"/>
      <c r="B2290" s="77"/>
      <c r="C2290" s="5"/>
      <c r="D2290" s="5"/>
      <c r="E2290" s="5"/>
      <c r="F2290" s="5"/>
      <c r="G2290" s="5"/>
      <c r="H2290" s="5"/>
      <c r="I2290" s="20"/>
      <c r="J2290" s="5"/>
      <c r="K2290" s="5"/>
      <c r="L2290" s="5"/>
      <c r="M2290" s="20"/>
      <c r="N2290" s="5"/>
      <c r="O2290" s="5"/>
      <c r="P2290" s="5"/>
      <c r="Q2290" s="5"/>
      <c r="R2290" s="5"/>
      <c r="S2290" s="5"/>
      <c r="T2290" s="5"/>
    </row>
    <row r="2291" spans="1:20" x14ac:dyDescent="0.25">
      <c r="A2291" s="82"/>
      <c r="B2291" s="77"/>
      <c r="C2291" s="5"/>
      <c r="D2291" s="5"/>
      <c r="E2291" s="5"/>
      <c r="F2291" s="5"/>
      <c r="G2291" s="5"/>
      <c r="H2291" s="5"/>
      <c r="I2291" s="20"/>
      <c r="J2291" s="5"/>
      <c r="K2291" s="5"/>
      <c r="L2291" s="5"/>
      <c r="M2291" s="20"/>
      <c r="N2291" s="5"/>
      <c r="O2291" s="5"/>
      <c r="P2291" s="5"/>
      <c r="Q2291" s="5"/>
      <c r="R2291" s="5"/>
      <c r="S2291" s="5"/>
      <c r="T2291" s="5"/>
    </row>
    <row r="2292" spans="1:20" x14ac:dyDescent="0.25">
      <c r="A2292" s="82"/>
      <c r="B2292" s="77"/>
      <c r="C2292" s="5"/>
      <c r="D2292" s="5"/>
      <c r="E2292" s="5"/>
      <c r="F2292" s="5"/>
      <c r="G2292" s="5"/>
      <c r="H2292" s="5"/>
      <c r="I2292" s="20"/>
      <c r="J2292" s="5"/>
      <c r="K2292" s="5"/>
      <c r="L2292" s="5"/>
      <c r="M2292" s="20"/>
      <c r="N2292" s="5"/>
      <c r="O2292" s="5"/>
      <c r="P2292" s="5"/>
      <c r="Q2292" s="5"/>
      <c r="R2292" s="5"/>
      <c r="S2292" s="5"/>
      <c r="T2292" s="5"/>
    </row>
    <row r="2293" spans="1:20" x14ac:dyDescent="0.25">
      <c r="A2293" s="82"/>
      <c r="B2293" s="77"/>
      <c r="C2293" s="5"/>
      <c r="D2293" s="5"/>
      <c r="E2293" s="5"/>
      <c r="F2293" s="5"/>
      <c r="G2293" s="5"/>
      <c r="H2293" s="5"/>
      <c r="I2293" s="20"/>
      <c r="J2293" s="5"/>
      <c r="K2293" s="5"/>
      <c r="L2293" s="5"/>
      <c r="M2293" s="20"/>
      <c r="N2293" s="5"/>
      <c r="O2293" s="5"/>
      <c r="P2293" s="5"/>
      <c r="Q2293" s="5"/>
      <c r="R2293" s="5"/>
      <c r="S2293" s="5"/>
      <c r="T2293" s="5"/>
    </row>
    <row r="2294" spans="1:20" x14ac:dyDescent="0.25">
      <c r="A2294" s="82"/>
      <c r="B2294" s="77"/>
      <c r="C2294" s="5"/>
      <c r="D2294" s="5"/>
      <c r="E2294" s="5"/>
      <c r="F2294" s="5"/>
      <c r="G2294" s="5"/>
      <c r="H2294" s="5"/>
      <c r="I2294" s="20"/>
      <c r="J2294" s="5"/>
      <c r="K2294" s="5"/>
      <c r="L2294" s="5"/>
      <c r="M2294" s="20"/>
      <c r="N2294" s="5"/>
      <c r="O2294" s="5"/>
      <c r="P2294" s="5"/>
      <c r="Q2294" s="5"/>
      <c r="R2294" s="5"/>
      <c r="S2294" s="5"/>
      <c r="T2294" s="5"/>
    </row>
    <row r="2295" spans="1:20" x14ac:dyDescent="0.25">
      <c r="A2295" s="82"/>
      <c r="B2295" s="77"/>
      <c r="C2295" s="5"/>
      <c r="D2295" s="5"/>
      <c r="E2295" s="5"/>
      <c r="F2295" s="5"/>
      <c r="G2295" s="5"/>
      <c r="H2295" s="5"/>
      <c r="I2295" s="20"/>
      <c r="J2295" s="5"/>
      <c r="K2295" s="5"/>
      <c r="L2295" s="5"/>
      <c r="M2295" s="20"/>
      <c r="N2295" s="5"/>
      <c r="O2295" s="5"/>
      <c r="P2295" s="5"/>
      <c r="Q2295" s="5"/>
      <c r="R2295" s="5"/>
      <c r="S2295" s="5"/>
      <c r="T2295" s="5"/>
    </row>
    <row r="2296" spans="1:20" x14ac:dyDescent="0.25">
      <c r="A2296" s="82"/>
      <c r="B2296" s="77"/>
      <c r="C2296" s="5"/>
      <c r="D2296" s="5"/>
      <c r="E2296" s="5"/>
      <c r="F2296" s="5"/>
      <c r="G2296" s="5"/>
      <c r="H2296" s="5"/>
      <c r="I2296" s="20"/>
      <c r="J2296" s="5"/>
      <c r="K2296" s="5"/>
      <c r="L2296" s="5"/>
      <c r="M2296" s="20"/>
      <c r="N2296" s="5"/>
      <c r="O2296" s="5"/>
      <c r="P2296" s="5"/>
      <c r="Q2296" s="5"/>
      <c r="R2296" s="5"/>
      <c r="S2296" s="5"/>
      <c r="T2296" s="5"/>
    </row>
    <row r="2297" spans="1:20" x14ac:dyDescent="0.25">
      <c r="A2297" s="82"/>
      <c r="B2297" s="77"/>
      <c r="C2297" s="5"/>
      <c r="D2297" s="5"/>
      <c r="E2297" s="5"/>
      <c r="F2297" s="5"/>
      <c r="G2297" s="5"/>
      <c r="H2297" s="5"/>
      <c r="I2297" s="20"/>
      <c r="J2297" s="5"/>
      <c r="K2297" s="5"/>
      <c r="L2297" s="5"/>
      <c r="M2297" s="20"/>
      <c r="N2297" s="5"/>
      <c r="O2297" s="5"/>
      <c r="P2297" s="5"/>
      <c r="Q2297" s="5"/>
      <c r="R2297" s="5"/>
      <c r="S2297" s="5"/>
      <c r="T2297" s="5"/>
    </row>
    <row r="2298" spans="1:20" x14ac:dyDescent="0.25">
      <c r="A2298" s="82"/>
      <c r="B2298" s="77"/>
      <c r="C2298" s="5"/>
      <c r="D2298" s="5"/>
      <c r="E2298" s="5"/>
      <c r="F2298" s="5"/>
      <c r="G2298" s="5"/>
      <c r="H2298" s="5"/>
      <c r="I2298" s="20"/>
      <c r="J2298" s="5"/>
      <c r="K2298" s="5"/>
      <c r="L2298" s="5"/>
      <c r="M2298" s="20"/>
      <c r="N2298" s="5"/>
      <c r="O2298" s="5"/>
      <c r="P2298" s="5"/>
      <c r="Q2298" s="5"/>
      <c r="R2298" s="5"/>
      <c r="S2298" s="5"/>
      <c r="T2298" s="5"/>
    </row>
    <row r="2299" spans="1:20" x14ac:dyDescent="0.25">
      <c r="A2299" s="82"/>
      <c r="B2299" s="77"/>
      <c r="C2299" s="5"/>
      <c r="D2299" s="5"/>
      <c r="E2299" s="5"/>
      <c r="F2299" s="5"/>
      <c r="G2299" s="5"/>
      <c r="H2299" s="5"/>
      <c r="I2299" s="20"/>
      <c r="J2299" s="5"/>
      <c r="K2299" s="5"/>
      <c r="L2299" s="5"/>
      <c r="M2299" s="20"/>
      <c r="N2299" s="5"/>
      <c r="O2299" s="5"/>
      <c r="P2299" s="5"/>
      <c r="Q2299" s="5"/>
      <c r="R2299" s="5"/>
      <c r="S2299" s="5"/>
      <c r="T2299" s="5"/>
    </row>
    <row r="2300" spans="1:20" x14ac:dyDescent="0.25">
      <c r="A2300" s="82"/>
      <c r="B2300" s="77"/>
      <c r="C2300" s="5"/>
      <c r="D2300" s="5"/>
      <c r="E2300" s="5"/>
      <c r="F2300" s="5"/>
      <c r="G2300" s="5"/>
      <c r="H2300" s="5"/>
      <c r="I2300" s="20"/>
      <c r="J2300" s="5"/>
      <c r="K2300" s="5"/>
      <c r="L2300" s="5"/>
      <c r="M2300" s="20"/>
      <c r="N2300" s="5"/>
      <c r="O2300" s="5"/>
      <c r="P2300" s="5"/>
      <c r="Q2300" s="5"/>
      <c r="R2300" s="5"/>
      <c r="S2300" s="5"/>
      <c r="T2300" s="5"/>
    </row>
    <row r="2301" spans="1:20" x14ac:dyDescent="0.25">
      <c r="A2301" s="82"/>
      <c r="B2301" s="77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</row>
    <row r="2302" spans="1:20" x14ac:dyDescent="0.25">
      <c r="A2302" s="6"/>
      <c r="B2302" s="77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</row>
    <row r="2303" spans="1:20" x14ac:dyDescent="0.25">
      <c r="A2303" s="6"/>
      <c r="B2303" s="77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</row>
    <row r="2304" spans="1:20" x14ac:dyDescent="0.25">
      <c r="A2304" s="6"/>
      <c r="B2304" s="77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</row>
    <row r="2305" spans="1:20" x14ac:dyDescent="0.25">
      <c r="A2305" s="6"/>
      <c r="B2305" s="77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</row>
    <row r="2306" spans="1:20" x14ac:dyDescent="0.25">
      <c r="A2306" s="6"/>
      <c r="B2306" s="77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</row>
    <row r="2307" spans="1:20" x14ac:dyDescent="0.25">
      <c r="A2307" s="6"/>
      <c r="B2307" s="77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</row>
    <row r="2308" spans="1:20" x14ac:dyDescent="0.25">
      <c r="A2308" s="6"/>
      <c r="B2308" s="77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</row>
    <row r="2309" spans="1:20" x14ac:dyDescent="0.25">
      <c r="A2309" s="6"/>
      <c r="B2309" s="77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</row>
    <row r="2310" spans="1:20" x14ac:dyDescent="0.25">
      <c r="A2310" s="6"/>
      <c r="B2310" s="77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</row>
    <row r="2311" spans="1:20" x14ac:dyDescent="0.25">
      <c r="A2311" s="6"/>
      <c r="B2311" s="77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</row>
    <row r="2312" spans="1:20" ht="22.5" x14ac:dyDescent="0.25">
      <c r="A2312" s="75"/>
      <c r="B2312" s="77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</row>
    <row r="2313" spans="1:20" x14ac:dyDescent="0.25">
      <c r="A2313" s="82"/>
      <c r="B2313" s="79"/>
      <c r="C2313" s="4"/>
      <c r="D2313" s="4"/>
      <c r="E2313" s="79"/>
      <c r="F2313" s="4"/>
      <c r="G2313" s="16"/>
      <c r="H2313" s="16"/>
      <c r="I2313" s="15"/>
      <c r="J2313" s="16"/>
      <c r="K2313" s="16"/>
      <c r="L2313" s="16"/>
      <c r="M2313" s="15"/>
      <c r="N2313" s="5"/>
      <c r="O2313" s="5"/>
      <c r="P2313" s="5"/>
      <c r="Q2313" s="5"/>
      <c r="R2313" s="5"/>
      <c r="S2313" s="5"/>
      <c r="T2313" s="5"/>
    </row>
    <row r="2314" spans="1:20" x14ac:dyDescent="0.25">
      <c r="A2314" s="82"/>
      <c r="B2314" s="77"/>
      <c r="C2314" s="5"/>
      <c r="D2314" s="5"/>
      <c r="E2314" s="5"/>
      <c r="F2314" s="5"/>
      <c r="G2314" s="5"/>
      <c r="H2314" s="5"/>
      <c r="I2314" s="20"/>
      <c r="J2314" s="5"/>
      <c r="K2314" s="5"/>
      <c r="L2314" s="5"/>
      <c r="M2314" s="20"/>
      <c r="N2314" s="16"/>
      <c r="O2314" s="2"/>
      <c r="P2314" s="5"/>
      <c r="Q2314" s="5"/>
      <c r="R2314" s="5"/>
      <c r="S2314" s="5"/>
      <c r="T2314" s="5"/>
    </row>
    <row r="2315" spans="1:20" x14ac:dyDescent="0.25">
      <c r="A2315" s="82"/>
      <c r="B2315" s="77"/>
      <c r="C2315" s="5"/>
      <c r="D2315" s="5"/>
      <c r="E2315" s="5"/>
      <c r="F2315" s="5"/>
      <c r="G2315" s="5"/>
      <c r="H2315" s="5"/>
      <c r="I2315" s="20"/>
      <c r="J2315" s="5"/>
      <c r="K2315" s="5"/>
      <c r="L2315" s="5"/>
      <c r="M2315" s="20"/>
      <c r="N2315" s="5"/>
      <c r="O2315" s="5"/>
      <c r="P2315" s="5"/>
      <c r="Q2315" s="5"/>
      <c r="R2315" s="5"/>
      <c r="S2315" s="5"/>
      <c r="T2315" s="5"/>
    </row>
    <row r="2316" spans="1:20" x14ac:dyDescent="0.25">
      <c r="A2316" s="82"/>
      <c r="B2316" s="77"/>
      <c r="C2316" s="5"/>
      <c r="D2316" s="5"/>
      <c r="E2316" s="5"/>
      <c r="F2316" s="5"/>
      <c r="G2316" s="5"/>
      <c r="H2316" s="5"/>
      <c r="I2316" s="20"/>
      <c r="J2316" s="5"/>
      <c r="K2316" s="5"/>
      <c r="L2316" s="5"/>
      <c r="M2316" s="20"/>
      <c r="N2316" s="5"/>
      <c r="O2316" s="5"/>
      <c r="P2316" s="5"/>
      <c r="Q2316" s="5"/>
      <c r="R2316" s="5"/>
      <c r="S2316" s="5"/>
      <c r="T2316" s="5"/>
    </row>
    <row r="2317" spans="1:20" x14ac:dyDescent="0.25">
      <c r="A2317" s="82"/>
      <c r="B2317" s="77"/>
      <c r="C2317" s="5"/>
      <c r="D2317" s="5"/>
      <c r="E2317" s="5"/>
      <c r="F2317" s="5"/>
      <c r="G2317" s="5"/>
      <c r="H2317" s="5"/>
      <c r="I2317" s="20"/>
      <c r="J2317" s="5"/>
      <c r="K2317" s="5"/>
      <c r="L2317" s="5"/>
      <c r="M2317" s="20"/>
      <c r="N2317" s="5"/>
      <c r="O2317" s="5"/>
      <c r="P2317" s="5"/>
      <c r="Q2317" s="5"/>
      <c r="R2317" s="5"/>
      <c r="S2317" s="5"/>
      <c r="T2317" s="5"/>
    </row>
    <row r="2318" spans="1:20" x14ac:dyDescent="0.25">
      <c r="A2318" s="82"/>
      <c r="B2318" s="77"/>
      <c r="C2318" s="5"/>
      <c r="D2318" s="5"/>
      <c r="E2318" s="5"/>
      <c r="F2318" s="5"/>
      <c r="G2318" s="5"/>
      <c r="H2318" s="5"/>
      <c r="I2318" s="20"/>
      <c r="J2318" s="5"/>
      <c r="K2318" s="5"/>
      <c r="L2318" s="5"/>
      <c r="M2318" s="20"/>
      <c r="N2318" s="5"/>
      <c r="O2318" s="5"/>
      <c r="P2318" s="5"/>
      <c r="Q2318" s="5"/>
      <c r="R2318" s="5"/>
      <c r="S2318" s="5"/>
      <c r="T2318" s="5"/>
    </row>
    <row r="2319" spans="1:20" x14ac:dyDescent="0.25">
      <c r="A2319" s="82"/>
      <c r="B2319" s="77"/>
      <c r="C2319" s="5"/>
      <c r="D2319" s="5"/>
      <c r="E2319" s="5"/>
      <c r="F2319" s="5"/>
      <c r="G2319" s="5"/>
      <c r="H2319" s="5"/>
      <c r="I2319" s="20"/>
      <c r="J2319" s="5"/>
      <c r="K2319" s="5"/>
      <c r="L2319" s="5"/>
      <c r="M2319" s="20"/>
      <c r="N2319" s="5"/>
      <c r="O2319" s="5"/>
      <c r="P2319" s="5"/>
      <c r="Q2319" s="5"/>
      <c r="R2319" s="5"/>
      <c r="S2319" s="5"/>
      <c r="T2319" s="5"/>
    </row>
    <row r="2320" spans="1:20" x14ac:dyDescent="0.25">
      <c r="A2320" s="82"/>
      <c r="B2320" s="77"/>
      <c r="C2320" s="5"/>
      <c r="D2320" s="5"/>
      <c r="E2320" s="5"/>
      <c r="F2320" s="5"/>
      <c r="G2320" s="5"/>
      <c r="H2320" s="5"/>
      <c r="I2320" s="20"/>
      <c r="J2320" s="5"/>
      <c r="K2320" s="5"/>
      <c r="L2320" s="5"/>
      <c r="M2320" s="20"/>
      <c r="N2320" s="5"/>
      <c r="O2320" s="5"/>
      <c r="P2320" s="5"/>
      <c r="Q2320" s="5"/>
      <c r="R2320" s="5"/>
      <c r="S2320" s="5"/>
      <c r="T2320" s="5"/>
    </row>
    <row r="2321" spans="1:20" x14ac:dyDescent="0.25">
      <c r="A2321" s="82"/>
      <c r="B2321" s="77"/>
      <c r="C2321" s="5"/>
      <c r="D2321" s="5"/>
      <c r="E2321" s="5"/>
      <c r="F2321" s="5"/>
      <c r="G2321" s="5"/>
      <c r="H2321" s="5"/>
      <c r="I2321" s="20"/>
      <c r="J2321" s="5"/>
      <c r="K2321" s="5"/>
      <c r="L2321" s="5"/>
      <c r="M2321" s="20"/>
      <c r="N2321" s="5"/>
      <c r="O2321" s="5"/>
      <c r="P2321" s="5"/>
      <c r="Q2321" s="5"/>
      <c r="R2321" s="5"/>
      <c r="S2321" s="5"/>
      <c r="T2321" s="5"/>
    </row>
    <row r="2322" spans="1:20" x14ac:dyDescent="0.25">
      <c r="A2322" s="82"/>
      <c r="B2322" s="77"/>
      <c r="C2322" s="5"/>
      <c r="D2322" s="5"/>
      <c r="E2322" s="5"/>
      <c r="F2322" s="5"/>
      <c r="G2322" s="5"/>
      <c r="H2322" s="5"/>
      <c r="I2322" s="20"/>
      <c r="J2322" s="5"/>
      <c r="K2322" s="5"/>
      <c r="L2322" s="5"/>
      <c r="M2322" s="20"/>
      <c r="N2322" s="5"/>
      <c r="O2322" s="5"/>
      <c r="P2322" s="5"/>
      <c r="Q2322" s="5"/>
      <c r="R2322" s="5"/>
      <c r="S2322" s="5"/>
      <c r="T2322" s="5"/>
    </row>
    <row r="2323" spans="1:20" x14ac:dyDescent="0.25">
      <c r="A2323" s="82"/>
      <c r="B2323" s="77"/>
      <c r="C2323" s="5"/>
      <c r="D2323" s="5"/>
      <c r="E2323" s="5"/>
      <c r="F2323" s="5"/>
      <c r="G2323" s="5"/>
      <c r="H2323" s="5"/>
      <c r="I2323" s="20"/>
      <c r="J2323" s="5"/>
      <c r="K2323" s="5"/>
      <c r="L2323" s="5"/>
      <c r="M2323" s="20"/>
      <c r="N2323" s="5"/>
      <c r="O2323" s="5"/>
      <c r="P2323" s="5"/>
      <c r="Q2323" s="5"/>
      <c r="R2323" s="5"/>
      <c r="S2323" s="5"/>
      <c r="T2323" s="5"/>
    </row>
    <row r="2324" spans="1:20" x14ac:dyDescent="0.25">
      <c r="A2324" s="82"/>
      <c r="B2324" s="77"/>
      <c r="C2324" s="5"/>
      <c r="D2324" s="5"/>
      <c r="E2324" s="5"/>
      <c r="F2324" s="5"/>
      <c r="G2324" s="5"/>
      <c r="H2324" s="5"/>
      <c r="I2324" s="20"/>
      <c r="J2324" s="5"/>
      <c r="K2324" s="5"/>
      <c r="L2324" s="5"/>
      <c r="M2324" s="20"/>
      <c r="N2324" s="5"/>
      <c r="O2324" s="5"/>
      <c r="P2324" s="5"/>
      <c r="Q2324" s="5"/>
      <c r="R2324" s="5"/>
      <c r="S2324" s="5"/>
      <c r="T2324" s="5"/>
    </row>
    <row r="2325" spans="1:20" x14ac:dyDescent="0.25">
      <c r="A2325" s="82"/>
      <c r="B2325" s="77"/>
      <c r="C2325" s="5"/>
      <c r="D2325" s="5"/>
      <c r="E2325" s="5"/>
      <c r="F2325" s="5"/>
      <c r="G2325" s="5"/>
      <c r="H2325" s="5"/>
      <c r="I2325" s="20"/>
      <c r="J2325" s="5"/>
      <c r="K2325" s="5"/>
      <c r="L2325" s="5"/>
      <c r="M2325" s="20"/>
      <c r="N2325" s="5"/>
      <c r="O2325" s="5"/>
      <c r="P2325" s="5"/>
      <c r="Q2325" s="5"/>
      <c r="R2325" s="5"/>
      <c r="S2325" s="5"/>
      <c r="T2325" s="5"/>
    </row>
    <row r="2326" spans="1:20" x14ac:dyDescent="0.25">
      <c r="A2326" s="82"/>
      <c r="B2326" s="77"/>
      <c r="C2326" s="5"/>
      <c r="D2326" s="5"/>
      <c r="E2326" s="5"/>
      <c r="F2326" s="5"/>
      <c r="G2326" s="5"/>
      <c r="H2326" s="5"/>
      <c r="I2326" s="20"/>
      <c r="J2326" s="5"/>
      <c r="K2326" s="5"/>
      <c r="L2326" s="5"/>
      <c r="M2326" s="20"/>
      <c r="N2326" s="5"/>
      <c r="O2326" s="5"/>
      <c r="P2326" s="5"/>
      <c r="Q2326" s="5"/>
      <c r="R2326" s="5"/>
      <c r="S2326" s="5"/>
      <c r="T2326" s="5"/>
    </row>
    <row r="2327" spans="1:20" x14ac:dyDescent="0.25">
      <c r="A2327" s="82"/>
      <c r="B2327" s="77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</row>
    <row r="2328" spans="1:20" x14ac:dyDescent="0.25">
      <c r="A2328" s="6"/>
      <c r="B2328" s="77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</row>
    <row r="2329" spans="1:20" x14ac:dyDescent="0.25">
      <c r="A2329" s="6"/>
      <c r="B2329" s="77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</row>
    <row r="2330" spans="1:20" x14ac:dyDescent="0.25">
      <c r="A2330" s="6"/>
      <c r="B2330" s="77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</row>
    <row r="2331" spans="1:20" x14ac:dyDescent="0.25">
      <c r="A2331" s="6"/>
      <c r="B2331" s="77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</row>
    <row r="2332" spans="1:20" x14ac:dyDescent="0.25">
      <c r="A2332" s="6"/>
      <c r="B2332" s="77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</row>
    <row r="2333" spans="1:20" x14ac:dyDescent="0.25">
      <c r="A2333" s="6"/>
      <c r="B2333" s="77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</row>
    <row r="2334" spans="1:20" x14ac:dyDescent="0.25">
      <c r="A2334" s="6"/>
      <c r="B2334" s="77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</row>
    <row r="2335" spans="1:20" x14ac:dyDescent="0.25">
      <c r="A2335" s="6"/>
      <c r="B2335" s="77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</row>
    <row r="2336" spans="1:20" x14ac:dyDescent="0.25">
      <c r="A2336" s="6"/>
      <c r="B2336" s="77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</row>
    <row r="2337" spans="1:20" x14ac:dyDescent="0.25">
      <c r="A2337" s="6"/>
      <c r="B2337" s="77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</row>
    <row r="2338" spans="1:20" ht="22.5" x14ac:dyDescent="0.25">
      <c r="A2338" s="75"/>
      <c r="B2338" s="77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</row>
    <row r="2339" spans="1:20" x14ac:dyDescent="0.25">
      <c r="A2339" s="82"/>
      <c r="B2339" s="79"/>
      <c r="C2339" s="4"/>
      <c r="D2339" s="4"/>
      <c r="E2339" s="79"/>
      <c r="F2339" s="4"/>
      <c r="G2339" s="16"/>
      <c r="H2339" s="16"/>
      <c r="I2339" s="15"/>
      <c r="J2339" s="16"/>
      <c r="K2339" s="16"/>
      <c r="L2339" s="16"/>
      <c r="M2339" s="15"/>
      <c r="N2339" s="5"/>
      <c r="O2339" s="5"/>
      <c r="P2339" s="5"/>
      <c r="Q2339" s="5"/>
      <c r="R2339" s="5"/>
      <c r="S2339" s="5"/>
      <c r="T2339" s="5"/>
    </row>
    <row r="2340" spans="1:20" x14ac:dyDescent="0.25">
      <c r="A2340" s="82"/>
      <c r="B2340" s="77"/>
      <c r="C2340" s="5"/>
      <c r="D2340" s="5"/>
      <c r="E2340" s="5"/>
      <c r="F2340" s="5"/>
      <c r="G2340" s="5"/>
      <c r="H2340" s="5"/>
      <c r="I2340" s="20"/>
      <c r="J2340" s="5"/>
      <c r="K2340" s="5"/>
      <c r="L2340" s="5"/>
      <c r="M2340" s="20"/>
      <c r="N2340" s="16"/>
      <c r="O2340" s="2"/>
      <c r="P2340" s="5"/>
      <c r="Q2340" s="5"/>
      <c r="R2340" s="5"/>
      <c r="S2340" s="5"/>
      <c r="T2340" s="5"/>
    </row>
    <row r="2341" spans="1:20" x14ac:dyDescent="0.25">
      <c r="A2341" s="82"/>
      <c r="B2341" s="77"/>
      <c r="C2341" s="5"/>
      <c r="D2341" s="5"/>
      <c r="E2341" s="5"/>
      <c r="F2341" s="5"/>
      <c r="G2341" s="5"/>
      <c r="H2341" s="5"/>
      <c r="I2341" s="20"/>
      <c r="J2341" s="5"/>
      <c r="K2341" s="5"/>
      <c r="L2341" s="5"/>
      <c r="M2341" s="20"/>
      <c r="N2341" s="5"/>
      <c r="O2341" s="5"/>
      <c r="P2341" s="5"/>
      <c r="Q2341" s="5"/>
      <c r="R2341" s="5"/>
      <c r="S2341" s="5"/>
      <c r="T2341" s="5"/>
    </row>
    <row r="2342" spans="1:20" x14ac:dyDescent="0.25">
      <c r="A2342" s="82"/>
      <c r="B2342" s="77"/>
      <c r="C2342" s="5"/>
      <c r="D2342" s="5"/>
      <c r="E2342" s="5"/>
      <c r="F2342" s="5"/>
      <c r="G2342" s="5"/>
      <c r="H2342" s="5"/>
      <c r="I2342" s="20"/>
      <c r="J2342" s="5"/>
      <c r="K2342" s="5"/>
      <c r="L2342" s="5"/>
      <c r="M2342" s="20"/>
      <c r="N2342" s="5"/>
      <c r="O2342" s="5"/>
      <c r="P2342" s="5"/>
      <c r="Q2342" s="5"/>
      <c r="R2342" s="5"/>
      <c r="S2342" s="5"/>
      <c r="T2342" s="5"/>
    </row>
    <row r="2343" spans="1:20" x14ac:dyDescent="0.25">
      <c r="A2343" s="82"/>
      <c r="B2343" s="77"/>
      <c r="C2343" s="5"/>
      <c r="D2343" s="5"/>
      <c r="E2343" s="5"/>
      <c r="F2343" s="5"/>
      <c r="G2343" s="5"/>
      <c r="H2343" s="5"/>
      <c r="I2343" s="20"/>
      <c r="J2343" s="5"/>
      <c r="K2343" s="5"/>
      <c r="L2343" s="5"/>
      <c r="M2343" s="20"/>
      <c r="N2343" s="5"/>
      <c r="O2343" s="5"/>
      <c r="P2343" s="5"/>
      <c r="Q2343" s="5"/>
      <c r="R2343" s="5"/>
      <c r="S2343" s="5"/>
      <c r="T2343" s="5"/>
    </row>
    <row r="2344" spans="1:20" x14ac:dyDescent="0.25">
      <c r="A2344" s="82"/>
      <c r="B2344" s="77"/>
      <c r="C2344" s="5"/>
      <c r="D2344" s="5"/>
      <c r="E2344" s="5"/>
      <c r="F2344" s="5"/>
      <c r="G2344" s="5"/>
      <c r="H2344" s="5"/>
      <c r="I2344" s="20"/>
      <c r="J2344" s="5"/>
      <c r="K2344" s="5"/>
      <c r="L2344" s="5"/>
      <c r="M2344" s="20"/>
      <c r="N2344" s="5"/>
      <c r="O2344" s="5"/>
      <c r="P2344" s="5"/>
      <c r="Q2344" s="5"/>
      <c r="R2344" s="5"/>
      <c r="S2344" s="5"/>
      <c r="T2344" s="5"/>
    </row>
    <row r="2345" spans="1:20" x14ac:dyDescent="0.25">
      <c r="A2345" s="82"/>
      <c r="B2345" s="77"/>
      <c r="C2345" s="5"/>
      <c r="D2345" s="5"/>
      <c r="E2345" s="5"/>
      <c r="F2345" s="5"/>
      <c r="G2345" s="5"/>
      <c r="H2345" s="5"/>
      <c r="I2345" s="20"/>
      <c r="J2345" s="5"/>
      <c r="K2345" s="5"/>
      <c r="L2345" s="5"/>
      <c r="M2345" s="20"/>
      <c r="N2345" s="5"/>
      <c r="O2345" s="5"/>
      <c r="P2345" s="5"/>
      <c r="Q2345" s="5"/>
      <c r="R2345" s="5"/>
      <c r="S2345" s="5"/>
      <c r="T2345" s="5"/>
    </row>
    <row r="2346" spans="1:20" x14ac:dyDescent="0.25">
      <c r="A2346" s="82"/>
      <c r="B2346" s="77"/>
      <c r="C2346" s="5"/>
      <c r="D2346" s="5"/>
      <c r="E2346" s="5"/>
      <c r="F2346" s="5"/>
      <c r="G2346" s="5"/>
      <c r="H2346" s="5"/>
      <c r="I2346" s="20"/>
      <c r="J2346" s="5"/>
      <c r="K2346" s="5"/>
      <c r="L2346" s="5"/>
      <c r="M2346" s="20"/>
      <c r="N2346" s="5"/>
      <c r="O2346" s="5"/>
      <c r="P2346" s="5"/>
      <c r="Q2346" s="5"/>
      <c r="R2346" s="5"/>
      <c r="S2346" s="5"/>
      <c r="T2346" s="5"/>
    </row>
    <row r="2347" spans="1:20" x14ac:dyDescent="0.25">
      <c r="A2347" s="82"/>
      <c r="B2347" s="77"/>
      <c r="C2347" s="5"/>
      <c r="D2347" s="5"/>
      <c r="E2347" s="5"/>
      <c r="F2347" s="5"/>
      <c r="G2347" s="5"/>
      <c r="H2347" s="5"/>
      <c r="I2347" s="20"/>
      <c r="J2347" s="5"/>
      <c r="K2347" s="5"/>
      <c r="L2347" s="5"/>
      <c r="M2347" s="20"/>
      <c r="N2347" s="5"/>
      <c r="O2347" s="5"/>
      <c r="P2347" s="5"/>
      <c r="Q2347" s="5"/>
      <c r="R2347" s="5"/>
      <c r="S2347" s="5"/>
      <c r="T2347" s="5"/>
    </row>
    <row r="2348" spans="1:20" x14ac:dyDescent="0.25">
      <c r="A2348" s="82"/>
      <c r="B2348" s="77"/>
      <c r="C2348" s="5"/>
      <c r="D2348" s="5"/>
      <c r="E2348" s="5"/>
      <c r="F2348" s="5"/>
      <c r="G2348" s="5"/>
      <c r="H2348" s="5"/>
      <c r="I2348" s="20"/>
      <c r="J2348" s="5"/>
      <c r="K2348" s="5"/>
      <c r="L2348" s="5"/>
      <c r="M2348" s="20"/>
      <c r="N2348" s="5"/>
      <c r="O2348" s="5"/>
      <c r="P2348" s="5"/>
      <c r="Q2348" s="5"/>
      <c r="R2348" s="5"/>
      <c r="S2348" s="5"/>
      <c r="T2348" s="5"/>
    </row>
    <row r="2349" spans="1:20" x14ac:dyDescent="0.25">
      <c r="A2349" s="82"/>
      <c r="B2349" s="77"/>
      <c r="C2349" s="5"/>
      <c r="D2349" s="5"/>
      <c r="E2349" s="5"/>
      <c r="F2349" s="5"/>
      <c r="G2349" s="5"/>
      <c r="H2349" s="5"/>
      <c r="I2349" s="20"/>
      <c r="J2349" s="5"/>
      <c r="K2349" s="5"/>
      <c r="L2349" s="5"/>
      <c r="M2349" s="20"/>
      <c r="N2349" s="5"/>
      <c r="O2349" s="5"/>
      <c r="P2349" s="5"/>
      <c r="Q2349" s="5"/>
      <c r="R2349" s="5"/>
      <c r="S2349" s="5"/>
      <c r="T2349" s="5"/>
    </row>
    <row r="2350" spans="1:20" x14ac:dyDescent="0.25">
      <c r="A2350" s="82"/>
      <c r="B2350" s="77"/>
      <c r="C2350" s="5"/>
      <c r="D2350" s="5"/>
      <c r="E2350" s="5"/>
      <c r="F2350" s="5"/>
      <c r="G2350" s="5"/>
      <c r="H2350" s="5"/>
      <c r="I2350" s="20"/>
      <c r="J2350" s="5"/>
      <c r="K2350" s="5"/>
      <c r="L2350" s="5"/>
      <c r="M2350" s="20"/>
      <c r="N2350" s="5"/>
      <c r="O2350" s="5"/>
      <c r="P2350" s="5"/>
      <c r="Q2350" s="5"/>
      <c r="R2350" s="5"/>
      <c r="S2350" s="5"/>
      <c r="T2350" s="5"/>
    </row>
    <row r="2351" spans="1:20" x14ac:dyDescent="0.25">
      <c r="A2351" s="82"/>
      <c r="B2351" s="77"/>
      <c r="C2351" s="5"/>
      <c r="D2351" s="5"/>
      <c r="E2351" s="5"/>
      <c r="F2351" s="5"/>
      <c r="G2351" s="5"/>
      <c r="H2351" s="5"/>
      <c r="I2351" s="20"/>
      <c r="J2351" s="5"/>
      <c r="K2351" s="5"/>
      <c r="L2351" s="5"/>
      <c r="M2351" s="20"/>
      <c r="N2351" s="5"/>
      <c r="O2351" s="5"/>
      <c r="P2351" s="5"/>
      <c r="Q2351" s="5"/>
      <c r="R2351" s="5"/>
      <c r="S2351" s="5"/>
      <c r="T2351" s="5"/>
    </row>
    <row r="2352" spans="1:20" x14ac:dyDescent="0.25">
      <c r="A2352" s="82"/>
      <c r="B2352" s="77"/>
      <c r="C2352" s="5"/>
      <c r="D2352" s="5"/>
      <c r="E2352" s="5"/>
      <c r="F2352" s="5"/>
      <c r="G2352" s="5"/>
      <c r="H2352" s="5"/>
      <c r="I2352" s="20"/>
      <c r="J2352" s="5"/>
      <c r="K2352" s="5"/>
      <c r="L2352" s="5"/>
      <c r="M2352" s="20"/>
      <c r="N2352" s="5"/>
      <c r="O2352" s="5"/>
      <c r="P2352" s="5"/>
      <c r="Q2352" s="5"/>
      <c r="R2352" s="5"/>
      <c r="S2352" s="5"/>
      <c r="T2352" s="5"/>
    </row>
    <row r="2353" spans="1:20" x14ac:dyDescent="0.25">
      <c r="A2353" s="82"/>
      <c r="B2353" s="77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</row>
    <row r="2354" spans="1:20" x14ac:dyDescent="0.25">
      <c r="A2354" s="6"/>
      <c r="B2354" s="77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</row>
    <row r="2355" spans="1:20" x14ac:dyDescent="0.25">
      <c r="A2355" s="6"/>
      <c r="B2355" s="77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</row>
    <row r="2356" spans="1:20" x14ac:dyDescent="0.25">
      <c r="A2356" s="6"/>
      <c r="B2356" s="77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</row>
    <row r="2357" spans="1:20" x14ac:dyDescent="0.25">
      <c r="A2357" s="6"/>
      <c r="B2357" s="77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</row>
    <row r="2358" spans="1:20" x14ac:dyDescent="0.25">
      <c r="A2358" s="6"/>
      <c r="B2358" s="77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</row>
    <row r="2359" spans="1:20" x14ac:dyDescent="0.25">
      <c r="A2359" s="6"/>
      <c r="B2359" s="77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</row>
    <row r="2360" spans="1:20" x14ac:dyDescent="0.25">
      <c r="A2360" s="6"/>
      <c r="B2360" s="77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</row>
    <row r="2361" spans="1:20" x14ac:dyDescent="0.25">
      <c r="A2361" s="6"/>
      <c r="B2361" s="77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</row>
    <row r="2362" spans="1:20" x14ac:dyDescent="0.25">
      <c r="A2362" s="6"/>
      <c r="B2362" s="77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</row>
    <row r="2363" spans="1:20" x14ac:dyDescent="0.25">
      <c r="A2363" s="6"/>
      <c r="B2363" s="77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</row>
    <row r="2364" spans="1:20" ht="22.5" x14ac:dyDescent="0.25">
      <c r="A2364" s="75"/>
      <c r="B2364" s="77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</row>
    <row r="2365" spans="1:20" x14ac:dyDescent="0.25">
      <c r="A2365" s="82"/>
      <c r="B2365" s="79"/>
      <c r="C2365" s="4"/>
      <c r="D2365" s="4"/>
      <c r="E2365" s="79"/>
      <c r="F2365" s="4"/>
      <c r="G2365" s="16"/>
      <c r="H2365" s="16"/>
      <c r="I2365" s="15"/>
      <c r="J2365" s="16"/>
      <c r="K2365" s="16"/>
      <c r="L2365" s="16"/>
      <c r="M2365" s="15"/>
      <c r="N2365" s="5"/>
      <c r="O2365" s="5"/>
      <c r="P2365" s="5"/>
      <c r="Q2365" s="5"/>
      <c r="R2365" s="5"/>
      <c r="S2365" s="5"/>
      <c r="T2365" s="5"/>
    </row>
    <row r="2366" spans="1:20" x14ac:dyDescent="0.25">
      <c r="A2366" s="82"/>
      <c r="B2366" s="77"/>
      <c r="C2366" s="5"/>
      <c r="D2366" s="5"/>
      <c r="E2366" s="5"/>
      <c r="F2366" s="5"/>
      <c r="G2366" s="5"/>
      <c r="H2366" s="5"/>
      <c r="I2366" s="20"/>
      <c r="J2366" s="5"/>
      <c r="K2366" s="5"/>
      <c r="L2366" s="5"/>
      <c r="M2366" s="20"/>
      <c r="N2366" s="16"/>
      <c r="O2366" s="2"/>
      <c r="P2366" s="5"/>
      <c r="Q2366" s="5"/>
      <c r="R2366" s="5"/>
      <c r="S2366" s="5"/>
      <c r="T2366" s="5"/>
    </row>
    <row r="2367" spans="1:20" x14ac:dyDescent="0.25">
      <c r="A2367" s="82"/>
      <c r="B2367" s="77"/>
      <c r="C2367" s="5"/>
      <c r="D2367" s="5"/>
      <c r="E2367" s="5"/>
      <c r="F2367" s="5"/>
      <c r="G2367" s="5"/>
      <c r="H2367" s="5"/>
      <c r="I2367" s="20"/>
      <c r="J2367" s="5"/>
      <c r="K2367" s="5"/>
      <c r="L2367" s="5"/>
      <c r="M2367" s="20"/>
      <c r="N2367" s="5"/>
      <c r="O2367" s="5"/>
      <c r="P2367" s="5"/>
      <c r="Q2367" s="5"/>
      <c r="R2367" s="5"/>
      <c r="S2367" s="5"/>
      <c r="T2367" s="5"/>
    </row>
    <row r="2368" spans="1:20" x14ac:dyDescent="0.25">
      <c r="A2368" s="82"/>
      <c r="B2368" s="77"/>
      <c r="C2368" s="5"/>
      <c r="D2368" s="5"/>
      <c r="E2368" s="5"/>
      <c r="F2368" s="5"/>
      <c r="G2368" s="5"/>
      <c r="H2368" s="5"/>
      <c r="I2368" s="20"/>
      <c r="J2368" s="5"/>
      <c r="K2368" s="5"/>
      <c r="L2368" s="5"/>
      <c r="M2368" s="20"/>
      <c r="N2368" s="5"/>
      <c r="O2368" s="5"/>
      <c r="P2368" s="5"/>
      <c r="Q2368" s="5"/>
      <c r="R2368" s="5"/>
      <c r="S2368" s="5"/>
      <c r="T2368" s="5"/>
    </row>
    <row r="2369" spans="1:20" x14ac:dyDescent="0.25">
      <c r="A2369" s="82"/>
      <c r="B2369" s="77"/>
      <c r="C2369" s="5"/>
      <c r="D2369" s="5"/>
      <c r="E2369" s="5"/>
      <c r="F2369" s="5"/>
      <c r="G2369" s="5"/>
      <c r="H2369" s="5"/>
      <c r="I2369" s="20"/>
      <c r="J2369" s="5"/>
      <c r="K2369" s="5"/>
      <c r="L2369" s="5"/>
      <c r="M2369" s="20"/>
      <c r="N2369" s="5"/>
      <c r="O2369" s="5"/>
      <c r="P2369" s="5"/>
      <c r="Q2369" s="5"/>
      <c r="R2369" s="5"/>
      <c r="S2369" s="5"/>
      <c r="T2369" s="5"/>
    </row>
    <row r="2370" spans="1:20" x14ac:dyDescent="0.25">
      <c r="A2370" s="82"/>
      <c r="B2370" s="77"/>
      <c r="C2370" s="5"/>
      <c r="D2370" s="5"/>
      <c r="E2370" s="5"/>
      <c r="F2370" s="5"/>
      <c r="G2370" s="5"/>
      <c r="H2370" s="5"/>
      <c r="I2370" s="20"/>
      <c r="J2370" s="5"/>
      <c r="K2370" s="5"/>
      <c r="L2370" s="5"/>
      <c r="M2370" s="20"/>
      <c r="N2370" s="5"/>
      <c r="O2370" s="5"/>
      <c r="P2370" s="5"/>
      <c r="Q2370" s="5"/>
      <c r="R2370" s="5"/>
      <c r="S2370" s="5"/>
      <c r="T2370" s="5"/>
    </row>
    <row r="2371" spans="1:20" x14ac:dyDescent="0.25">
      <c r="A2371" s="82"/>
      <c r="B2371" s="77"/>
      <c r="C2371" s="5"/>
      <c r="D2371" s="5"/>
      <c r="E2371" s="5"/>
      <c r="F2371" s="5"/>
      <c r="G2371" s="5"/>
      <c r="H2371" s="5"/>
      <c r="I2371" s="20"/>
      <c r="J2371" s="5"/>
      <c r="K2371" s="5"/>
      <c r="L2371" s="5"/>
      <c r="M2371" s="20"/>
      <c r="N2371" s="5"/>
      <c r="O2371" s="5"/>
      <c r="P2371" s="5"/>
      <c r="Q2371" s="5"/>
      <c r="R2371" s="5"/>
      <c r="S2371" s="5"/>
      <c r="T2371" s="5"/>
    </row>
    <row r="2372" spans="1:20" x14ac:dyDescent="0.25">
      <c r="A2372" s="82"/>
      <c r="B2372" s="77"/>
      <c r="C2372" s="5"/>
      <c r="D2372" s="5"/>
      <c r="E2372" s="5"/>
      <c r="F2372" s="5"/>
      <c r="G2372" s="5"/>
      <c r="H2372" s="5"/>
      <c r="I2372" s="20"/>
      <c r="J2372" s="5"/>
      <c r="K2372" s="5"/>
      <c r="L2372" s="5"/>
      <c r="M2372" s="20"/>
      <c r="N2372" s="5"/>
      <c r="O2372" s="5"/>
      <c r="P2372" s="5"/>
      <c r="Q2372" s="5"/>
      <c r="R2372" s="5"/>
      <c r="S2372" s="5"/>
      <c r="T2372" s="5"/>
    </row>
    <row r="2373" spans="1:20" x14ac:dyDescent="0.25">
      <c r="A2373" s="82"/>
      <c r="B2373" s="77"/>
      <c r="C2373" s="5"/>
      <c r="D2373" s="5"/>
      <c r="E2373" s="5"/>
      <c r="F2373" s="5"/>
      <c r="G2373" s="5"/>
      <c r="H2373" s="5"/>
      <c r="I2373" s="20"/>
      <c r="J2373" s="5"/>
      <c r="K2373" s="5"/>
      <c r="L2373" s="5"/>
      <c r="M2373" s="20"/>
      <c r="N2373" s="5"/>
      <c r="O2373" s="5"/>
      <c r="P2373" s="5"/>
      <c r="Q2373" s="5"/>
      <c r="R2373" s="5"/>
      <c r="S2373" s="5"/>
      <c r="T2373" s="5"/>
    </row>
    <row r="2374" spans="1:20" x14ac:dyDescent="0.25">
      <c r="A2374" s="82"/>
      <c r="B2374" s="77"/>
      <c r="C2374" s="5"/>
      <c r="D2374" s="5"/>
      <c r="E2374" s="5"/>
      <c r="F2374" s="5"/>
      <c r="G2374" s="5"/>
      <c r="H2374" s="5"/>
      <c r="I2374" s="20"/>
      <c r="J2374" s="5"/>
      <c r="K2374" s="5"/>
      <c r="L2374" s="5"/>
      <c r="M2374" s="20"/>
      <c r="N2374" s="5"/>
      <c r="O2374" s="5"/>
      <c r="P2374" s="5"/>
      <c r="Q2374" s="5"/>
      <c r="R2374" s="5"/>
      <c r="S2374" s="5"/>
      <c r="T2374" s="5"/>
    </row>
    <row r="2375" spans="1:20" x14ac:dyDescent="0.25">
      <c r="A2375" s="82"/>
      <c r="B2375" s="77"/>
      <c r="C2375" s="5"/>
      <c r="D2375" s="5"/>
      <c r="E2375" s="5"/>
      <c r="F2375" s="5"/>
      <c r="G2375" s="5"/>
      <c r="H2375" s="5"/>
      <c r="I2375" s="20"/>
      <c r="J2375" s="5"/>
      <c r="K2375" s="5"/>
      <c r="L2375" s="5"/>
      <c r="M2375" s="20"/>
      <c r="N2375" s="5"/>
      <c r="O2375" s="5"/>
      <c r="P2375" s="5"/>
      <c r="Q2375" s="5"/>
      <c r="R2375" s="5"/>
      <c r="S2375" s="5"/>
      <c r="T2375" s="5"/>
    </row>
    <row r="2376" spans="1:20" x14ac:dyDescent="0.25">
      <c r="A2376" s="82"/>
      <c r="B2376" s="77"/>
      <c r="C2376" s="5"/>
      <c r="D2376" s="5"/>
      <c r="E2376" s="5"/>
      <c r="F2376" s="5"/>
      <c r="G2376" s="5"/>
      <c r="H2376" s="5"/>
      <c r="I2376" s="20"/>
      <c r="J2376" s="5"/>
      <c r="K2376" s="5"/>
      <c r="L2376" s="5"/>
      <c r="M2376" s="20"/>
      <c r="N2376" s="5"/>
      <c r="O2376" s="5"/>
      <c r="P2376" s="5"/>
      <c r="Q2376" s="5"/>
      <c r="R2376" s="5"/>
      <c r="S2376" s="5"/>
      <c r="T2376" s="5"/>
    </row>
    <row r="2377" spans="1:20" x14ac:dyDescent="0.25">
      <c r="A2377" s="82"/>
      <c r="B2377" s="77"/>
      <c r="C2377" s="5"/>
      <c r="D2377" s="5"/>
      <c r="E2377" s="5"/>
      <c r="F2377" s="5"/>
      <c r="G2377" s="5"/>
      <c r="H2377" s="5"/>
      <c r="I2377" s="20"/>
      <c r="J2377" s="5"/>
      <c r="K2377" s="5"/>
      <c r="L2377" s="5"/>
      <c r="M2377" s="20"/>
      <c r="N2377" s="5"/>
      <c r="O2377" s="5"/>
      <c r="P2377" s="5"/>
      <c r="Q2377" s="5"/>
      <c r="R2377" s="5"/>
      <c r="S2377" s="5"/>
      <c r="T2377" s="5"/>
    </row>
    <row r="2378" spans="1:20" x14ac:dyDescent="0.25">
      <c r="A2378" s="82"/>
      <c r="B2378" s="77"/>
      <c r="C2378" s="5"/>
      <c r="D2378" s="5"/>
      <c r="E2378" s="5"/>
      <c r="F2378" s="5"/>
      <c r="G2378" s="5"/>
      <c r="H2378" s="5"/>
      <c r="I2378" s="20"/>
      <c r="J2378" s="5"/>
      <c r="K2378" s="5"/>
      <c r="L2378" s="5"/>
      <c r="M2378" s="20"/>
      <c r="N2378" s="5"/>
      <c r="O2378" s="5"/>
      <c r="P2378" s="5"/>
      <c r="Q2378" s="5"/>
      <c r="R2378" s="5"/>
      <c r="S2378" s="5"/>
      <c r="T2378" s="5"/>
    </row>
    <row r="2379" spans="1:20" x14ac:dyDescent="0.25">
      <c r="A2379" s="82"/>
      <c r="B2379" s="77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</row>
    <row r="2380" spans="1:20" x14ac:dyDescent="0.25">
      <c r="A2380" s="6"/>
      <c r="B2380" s="77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</row>
    <row r="2381" spans="1:20" x14ac:dyDescent="0.25">
      <c r="A2381" s="6"/>
      <c r="B2381" s="77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</row>
    <row r="2382" spans="1:20" x14ac:dyDescent="0.25">
      <c r="A2382" s="6"/>
      <c r="B2382" s="77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</row>
    <row r="2383" spans="1:20" x14ac:dyDescent="0.25">
      <c r="A2383" s="6"/>
      <c r="B2383" s="77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</row>
    <row r="2384" spans="1:20" x14ac:dyDescent="0.25">
      <c r="A2384" s="6"/>
      <c r="B2384" s="77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</row>
    <row r="2385" spans="1:20" x14ac:dyDescent="0.25">
      <c r="A2385" s="6"/>
      <c r="B2385" s="77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</row>
    <row r="2386" spans="1:20" x14ac:dyDescent="0.25">
      <c r="A2386" s="6"/>
      <c r="B2386" s="77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</row>
    <row r="2387" spans="1:20" x14ac:dyDescent="0.25">
      <c r="A2387" s="6"/>
      <c r="B2387" s="77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</row>
    <row r="2388" spans="1:20" x14ac:dyDescent="0.25">
      <c r="A2388" s="6"/>
      <c r="B2388" s="77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</row>
    <row r="2389" spans="1:20" x14ac:dyDescent="0.25">
      <c r="A2389" s="6"/>
      <c r="B2389" s="77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</row>
    <row r="2390" spans="1:20" ht="22.5" x14ac:dyDescent="0.25">
      <c r="A2390" s="75"/>
      <c r="B2390" s="77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</row>
    <row r="2391" spans="1:20" x14ac:dyDescent="0.25">
      <c r="A2391" s="82"/>
      <c r="B2391" s="79"/>
      <c r="C2391" s="4"/>
      <c r="D2391" s="4"/>
      <c r="E2391" s="79"/>
      <c r="F2391" s="4"/>
      <c r="G2391" s="16"/>
      <c r="H2391" s="16"/>
      <c r="I2391" s="15"/>
      <c r="J2391" s="16"/>
      <c r="K2391" s="16"/>
      <c r="L2391" s="16"/>
      <c r="M2391" s="15"/>
      <c r="N2391" s="5"/>
      <c r="O2391" s="5"/>
      <c r="P2391" s="5"/>
      <c r="Q2391" s="5"/>
      <c r="R2391" s="5"/>
      <c r="S2391" s="5"/>
      <c r="T2391" s="5"/>
    </row>
    <row r="2392" spans="1:20" x14ac:dyDescent="0.25">
      <c r="A2392" s="82"/>
      <c r="B2392" s="77"/>
      <c r="C2392" s="5"/>
      <c r="D2392" s="5"/>
      <c r="E2392" s="5"/>
      <c r="F2392" s="5"/>
      <c r="G2392" s="5"/>
      <c r="H2392" s="5"/>
      <c r="I2392" s="20"/>
      <c r="J2392" s="5"/>
      <c r="K2392" s="5"/>
      <c r="L2392" s="5"/>
      <c r="M2392" s="20"/>
      <c r="N2392" s="16"/>
      <c r="O2392" s="2"/>
      <c r="P2392" s="5"/>
      <c r="Q2392" s="5"/>
      <c r="R2392" s="5"/>
      <c r="S2392" s="5"/>
      <c r="T2392" s="5"/>
    </row>
    <row r="2393" spans="1:20" x14ac:dyDescent="0.25">
      <c r="A2393" s="82"/>
      <c r="B2393" s="77"/>
      <c r="C2393" s="5"/>
      <c r="D2393" s="5"/>
      <c r="E2393" s="5"/>
      <c r="F2393" s="5"/>
      <c r="G2393" s="5"/>
      <c r="H2393" s="5"/>
      <c r="I2393" s="20"/>
      <c r="J2393" s="5"/>
      <c r="K2393" s="5"/>
      <c r="L2393" s="5"/>
      <c r="M2393" s="20"/>
      <c r="N2393" s="5"/>
      <c r="O2393" s="5"/>
      <c r="P2393" s="5"/>
      <c r="Q2393" s="5"/>
      <c r="R2393" s="5"/>
      <c r="S2393" s="5"/>
      <c r="T2393" s="5"/>
    </row>
    <row r="2394" spans="1:20" x14ac:dyDescent="0.25">
      <c r="A2394" s="82"/>
      <c r="B2394" s="77"/>
      <c r="C2394" s="5"/>
      <c r="D2394" s="5"/>
      <c r="E2394" s="5"/>
      <c r="F2394" s="5"/>
      <c r="G2394" s="5"/>
      <c r="H2394" s="5"/>
      <c r="I2394" s="20"/>
      <c r="J2394" s="5"/>
      <c r="K2394" s="5"/>
      <c r="L2394" s="5"/>
      <c r="M2394" s="20"/>
      <c r="N2394" s="5"/>
      <c r="O2394" s="5"/>
      <c r="P2394" s="5"/>
      <c r="Q2394" s="5"/>
      <c r="R2394" s="5"/>
      <c r="S2394" s="5"/>
      <c r="T2394" s="5"/>
    </row>
    <row r="2395" spans="1:20" x14ac:dyDescent="0.25">
      <c r="A2395" s="82"/>
      <c r="B2395" s="77"/>
      <c r="C2395" s="5"/>
      <c r="D2395" s="5"/>
      <c r="E2395" s="5"/>
      <c r="F2395" s="5"/>
      <c r="G2395" s="5"/>
      <c r="H2395" s="5"/>
      <c r="I2395" s="20"/>
      <c r="J2395" s="5"/>
      <c r="K2395" s="5"/>
      <c r="L2395" s="5"/>
      <c r="M2395" s="20"/>
      <c r="N2395" s="5"/>
      <c r="O2395" s="5"/>
      <c r="P2395" s="5"/>
      <c r="Q2395" s="5"/>
      <c r="R2395" s="5"/>
      <c r="S2395" s="5"/>
      <c r="T2395" s="5"/>
    </row>
    <row r="2396" spans="1:20" x14ac:dyDescent="0.25">
      <c r="A2396" s="82"/>
      <c r="B2396" s="77"/>
      <c r="C2396" s="5"/>
      <c r="D2396" s="5"/>
      <c r="E2396" s="5"/>
      <c r="F2396" s="5"/>
      <c r="G2396" s="5"/>
      <c r="H2396" s="5"/>
      <c r="I2396" s="20"/>
      <c r="J2396" s="5"/>
      <c r="K2396" s="5"/>
      <c r="L2396" s="5"/>
      <c r="M2396" s="20"/>
      <c r="N2396" s="5"/>
      <c r="O2396" s="5"/>
      <c r="P2396" s="5"/>
      <c r="Q2396" s="5"/>
      <c r="R2396" s="5"/>
      <c r="S2396" s="5"/>
      <c r="T2396" s="5"/>
    </row>
    <row r="2397" spans="1:20" x14ac:dyDescent="0.25">
      <c r="A2397" s="82"/>
      <c r="B2397" s="77"/>
      <c r="C2397" s="5"/>
      <c r="D2397" s="5"/>
      <c r="E2397" s="5"/>
      <c r="F2397" s="5"/>
      <c r="G2397" s="5"/>
      <c r="H2397" s="5"/>
      <c r="I2397" s="20"/>
      <c r="J2397" s="5"/>
      <c r="K2397" s="5"/>
      <c r="L2397" s="5"/>
      <c r="M2397" s="20"/>
      <c r="N2397" s="5"/>
      <c r="O2397" s="5"/>
      <c r="P2397" s="5"/>
      <c r="Q2397" s="5"/>
      <c r="R2397" s="5"/>
      <c r="S2397" s="5"/>
      <c r="T2397" s="5"/>
    </row>
    <row r="2398" spans="1:20" x14ac:dyDescent="0.25">
      <c r="A2398" s="82"/>
      <c r="B2398" s="77"/>
      <c r="C2398" s="5"/>
      <c r="D2398" s="5"/>
      <c r="E2398" s="5"/>
      <c r="F2398" s="5"/>
      <c r="G2398" s="5"/>
      <c r="H2398" s="5"/>
      <c r="I2398" s="20"/>
      <c r="J2398" s="5"/>
      <c r="K2398" s="5"/>
      <c r="L2398" s="5"/>
      <c r="M2398" s="20"/>
      <c r="N2398" s="5"/>
      <c r="O2398" s="5"/>
      <c r="P2398" s="5"/>
      <c r="Q2398" s="5"/>
      <c r="R2398" s="5"/>
      <c r="S2398" s="5"/>
      <c r="T2398" s="5"/>
    </row>
    <row r="2399" spans="1:20" x14ac:dyDescent="0.25">
      <c r="A2399" s="82"/>
      <c r="B2399" s="77"/>
      <c r="C2399" s="5"/>
      <c r="D2399" s="5"/>
      <c r="E2399" s="5"/>
      <c r="F2399" s="5"/>
      <c r="G2399" s="5"/>
      <c r="H2399" s="5"/>
      <c r="I2399" s="20"/>
      <c r="J2399" s="5"/>
      <c r="K2399" s="5"/>
      <c r="L2399" s="5"/>
      <c r="M2399" s="20"/>
      <c r="N2399" s="5"/>
      <c r="O2399" s="5"/>
      <c r="P2399" s="5"/>
      <c r="Q2399" s="5"/>
      <c r="R2399" s="5"/>
      <c r="S2399" s="5"/>
      <c r="T2399" s="5"/>
    </row>
    <row r="2400" spans="1:20" x14ac:dyDescent="0.25">
      <c r="A2400" s="82"/>
      <c r="B2400" s="77"/>
      <c r="C2400" s="5"/>
      <c r="D2400" s="5"/>
      <c r="E2400" s="5"/>
      <c r="F2400" s="5"/>
      <c r="G2400" s="5"/>
      <c r="H2400" s="5"/>
      <c r="I2400" s="20"/>
      <c r="J2400" s="5"/>
      <c r="K2400" s="5"/>
      <c r="L2400" s="5"/>
      <c r="M2400" s="20"/>
      <c r="N2400" s="5"/>
      <c r="O2400" s="5"/>
      <c r="P2400" s="5"/>
      <c r="Q2400" s="5"/>
      <c r="R2400" s="5"/>
      <c r="S2400" s="5"/>
      <c r="T2400" s="5"/>
    </row>
    <row r="2401" spans="1:20" x14ac:dyDescent="0.25">
      <c r="A2401" s="82"/>
      <c r="B2401" s="77"/>
      <c r="C2401" s="5"/>
      <c r="D2401" s="5"/>
      <c r="E2401" s="5"/>
      <c r="F2401" s="5"/>
      <c r="G2401" s="5"/>
      <c r="H2401" s="5"/>
      <c r="I2401" s="20"/>
      <c r="J2401" s="5"/>
      <c r="K2401" s="5"/>
      <c r="L2401" s="5"/>
      <c r="M2401" s="20"/>
      <c r="N2401" s="5"/>
      <c r="O2401" s="5"/>
      <c r="P2401" s="5"/>
      <c r="Q2401" s="5"/>
      <c r="R2401" s="5"/>
      <c r="S2401" s="5"/>
      <c r="T2401" s="5"/>
    </row>
    <row r="2402" spans="1:20" x14ac:dyDescent="0.25">
      <c r="A2402" s="82"/>
      <c r="B2402" s="77"/>
      <c r="C2402" s="5"/>
      <c r="D2402" s="5"/>
      <c r="E2402" s="5"/>
      <c r="F2402" s="5"/>
      <c r="G2402" s="5"/>
      <c r="H2402" s="5"/>
      <c r="I2402" s="20"/>
      <c r="J2402" s="5"/>
      <c r="K2402" s="5"/>
      <c r="L2402" s="5"/>
      <c r="M2402" s="20"/>
      <c r="N2402" s="5"/>
      <c r="O2402" s="5"/>
      <c r="P2402" s="5"/>
      <c r="Q2402" s="5"/>
      <c r="R2402" s="5"/>
      <c r="S2402" s="5"/>
      <c r="T2402" s="5"/>
    </row>
    <row r="2403" spans="1:20" x14ac:dyDescent="0.25">
      <c r="A2403" s="82"/>
      <c r="B2403" s="77"/>
      <c r="C2403" s="5"/>
      <c r="D2403" s="5"/>
      <c r="E2403" s="5"/>
      <c r="F2403" s="5"/>
      <c r="G2403" s="5"/>
      <c r="H2403" s="5"/>
      <c r="I2403" s="20"/>
      <c r="J2403" s="5"/>
      <c r="K2403" s="5"/>
      <c r="L2403" s="5"/>
      <c r="M2403" s="20"/>
      <c r="N2403" s="5"/>
      <c r="O2403" s="5"/>
      <c r="P2403" s="5"/>
      <c r="Q2403" s="5"/>
      <c r="R2403" s="5"/>
      <c r="S2403" s="5"/>
      <c r="T2403" s="5"/>
    </row>
    <row r="2404" spans="1:20" x14ac:dyDescent="0.25">
      <c r="A2404" s="82"/>
      <c r="B2404" s="77"/>
      <c r="C2404" s="5"/>
      <c r="D2404" s="5"/>
      <c r="E2404" s="5"/>
      <c r="F2404" s="5"/>
      <c r="G2404" s="5"/>
      <c r="H2404" s="5"/>
      <c r="I2404" s="20"/>
      <c r="J2404" s="5"/>
      <c r="K2404" s="5"/>
      <c r="L2404" s="5"/>
      <c r="M2404" s="20"/>
      <c r="N2404" s="5"/>
      <c r="O2404" s="5"/>
      <c r="P2404" s="5"/>
      <c r="Q2404" s="5"/>
      <c r="R2404" s="5"/>
      <c r="S2404" s="5"/>
      <c r="T2404" s="5"/>
    </row>
    <row r="2405" spans="1:20" x14ac:dyDescent="0.25">
      <c r="A2405" s="82"/>
      <c r="B2405" s="77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</row>
    <row r="2406" spans="1:20" x14ac:dyDescent="0.25">
      <c r="A2406" s="6"/>
      <c r="B2406" s="77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</row>
    <row r="2407" spans="1:20" x14ac:dyDescent="0.25">
      <c r="A2407" s="6"/>
      <c r="B2407" s="77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</row>
    <row r="2408" spans="1:20" x14ac:dyDescent="0.25">
      <c r="A2408" s="6"/>
      <c r="B2408" s="77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</row>
    <row r="2409" spans="1:20" x14ac:dyDescent="0.25">
      <c r="A2409" s="6"/>
      <c r="B2409" s="77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</row>
    <row r="2410" spans="1:20" x14ac:dyDescent="0.25">
      <c r="A2410" s="6"/>
      <c r="B2410" s="77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</row>
    <row r="2411" spans="1:20" x14ac:dyDescent="0.25">
      <c r="A2411" s="6"/>
      <c r="B2411" s="77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</row>
    <row r="2412" spans="1:20" x14ac:dyDescent="0.25">
      <c r="A2412" s="6"/>
      <c r="B2412" s="77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</row>
    <row r="2413" spans="1:20" x14ac:dyDescent="0.25">
      <c r="A2413" s="6"/>
      <c r="B2413" s="77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</row>
    <row r="2414" spans="1:20" x14ac:dyDescent="0.25">
      <c r="A2414" s="6"/>
      <c r="B2414" s="77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</row>
    <row r="2415" spans="1:20" x14ac:dyDescent="0.25">
      <c r="A2415" s="6"/>
      <c r="B2415" s="77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</row>
    <row r="2416" spans="1:20" ht="22.5" x14ac:dyDescent="0.25">
      <c r="A2416" s="75"/>
      <c r="B2416" s="77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</row>
    <row r="2417" spans="1:20" x14ac:dyDescent="0.25">
      <c r="A2417" s="82"/>
      <c r="B2417" s="79"/>
      <c r="C2417" s="4"/>
      <c r="D2417" s="4"/>
      <c r="E2417" s="79"/>
      <c r="F2417" s="4"/>
      <c r="G2417" s="16"/>
      <c r="H2417" s="16"/>
      <c r="I2417" s="15"/>
      <c r="J2417" s="16"/>
      <c r="K2417" s="16"/>
      <c r="L2417" s="16"/>
      <c r="M2417" s="15"/>
      <c r="N2417" s="5"/>
      <c r="O2417" s="5"/>
      <c r="P2417" s="5"/>
      <c r="Q2417" s="5"/>
      <c r="R2417" s="5"/>
      <c r="S2417" s="5"/>
      <c r="T2417" s="5"/>
    </row>
    <row r="2418" spans="1:20" x14ac:dyDescent="0.25">
      <c r="A2418" s="82"/>
      <c r="B2418" s="77"/>
      <c r="C2418" s="5"/>
      <c r="D2418" s="5"/>
      <c r="E2418" s="5"/>
      <c r="F2418" s="5"/>
      <c r="G2418" s="5"/>
      <c r="H2418" s="5"/>
      <c r="I2418" s="20"/>
      <c r="J2418" s="5"/>
      <c r="K2418" s="5"/>
      <c r="L2418" s="5"/>
      <c r="M2418" s="20"/>
      <c r="N2418" s="16"/>
      <c r="O2418" s="2"/>
      <c r="P2418" s="5"/>
      <c r="Q2418" s="5"/>
      <c r="R2418" s="5"/>
      <c r="S2418" s="5"/>
      <c r="T2418" s="5"/>
    </row>
    <row r="2419" spans="1:20" x14ac:dyDescent="0.25">
      <c r="A2419" s="82"/>
      <c r="B2419" s="77"/>
      <c r="C2419" s="5"/>
      <c r="D2419" s="5"/>
      <c r="E2419" s="5"/>
      <c r="F2419" s="5"/>
      <c r="G2419" s="5"/>
      <c r="H2419" s="5"/>
      <c r="I2419" s="20"/>
      <c r="J2419" s="5"/>
      <c r="K2419" s="5"/>
      <c r="L2419" s="5"/>
      <c r="M2419" s="20"/>
      <c r="N2419" s="5"/>
      <c r="O2419" s="5"/>
      <c r="P2419" s="5"/>
      <c r="Q2419" s="5"/>
      <c r="R2419" s="5"/>
      <c r="S2419" s="5"/>
      <c r="T2419" s="5"/>
    </row>
    <row r="2420" spans="1:20" x14ac:dyDescent="0.25">
      <c r="A2420" s="82"/>
      <c r="B2420" s="77"/>
      <c r="C2420" s="5"/>
      <c r="D2420" s="5"/>
      <c r="E2420" s="5"/>
      <c r="F2420" s="5"/>
      <c r="G2420" s="5"/>
      <c r="H2420" s="5"/>
      <c r="I2420" s="20"/>
      <c r="J2420" s="5"/>
      <c r="K2420" s="5"/>
      <c r="L2420" s="5"/>
      <c r="M2420" s="20"/>
      <c r="N2420" s="5"/>
      <c r="O2420" s="5"/>
      <c r="P2420" s="5"/>
      <c r="Q2420" s="5"/>
      <c r="R2420" s="5"/>
      <c r="S2420" s="5"/>
      <c r="T2420" s="5"/>
    </row>
    <row r="2421" spans="1:20" x14ac:dyDescent="0.25">
      <c r="A2421" s="82"/>
      <c r="B2421" s="77"/>
      <c r="C2421" s="5"/>
      <c r="D2421" s="5"/>
      <c r="E2421" s="5"/>
      <c r="F2421" s="5"/>
      <c r="G2421" s="5"/>
      <c r="H2421" s="5"/>
      <c r="I2421" s="20"/>
      <c r="J2421" s="5"/>
      <c r="K2421" s="5"/>
      <c r="L2421" s="5"/>
      <c r="M2421" s="20"/>
      <c r="N2421" s="5"/>
      <c r="O2421" s="5"/>
      <c r="P2421" s="5"/>
      <c r="Q2421" s="5"/>
      <c r="R2421" s="5"/>
      <c r="S2421" s="5"/>
      <c r="T2421" s="5"/>
    </row>
    <row r="2422" spans="1:20" x14ac:dyDescent="0.25">
      <c r="A2422" s="82"/>
      <c r="B2422" s="77"/>
      <c r="C2422" s="5"/>
      <c r="D2422" s="5"/>
      <c r="E2422" s="5"/>
      <c r="F2422" s="5"/>
      <c r="G2422" s="5"/>
      <c r="H2422" s="5"/>
      <c r="I2422" s="20"/>
      <c r="J2422" s="5"/>
      <c r="K2422" s="5"/>
      <c r="L2422" s="5"/>
      <c r="M2422" s="20"/>
      <c r="N2422" s="5"/>
      <c r="O2422" s="5"/>
      <c r="P2422" s="5"/>
      <c r="Q2422" s="5"/>
      <c r="R2422" s="5"/>
      <c r="S2422" s="5"/>
      <c r="T2422" s="5"/>
    </row>
    <row r="2423" spans="1:20" x14ac:dyDescent="0.25">
      <c r="A2423" s="82"/>
      <c r="B2423" s="77"/>
      <c r="C2423" s="5"/>
      <c r="D2423" s="5"/>
      <c r="E2423" s="5"/>
      <c r="F2423" s="5"/>
      <c r="G2423" s="5"/>
      <c r="H2423" s="5"/>
      <c r="I2423" s="20"/>
      <c r="J2423" s="5"/>
      <c r="K2423" s="5"/>
      <c r="L2423" s="5"/>
      <c r="M2423" s="20"/>
      <c r="N2423" s="5"/>
      <c r="O2423" s="5"/>
      <c r="P2423" s="5"/>
      <c r="Q2423" s="5"/>
      <c r="R2423" s="5"/>
      <c r="S2423" s="5"/>
      <c r="T2423" s="5"/>
    </row>
    <row r="2424" spans="1:20" x14ac:dyDescent="0.25">
      <c r="A2424" s="82"/>
      <c r="B2424" s="77"/>
      <c r="C2424" s="5"/>
      <c r="D2424" s="5"/>
      <c r="E2424" s="5"/>
      <c r="F2424" s="5"/>
      <c r="G2424" s="5"/>
      <c r="H2424" s="5"/>
      <c r="I2424" s="20"/>
      <c r="J2424" s="5"/>
      <c r="K2424" s="5"/>
      <c r="L2424" s="5"/>
      <c r="M2424" s="20"/>
      <c r="N2424" s="5"/>
      <c r="O2424" s="5"/>
      <c r="P2424" s="5"/>
      <c r="Q2424" s="5"/>
      <c r="R2424" s="5"/>
      <c r="S2424" s="5"/>
      <c r="T2424" s="5"/>
    </row>
    <row r="2425" spans="1:20" x14ac:dyDescent="0.25">
      <c r="A2425" s="82"/>
      <c r="B2425" s="77"/>
      <c r="C2425" s="5"/>
      <c r="D2425" s="5"/>
      <c r="E2425" s="5"/>
      <c r="F2425" s="5"/>
      <c r="G2425" s="5"/>
      <c r="H2425" s="5"/>
      <c r="I2425" s="20"/>
      <c r="J2425" s="5"/>
      <c r="K2425" s="5"/>
      <c r="L2425" s="5"/>
      <c r="M2425" s="20"/>
      <c r="N2425" s="5"/>
      <c r="O2425" s="5"/>
      <c r="P2425" s="5"/>
      <c r="Q2425" s="5"/>
      <c r="R2425" s="5"/>
      <c r="S2425" s="5"/>
      <c r="T2425" s="5"/>
    </row>
    <row r="2426" spans="1:20" x14ac:dyDescent="0.25">
      <c r="A2426" s="82"/>
      <c r="B2426" s="77"/>
      <c r="C2426" s="5"/>
      <c r="D2426" s="5"/>
      <c r="E2426" s="5"/>
      <c r="F2426" s="5"/>
      <c r="G2426" s="5"/>
      <c r="H2426" s="5"/>
      <c r="I2426" s="20"/>
      <c r="J2426" s="5"/>
      <c r="K2426" s="5"/>
      <c r="L2426" s="5"/>
      <c r="M2426" s="20"/>
      <c r="N2426" s="5"/>
      <c r="O2426" s="5"/>
      <c r="P2426" s="5"/>
      <c r="Q2426" s="5"/>
      <c r="R2426" s="5"/>
      <c r="S2426" s="5"/>
      <c r="T2426" s="5"/>
    </row>
    <row r="2427" spans="1:20" x14ac:dyDescent="0.25">
      <c r="A2427" s="82"/>
      <c r="B2427" s="77"/>
      <c r="C2427" s="5"/>
      <c r="D2427" s="5"/>
      <c r="E2427" s="5"/>
      <c r="F2427" s="5"/>
      <c r="G2427" s="5"/>
      <c r="H2427" s="5"/>
      <c r="I2427" s="20"/>
      <c r="J2427" s="5"/>
      <c r="K2427" s="5"/>
      <c r="L2427" s="5"/>
      <c r="M2427" s="20"/>
      <c r="N2427" s="5"/>
      <c r="O2427" s="5"/>
      <c r="P2427" s="5"/>
      <c r="Q2427" s="5"/>
      <c r="R2427" s="5"/>
      <c r="S2427" s="5"/>
      <c r="T2427" s="5"/>
    </row>
    <row r="2428" spans="1:20" x14ac:dyDescent="0.25">
      <c r="A2428" s="82"/>
      <c r="B2428" s="77"/>
      <c r="C2428" s="5"/>
      <c r="D2428" s="5"/>
      <c r="E2428" s="5"/>
      <c r="F2428" s="5"/>
      <c r="G2428" s="5"/>
      <c r="H2428" s="5"/>
      <c r="I2428" s="20"/>
      <c r="J2428" s="5"/>
      <c r="K2428" s="5"/>
      <c r="L2428" s="5"/>
      <c r="M2428" s="20"/>
      <c r="N2428" s="5"/>
      <c r="O2428" s="5"/>
      <c r="P2428" s="5"/>
      <c r="Q2428" s="5"/>
      <c r="R2428" s="5"/>
      <c r="S2428" s="5"/>
      <c r="T2428" s="5"/>
    </row>
    <row r="2429" spans="1:20" x14ac:dyDescent="0.25">
      <c r="A2429" s="82"/>
      <c r="B2429" s="77"/>
      <c r="C2429" s="5"/>
      <c r="D2429" s="5"/>
      <c r="E2429" s="5"/>
      <c r="F2429" s="5"/>
      <c r="G2429" s="5"/>
      <c r="H2429" s="5"/>
      <c r="I2429" s="20"/>
      <c r="J2429" s="5"/>
      <c r="K2429" s="5"/>
      <c r="L2429" s="5"/>
      <c r="M2429" s="20"/>
      <c r="N2429" s="5"/>
      <c r="O2429" s="5"/>
      <c r="P2429" s="5"/>
      <c r="Q2429" s="5"/>
      <c r="R2429" s="5"/>
      <c r="S2429" s="5"/>
      <c r="T2429" s="5"/>
    </row>
    <row r="2430" spans="1:20" x14ac:dyDescent="0.25">
      <c r="A2430" s="82"/>
      <c r="B2430" s="77"/>
      <c r="C2430" s="5"/>
      <c r="D2430" s="5"/>
      <c r="E2430" s="5"/>
      <c r="F2430" s="5"/>
      <c r="G2430" s="5"/>
      <c r="H2430" s="5"/>
      <c r="I2430" s="20"/>
      <c r="J2430" s="5"/>
      <c r="K2430" s="5"/>
      <c r="L2430" s="5"/>
      <c r="M2430" s="20"/>
      <c r="N2430" s="5"/>
      <c r="O2430" s="5"/>
      <c r="P2430" s="5"/>
      <c r="Q2430" s="5"/>
      <c r="R2430" s="5"/>
      <c r="S2430" s="5"/>
      <c r="T2430" s="5"/>
    </row>
    <row r="2431" spans="1:20" x14ac:dyDescent="0.25">
      <c r="A2431" s="82"/>
      <c r="B2431" s="77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</row>
    <row r="2432" spans="1:20" x14ac:dyDescent="0.25">
      <c r="A2432" s="6"/>
      <c r="B2432" s="77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</row>
    <row r="2433" spans="1:20" x14ac:dyDescent="0.25">
      <c r="A2433" s="6"/>
      <c r="B2433" s="77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</row>
    <row r="2434" spans="1:20" x14ac:dyDescent="0.25">
      <c r="A2434" s="6"/>
      <c r="B2434" s="77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</row>
    <row r="2435" spans="1:20" x14ac:dyDescent="0.25">
      <c r="A2435" s="6"/>
      <c r="B2435" s="77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</row>
    <row r="2436" spans="1:20" x14ac:dyDescent="0.25">
      <c r="A2436" s="6"/>
      <c r="B2436" s="77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</row>
    <row r="2437" spans="1:20" x14ac:dyDescent="0.25">
      <c r="A2437" s="6"/>
      <c r="B2437" s="77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</row>
    <row r="2438" spans="1:20" x14ac:dyDescent="0.25">
      <c r="A2438" s="6"/>
      <c r="B2438" s="77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</row>
    <row r="2439" spans="1:20" x14ac:dyDescent="0.25">
      <c r="A2439" s="6"/>
      <c r="B2439" s="77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</row>
    <row r="2440" spans="1:20" x14ac:dyDescent="0.25">
      <c r="A2440" s="6"/>
      <c r="B2440" s="77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</row>
    <row r="2441" spans="1:20" x14ac:dyDescent="0.25">
      <c r="A2441" s="6"/>
      <c r="B2441" s="77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</row>
    <row r="2442" spans="1:20" x14ac:dyDescent="0.25">
      <c r="A2442" s="6"/>
      <c r="B2442" s="77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</row>
    <row r="2443" spans="1:20" x14ac:dyDescent="0.25">
      <c r="A2443" s="6"/>
      <c r="B2443" s="77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</row>
    <row r="2444" spans="1:20" x14ac:dyDescent="0.25">
      <c r="A2444" s="6"/>
      <c r="B2444" s="77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</row>
    <row r="2445" spans="1:20" x14ac:dyDescent="0.25">
      <c r="A2445" s="6"/>
      <c r="B2445" s="77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</row>
    <row r="2446" spans="1:20" x14ac:dyDescent="0.25">
      <c r="A2446" s="6"/>
      <c r="B2446" s="77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</row>
    <row r="2447" spans="1:20" x14ac:dyDescent="0.25">
      <c r="A2447" s="6"/>
      <c r="B2447" s="77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</row>
    <row r="2448" spans="1:20" x14ac:dyDescent="0.25">
      <c r="B2448" s="77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</row>
    <row r="2449" spans="14:20" x14ac:dyDescent="0.25">
      <c r="N2449" s="5"/>
      <c r="O2449" s="5"/>
      <c r="P2449" s="5"/>
      <c r="Q2449" s="5"/>
      <c r="R2449" s="5"/>
      <c r="S2449" s="5"/>
      <c r="T2449" s="5"/>
    </row>
  </sheetData>
  <mergeCells count="4">
    <mergeCell ref="X1:AB1"/>
    <mergeCell ref="AC1:AG1"/>
    <mergeCell ref="AH1:AL1"/>
    <mergeCell ref="AM1:AQ1"/>
  </mergeCells>
  <pageMargins left="0.7" right="0.7" top="0.75" bottom="0.75" header="0.3" footer="0.3"/>
  <pageSetup paperSize="9" scale="30" fitToHeight="0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45"/>
  <sheetViews>
    <sheetView topLeftCell="A22" workbookViewId="0">
      <selection activeCell="D45" sqref="D45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1964</v>
      </c>
      <c r="C2" s="221">
        <v>221</v>
      </c>
      <c r="D2" s="221" t="s">
        <v>1963</v>
      </c>
      <c r="E2" s="221">
        <v>16</v>
      </c>
      <c r="F2" s="222">
        <v>42751</v>
      </c>
      <c r="G2" s="221" t="s">
        <v>1846</v>
      </c>
      <c r="H2" s="184"/>
    </row>
    <row r="3" spans="1:8" x14ac:dyDescent="0.25">
      <c r="A3" s="158">
        <v>2</v>
      </c>
      <c r="B3" s="158" t="s">
        <v>2087</v>
      </c>
      <c r="C3" s="221">
        <v>741</v>
      </c>
      <c r="D3" s="221" t="s">
        <v>2093</v>
      </c>
      <c r="E3" s="221">
        <v>92</v>
      </c>
      <c r="F3" s="222">
        <v>42874</v>
      </c>
      <c r="G3" s="221" t="s">
        <v>1846</v>
      </c>
      <c r="H3" s="184"/>
    </row>
    <row r="4" spans="1:8" x14ac:dyDescent="0.25">
      <c r="A4" s="223">
        <v>3</v>
      </c>
      <c r="B4" s="158" t="s">
        <v>400</v>
      </c>
      <c r="C4" s="221">
        <v>221</v>
      </c>
      <c r="D4" s="221" t="s">
        <v>2549</v>
      </c>
      <c r="E4" s="221">
        <v>152</v>
      </c>
      <c r="F4" s="222">
        <v>42976</v>
      </c>
      <c r="G4" s="221" t="s">
        <v>1846</v>
      </c>
      <c r="H4" s="184"/>
    </row>
    <row r="5" spans="1:8" x14ac:dyDescent="0.25">
      <c r="A5" s="158">
        <v>4</v>
      </c>
      <c r="B5" s="158" t="s">
        <v>2193</v>
      </c>
      <c r="C5" s="221">
        <v>221</v>
      </c>
      <c r="D5" s="222" t="s">
        <v>2577</v>
      </c>
      <c r="E5" s="221">
        <v>125</v>
      </c>
      <c r="F5" s="222">
        <v>42919</v>
      </c>
      <c r="G5" s="238" t="s">
        <v>2194</v>
      </c>
      <c r="H5" s="184"/>
    </row>
    <row r="6" spans="1:8" x14ac:dyDescent="0.25">
      <c r="A6" s="158">
        <v>5</v>
      </c>
      <c r="B6" s="158" t="s">
        <v>1942</v>
      </c>
      <c r="C6" s="221">
        <v>231</v>
      </c>
      <c r="D6" s="221" t="s">
        <v>2086</v>
      </c>
      <c r="E6" s="221">
        <v>89</v>
      </c>
      <c r="F6" s="222">
        <v>42873</v>
      </c>
      <c r="G6" s="221" t="s">
        <v>1846</v>
      </c>
      <c r="H6" s="184"/>
    </row>
    <row r="7" spans="1:8" x14ac:dyDescent="0.25">
      <c r="A7" s="104">
        <v>6</v>
      </c>
      <c r="B7" s="104" t="s">
        <v>1821</v>
      </c>
      <c r="C7" s="129" t="s">
        <v>1449</v>
      </c>
      <c r="D7" s="104"/>
      <c r="E7" s="104"/>
      <c r="F7" s="104"/>
      <c r="G7" s="245" t="s">
        <v>2194</v>
      </c>
      <c r="H7" s="184"/>
    </row>
    <row r="8" spans="1:8" ht="15.75" x14ac:dyDescent="0.25">
      <c r="A8" s="158">
        <v>7</v>
      </c>
      <c r="B8" s="227" t="s">
        <v>256</v>
      </c>
      <c r="C8" s="36">
        <v>11</v>
      </c>
      <c r="D8" s="36" t="s">
        <v>1975</v>
      </c>
      <c r="E8" s="36">
        <v>19</v>
      </c>
      <c r="F8" s="37">
        <v>42753</v>
      </c>
      <c r="G8" s="221" t="s">
        <v>1846</v>
      </c>
      <c r="H8" s="184"/>
    </row>
    <row r="9" spans="1:8" x14ac:dyDescent="0.25">
      <c r="A9" s="158">
        <v>8</v>
      </c>
      <c r="B9" s="158" t="s">
        <v>1900</v>
      </c>
      <c r="C9" s="36">
        <v>231</v>
      </c>
      <c r="D9" s="36" t="s">
        <v>1901</v>
      </c>
      <c r="E9" s="36">
        <v>303</v>
      </c>
      <c r="F9" s="28">
        <v>42696</v>
      </c>
      <c r="G9" s="36" t="s">
        <v>1846</v>
      </c>
      <c r="H9" s="186"/>
    </row>
    <row r="10" spans="1:8" x14ac:dyDescent="0.25">
      <c r="A10" s="158">
        <v>9</v>
      </c>
      <c r="B10" s="158" t="s">
        <v>2607</v>
      </c>
      <c r="C10" s="221">
        <v>711</v>
      </c>
      <c r="D10" s="221" t="s">
        <v>1909</v>
      </c>
      <c r="E10" s="221">
        <v>309</v>
      </c>
      <c r="F10" s="229">
        <v>42705</v>
      </c>
      <c r="G10" s="230" t="s">
        <v>1846</v>
      </c>
      <c r="H10" s="186" t="s">
        <v>2608</v>
      </c>
    </row>
    <row r="11" spans="1:8" x14ac:dyDescent="0.25">
      <c r="A11" s="158">
        <v>10</v>
      </c>
      <c r="B11" s="158" t="s">
        <v>703</v>
      </c>
      <c r="C11" s="36">
        <v>321</v>
      </c>
      <c r="D11" s="36" t="s">
        <v>1976</v>
      </c>
      <c r="E11" s="36">
        <v>8</v>
      </c>
      <c r="F11" s="28">
        <v>42747</v>
      </c>
      <c r="G11" s="225" t="s">
        <v>1846</v>
      </c>
      <c r="H11" s="186"/>
    </row>
    <row r="12" spans="1:8" x14ac:dyDescent="0.25">
      <c r="A12" s="104">
        <v>11</v>
      </c>
      <c r="B12" s="104" t="s">
        <v>1988</v>
      </c>
      <c r="C12" s="243" t="s">
        <v>1305</v>
      </c>
      <c r="D12" s="181" t="s">
        <v>1989</v>
      </c>
      <c r="E12" s="181">
        <v>31</v>
      </c>
      <c r="F12" s="182">
        <v>75645</v>
      </c>
      <c r="G12" s="244" t="s">
        <v>2194</v>
      </c>
      <c r="H12" s="186"/>
    </row>
    <row r="13" spans="1:8" x14ac:dyDescent="0.25">
      <c r="A13" s="158">
        <v>12</v>
      </c>
      <c r="B13" s="158" t="s">
        <v>1044</v>
      </c>
      <c r="C13" s="225">
        <v>141</v>
      </c>
      <c r="D13" s="36" t="s">
        <v>2008</v>
      </c>
      <c r="E13" s="36">
        <v>44</v>
      </c>
      <c r="F13" s="28">
        <v>42803</v>
      </c>
      <c r="G13" s="225" t="s">
        <v>1846</v>
      </c>
    </row>
    <row r="14" spans="1:8" x14ac:dyDescent="0.25">
      <c r="A14" s="158">
        <v>13</v>
      </c>
      <c r="B14" s="232" t="s">
        <v>275</v>
      </c>
      <c r="C14" s="225">
        <v>511</v>
      </c>
      <c r="D14" s="36" t="s">
        <v>2018</v>
      </c>
      <c r="E14" s="36">
        <v>50</v>
      </c>
      <c r="F14" s="28">
        <v>42815</v>
      </c>
      <c r="G14" s="225" t="s">
        <v>1846</v>
      </c>
      <c r="H14" s="186"/>
    </row>
    <row r="15" spans="1:8" x14ac:dyDescent="0.25">
      <c r="A15" s="158">
        <v>14</v>
      </c>
      <c r="B15" s="233" t="s">
        <v>631</v>
      </c>
      <c r="C15" s="225">
        <v>921</v>
      </c>
      <c r="D15" s="36" t="s">
        <v>2020</v>
      </c>
      <c r="E15" s="36">
        <v>51</v>
      </c>
      <c r="F15" s="28">
        <v>42816</v>
      </c>
      <c r="G15" s="234" t="s">
        <v>2194</v>
      </c>
    </row>
    <row r="16" spans="1:8" x14ac:dyDescent="0.25">
      <c r="A16" s="158">
        <v>15</v>
      </c>
      <c r="B16" s="158" t="s">
        <v>2195</v>
      </c>
      <c r="C16" s="225">
        <v>421</v>
      </c>
      <c r="D16" s="36" t="s">
        <v>2028</v>
      </c>
      <c r="E16" s="36">
        <v>55</v>
      </c>
      <c r="F16" s="28">
        <v>42821</v>
      </c>
      <c r="G16" s="234" t="s">
        <v>2194</v>
      </c>
    </row>
    <row r="17" spans="1:14" x14ac:dyDescent="0.25">
      <c r="A17" s="158">
        <v>16</v>
      </c>
      <c r="B17" s="158" t="s">
        <v>834</v>
      </c>
      <c r="C17" s="225">
        <v>31</v>
      </c>
      <c r="D17" s="36" t="s">
        <v>2028</v>
      </c>
      <c r="E17" s="36">
        <v>53</v>
      </c>
      <c r="F17" s="28">
        <v>42821</v>
      </c>
      <c r="G17" s="36" t="s">
        <v>1846</v>
      </c>
      <c r="H17" s="186"/>
    </row>
    <row r="18" spans="1:14" x14ac:dyDescent="0.25">
      <c r="A18" s="158">
        <v>17</v>
      </c>
      <c r="B18" s="235" t="s">
        <v>628</v>
      </c>
      <c r="C18" s="225">
        <v>921</v>
      </c>
      <c r="D18" s="36" t="s">
        <v>2038</v>
      </c>
      <c r="E18" s="36">
        <v>58</v>
      </c>
      <c r="F18" s="28">
        <v>42825</v>
      </c>
      <c r="G18" s="231" t="s">
        <v>2194</v>
      </c>
    </row>
    <row r="19" spans="1:14" x14ac:dyDescent="0.25">
      <c r="A19" s="158">
        <v>18</v>
      </c>
      <c r="B19" s="158" t="s">
        <v>630</v>
      </c>
      <c r="C19" s="225">
        <v>921</v>
      </c>
      <c r="D19" s="36" t="s">
        <v>2060</v>
      </c>
      <c r="E19" s="36">
        <v>71</v>
      </c>
      <c r="F19" s="28">
        <v>42845</v>
      </c>
      <c r="G19" s="231" t="s">
        <v>2194</v>
      </c>
    </row>
    <row r="20" spans="1:14" x14ac:dyDescent="0.25">
      <c r="A20" s="158">
        <v>19</v>
      </c>
      <c r="B20" s="158" t="s">
        <v>742</v>
      </c>
      <c r="C20" s="225">
        <v>131</v>
      </c>
      <c r="D20" s="36" t="s">
        <v>2067</v>
      </c>
      <c r="E20" s="36">
        <v>78</v>
      </c>
      <c r="F20" s="28">
        <v>42857</v>
      </c>
      <c r="G20" s="225" t="s">
        <v>1846</v>
      </c>
    </row>
    <row r="21" spans="1:14" x14ac:dyDescent="0.25">
      <c r="A21" s="158">
        <v>20</v>
      </c>
      <c r="B21" s="158" t="s">
        <v>1822</v>
      </c>
      <c r="C21" s="225">
        <v>141</v>
      </c>
      <c r="D21" s="36" t="s">
        <v>2074</v>
      </c>
      <c r="E21" s="36">
        <v>82</v>
      </c>
      <c r="F21" s="28">
        <v>42859</v>
      </c>
      <c r="G21" s="225" t="s">
        <v>1846</v>
      </c>
    </row>
    <row r="22" spans="1:14" x14ac:dyDescent="0.25">
      <c r="A22" s="158">
        <v>21</v>
      </c>
      <c r="B22" s="158" t="s">
        <v>906</v>
      </c>
      <c r="C22" s="225">
        <v>831</v>
      </c>
      <c r="D22" s="36" t="s">
        <v>2084</v>
      </c>
      <c r="E22" s="36">
        <v>88</v>
      </c>
      <c r="F22" s="36" t="s">
        <v>2083</v>
      </c>
      <c r="G22" s="225" t="s">
        <v>1846</v>
      </c>
    </row>
    <row r="23" spans="1:14" x14ac:dyDescent="0.25">
      <c r="A23" s="158">
        <v>22</v>
      </c>
      <c r="B23" s="158" t="s">
        <v>900</v>
      </c>
      <c r="C23" s="225">
        <v>831</v>
      </c>
      <c r="D23" s="36" t="s">
        <v>2097</v>
      </c>
      <c r="E23" s="36">
        <v>94</v>
      </c>
      <c r="F23" s="28">
        <v>42878</v>
      </c>
      <c r="G23" s="225" t="s">
        <v>1846</v>
      </c>
    </row>
    <row r="24" spans="1:14" x14ac:dyDescent="0.25">
      <c r="A24" s="158">
        <v>23</v>
      </c>
      <c r="B24" s="236" t="s">
        <v>2098</v>
      </c>
      <c r="C24" s="225">
        <v>921</v>
      </c>
      <c r="D24" s="36" t="s">
        <v>2099</v>
      </c>
      <c r="E24" s="36">
        <v>95</v>
      </c>
      <c r="F24" s="237">
        <v>42879</v>
      </c>
      <c r="G24" s="234" t="s">
        <v>2194</v>
      </c>
      <c r="N24" t="s">
        <v>6</v>
      </c>
    </row>
    <row r="25" spans="1:14" x14ac:dyDescent="0.25">
      <c r="A25" s="158">
        <v>24</v>
      </c>
      <c r="B25" s="158" t="s">
        <v>221</v>
      </c>
      <c r="C25" s="225">
        <v>611</v>
      </c>
      <c r="D25" s="36" t="s">
        <v>2107</v>
      </c>
      <c r="E25" s="36">
        <v>100</v>
      </c>
      <c r="F25" s="237">
        <v>42887</v>
      </c>
      <c r="G25" s="225" t="s">
        <v>1846</v>
      </c>
    </row>
    <row r="26" spans="1:14" x14ac:dyDescent="0.25">
      <c r="A26" s="104">
        <v>25</v>
      </c>
      <c r="B26" s="104" t="s">
        <v>697</v>
      </c>
      <c r="C26" s="241" t="s">
        <v>1305</v>
      </c>
      <c r="D26" s="181" t="s">
        <v>2118</v>
      </c>
      <c r="E26" s="181">
        <v>108</v>
      </c>
      <c r="F26" s="182">
        <v>42901</v>
      </c>
      <c r="G26" s="242" t="s">
        <v>2194</v>
      </c>
    </row>
    <row r="27" spans="1:14" x14ac:dyDescent="0.25">
      <c r="A27" s="158">
        <v>26</v>
      </c>
      <c r="B27" s="158" t="s">
        <v>622</v>
      </c>
      <c r="C27" s="225">
        <v>921</v>
      </c>
      <c r="D27" s="36" t="s">
        <v>1976</v>
      </c>
      <c r="E27" s="36">
        <v>113</v>
      </c>
      <c r="F27" s="28">
        <v>42912</v>
      </c>
      <c r="G27" s="225" t="s">
        <v>1846</v>
      </c>
    </row>
    <row r="28" spans="1:14" x14ac:dyDescent="0.25">
      <c r="A28" s="158">
        <v>27</v>
      </c>
      <c r="B28" s="158" t="s">
        <v>2548</v>
      </c>
      <c r="C28" s="225">
        <v>131</v>
      </c>
      <c r="D28" s="36" t="s">
        <v>2549</v>
      </c>
      <c r="E28" s="36">
        <v>174</v>
      </c>
      <c r="F28" s="28">
        <v>42997</v>
      </c>
      <c r="G28" s="225" t="s">
        <v>1846</v>
      </c>
    </row>
    <row r="29" spans="1:14" x14ac:dyDescent="0.25">
      <c r="A29" s="158">
        <v>28</v>
      </c>
      <c r="B29" s="158" t="s">
        <v>2551</v>
      </c>
      <c r="C29" s="225">
        <v>711</v>
      </c>
      <c r="D29" s="36" t="s">
        <v>2552</v>
      </c>
      <c r="E29" s="36">
        <v>201</v>
      </c>
      <c r="F29" s="28">
        <v>43003</v>
      </c>
      <c r="G29" s="225" t="s">
        <v>1846</v>
      </c>
    </row>
    <row r="30" spans="1:14" x14ac:dyDescent="0.25">
      <c r="A30" s="158">
        <v>29</v>
      </c>
      <c r="B30" s="158" t="s">
        <v>625</v>
      </c>
      <c r="C30" s="225">
        <v>931</v>
      </c>
      <c r="D30" s="36" t="s">
        <v>2549</v>
      </c>
      <c r="E30" s="36">
        <v>155</v>
      </c>
      <c r="F30" s="28">
        <v>42979</v>
      </c>
      <c r="G30" s="225" t="s">
        <v>1846</v>
      </c>
    </row>
    <row r="31" spans="1:14" x14ac:dyDescent="0.25">
      <c r="A31" s="158">
        <v>30</v>
      </c>
      <c r="B31" s="158" t="s">
        <v>2553</v>
      </c>
      <c r="C31" s="225">
        <v>931</v>
      </c>
      <c r="D31" s="36" t="s">
        <v>2554</v>
      </c>
      <c r="E31" s="36">
        <v>195</v>
      </c>
      <c r="F31" s="28">
        <v>42997</v>
      </c>
      <c r="G31" s="225" t="s">
        <v>1846</v>
      </c>
    </row>
    <row r="32" spans="1:14" x14ac:dyDescent="0.25">
      <c r="A32" s="104">
        <v>31</v>
      </c>
      <c r="B32" s="104" t="s">
        <v>2033</v>
      </c>
      <c r="C32" s="239" t="s">
        <v>1305</v>
      </c>
      <c r="D32" s="181" t="s">
        <v>2555</v>
      </c>
      <c r="E32" s="181">
        <v>218</v>
      </c>
      <c r="F32" s="182">
        <v>43014</v>
      </c>
      <c r="G32" s="240" t="s">
        <v>2194</v>
      </c>
    </row>
    <row r="33" spans="1:7" x14ac:dyDescent="0.25">
      <c r="A33" s="104">
        <v>32</v>
      </c>
      <c r="B33" s="104" t="s">
        <v>1618</v>
      </c>
      <c r="C33" s="239" t="s">
        <v>2556</v>
      </c>
      <c r="D33" s="181" t="s">
        <v>2557</v>
      </c>
      <c r="E33" s="181">
        <v>207</v>
      </c>
      <c r="F33" s="182">
        <v>43010</v>
      </c>
      <c r="G33" s="240" t="s">
        <v>2194</v>
      </c>
    </row>
    <row r="34" spans="1:7" x14ac:dyDescent="0.25">
      <c r="A34" s="158">
        <v>33</v>
      </c>
      <c r="B34" s="158" t="s">
        <v>2550</v>
      </c>
      <c r="C34" s="225">
        <v>521</v>
      </c>
      <c r="D34" s="36" t="s">
        <v>2549</v>
      </c>
      <c r="E34" s="36">
        <v>166</v>
      </c>
      <c r="F34" s="28">
        <v>42979</v>
      </c>
      <c r="G34" s="225" t="s">
        <v>1846</v>
      </c>
    </row>
    <row r="35" spans="1:7" x14ac:dyDescent="0.25">
      <c r="A35" s="158">
        <v>34</v>
      </c>
      <c r="B35" s="158" t="s">
        <v>2561</v>
      </c>
      <c r="C35" s="225">
        <v>341</v>
      </c>
      <c r="D35" s="36" t="s">
        <v>2562</v>
      </c>
      <c r="E35" s="36">
        <v>234</v>
      </c>
      <c r="F35" s="28">
        <v>43035</v>
      </c>
      <c r="G35" s="225" t="s">
        <v>1846</v>
      </c>
    </row>
    <row r="36" spans="1:7" x14ac:dyDescent="0.25">
      <c r="A36" s="158">
        <v>35</v>
      </c>
      <c r="B36" s="158" t="s">
        <v>1243</v>
      </c>
      <c r="C36" s="225">
        <v>131</v>
      </c>
      <c r="D36" s="36" t="s">
        <v>2560</v>
      </c>
      <c r="E36" s="36">
        <v>233</v>
      </c>
      <c r="F36" s="28">
        <v>43035</v>
      </c>
      <c r="G36" s="225" t="s">
        <v>1846</v>
      </c>
    </row>
    <row r="37" spans="1:7" x14ac:dyDescent="0.25">
      <c r="A37" s="158">
        <v>36</v>
      </c>
      <c r="B37" s="158" t="s">
        <v>686</v>
      </c>
      <c r="C37" s="225">
        <v>331</v>
      </c>
      <c r="D37" s="36" t="s">
        <v>2606</v>
      </c>
      <c r="E37" s="36">
        <v>254</v>
      </c>
      <c r="F37" s="28">
        <v>43053</v>
      </c>
      <c r="G37" s="225" t="s">
        <v>1846</v>
      </c>
    </row>
    <row r="38" spans="1:7" x14ac:dyDescent="0.25">
      <c r="A38" s="158">
        <v>37</v>
      </c>
      <c r="B38" s="158" t="s">
        <v>2591</v>
      </c>
      <c r="C38" s="225">
        <v>411</v>
      </c>
      <c r="D38" s="36" t="s">
        <v>2592</v>
      </c>
      <c r="E38" s="36">
        <v>244</v>
      </c>
      <c r="F38" s="28">
        <v>43048</v>
      </c>
      <c r="G38" s="225" t="s">
        <v>1846</v>
      </c>
    </row>
    <row r="39" spans="1:7" x14ac:dyDescent="0.25">
      <c r="A39" s="158">
        <v>38</v>
      </c>
      <c r="B39" s="158" t="s">
        <v>676</v>
      </c>
      <c r="C39" s="225">
        <v>331</v>
      </c>
      <c r="D39" s="36" t="s">
        <v>2635</v>
      </c>
      <c r="E39" s="36">
        <v>271</v>
      </c>
      <c r="F39" s="28">
        <v>43070</v>
      </c>
      <c r="G39" s="225" t="s">
        <v>1846</v>
      </c>
    </row>
    <row r="40" spans="1:7" x14ac:dyDescent="0.25">
      <c r="A40" s="158">
        <v>39</v>
      </c>
      <c r="B40" s="158" t="s">
        <v>2636</v>
      </c>
      <c r="C40" s="225">
        <v>841</v>
      </c>
      <c r="D40" s="36" t="s">
        <v>2118</v>
      </c>
      <c r="E40" s="36"/>
      <c r="F40" s="28">
        <v>43073</v>
      </c>
      <c r="G40" s="225" t="s">
        <v>1846</v>
      </c>
    </row>
    <row r="41" spans="1:7" x14ac:dyDescent="0.25">
      <c r="A41" s="158">
        <v>40</v>
      </c>
      <c r="B41" s="158" t="s">
        <v>2647</v>
      </c>
      <c r="C41" s="225">
        <v>322</v>
      </c>
      <c r="D41" s="36" t="s">
        <v>2549</v>
      </c>
      <c r="E41" s="36">
        <v>285</v>
      </c>
      <c r="F41" s="28">
        <v>43082</v>
      </c>
      <c r="G41" s="225" t="s">
        <v>1846</v>
      </c>
    </row>
    <row r="42" spans="1:7" x14ac:dyDescent="0.25">
      <c r="A42" s="158">
        <v>41</v>
      </c>
      <c r="B42" s="158" t="s">
        <v>2652</v>
      </c>
      <c r="C42" s="225">
        <v>841</v>
      </c>
      <c r="D42" s="36" t="s">
        <v>2653</v>
      </c>
      <c r="E42" s="36">
        <v>287</v>
      </c>
      <c r="F42" s="28">
        <v>43088</v>
      </c>
      <c r="G42" s="225" t="s">
        <v>1846</v>
      </c>
    </row>
    <row r="43" spans="1:7" x14ac:dyDescent="0.25">
      <c r="A43" s="158">
        <v>42</v>
      </c>
      <c r="B43" s="158" t="s">
        <v>575</v>
      </c>
      <c r="C43" s="225">
        <v>722</v>
      </c>
      <c r="D43" s="36" t="s">
        <v>2655</v>
      </c>
      <c r="E43" s="36">
        <v>288</v>
      </c>
      <c r="F43" s="28">
        <v>43090</v>
      </c>
      <c r="G43" s="225" t="s">
        <v>1846</v>
      </c>
    </row>
    <row r="44" spans="1:7" x14ac:dyDescent="0.25">
      <c r="A44" s="158">
        <v>43</v>
      </c>
      <c r="B44" s="158" t="s">
        <v>540</v>
      </c>
      <c r="C44" s="225">
        <v>721</v>
      </c>
      <c r="D44" s="36" t="s">
        <v>2656</v>
      </c>
      <c r="E44" s="36">
        <v>289</v>
      </c>
      <c r="F44" s="28">
        <v>43094</v>
      </c>
      <c r="G44" s="234" t="s">
        <v>2194</v>
      </c>
    </row>
    <row r="45" spans="1:7" x14ac:dyDescent="0.25">
      <c r="A45" s="158">
        <v>44</v>
      </c>
      <c r="B45" s="158" t="s">
        <v>887</v>
      </c>
      <c r="C45" s="225">
        <v>741</v>
      </c>
      <c r="D45" s="36" t="s">
        <v>2669</v>
      </c>
      <c r="E45" s="36">
        <v>294</v>
      </c>
      <c r="F45" s="28">
        <v>43097</v>
      </c>
      <c r="G45" s="256" t="s">
        <v>1846</v>
      </c>
    </row>
  </sheetData>
  <pageMargins left="0.7" right="0.7" top="0.75" bottom="0.75" header="0.3" footer="0.3"/>
  <pageSetup paperSize="9" scale="50" fitToHeight="0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Y396"/>
  <sheetViews>
    <sheetView zoomScaleNormal="100" workbookViewId="0">
      <pane ySplit="2" topLeftCell="A230" activePane="bottomLeft" state="frozen"/>
      <selection pane="bottomLeft" activeCell="A239" sqref="A239:E246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5773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396</v>
      </c>
      <c r="G4" s="24">
        <f>C6+C13+C24+C32+C37+C44+C52+C114+C127+C128+C137+C138+C146+C157+C57+C66+C89+C98+C14+C15+C25+C26+C67+C115+C129+C147+C158+C108+C99</f>
        <v>387</v>
      </c>
      <c r="H4" s="24">
        <f>C7+C16+C27+C33+C38+C46+C53+C58+C116+C130+C131+C139+C148+C159+C140+C90+C101+C70+C71+C117+C109</f>
        <v>377</v>
      </c>
      <c r="I4" s="24">
        <f>C8+C34+C39+C48+C54+C59+C118+C132+C141+C150+C161+C162+C133+C91+C103+C74+C76+C142+C163+C119+C49</f>
        <v>281</v>
      </c>
      <c r="J4" s="24"/>
      <c r="K4" s="170">
        <f>F4+G4+H4+I4</f>
        <v>1441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0</v>
      </c>
      <c r="C6" s="24">
        <v>25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9" x14ac:dyDescent="0.25">
      <c r="A7" s="62">
        <v>131</v>
      </c>
      <c r="B7" s="24">
        <v>0</v>
      </c>
      <c r="C7" s="24">
        <v>24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325</v>
      </c>
      <c r="G7" s="5">
        <f>B6+B13+B14+B15+B24+B25+B26+B32+B37+B44+B52+B57+B114+B127+B128+B137+B146+B157+B158+B138+B66+B89+B98+B67+B115+B147+B68+B69+B99+B45+B83+B84+B108+B100</f>
        <v>266</v>
      </c>
      <c r="H7" s="5">
        <f>B7+B16+B17+B18+B27+B28+B29+B33+B38+B46+B53+B58+B116+B130+B131+B139+B140+B148+B159+B160+B90+B101+B70+B71+B117+B149+B74+B47+B72+B73+B102+B85+B86</f>
        <v>247</v>
      </c>
      <c r="I7" s="5">
        <f>B8+B34+B39+B48+B54+B59+B118+B132+B141+B142+B150+B161+B162+B163+B91+B103+B76+B133+B77+B75+B119+B151+B49+B78+B79+B104</f>
        <v>201</v>
      </c>
      <c r="J7" s="5"/>
      <c r="K7" s="94">
        <f>SUM(F7+G7+H7+I7)</f>
        <v>1039</v>
      </c>
      <c r="M7" s="451" t="s">
        <v>5781</v>
      </c>
      <c r="N7" s="8"/>
    </row>
    <row r="8" spans="1:19" x14ac:dyDescent="0.25">
      <c r="A8" s="62">
        <v>141</v>
      </c>
      <c r="B8" s="5">
        <v>1</v>
      </c>
      <c r="C8" s="24">
        <v>23</v>
      </c>
      <c r="D8" s="5">
        <v>0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5</v>
      </c>
      <c r="G10" s="5">
        <f>D6+D13+D14+D15+D24+D25+D32+D37+D44+D52+D57+D114+D127+D128+D137+D138+D146+D157+D158+D66+D89+D98+D26+D67+D115+D147+D68+D99+D83+D84</f>
        <v>9</v>
      </c>
      <c r="H10" s="5">
        <f>D7+D16+D17+D18+D27+D28+D29+D33+D38+D46+D53+D58+D116+D130+D131+D139+D148+D159+D160+D67+D90+D101+D70+D71+D149+D117+D47</f>
        <v>22</v>
      </c>
      <c r="I10" s="5">
        <f>D8+D34+D39+D48+D54+D59+D118+D132+D141+D142+D150+D161+D162+D163+D91+D103+D74+D76+D133</f>
        <v>5</v>
      </c>
      <c r="J10" s="5"/>
      <c r="K10" s="94">
        <f>SUM(F10+G10+H10+I10)</f>
        <v>41</v>
      </c>
    </row>
    <row r="11" spans="1:19" x14ac:dyDescent="0.25">
      <c r="A11" s="62" t="s">
        <v>2874</v>
      </c>
      <c r="B11" s="5">
        <v>12</v>
      </c>
      <c r="C11" s="5"/>
      <c r="D11" s="5"/>
      <c r="E11" s="5"/>
      <c r="F11" s="5"/>
      <c r="G11" s="5"/>
      <c r="H11" s="5"/>
      <c r="I11" s="5"/>
      <c r="J11" s="5"/>
      <c r="K11" s="94">
        <f>K4+K7+K10</f>
        <v>2521</v>
      </c>
      <c r="M11" s="451" t="s">
        <v>5793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 t="s">
        <v>5792</v>
      </c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 t="s">
        <v>5782</v>
      </c>
      <c r="N13" s="8"/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726</v>
      </c>
      <c r="G16" s="5">
        <f>SUM(G4+G7+G10)</f>
        <v>662</v>
      </c>
      <c r="H16" s="5">
        <f>SUM(H4+H7+H10)</f>
        <v>646</v>
      </c>
      <c r="I16" s="5">
        <f>SUM(I4+I7+I10)</f>
        <v>487</v>
      </c>
      <c r="J16" s="5"/>
      <c r="K16" s="94">
        <f>SUM(F16+G16+H16+I16)</f>
        <v>2521</v>
      </c>
      <c r="M16" s="451" t="s">
        <v>5786</v>
      </c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15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M17" s="451" t="s">
        <v>5784</v>
      </c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 t="s">
        <v>5785</v>
      </c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 t="s">
        <v>5798</v>
      </c>
      <c r="N21" s="220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17</v>
      </c>
      <c r="C22" s="5"/>
      <c r="D22" s="5"/>
      <c r="E22" s="5"/>
      <c r="F22" s="5"/>
      <c r="G22" s="5"/>
      <c r="H22" s="5"/>
      <c r="I22" s="5"/>
      <c r="J22" s="5"/>
      <c r="K22" s="5"/>
      <c r="M22" s="451" t="s">
        <v>5794</v>
      </c>
      <c r="N22" s="8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1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 t="s">
        <v>5800</v>
      </c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 t="s">
        <v>5801</v>
      </c>
      <c r="N26" s="8"/>
    </row>
    <row r="27" spans="1:19" x14ac:dyDescent="0.25">
      <c r="A27" s="62">
        <v>431</v>
      </c>
      <c r="B27" s="5">
        <v>0</v>
      </c>
      <c r="C27" s="5">
        <v>24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17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3</v>
      </c>
      <c r="C31" s="5">
        <v>25</v>
      </c>
      <c r="D31" s="5">
        <v>1</v>
      </c>
      <c r="E31" s="5"/>
      <c r="F31" s="5"/>
      <c r="G31" s="5"/>
      <c r="H31" s="5"/>
      <c r="I31" s="5"/>
      <c r="J31" s="5"/>
      <c r="K31" s="5"/>
      <c r="M31" s="451" t="s">
        <v>5810</v>
      </c>
      <c r="N31" s="451"/>
      <c r="O31" s="220"/>
    </row>
    <row r="32" spans="1:19" x14ac:dyDescent="0.25">
      <c r="A32" s="62">
        <v>621</v>
      </c>
      <c r="B32" s="5">
        <v>4</v>
      </c>
      <c r="C32" s="5">
        <v>22</v>
      </c>
      <c r="D32" s="5">
        <v>0</v>
      </c>
      <c r="E32" s="135"/>
      <c r="F32" s="5"/>
      <c r="G32" s="5"/>
      <c r="H32" s="5"/>
      <c r="I32" s="5"/>
      <c r="J32" s="5"/>
      <c r="K32" s="5"/>
      <c r="M32" s="451" t="s">
        <v>5808</v>
      </c>
      <c r="N32" s="8"/>
    </row>
    <row r="33" spans="1:16" x14ac:dyDescent="0.25">
      <c r="A33" s="62">
        <v>631</v>
      </c>
      <c r="B33" s="5">
        <v>1</v>
      </c>
      <c r="C33" s="5">
        <v>25</v>
      </c>
      <c r="D33" s="108">
        <v>2</v>
      </c>
      <c r="E33" s="108"/>
      <c r="F33" s="108"/>
      <c r="G33" s="108"/>
      <c r="H33" s="108"/>
      <c r="I33" s="108"/>
      <c r="J33" s="108"/>
      <c r="K33" s="108"/>
      <c r="M33" s="451" t="s">
        <v>5809</v>
      </c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 t="s">
        <v>5811</v>
      </c>
      <c r="N36" s="220"/>
      <c r="O36" s="220"/>
    </row>
    <row r="37" spans="1:16" x14ac:dyDescent="0.25">
      <c r="A37" s="62">
        <v>521</v>
      </c>
      <c r="B37" s="5"/>
      <c r="C37" s="24">
        <v>23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 t="s">
        <v>5812</v>
      </c>
      <c r="N37" s="8"/>
    </row>
    <row r="38" spans="1:16" x14ac:dyDescent="0.25">
      <c r="A38" s="62">
        <v>531</v>
      </c>
      <c r="B38" s="5"/>
      <c r="C38" s="24">
        <v>20</v>
      </c>
      <c r="D38" s="5">
        <v>3</v>
      </c>
      <c r="E38" s="108"/>
      <c r="F38" s="108"/>
      <c r="G38" s="108"/>
      <c r="H38" s="108"/>
      <c r="I38" s="108"/>
      <c r="J38" s="108"/>
      <c r="K38" s="108"/>
      <c r="M38" s="451" t="s">
        <v>5785</v>
      </c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24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28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/>
      <c r="E45" s="260"/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24</v>
      </c>
      <c r="D46" s="108">
        <v>2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17</v>
      </c>
      <c r="C47" s="108"/>
      <c r="D47" s="108">
        <v>1</v>
      </c>
      <c r="E47" s="260" t="s">
        <v>2843</v>
      </c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23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27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0</v>
      </c>
      <c r="C51" s="108">
        <v>24</v>
      </c>
      <c r="D51" s="108"/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2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24</v>
      </c>
      <c r="D53" s="5">
        <v>2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21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0</v>
      </c>
      <c r="C56" s="5">
        <v>24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1</v>
      </c>
      <c r="C57" s="5">
        <v>25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1</v>
      </c>
      <c r="C58" s="5">
        <v>23</v>
      </c>
      <c r="D58" s="5">
        <v>2</v>
      </c>
      <c r="E58" s="135" t="s">
        <v>3636</v>
      </c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19</v>
      </c>
      <c r="D59" s="5">
        <v>1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25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25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26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26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29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28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31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20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24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24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24</v>
      </c>
      <c r="C84" s="5"/>
      <c r="D84" s="5">
        <v>1</v>
      </c>
      <c r="E84" s="264" t="s">
        <v>2843</v>
      </c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1</v>
      </c>
      <c r="C89" s="86">
        <v>22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5</v>
      </c>
      <c r="C90" s="86">
        <v>25</v>
      </c>
      <c r="D90" s="5">
        <v>2</v>
      </c>
      <c r="E90" s="264" t="s">
        <v>3636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0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0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31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23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1</v>
      </c>
      <c r="E99" s="264" t="s">
        <v>2843</v>
      </c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20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11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3</v>
      </c>
      <c r="C107" s="5">
        <v>24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6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8" ht="13.9" customHeight="1" x14ac:dyDescent="0.25">
      <c r="A113" s="362" t="s">
        <v>3456</v>
      </c>
      <c r="B113" s="5">
        <v>10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8" x14ac:dyDescent="0.25">
      <c r="A114" s="362" t="s">
        <v>2490</v>
      </c>
      <c r="B114" s="5">
        <v>0</v>
      </c>
      <c r="C114" s="5">
        <v>0</v>
      </c>
      <c r="D114" s="5">
        <v>1</v>
      </c>
      <c r="E114" s="5"/>
      <c r="F114" s="5"/>
      <c r="G114" s="5"/>
      <c r="H114" s="5"/>
      <c r="I114" s="5"/>
      <c r="J114" s="5"/>
      <c r="K114" s="94"/>
    </row>
    <row r="115" spans="1:18" x14ac:dyDescent="0.25">
      <c r="A115" s="362" t="s">
        <v>3981</v>
      </c>
      <c r="B115" s="5">
        <v>15</v>
      </c>
      <c r="C115" s="24">
        <v>0</v>
      </c>
      <c r="D115" s="5"/>
      <c r="E115" s="5"/>
      <c r="F115" s="5"/>
      <c r="G115" s="5"/>
      <c r="H115" s="5"/>
      <c r="I115" s="5"/>
      <c r="J115" s="5"/>
      <c r="K115" s="94"/>
    </row>
    <row r="116" spans="1:18" x14ac:dyDescent="0.25">
      <c r="A116" s="362" t="s">
        <v>100</v>
      </c>
      <c r="B116" s="5">
        <v>0</v>
      </c>
      <c r="C116" s="24">
        <v>25</v>
      </c>
      <c r="D116" s="5">
        <v>0</v>
      </c>
      <c r="E116" s="135"/>
      <c r="F116" s="5"/>
      <c r="G116" s="5"/>
      <c r="H116" s="5"/>
      <c r="I116" s="5"/>
      <c r="J116" s="5"/>
      <c r="K116" s="5"/>
    </row>
    <row r="117" spans="1:18" x14ac:dyDescent="0.25">
      <c r="A117" s="362" t="s">
        <v>4491</v>
      </c>
      <c r="B117" s="5">
        <v>8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 t="s">
        <v>5748</v>
      </c>
      <c r="N117" s="220"/>
      <c r="P117" s="220"/>
      <c r="Q117" s="220"/>
      <c r="R117" s="220"/>
    </row>
    <row r="118" spans="1:18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 t="s">
        <v>5749</v>
      </c>
      <c r="O118" t="s">
        <v>5751</v>
      </c>
      <c r="P118" t="s">
        <v>5752</v>
      </c>
    </row>
    <row r="119" spans="1:18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 t="s">
        <v>5750</v>
      </c>
      <c r="O119" t="s">
        <v>5753</v>
      </c>
      <c r="P119" t="s">
        <v>5754</v>
      </c>
    </row>
    <row r="120" spans="1:18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8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8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 t="s">
        <v>5877</v>
      </c>
    </row>
    <row r="123" spans="1:18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8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8" x14ac:dyDescent="0.25">
      <c r="A125" s="62">
        <v>712</v>
      </c>
      <c r="B125" s="5">
        <v>16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8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8" x14ac:dyDescent="0.25">
      <c r="A127" s="62">
        <v>721</v>
      </c>
      <c r="B127" s="5">
        <v>0</v>
      </c>
      <c r="C127" s="5">
        <v>24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8" x14ac:dyDescent="0.25">
      <c r="A128" s="62">
        <v>722</v>
      </c>
      <c r="B128" s="5">
        <v>16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0</v>
      </c>
      <c r="C130" s="5">
        <v>21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24</v>
      </c>
      <c r="D132" s="5">
        <v>1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3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1</v>
      </c>
      <c r="C139" s="5">
        <v>21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2</v>
      </c>
      <c r="C141" s="5">
        <v>14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2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2</v>
      </c>
      <c r="C146" s="5">
        <v>25</v>
      </c>
      <c r="D146" s="96">
        <v>3</v>
      </c>
      <c r="E146" s="255" t="s">
        <v>3636</v>
      </c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0</v>
      </c>
      <c r="C148" s="5">
        <v>23</v>
      </c>
      <c r="D148" s="5">
        <v>1</v>
      </c>
      <c r="E148" s="135" t="s">
        <v>2843</v>
      </c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13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5</v>
      </c>
      <c r="C150" s="5">
        <v>25</v>
      </c>
      <c r="D150" s="108">
        <v>0</v>
      </c>
      <c r="E150" s="108"/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22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24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24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18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21</v>
      </c>
      <c r="C162" s="5">
        <v>0</v>
      </c>
      <c r="D162" s="5">
        <v>1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20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1039</v>
      </c>
      <c r="C165" s="176">
        <f>SUM(C4:C164)</f>
        <v>1441</v>
      </c>
      <c r="D165" s="176">
        <f>SUM(D4:D164)</f>
        <v>41</v>
      </c>
      <c r="E165" s="165"/>
      <c r="F165" s="176"/>
      <c r="G165" s="165"/>
      <c r="H165" s="165"/>
      <c r="I165" s="165"/>
      <c r="J165" s="165"/>
      <c r="K165" s="176">
        <f>B165+C165+D165</f>
        <v>2521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100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6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1</v>
      </c>
      <c r="E181" s="254" t="s">
        <v>2843</v>
      </c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7</v>
      </c>
      <c r="C184" s="96">
        <v>15</v>
      </c>
      <c r="D184" s="96">
        <v>2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21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33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70</v>
      </c>
      <c r="G192" s="24">
        <f>C179+C202+C210+C218+C230</f>
        <v>84</v>
      </c>
      <c r="H192" s="24">
        <f>SUM(C181+C203+C212+C220)</f>
        <v>59</v>
      </c>
      <c r="I192" s="24">
        <f>C184+C204+C222</f>
        <v>45</v>
      </c>
      <c r="J192" s="24"/>
      <c r="K192" s="170">
        <f>SUM(F192:J192)</f>
        <v>258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SUM(B201+B178+B217)</f>
        <v>8</v>
      </c>
      <c r="G194" s="165">
        <f>SUM(B180+B202+B210+B211+B218+B219)</f>
        <v>25</v>
      </c>
      <c r="H194" s="165">
        <f>SUM(B181+B182+B183+B203+B212+B220+B221)</f>
        <v>35</v>
      </c>
      <c r="I194" s="165">
        <f>B184+B186+B204+B213+B222+B223</f>
        <v>54</v>
      </c>
      <c r="J194" s="165">
        <f>B189+B225</f>
        <v>48</v>
      </c>
      <c r="K194" s="176">
        <f>SUM(F194:J194)</f>
        <v>170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2</v>
      </c>
      <c r="G196" s="165">
        <f>D210</f>
        <v>1</v>
      </c>
      <c r="H196" s="165">
        <f>D181+F215</f>
        <v>1</v>
      </c>
      <c r="I196" s="165">
        <f>D184</f>
        <v>2</v>
      </c>
      <c r="J196" s="165">
        <f>D189+D225</f>
        <v>3</v>
      </c>
      <c r="K196" s="176">
        <f>SUM(F196:J196)</f>
        <v>9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80</v>
      </c>
      <c r="G198" s="96">
        <f>G192+G194+G196</f>
        <v>110</v>
      </c>
      <c r="H198" s="96">
        <f>H192+H194+H196</f>
        <v>95</v>
      </c>
      <c r="I198" s="96">
        <f>I192+I194+I196</f>
        <v>101</v>
      </c>
      <c r="J198" s="96">
        <f>SUM(J192+J194+J196)</f>
        <v>51</v>
      </c>
      <c r="K198" s="167">
        <f>SUM(K192:K197)</f>
        <v>437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437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1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14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/>
      <c r="C209" s="163"/>
      <c r="D209" s="96">
        <v>1</v>
      </c>
      <c r="E209" s="254" t="s">
        <v>2843</v>
      </c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2</v>
      </c>
      <c r="C210" s="163">
        <v>13</v>
      </c>
      <c r="D210" s="96">
        <v>1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/>
      <c r="C216" s="163">
        <v>9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6</v>
      </c>
      <c r="C217" s="163"/>
      <c r="D217" s="96">
        <v>1</v>
      </c>
      <c r="E217" s="254" t="s">
        <v>2843</v>
      </c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7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15</v>
      </c>
      <c r="D220" s="96"/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15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15</v>
      </c>
      <c r="C225" s="271"/>
      <c r="D225" s="5">
        <v>2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/>
      <c r="C229" s="271">
        <v>17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26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170</v>
      </c>
      <c r="C232" s="179">
        <f>SUM(C176:C231)</f>
        <v>258</v>
      </c>
      <c r="D232" s="179">
        <f>SUM(D179:D230)</f>
        <v>9</v>
      </c>
      <c r="E232" s="292" t="s">
        <v>5180</v>
      </c>
      <c r="F232" s="179"/>
      <c r="G232" s="179"/>
      <c r="H232" s="179"/>
      <c r="I232" s="179"/>
      <c r="J232" s="179"/>
      <c r="K232" s="179">
        <f>B232+C232+D232</f>
        <v>437</v>
      </c>
    </row>
    <row r="233" spans="1:18" ht="15.75" thickTop="1" x14ac:dyDescent="0.25">
      <c r="A233" s="24" t="s">
        <v>1802</v>
      </c>
      <c r="B233" s="24">
        <f>B232+B165</f>
        <v>1209</v>
      </c>
      <c r="C233" s="24">
        <f>C165+C232</f>
        <v>1699</v>
      </c>
      <c r="D233" s="24">
        <f>D165+D232</f>
        <v>50</v>
      </c>
      <c r="E233" s="24"/>
      <c r="F233" s="24"/>
      <c r="G233" s="24"/>
      <c r="H233" s="24"/>
      <c r="I233" s="24"/>
      <c r="J233" s="24"/>
      <c r="K233" s="24">
        <f>K232+K165</f>
        <v>2958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5774</v>
      </c>
      <c r="E239" s="253" t="s">
        <v>5777</v>
      </c>
      <c r="P239" t="s">
        <v>5775</v>
      </c>
      <c r="Q239" s="253"/>
      <c r="R239" s="253"/>
    </row>
    <row r="240" spans="1:18" x14ac:dyDescent="0.25">
      <c r="A240" s="253" t="s">
        <v>5776</v>
      </c>
      <c r="B240" s="253"/>
      <c r="C240" s="253"/>
      <c r="D240" s="253"/>
      <c r="E240" s="253" t="s">
        <v>5778</v>
      </c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Q240" s="253"/>
      <c r="R240" s="253"/>
    </row>
    <row r="241" spans="1:18" x14ac:dyDescent="0.25">
      <c r="A241" s="253" t="s">
        <v>5779</v>
      </c>
      <c r="B241" s="253"/>
      <c r="C241" s="253"/>
      <c r="D241" s="253"/>
      <c r="E241" s="253" t="s">
        <v>4622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s="253" t="s">
        <v>5780</v>
      </c>
      <c r="B242" s="253"/>
      <c r="C242" s="253"/>
      <c r="D242" s="253"/>
      <c r="E242" s="253" t="s">
        <v>5787</v>
      </c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5672</v>
      </c>
      <c r="B243" s="253"/>
      <c r="C243" s="253"/>
      <c r="D243" s="253"/>
      <c r="E243" s="253" t="s">
        <v>5789</v>
      </c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5788</v>
      </c>
      <c r="B244" s="253"/>
      <c r="C244" s="253"/>
      <c r="D244" s="253"/>
      <c r="E244" s="253" t="s">
        <v>5796</v>
      </c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 t="s">
        <v>5807</v>
      </c>
      <c r="B245" s="253"/>
      <c r="C245" s="253"/>
      <c r="D245" s="253"/>
      <c r="E245" s="253" t="s">
        <v>5797</v>
      </c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t="s">
        <v>5436</v>
      </c>
      <c r="E246" s="253"/>
      <c r="Q246" s="252"/>
      <c r="R246" s="252"/>
    </row>
    <row r="247" spans="1:18" x14ac:dyDescent="0.25">
      <c r="A247" s="253"/>
      <c r="E247" s="253"/>
      <c r="P247" s="253"/>
    </row>
    <row r="248" spans="1:18" x14ac:dyDescent="0.25">
      <c r="A248" s="253"/>
      <c r="C248" s="252"/>
      <c r="E248" s="253"/>
      <c r="P248" s="253"/>
    </row>
    <row r="249" spans="1:18" x14ac:dyDescent="0.25">
      <c r="A249" s="253"/>
      <c r="E249" s="253"/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  <c r="E261" s="253"/>
    </row>
    <row r="262" spans="1:16" x14ac:dyDescent="0.25">
      <c r="A262" s="253"/>
      <c r="E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 t="s">
        <v>5813</v>
      </c>
      <c r="L270" s="395"/>
      <c r="P270" s="253" t="s">
        <v>5807</v>
      </c>
    </row>
    <row r="271" spans="1:16" x14ac:dyDescent="0.25">
      <c r="B271" s="253"/>
      <c r="C271" s="253"/>
      <c r="E271" s="253"/>
      <c r="P271" s="253"/>
    </row>
    <row r="272" spans="1:16" x14ac:dyDescent="0.25">
      <c r="A272" s="253"/>
      <c r="B272" s="253"/>
      <c r="C272" s="253"/>
      <c r="E272" s="253"/>
      <c r="P272" s="253"/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A274" s="253"/>
      <c r="B274" s="253"/>
      <c r="C274" s="253"/>
      <c r="E274" s="253"/>
      <c r="P274" s="253"/>
    </row>
    <row r="275" spans="1:16" x14ac:dyDescent="0.25">
      <c r="A275" s="277"/>
      <c r="B275" s="253"/>
      <c r="C275" s="253"/>
      <c r="E275" s="253"/>
      <c r="P275" s="253"/>
    </row>
    <row r="276" spans="1:16" x14ac:dyDescent="0.25">
      <c r="A276" s="277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P277" s="253"/>
    </row>
    <row r="278" spans="1:16" x14ac:dyDescent="0.25">
      <c r="A278" s="253"/>
      <c r="B278" s="253"/>
      <c r="C278" s="253"/>
      <c r="E278" s="253"/>
      <c r="P278" s="253"/>
    </row>
    <row r="279" spans="1:16" x14ac:dyDescent="0.25">
      <c r="A279" s="253"/>
      <c r="B279" s="253"/>
      <c r="C279" s="253"/>
      <c r="D279" s="253"/>
      <c r="E279" s="253"/>
      <c r="P279" s="253"/>
    </row>
    <row r="280" spans="1:16" x14ac:dyDescent="0.25">
      <c r="A280" s="253"/>
      <c r="B280" s="253"/>
      <c r="C280" s="253"/>
      <c r="D280" s="253"/>
      <c r="E280" s="253"/>
      <c r="P280" s="253"/>
    </row>
    <row r="281" spans="1:16" x14ac:dyDescent="0.25">
      <c r="A281" s="253"/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F282" s="252"/>
      <c r="P282" s="253"/>
    </row>
    <row r="283" spans="1:16" x14ac:dyDescent="0.25">
      <c r="A283" s="253"/>
      <c r="B283" s="253"/>
      <c r="C283" s="253"/>
      <c r="D283" s="253"/>
      <c r="E283" s="253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  <c r="P290" s="253"/>
      <c r="Q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</row>
    <row r="293" spans="1:18" x14ac:dyDescent="0.25">
      <c r="A293" s="253"/>
      <c r="B293" s="253"/>
      <c r="C293" s="253"/>
      <c r="D293" s="253"/>
      <c r="E293" s="253"/>
      <c r="P293" s="252"/>
      <c r="Q293" s="252"/>
      <c r="R293" s="252"/>
    </row>
    <row r="294" spans="1:18" x14ac:dyDescent="0.25">
      <c r="A294" s="253"/>
      <c r="B294" s="253"/>
      <c r="C294" s="253"/>
      <c r="D294" s="253"/>
      <c r="E294" s="253"/>
      <c r="P294" s="252"/>
      <c r="Q294" s="252"/>
    </row>
    <row r="295" spans="1:18" x14ac:dyDescent="0.25">
      <c r="A295" s="253"/>
      <c r="B295" s="253"/>
      <c r="C295" s="253"/>
      <c r="D295" s="253"/>
      <c r="E295" s="253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39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392"/>
    </row>
    <row r="307" spans="1:5" x14ac:dyDescent="0.25">
      <c r="A307" s="253"/>
      <c r="B307" s="253"/>
      <c r="C307" s="253"/>
      <c r="D307" s="253"/>
      <c r="E307" s="392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2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4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9" spans="1:18" x14ac:dyDescent="0.25">
      <c r="A339" s="252" t="s">
        <v>2573</v>
      </c>
      <c r="E339" s="252" t="s">
        <v>2573</v>
      </c>
      <c r="L339" s="252" t="s">
        <v>2573</v>
      </c>
      <c r="P339" s="252" t="s">
        <v>2573</v>
      </c>
    </row>
    <row r="340" spans="1:18" x14ac:dyDescent="0.25">
      <c r="B340" s="166"/>
      <c r="E340" s="253"/>
    </row>
    <row r="341" spans="1:18" x14ac:dyDescent="0.25">
      <c r="Q341" s="253"/>
      <c r="R341" s="253"/>
    </row>
    <row r="355" spans="1:16" x14ac:dyDescent="0.25">
      <c r="A355" s="252" t="s">
        <v>2574</v>
      </c>
      <c r="E355" s="252" t="s">
        <v>2574</v>
      </c>
      <c r="L355" s="252" t="s">
        <v>2574</v>
      </c>
      <c r="P355" s="252" t="s">
        <v>2574</v>
      </c>
    </row>
    <row r="356" spans="1:16" x14ac:dyDescent="0.25">
      <c r="A356" s="253"/>
      <c r="B356" s="253"/>
      <c r="C356" s="253"/>
      <c r="D356" s="253"/>
      <c r="E356" s="253" t="s">
        <v>5815</v>
      </c>
      <c r="F356" s="253"/>
      <c r="G356" s="253"/>
      <c r="L356" t="s">
        <v>5814</v>
      </c>
      <c r="P356" t="s">
        <v>5814</v>
      </c>
    </row>
    <row r="357" spans="1:16" x14ac:dyDescent="0.25">
      <c r="A357" s="253"/>
      <c r="C357" s="253"/>
      <c r="D357" s="253"/>
      <c r="E357" s="253"/>
      <c r="F357" s="253"/>
      <c r="G357" s="253"/>
    </row>
    <row r="358" spans="1:16" x14ac:dyDescent="0.25">
      <c r="A358" s="253"/>
      <c r="C358" s="253"/>
      <c r="D358" s="253"/>
      <c r="E358" s="253"/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</row>
    <row r="361" spans="1:16" x14ac:dyDescent="0.25">
      <c r="A361" s="253"/>
      <c r="C361" s="253"/>
      <c r="D361" s="253"/>
      <c r="E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A364" s="253"/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E366" s="253"/>
    </row>
    <row r="367" spans="1:16" x14ac:dyDescent="0.25">
      <c r="A367" s="253"/>
      <c r="E367" s="253"/>
    </row>
    <row r="368" spans="1:16" x14ac:dyDescent="0.25">
      <c r="A368" s="253"/>
      <c r="E368" s="253"/>
    </row>
    <row r="369" spans="1:16" x14ac:dyDescent="0.25">
      <c r="A369" s="253"/>
      <c r="E369" s="253"/>
    </row>
    <row r="370" spans="1:16" x14ac:dyDescent="0.25">
      <c r="A370" s="253"/>
      <c r="E370" s="253"/>
    </row>
    <row r="371" spans="1:16" x14ac:dyDescent="0.25">
      <c r="A371" s="253"/>
      <c r="E371" s="253"/>
    </row>
    <row r="372" spans="1:16" x14ac:dyDescent="0.25">
      <c r="A372" s="253"/>
      <c r="E372" s="253"/>
    </row>
    <row r="373" spans="1:16" x14ac:dyDescent="0.25">
      <c r="A373" s="253"/>
      <c r="E373" s="253"/>
    </row>
    <row r="374" spans="1:16" x14ac:dyDescent="0.25">
      <c r="A374" s="253"/>
      <c r="E374" s="253"/>
    </row>
    <row r="375" spans="1:16" x14ac:dyDescent="0.25">
      <c r="A375" s="253"/>
      <c r="E375" s="253"/>
    </row>
    <row r="376" spans="1:16" x14ac:dyDescent="0.25">
      <c r="A376" s="253"/>
      <c r="E376" s="253"/>
    </row>
    <row r="377" spans="1:16" x14ac:dyDescent="0.25">
      <c r="A377" s="253"/>
      <c r="E377" s="253"/>
    </row>
    <row r="378" spans="1:16" x14ac:dyDescent="0.25">
      <c r="A378" s="253"/>
      <c r="E378" s="253"/>
    </row>
    <row r="379" spans="1:16" x14ac:dyDescent="0.25">
      <c r="A379" s="253"/>
      <c r="E379" s="253"/>
    </row>
    <row r="380" spans="1:16" x14ac:dyDescent="0.25">
      <c r="A380" s="253"/>
      <c r="E380" s="253"/>
    </row>
    <row r="381" spans="1:16" x14ac:dyDescent="0.25">
      <c r="A381" s="253"/>
      <c r="E381" s="253"/>
    </row>
    <row r="382" spans="1:16" x14ac:dyDescent="0.25">
      <c r="A382" s="253"/>
    </row>
    <row r="383" spans="1:16" x14ac:dyDescent="0.25">
      <c r="E383" s="253"/>
    </row>
    <row r="384" spans="1:16" x14ac:dyDescent="0.25">
      <c r="A384" s="252" t="s">
        <v>2587</v>
      </c>
      <c r="E384" s="252" t="s">
        <v>2587</v>
      </c>
      <c r="L384" s="252" t="s">
        <v>2587</v>
      </c>
      <c r="P384" s="252" t="s">
        <v>2587</v>
      </c>
    </row>
    <row r="385" spans="1:5" x14ac:dyDescent="0.25">
      <c r="A385" t="s">
        <v>5672</v>
      </c>
      <c r="C385" s="253"/>
      <c r="D385" s="253"/>
      <c r="E385" s="253" t="s">
        <v>4622</v>
      </c>
    </row>
    <row r="386" spans="1:5" x14ac:dyDescent="0.25">
      <c r="A386" s="253" t="s">
        <v>5654</v>
      </c>
      <c r="B386" s="253"/>
      <c r="C386" s="253"/>
      <c r="D386" s="253"/>
    </row>
    <row r="387" spans="1:5" x14ac:dyDescent="0.25">
      <c r="A387" t="s">
        <v>5436</v>
      </c>
      <c r="B387" s="253"/>
      <c r="C387" s="253"/>
      <c r="D387" s="253"/>
      <c r="E387" s="253"/>
    </row>
    <row r="388" spans="1:5" x14ac:dyDescent="0.25">
      <c r="A388" t="s">
        <v>5593</v>
      </c>
      <c r="B388" s="253"/>
      <c r="C388" s="253"/>
      <c r="D388" s="253"/>
      <c r="E388" s="253"/>
    </row>
    <row r="389" spans="1:5" x14ac:dyDescent="0.25">
      <c r="B389" s="253"/>
      <c r="C389" s="253"/>
      <c r="D389" s="253"/>
      <c r="E389" s="253"/>
    </row>
    <row r="390" spans="1:5" x14ac:dyDescent="0.25">
      <c r="A390" s="253"/>
      <c r="B390" s="253"/>
      <c r="C390" s="253"/>
      <c r="D390" s="253"/>
      <c r="E390" s="253"/>
    </row>
    <row r="391" spans="1:5" x14ac:dyDescent="0.25">
      <c r="A391" s="253"/>
      <c r="B391" s="253"/>
      <c r="C391" s="253"/>
      <c r="D391" s="253"/>
      <c r="E391" s="253"/>
    </row>
    <row r="392" spans="1:5" x14ac:dyDescent="0.25">
      <c r="A392" s="253"/>
      <c r="B392" s="253"/>
      <c r="C392" s="253"/>
      <c r="D392" s="253"/>
      <c r="E392" s="253"/>
    </row>
    <row r="393" spans="1:5" x14ac:dyDescent="0.25">
      <c r="A393" s="253"/>
      <c r="B393" s="253"/>
    </row>
    <row r="394" spans="1:5" x14ac:dyDescent="0.25">
      <c r="A394" s="253"/>
    </row>
    <row r="395" spans="1:5" x14ac:dyDescent="0.25">
      <c r="A395" s="253"/>
    </row>
    <row r="396" spans="1:5" x14ac:dyDescent="0.25">
      <c r="A396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I51"/>
  <sheetViews>
    <sheetView topLeftCell="A31" workbookViewId="0">
      <selection activeCell="J43" sqref="J4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9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9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9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9" x14ac:dyDescent="0.25">
      <c r="A4" s="158">
        <v>3</v>
      </c>
      <c r="B4" s="51" t="s">
        <v>4799</v>
      </c>
      <c r="C4" s="123">
        <v>931</v>
      </c>
      <c r="D4" s="123" t="s">
        <v>4556</v>
      </c>
      <c r="E4" s="123">
        <v>374</v>
      </c>
      <c r="F4" s="124">
        <v>44519</v>
      </c>
      <c r="G4" s="140" t="s">
        <v>2843</v>
      </c>
      <c r="H4" t="s">
        <v>5169</v>
      </c>
    </row>
    <row r="5" spans="1:9" x14ac:dyDescent="0.25">
      <c r="A5" s="158">
        <v>4</v>
      </c>
      <c r="B5" s="51" t="s">
        <v>5385</v>
      </c>
      <c r="C5" s="123">
        <v>631</v>
      </c>
      <c r="D5" s="123" t="s">
        <v>4556</v>
      </c>
      <c r="E5" s="123">
        <v>395</v>
      </c>
      <c r="F5" s="124">
        <v>44531</v>
      </c>
      <c r="G5" s="86" t="s">
        <v>2950</v>
      </c>
      <c r="H5" t="s">
        <v>5386</v>
      </c>
    </row>
    <row r="6" spans="1:9" x14ac:dyDescent="0.25">
      <c r="A6" s="158">
        <v>5</v>
      </c>
      <c r="B6" s="51" t="s">
        <v>5186</v>
      </c>
      <c r="C6" s="123">
        <v>721</v>
      </c>
      <c r="D6" s="123" t="s">
        <v>4556</v>
      </c>
      <c r="E6" s="123">
        <v>422</v>
      </c>
      <c r="F6" s="124">
        <v>44539</v>
      </c>
      <c r="G6" s="86" t="s">
        <v>2950</v>
      </c>
      <c r="H6" t="s">
        <v>5790</v>
      </c>
    </row>
    <row r="7" spans="1:9" x14ac:dyDescent="0.25">
      <c r="A7" s="158">
        <v>6</v>
      </c>
      <c r="B7" s="51" t="s">
        <v>4875</v>
      </c>
      <c r="C7" s="123" t="s">
        <v>3719</v>
      </c>
      <c r="D7" s="123" t="s">
        <v>4556</v>
      </c>
      <c r="E7" s="123">
        <v>439</v>
      </c>
      <c r="F7" s="124">
        <v>44553</v>
      </c>
      <c r="G7" s="86" t="s">
        <v>2950</v>
      </c>
      <c r="I7" s="343" t="s">
        <v>5384</v>
      </c>
    </row>
    <row r="8" spans="1:9" x14ac:dyDescent="0.25">
      <c r="A8" s="158">
        <v>7</v>
      </c>
      <c r="B8" s="51" t="s">
        <v>4882</v>
      </c>
      <c r="C8" s="123">
        <v>231</v>
      </c>
      <c r="D8" s="124" t="s">
        <v>4883</v>
      </c>
      <c r="E8" s="123">
        <v>446</v>
      </c>
      <c r="F8" s="124">
        <v>44557</v>
      </c>
      <c r="G8" s="140" t="s">
        <v>2843</v>
      </c>
      <c r="H8" t="s">
        <v>5592</v>
      </c>
    </row>
    <row r="9" spans="1:9" x14ac:dyDescent="0.25">
      <c r="A9" s="158">
        <v>8</v>
      </c>
      <c r="B9" s="51" t="s">
        <v>5649</v>
      </c>
      <c r="C9" s="123">
        <v>841</v>
      </c>
      <c r="D9" s="124" t="s">
        <v>4988</v>
      </c>
      <c r="E9" s="123">
        <v>98</v>
      </c>
      <c r="F9" s="124">
        <v>44642</v>
      </c>
      <c r="G9" s="86" t="s">
        <v>2950</v>
      </c>
      <c r="H9" t="s">
        <v>5648</v>
      </c>
    </row>
    <row r="10" spans="1:9" x14ac:dyDescent="0.25">
      <c r="A10" s="158">
        <v>9</v>
      </c>
      <c r="B10" s="51" t="s">
        <v>5016</v>
      </c>
      <c r="C10" s="123" t="s">
        <v>3719</v>
      </c>
      <c r="D10" s="124" t="s">
        <v>5052</v>
      </c>
      <c r="E10" s="123">
        <v>127</v>
      </c>
      <c r="F10" s="124">
        <v>44669</v>
      </c>
      <c r="G10" s="86" t="s">
        <v>2950</v>
      </c>
      <c r="H10" t="s">
        <v>5692</v>
      </c>
    </row>
    <row r="11" spans="1:9" x14ac:dyDescent="0.25">
      <c r="A11" s="158">
        <v>10</v>
      </c>
      <c r="B11" s="51" t="s">
        <v>5058</v>
      </c>
      <c r="C11" s="123" t="s">
        <v>5059</v>
      </c>
      <c r="D11" s="124" t="s">
        <v>5060</v>
      </c>
      <c r="E11" s="123">
        <v>167</v>
      </c>
      <c r="F11" s="124">
        <v>44718</v>
      </c>
      <c r="G11" s="140" t="s">
        <v>2843</v>
      </c>
    </row>
    <row r="12" spans="1:9" x14ac:dyDescent="0.25">
      <c r="A12" s="158">
        <v>11</v>
      </c>
      <c r="B12" s="51" t="s">
        <v>4294</v>
      </c>
      <c r="C12" s="123">
        <v>921</v>
      </c>
      <c r="D12" s="124" t="s">
        <v>5060</v>
      </c>
      <c r="E12" s="123">
        <v>171</v>
      </c>
      <c r="F12" s="124">
        <v>44718</v>
      </c>
      <c r="G12" s="140" t="s">
        <v>2843</v>
      </c>
    </row>
    <row r="13" spans="1:9" x14ac:dyDescent="0.25">
      <c r="A13" s="158">
        <v>12</v>
      </c>
      <c r="B13" s="51" t="s">
        <v>5171</v>
      </c>
      <c r="C13" s="123">
        <v>631</v>
      </c>
      <c r="D13" s="124" t="s">
        <v>5172</v>
      </c>
      <c r="E13" s="123">
        <v>254</v>
      </c>
      <c r="F13" s="124">
        <v>44805</v>
      </c>
      <c r="G13" s="86" t="s">
        <v>2950</v>
      </c>
    </row>
    <row r="14" spans="1:9" x14ac:dyDescent="0.25">
      <c r="A14" s="158">
        <v>13</v>
      </c>
      <c r="B14" s="51" t="s">
        <v>5202</v>
      </c>
      <c r="C14" s="123" t="s">
        <v>5203</v>
      </c>
      <c r="D14" s="124" t="s">
        <v>5172</v>
      </c>
      <c r="E14" s="123">
        <v>299</v>
      </c>
      <c r="F14" s="124">
        <v>44811</v>
      </c>
      <c r="G14" s="86" t="s">
        <v>2950</v>
      </c>
    </row>
    <row r="15" spans="1:9" x14ac:dyDescent="0.25">
      <c r="A15" s="158">
        <v>14</v>
      </c>
      <c r="B15" s="51" t="s">
        <v>5270</v>
      </c>
      <c r="C15" s="123" t="s">
        <v>3502</v>
      </c>
      <c r="D15" s="124" t="s">
        <v>5271</v>
      </c>
      <c r="E15" s="123">
        <v>344</v>
      </c>
      <c r="F15" s="124">
        <v>44820</v>
      </c>
      <c r="G15" s="86" t="s">
        <v>2950</v>
      </c>
    </row>
    <row r="16" spans="1:9" x14ac:dyDescent="0.25">
      <c r="A16" s="158">
        <v>15</v>
      </c>
      <c r="B16" s="51" t="s">
        <v>5281</v>
      </c>
      <c r="C16" s="123">
        <v>232</v>
      </c>
      <c r="D16" s="124" t="s">
        <v>5282</v>
      </c>
      <c r="E16" s="123">
        <v>356</v>
      </c>
      <c r="F16" s="124">
        <v>44825</v>
      </c>
      <c r="G16" s="140" t="s">
        <v>2843</v>
      </c>
    </row>
    <row r="17" spans="1:7" x14ac:dyDescent="0.25">
      <c r="A17" s="158">
        <v>16</v>
      </c>
      <c r="B17" s="51" t="s">
        <v>5390</v>
      </c>
      <c r="C17" s="123">
        <v>611</v>
      </c>
      <c r="D17" s="124" t="s">
        <v>5172</v>
      </c>
      <c r="E17" s="123">
        <v>419</v>
      </c>
      <c r="F17" s="124">
        <v>44846</v>
      </c>
      <c r="G17" s="86" t="s">
        <v>2950</v>
      </c>
    </row>
    <row r="18" spans="1:7" x14ac:dyDescent="0.25">
      <c r="A18" s="158">
        <v>17</v>
      </c>
      <c r="B18" s="51" t="s">
        <v>5430</v>
      </c>
      <c r="C18" s="123" t="s">
        <v>5050</v>
      </c>
      <c r="D18" s="124" t="s">
        <v>5431</v>
      </c>
      <c r="E18" s="123">
        <v>449</v>
      </c>
      <c r="F18" s="124">
        <v>44858</v>
      </c>
      <c r="G18" s="86" t="s">
        <v>2950</v>
      </c>
    </row>
    <row r="19" spans="1:7" x14ac:dyDescent="0.25">
      <c r="A19" s="158">
        <v>18</v>
      </c>
      <c r="B19" s="51" t="s">
        <v>5442</v>
      </c>
      <c r="C19" s="123" t="s">
        <v>5059</v>
      </c>
      <c r="D19" s="124" t="s">
        <v>5443</v>
      </c>
      <c r="E19" s="123">
        <v>464</v>
      </c>
      <c r="F19" s="124">
        <v>44862</v>
      </c>
      <c r="G19" s="86" t="s">
        <v>2950</v>
      </c>
    </row>
    <row r="20" spans="1:7" x14ac:dyDescent="0.25">
      <c r="A20" s="158">
        <v>19</v>
      </c>
      <c r="B20" s="65" t="s">
        <v>5470</v>
      </c>
      <c r="C20" s="287" t="s">
        <v>5471</v>
      </c>
      <c r="D20" s="288" t="s">
        <v>5472</v>
      </c>
      <c r="E20" s="287">
        <v>480</v>
      </c>
      <c r="F20" s="288">
        <v>44872</v>
      </c>
      <c r="G20" s="244" t="s">
        <v>2843</v>
      </c>
    </row>
    <row r="21" spans="1:7" x14ac:dyDescent="0.25">
      <c r="A21" s="158">
        <v>20</v>
      </c>
      <c r="B21" s="65" t="s">
        <v>5473</v>
      </c>
      <c r="C21" s="287" t="s">
        <v>3829</v>
      </c>
      <c r="D21" s="288" t="s">
        <v>5472</v>
      </c>
      <c r="E21" s="287">
        <v>479</v>
      </c>
      <c r="F21" s="288">
        <v>44872</v>
      </c>
      <c r="G21" s="244" t="s">
        <v>2843</v>
      </c>
    </row>
    <row r="22" spans="1:7" x14ac:dyDescent="0.25">
      <c r="A22" s="158">
        <v>21</v>
      </c>
      <c r="B22" s="65" t="s">
        <v>5474</v>
      </c>
      <c r="C22" s="287" t="s">
        <v>4922</v>
      </c>
      <c r="D22" s="288" t="s">
        <v>5472</v>
      </c>
      <c r="E22" s="287">
        <v>481</v>
      </c>
      <c r="F22" s="288">
        <v>44872</v>
      </c>
      <c r="G22" s="244" t="s">
        <v>2843</v>
      </c>
    </row>
    <row r="23" spans="1:7" x14ac:dyDescent="0.25">
      <c r="A23" s="158">
        <v>22</v>
      </c>
      <c r="B23" s="65" t="s">
        <v>5486</v>
      </c>
      <c r="C23" s="287" t="s">
        <v>5487</v>
      </c>
      <c r="D23" s="288" t="s">
        <v>5488</v>
      </c>
      <c r="E23" s="287">
        <v>488</v>
      </c>
      <c r="F23" s="288">
        <v>44875</v>
      </c>
      <c r="G23" s="244" t="s">
        <v>2843</v>
      </c>
    </row>
    <row r="24" spans="1:7" x14ac:dyDescent="0.25">
      <c r="A24" s="158">
        <v>23</v>
      </c>
      <c r="B24" s="51" t="s">
        <v>5490</v>
      </c>
      <c r="C24" s="123">
        <v>741</v>
      </c>
      <c r="D24" s="124" t="s">
        <v>5491</v>
      </c>
      <c r="E24" s="123">
        <v>500</v>
      </c>
      <c r="F24" s="124">
        <v>44881</v>
      </c>
      <c r="G24" s="86" t="s">
        <v>2950</v>
      </c>
    </row>
    <row r="25" spans="1:7" x14ac:dyDescent="0.25">
      <c r="A25" s="158">
        <v>24</v>
      </c>
      <c r="B25" s="51" t="s">
        <v>5504</v>
      </c>
      <c r="C25" s="123" t="s">
        <v>4490</v>
      </c>
      <c r="D25" s="124" t="s">
        <v>5172</v>
      </c>
      <c r="E25" s="123">
        <v>503</v>
      </c>
      <c r="F25" s="124">
        <v>44882</v>
      </c>
      <c r="G25" s="140" t="s">
        <v>2843</v>
      </c>
    </row>
    <row r="26" spans="1:7" x14ac:dyDescent="0.25">
      <c r="A26" s="158">
        <v>25</v>
      </c>
      <c r="B26" s="83" t="s">
        <v>5536</v>
      </c>
      <c r="C26" s="221">
        <v>531</v>
      </c>
      <c r="D26" s="222" t="s">
        <v>5172</v>
      </c>
      <c r="E26" s="221">
        <v>545</v>
      </c>
      <c r="F26" s="222">
        <v>44911</v>
      </c>
      <c r="G26" s="36" t="s">
        <v>2950</v>
      </c>
    </row>
    <row r="27" spans="1:7" x14ac:dyDescent="0.25">
      <c r="A27" s="158">
        <v>26</v>
      </c>
      <c r="B27" s="65" t="s">
        <v>5539</v>
      </c>
      <c r="C27" s="287" t="s">
        <v>5532</v>
      </c>
      <c r="D27" s="288" t="s">
        <v>5540</v>
      </c>
      <c r="E27" s="287">
        <v>532</v>
      </c>
      <c r="F27" s="288">
        <v>44900</v>
      </c>
      <c r="G27" s="244" t="s">
        <v>2843</v>
      </c>
    </row>
    <row r="28" spans="1:7" x14ac:dyDescent="0.25">
      <c r="A28" s="158">
        <v>27</v>
      </c>
      <c r="B28" s="83" t="s">
        <v>5542</v>
      </c>
      <c r="C28" s="221">
        <v>232</v>
      </c>
      <c r="D28" s="222" t="s">
        <v>5172</v>
      </c>
      <c r="E28" s="221">
        <v>539</v>
      </c>
      <c r="F28" s="222">
        <v>44903</v>
      </c>
      <c r="G28" s="140" t="s">
        <v>2843</v>
      </c>
    </row>
    <row r="29" spans="1:7" x14ac:dyDescent="0.25">
      <c r="A29" s="158">
        <v>28</v>
      </c>
      <c r="B29" s="83" t="s">
        <v>5555</v>
      </c>
      <c r="C29" s="221">
        <v>432</v>
      </c>
      <c r="D29" s="222" t="s">
        <v>5172</v>
      </c>
      <c r="E29" s="221">
        <v>548</v>
      </c>
      <c r="F29" s="222">
        <v>44914</v>
      </c>
      <c r="G29" s="140" t="s">
        <v>2843</v>
      </c>
    </row>
    <row r="30" spans="1:7" x14ac:dyDescent="0.25">
      <c r="A30" s="158">
        <v>29</v>
      </c>
      <c r="B30" s="65" t="s">
        <v>5559</v>
      </c>
      <c r="C30" s="287" t="s">
        <v>5560</v>
      </c>
      <c r="D30" s="288" t="s">
        <v>5561</v>
      </c>
      <c r="E30" s="287">
        <v>550</v>
      </c>
      <c r="F30" s="288">
        <v>44917</v>
      </c>
      <c r="G30" s="396" t="s">
        <v>2950</v>
      </c>
    </row>
    <row r="31" spans="1:7" x14ac:dyDescent="0.25">
      <c r="A31" s="158">
        <v>30</v>
      </c>
      <c r="B31" s="83" t="s">
        <v>5568</v>
      </c>
      <c r="C31" s="221">
        <v>521</v>
      </c>
      <c r="D31" s="222" t="s">
        <v>5569</v>
      </c>
      <c r="E31" s="221">
        <v>7</v>
      </c>
      <c r="F31" s="222">
        <v>44939</v>
      </c>
      <c r="G31" s="86" t="s">
        <v>2950</v>
      </c>
    </row>
    <row r="32" spans="1:7" x14ac:dyDescent="0.25">
      <c r="A32" s="158">
        <v>31</v>
      </c>
      <c r="B32" s="83" t="s">
        <v>5576</v>
      </c>
      <c r="C32" s="221" t="s">
        <v>5577</v>
      </c>
      <c r="D32" s="222" t="s">
        <v>5578</v>
      </c>
      <c r="E32" s="221">
        <v>12</v>
      </c>
      <c r="F32" s="222">
        <v>44943</v>
      </c>
      <c r="G32" s="86" t="s">
        <v>2950</v>
      </c>
    </row>
    <row r="33" spans="1:7" x14ac:dyDescent="0.25">
      <c r="A33" s="158">
        <v>32</v>
      </c>
      <c r="B33" s="51" t="s">
        <v>3946</v>
      </c>
      <c r="C33" s="123">
        <v>831</v>
      </c>
      <c r="D33" s="124" t="s">
        <v>5587</v>
      </c>
      <c r="E33" s="123">
        <v>17</v>
      </c>
      <c r="F33" s="124">
        <v>44945</v>
      </c>
      <c r="G33" s="86" t="s">
        <v>2950</v>
      </c>
    </row>
    <row r="34" spans="1:7" x14ac:dyDescent="0.25">
      <c r="A34" s="158">
        <v>33</v>
      </c>
      <c r="B34" s="51" t="s">
        <v>5601</v>
      </c>
      <c r="C34" s="123" t="s">
        <v>5050</v>
      </c>
      <c r="D34" s="124" t="s">
        <v>5602</v>
      </c>
      <c r="E34" s="123">
        <v>28</v>
      </c>
      <c r="F34" s="124">
        <v>44951</v>
      </c>
      <c r="G34" s="140" t="s">
        <v>2843</v>
      </c>
    </row>
    <row r="35" spans="1:7" x14ac:dyDescent="0.25">
      <c r="A35" s="158">
        <v>34</v>
      </c>
      <c r="B35" s="51" t="s">
        <v>5610</v>
      </c>
      <c r="C35" s="123">
        <v>531</v>
      </c>
      <c r="D35" s="124" t="s">
        <v>5611</v>
      </c>
      <c r="E35" s="123">
        <v>42</v>
      </c>
      <c r="F35" s="124">
        <v>44963</v>
      </c>
      <c r="G35" s="86" t="s">
        <v>2950</v>
      </c>
    </row>
    <row r="36" spans="1:7" x14ac:dyDescent="0.25">
      <c r="A36" s="158">
        <v>35</v>
      </c>
      <c r="B36" s="51" t="s">
        <v>5617</v>
      </c>
      <c r="C36" s="123" t="s">
        <v>3502</v>
      </c>
      <c r="D36" s="124" t="s">
        <v>5618</v>
      </c>
      <c r="E36" s="123">
        <v>49</v>
      </c>
      <c r="F36" s="124">
        <v>44965</v>
      </c>
      <c r="G36" s="86" t="s">
        <v>2950</v>
      </c>
    </row>
    <row r="37" spans="1:7" x14ac:dyDescent="0.25">
      <c r="A37" s="158">
        <v>36</v>
      </c>
      <c r="B37" s="51" t="s">
        <v>5636</v>
      </c>
      <c r="C37" s="123" t="s">
        <v>5637</v>
      </c>
      <c r="D37" s="124" t="s">
        <v>5638</v>
      </c>
      <c r="E37" s="123">
        <v>69</v>
      </c>
      <c r="F37" s="124">
        <v>44986</v>
      </c>
      <c r="G37" s="140" t="s">
        <v>2843</v>
      </c>
    </row>
    <row r="38" spans="1:7" x14ac:dyDescent="0.25">
      <c r="A38" s="158">
        <v>37</v>
      </c>
      <c r="B38" s="51" t="s">
        <v>5642</v>
      </c>
      <c r="C38" s="334" t="s">
        <v>2490</v>
      </c>
      <c r="D38" s="124" t="s">
        <v>5643</v>
      </c>
      <c r="E38" s="123">
        <v>71</v>
      </c>
      <c r="F38" s="124">
        <v>44987</v>
      </c>
      <c r="G38" s="86" t="s">
        <v>2950</v>
      </c>
    </row>
    <row r="39" spans="1:7" x14ac:dyDescent="0.25">
      <c r="A39" s="158">
        <v>38</v>
      </c>
      <c r="B39" s="51" t="s">
        <v>5645</v>
      </c>
      <c r="C39" s="123" t="s">
        <v>5646</v>
      </c>
      <c r="D39" s="124" t="s">
        <v>5647</v>
      </c>
      <c r="E39" s="123">
        <v>73</v>
      </c>
      <c r="F39" s="124">
        <v>44988</v>
      </c>
      <c r="G39" s="140" t="s">
        <v>2843</v>
      </c>
    </row>
    <row r="40" spans="1:7" x14ac:dyDescent="0.25">
      <c r="A40" s="158">
        <v>39</v>
      </c>
      <c r="B40" s="51" t="s">
        <v>5652</v>
      </c>
      <c r="C40" s="123" t="s">
        <v>4525</v>
      </c>
      <c r="D40" s="124" t="s">
        <v>5657</v>
      </c>
      <c r="E40" s="123">
        <v>76</v>
      </c>
      <c r="F40" s="124">
        <v>44994</v>
      </c>
      <c r="G40" s="140" t="s">
        <v>2843</v>
      </c>
    </row>
    <row r="41" spans="1:7" x14ac:dyDescent="0.25">
      <c r="A41" s="158">
        <v>40</v>
      </c>
      <c r="B41" s="51" t="s">
        <v>5697</v>
      </c>
      <c r="C41" s="123">
        <v>531</v>
      </c>
      <c r="D41" s="124" t="s">
        <v>5698</v>
      </c>
      <c r="E41" s="123">
        <v>107</v>
      </c>
      <c r="F41" s="124">
        <v>45037</v>
      </c>
      <c r="G41" s="302" t="s">
        <v>2950</v>
      </c>
    </row>
    <row r="42" spans="1:7" x14ac:dyDescent="0.25">
      <c r="A42" s="158">
        <v>41</v>
      </c>
      <c r="B42" s="51" t="s">
        <v>5700</v>
      </c>
      <c r="C42" s="123">
        <v>332</v>
      </c>
      <c r="D42" s="124" t="s">
        <v>5701</v>
      </c>
      <c r="E42" s="123">
        <v>112</v>
      </c>
      <c r="F42" s="124">
        <v>45042</v>
      </c>
      <c r="G42" s="140" t="s">
        <v>2843</v>
      </c>
    </row>
    <row r="43" spans="1:7" x14ac:dyDescent="0.25">
      <c r="A43" s="158">
        <v>42</v>
      </c>
      <c r="B43" s="51" t="s">
        <v>5702</v>
      </c>
      <c r="C43" s="123">
        <v>921</v>
      </c>
      <c r="D43" s="124" t="s">
        <v>5703</v>
      </c>
      <c r="E43" s="123">
        <v>111</v>
      </c>
      <c r="F43" s="124">
        <v>45041</v>
      </c>
      <c r="G43" s="86" t="s">
        <v>2950</v>
      </c>
    </row>
    <row r="44" spans="1:7" x14ac:dyDescent="0.25">
      <c r="A44" s="158">
        <v>43</v>
      </c>
      <c r="B44" s="51" t="s">
        <v>5706</v>
      </c>
      <c r="C44" s="123" t="s">
        <v>5135</v>
      </c>
      <c r="D44" s="124" t="s">
        <v>5707</v>
      </c>
      <c r="E44" s="123">
        <v>113</v>
      </c>
      <c r="F44" s="124">
        <v>45042</v>
      </c>
      <c r="G44" s="140" t="s">
        <v>2843</v>
      </c>
    </row>
    <row r="45" spans="1:7" x14ac:dyDescent="0.25">
      <c r="A45" s="158">
        <v>44</v>
      </c>
      <c r="B45" s="65" t="s">
        <v>5713</v>
      </c>
      <c r="C45" s="287" t="s">
        <v>3829</v>
      </c>
      <c r="D45" s="288" t="s">
        <v>5712</v>
      </c>
      <c r="E45" s="287">
        <v>116</v>
      </c>
      <c r="F45" s="288">
        <v>45043</v>
      </c>
      <c r="G45" s="244" t="s">
        <v>2843</v>
      </c>
    </row>
    <row r="46" spans="1:7" x14ac:dyDescent="0.25">
      <c r="A46" s="158">
        <v>45</v>
      </c>
      <c r="B46" s="65" t="s">
        <v>5720</v>
      </c>
      <c r="C46" s="287" t="s">
        <v>5721</v>
      </c>
      <c r="D46" s="288" t="s">
        <v>5722</v>
      </c>
      <c r="E46" s="287">
        <v>124</v>
      </c>
      <c r="F46" s="288">
        <v>45063</v>
      </c>
      <c r="G46" s="244" t="s">
        <v>2843</v>
      </c>
    </row>
    <row r="47" spans="1:7" x14ac:dyDescent="0.25">
      <c r="A47" s="158">
        <v>46</v>
      </c>
      <c r="B47" s="65" t="s">
        <v>5723</v>
      </c>
      <c r="C47" s="287" t="s">
        <v>5721</v>
      </c>
      <c r="D47" s="288" t="s">
        <v>5722</v>
      </c>
      <c r="E47" s="287">
        <v>125</v>
      </c>
      <c r="F47" s="288">
        <v>45063</v>
      </c>
      <c r="G47" s="244" t="s">
        <v>2843</v>
      </c>
    </row>
    <row r="48" spans="1:7" x14ac:dyDescent="0.25">
      <c r="A48" s="158">
        <v>47</v>
      </c>
      <c r="B48" s="51" t="s">
        <v>5725</v>
      </c>
      <c r="C48" s="123">
        <v>342</v>
      </c>
      <c r="D48" s="124" t="s">
        <v>5726</v>
      </c>
      <c r="E48" s="123">
        <v>129</v>
      </c>
      <c r="F48" s="124">
        <v>45069</v>
      </c>
      <c r="G48" s="140" t="s">
        <v>2843</v>
      </c>
    </row>
    <row r="49" spans="1:7" x14ac:dyDescent="0.25">
      <c r="A49" s="158">
        <v>48</v>
      </c>
      <c r="B49" s="51" t="s">
        <v>5734</v>
      </c>
      <c r="C49" s="123" t="s">
        <v>5101</v>
      </c>
      <c r="D49" s="124" t="s">
        <v>5674</v>
      </c>
      <c r="E49" s="123">
        <v>141</v>
      </c>
      <c r="F49" s="124">
        <v>45076</v>
      </c>
      <c r="G49" s="140" t="s">
        <v>2843</v>
      </c>
    </row>
    <row r="50" spans="1:7" x14ac:dyDescent="0.25">
      <c r="A50" s="158">
        <v>49</v>
      </c>
      <c r="B50" s="51" t="s">
        <v>5743</v>
      </c>
      <c r="C50" s="123">
        <v>921</v>
      </c>
      <c r="D50" s="124" t="s">
        <v>5726</v>
      </c>
      <c r="E50" s="123">
        <v>155</v>
      </c>
      <c r="F50" s="124">
        <v>45097</v>
      </c>
      <c r="G50" s="86" t="s">
        <v>2950</v>
      </c>
    </row>
    <row r="51" spans="1:7" x14ac:dyDescent="0.25">
      <c r="A51" s="158">
        <v>50</v>
      </c>
      <c r="B51" s="51" t="s">
        <v>5757</v>
      </c>
      <c r="C51" s="123" t="s">
        <v>4525</v>
      </c>
      <c r="D51" s="124" t="s">
        <v>5758</v>
      </c>
      <c r="E51" s="123">
        <v>171</v>
      </c>
      <c r="F51" s="124">
        <v>45107</v>
      </c>
      <c r="G51" s="140" t="s">
        <v>2843</v>
      </c>
    </row>
  </sheetData>
  <pageMargins left="0.7" right="0.7" top="0.75" bottom="0.75" header="0.3" footer="0.3"/>
  <pageSetup paperSize="9" scale="44" fitToHeight="0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Y399"/>
  <sheetViews>
    <sheetView zoomScaleNormal="100" workbookViewId="0">
      <pane ySplit="2" topLeftCell="A203" activePane="bottomLeft" state="frozen"/>
      <selection pane="bottomLeft" activeCell="A218" sqref="A218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5816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402</v>
      </c>
      <c r="G4" s="24">
        <f>C6+C13+C24+C32+C37+C44+C52+C114+C127+C128+C137+C138+C146+C157+C57+C66+C89+C98+C14+C15+C25+C26+C67+C115+C129+C147+C158+C108+C99</f>
        <v>394</v>
      </c>
      <c r="H4" s="24">
        <f>C7+C16+C27+C33+C38+C46+C53+C58+C116+C130+C131+C139+C148+C159+C140+C90+C101+C70+C71+C117+C109</f>
        <v>375</v>
      </c>
      <c r="I4" s="24">
        <f>C8+C34+C39+C48+C54+C59+C118+C132+C141+C150+C161+C162+C133+C91+C103+C74+C76+C142+C163+C119+C49</f>
        <v>285</v>
      </c>
      <c r="J4" s="24"/>
      <c r="K4" s="170">
        <f>F4+G4+H4+I4</f>
        <v>1456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1</v>
      </c>
      <c r="C6" s="24">
        <v>25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9" x14ac:dyDescent="0.25">
      <c r="A7" s="62">
        <v>131</v>
      </c>
      <c r="B7" s="24">
        <v>0</v>
      </c>
      <c r="C7" s="24">
        <v>24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350</v>
      </c>
      <c r="G7" s="5">
        <f>B6+B13+B14+B15+B24+B25+B26+B32+B37+B44+B52+B57+B114+B127+B128+B137+B146+B157+B158+B138+B66+B89+B98+B67+B115+B147+B68+B69+B99+B45+B83+B84+B108+B100</f>
        <v>260</v>
      </c>
      <c r="H7" s="5">
        <f>B7+B16+B17+B18+B27+B28+B29+B33+B38+B46+B53+B58+B116+B130+B131+B139+B140+B148+B159+B160+B90+B101+B70+B71+B117+B149+B74+B47+B72+B73+B102+B85+B86</f>
        <v>240</v>
      </c>
      <c r="I7" s="5">
        <f>B8+B34+B39+B48+B54+B59+B118+B132+B141+B142+B150+B161+B162+B163+B91+B103+B76+B133+B77+B75+B119+B151+B49+B78+B79+B104</f>
        <v>195</v>
      </c>
      <c r="J7" s="5"/>
      <c r="K7" s="94">
        <f>SUM(F7+G7+H7+I7)</f>
        <v>1045</v>
      </c>
      <c r="M7" s="451" t="s">
        <v>5781</v>
      </c>
      <c r="N7" s="8"/>
    </row>
    <row r="8" spans="1:19" x14ac:dyDescent="0.25">
      <c r="A8" s="62">
        <v>141</v>
      </c>
      <c r="B8" s="5">
        <v>1</v>
      </c>
      <c r="C8" s="24">
        <v>23</v>
      </c>
      <c r="D8" s="5">
        <v>0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5</v>
      </c>
      <c r="G10" s="5">
        <f>D6+D13+D14+D15+D24+D25+D32+D37+D44+D52+D57+D114+D127+D128+D137+D138+D146+D157+D158+D66+D89+D98+D26+D67+D115+D147+D68+D99+D83+D84</f>
        <v>6</v>
      </c>
      <c r="H10" s="5">
        <f>D7+D16+D17+D18+D27+D28+D29+D33+D38+D46+D53+D58+D116+D130+D131+D139+D148+D159+D160+D67+D90+D101+D70+D71+D149+D117+D47</f>
        <v>15</v>
      </c>
      <c r="I10" s="5">
        <f>D8+D34+D39+D48+D54+D59+D118+D132+D141+D142+D150+D161+D162+D163+D91+D103+D74+D76+D133</f>
        <v>5</v>
      </c>
      <c r="J10" s="5"/>
      <c r="K10" s="94">
        <f>SUM(F10+G10+H10+I10)</f>
        <v>31</v>
      </c>
    </row>
    <row r="11" spans="1:19" x14ac:dyDescent="0.25">
      <c r="A11" s="62" t="s">
        <v>2874</v>
      </c>
      <c r="B11" s="5">
        <v>16</v>
      </c>
      <c r="C11" s="5"/>
      <c r="D11" s="5"/>
      <c r="E11" s="5"/>
      <c r="F11" s="5"/>
      <c r="G11" s="5"/>
      <c r="H11" s="5"/>
      <c r="I11" s="5"/>
      <c r="J11" s="5"/>
      <c r="K11" s="94">
        <f>K4+K7+K10</f>
        <v>2532</v>
      </c>
      <c r="M11" s="451" t="s">
        <v>5793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 t="s">
        <v>5792</v>
      </c>
      <c r="N12" s="8"/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 t="s">
        <v>5782</v>
      </c>
      <c r="N13" s="8"/>
    </row>
    <row r="14" spans="1:19" x14ac:dyDescent="0.25">
      <c r="A14" s="62" t="s">
        <v>2875</v>
      </c>
      <c r="B14" s="5">
        <v>17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25</v>
      </c>
      <c r="D16" s="5">
        <v>1</v>
      </c>
      <c r="E16" s="135" t="s">
        <v>2843</v>
      </c>
      <c r="F16" s="5">
        <f>SUM(F4+F7+F10)</f>
        <v>757</v>
      </c>
      <c r="G16" s="5">
        <f>SUM(G4+G7+G10)</f>
        <v>660</v>
      </c>
      <c r="H16" s="5">
        <f>SUM(H4+H7+H10)</f>
        <v>630</v>
      </c>
      <c r="I16" s="5">
        <f>SUM(I4+I7+I10)</f>
        <v>485</v>
      </c>
      <c r="J16" s="5"/>
      <c r="K16" s="94">
        <f>SUM(F16+G16+H16+I16)</f>
        <v>2532</v>
      </c>
      <c r="M16" s="451" t="s">
        <v>5786</v>
      </c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13</v>
      </c>
      <c r="C17" s="5"/>
      <c r="D17" s="5">
        <v>2</v>
      </c>
      <c r="E17" s="135" t="s">
        <v>2843</v>
      </c>
      <c r="F17" s="5"/>
      <c r="G17" s="5"/>
      <c r="H17" s="5"/>
      <c r="I17" s="5"/>
      <c r="J17" s="5"/>
      <c r="K17" s="94"/>
      <c r="M17" s="451" t="s">
        <v>5784</v>
      </c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 t="s">
        <v>5785</v>
      </c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 t="s">
        <v>5798</v>
      </c>
      <c r="N21" s="220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 t="s">
        <v>5794</v>
      </c>
      <c r="N22" s="8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24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 t="s">
        <v>5800</v>
      </c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 t="s">
        <v>5801</v>
      </c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16</v>
      </c>
      <c r="C28" s="5"/>
      <c r="D28" s="5">
        <v>1</v>
      </c>
      <c r="E28" s="135" t="s">
        <v>2843</v>
      </c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>
        <v>1</v>
      </c>
      <c r="E31" s="5"/>
      <c r="F31" s="5"/>
      <c r="G31" s="5"/>
      <c r="H31" s="5"/>
      <c r="I31" s="5"/>
      <c r="J31" s="5"/>
      <c r="K31" s="5"/>
      <c r="M31" s="451" t="s">
        <v>5810</v>
      </c>
      <c r="N31" s="451"/>
      <c r="O31" s="220"/>
    </row>
    <row r="32" spans="1:19" x14ac:dyDescent="0.25">
      <c r="A32" s="62">
        <v>621</v>
      </c>
      <c r="B32" s="5">
        <v>1</v>
      </c>
      <c r="C32" s="5">
        <v>23</v>
      </c>
      <c r="D32" s="5">
        <v>0</v>
      </c>
      <c r="E32" s="135"/>
      <c r="F32" s="5"/>
      <c r="G32" s="5"/>
      <c r="H32" s="5"/>
      <c r="I32" s="5"/>
      <c r="J32" s="5"/>
      <c r="K32" s="5"/>
      <c r="M32" s="451" t="s">
        <v>5808</v>
      </c>
      <c r="N32" s="8"/>
    </row>
    <row r="33" spans="1:16" x14ac:dyDescent="0.25">
      <c r="A33" s="62">
        <v>631</v>
      </c>
      <c r="B33" s="5">
        <v>2</v>
      </c>
      <c r="C33" s="5">
        <v>24</v>
      </c>
      <c r="D33" s="108">
        <v>2</v>
      </c>
      <c r="E33" s="108"/>
      <c r="F33" s="108"/>
      <c r="G33" s="108"/>
      <c r="H33" s="108"/>
      <c r="I33" s="108"/>
      <c r="J33" s="108"/>
      <c r="K33" s="108"/>
      <c r="M33" s="451" t="s">
        <v>5809</v>
      </c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 t="s">
        <v>5811</v>
      </c>
      <c r="N36" s="220"/>
      <c r="O36" s="220"/>
    </row>
    <row r="37" spans="1:16" x14ac:dyDescent="0.25">
      <c r="A37" s="62">
        <v>521</v>
      </c>
      <c r="B37" s="5"/>
      <c r="C37" s="24">
        <v>24</v>
      </c>
      <c r="D37" s="5">
        <v>0</v>
      </c>
      <c r="E37" s="108"/>
      <c r="F37" s="108"/>
      <c r="G37" s="108"/>
      <c r="H37" s="108"/>
      <c r="I37" s="108"/>
      <c r="J37" s="108"/>
      <c r="K37" s="108"/>
      <c r="M37" s="451" t="s">
        <v>5812</v>
      </c>
      <c r="N37" s="8"/>
    </row>
    <row r="38" spans="1:16" x14ac:dyDescent="0.25">
      <c r="A38" s="62">
        <v>531</v>
      </c>
      <c r="B38" s="5"/>
      <c r="C38" s="24">
        <v>20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 t="s">
        <v>5785</v>
      </c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28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25</v>
      </c>
      <c r="C45" s="108"/>
      <c r="D45" s="108"/>
      <c r="E45" s="260"/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24</v>
      </c>
      <c r="D46" s="108">
        <v>1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16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25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0</v>
      </c>
      <c r="C51" s="108">
        <v>25</v>
      </c>
      <c r="D51" s="108"/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23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21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0</v>
      </c>
      <c r="C56" s="5">
        <v>26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1</v>
      </c>
      <c r="C57" s="5">
        <v>25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1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19</v>
      </c>
      <c r="D59" s="5">
        <v>1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26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25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26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27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29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31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20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26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23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1</v>
      </c>
      <c r="C89" s="86">
        <v>23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6</v>
      </c>
      <c r="C90" s="86">
        <v>26</v>
      </c>
      <c r="D90" s="5">
        <v>1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0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1</v>
      </c>
      <c r="E99" s="264" t="s">
        <v>2843</v>
      </c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19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11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6" ht="13.9" customHeight="1" x14ac:dyDescent="0.25">
      <c r="A113" s="362" t="s">
        <v>3456</v>
      </c>
      <c r="B113" s="5">
        <v>10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6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6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6" x14ac:dyDescent="0.25">
      <c r="A116" s="362" t="s">
        <v>100</v>
      </c>
      <c r="B116" s="5">
        <v>8</v>
      </c>
      <c r="C116" s="24">
        <v>24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6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 t="s">
        <v>5748</v>
      </c>
      <c r="N117" s="220"/>
    </row>
    <row r="118" spans="1:16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 t="s">
        <v>5749</v>
      </c>
      <c r="O118" t="s">
        <v>5751</v>
      </c>
      <c r="P118" t="s">
        <v>5752</v>
      </c>
    </row>
    <row r="119" spans="1:16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 t="s">
        <v>5750</v>
      </c>
      <c r="O119" t="s">
        <v>5753</v>
      </c>
      <c r="P119" t="s">
        <v>5754</v>
      </c>
    </row>
    <row r="120" spans="1:16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6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6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 t="s">
        <v>5877</v>
      </c>
    </row>
    <row r="123" spans="1:16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6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6" x14ac:dyDescent="0.25">
      <c r="A125" s="62">
        <v>712</v>
      </c>
      <c r="B125" s="5">
        <v>22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6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6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6" x14ac:dyDescent="0.25">
      <c r="A128" s="62">
        <v>722</v>
      </c>
      <c r="B128" s="5">
        <v>12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21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2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15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2</v>
      </c>
      <c r="C146" s="5">
        <v>25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9</v>
      </c>
      <c r="C148" s="5">
        <v>23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4</v>
      </c>
      <c r="C150" s="5">
        <v>25</v>
      </c>
      <c r="D150" s="108">
        <v>0</v>
      </c>
      <c r="E150" s="108"/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16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20</v>
      </c>
      <c r="C162" s="5">
        <v>0</v>
      </c>
      <c r="D162" s="5">
        <v>2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25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1045</v>
      </c>
      <c r="C165" s="176">
        <f>SUM(C4:C164)</f>
        <v>1456</v>
      </c>
      <c r="D165" s="176">
        <f>SUM(D4:D164)</f>
        <v>31</v>
      </c>
      <c r="E165" s="165"/>
      <c r="F165" s="176"/>
      <c r="G165" s="165"/>
      <c r="H165" s="165"/>
      <c r="I165" s="165"/>
      <c r="J165" s="165"/>
      <c r="K165" s="176">
        <f>B165+C165+D165</f>
        <v>2532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8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1</v>
      </c>
      <c r="E181" s="254" t="s">
        <v>2843</v>
      </c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17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7</v>
      </c>
      <c r="C184" s="96">
        <v>15</v>
      </c>
      <c r="D184" s="96">
        <v>2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79</v>
      </c>
      <c r="G192" s="24">
        <f>C179+C202+C210+C218+C230</f>
        <v>85</v>
      </c>
      <c r="H192" s="24">
        <f>SUM(C181+C203+C212+C220)</f>
        <v>58</v>
      </c>
      <c r="I192" s="24">
        <f>C184+C204+C222</f>
        <v>45</v>
      </c>
      <c r="J192" s="24"/>
      <c r="K192" s="170">
        <f>SUM(F192:J192)</f>
        <v>267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SUM(B201+B178+B217)</f>
        <v>8</v>
      </c>
      <c r="G194" s="165">
        <f>SUM(B180+B202+B210+B211+B218+B219)</f>
        <v>34</v>
      </c>
      <c r="H194" s="165">
        <f>SUM(B181+B182+B183+B203+B212+B220+B221)</f>
        <v>37</v>
      </c>
      <c r="I194" s="165">
        <f>B184+B186+B204+B213+B222+B223</f>
        <v>53</v>
      </c>
      <c r="J194" s="165">
        <f>B189+B225</f>
        <v>49</v>
      </c>
      <c r="K194" s="176">
        <f>SUM(F194:J194)</f>
        <v>181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2</v>
      </c>
      <c r="G196" s="165">
        <f>D210</f>
        <v>1</v>
      </c>
      <c r="H196" s="165">
        <f>D181+D220</f>
        <v>2</v>
      </c>
      <c r="I196" s="165">
        <f>D184</f>
        <v>2</v>
      </c>
      <c r="J196" s="165">
        <f>D189+D225</f>
        <v>3</v>
      </c>
      <c r="K196" s="176">
        <f>SUM(F196:J196)</f>
        <v>10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89</v>
      </c>
      <c r="G198" s="96">
        <f>G192+G194+G196</f>
        <v>120</v>
      </c>
      <c r="H198" s="96">
        <f>H192+H194+H196</f>
        <v>97</v>
      </c>
      <c r="I198" s="96">
        <f>I192+I194+I196</f>
        <v>100</v>
      </c>
      <c r="J198" s="96">
        <f>SUM(J192+J194+J196)</f>
        <v>52</v>
      </c>
      <c r="K198" s="167">
        <f>SUM(K192:K197)</f>
        <v>458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458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1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/>
      <c r="C209" s="163"/>
      <c r="D209" s="96">
        <v>1</v>
      </c>
      <c r="E209" s="254" t="s">
        <v>2843</v>
      </c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0</v>
      </c>
      <c r="C210" s="163">
        <v>15</v>
      </c>
      <c r="D210" s="96">
        <v>1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17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/>
      <c r="C216" s="163">
        <v>11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6</v>
      </c>
      <c r="C217" s="163"/>
      <c r="D217" s="96">
        <v>1</v>
      </c>
      <c r="E217" s="254" t="s">
        <v>2843</v>
      </c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7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14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15</v>
      </c>
      <c r="C225" s="271"/>
      <c r="D225" s="5">
        <v>2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/>
      <c r="C229" s="271">
        <v>23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181</v>
      </c>
      <c r="C232" s="179">
        <f>SUM(C176:C231)</f>
        <v>267</v>
      </c>
      <c r="D232" s="179">
        <f>SUM(D179:D230)</f>
        <v>10</v>
      </c>
      <c r="E232" s="292" t="s">
        <v>5881</v>
      </c>
      <c r="F232" s="179"/>
      <c r="G232" s="179"/>
      <c r="H232" s="179"/>
      <c r="I232" s="179"/>
      <c r="J232" s="179"/>
      <c r="K232" s="179">
        <f>B232+C232+D232</f>
        <v>458</v>
      </c>
    </row>
    <row r="233" spans="1:18" ht="15.75" thickTop="1" x14ac:dyDescent="0.25">
      <c r="A233" s="24" t="s">
        <v>1802</v>
      </c>
      <c r="B233" s="24">
        <f>B232+B165</f>
        <v>1226</v>
      </c>
      <c r="C233" s="24">
        <f>C165+C232</f>
        <v>1723</v>
      </c>
      <c r="D233" s="24">
        <f>D165+D232</f>
        <v>41</v>
      </c>
      <c r="E233" s="24"/>
      <c r="F233" s="24"/>
      <c r="G233" s="24"/>
      <c r="H233" s="24"/>
      <c r="I233" s="24"/>
      <c r="J233" s="24"/>
      <c r="K233" s="24">
        <f>K232+K165</f>
        <v>2990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5821</v>
      </c>
      <c r="E239" s="253" t="s">
        <v>5817</v>
      </c>
      <c r="L239" t="s">
        <v>5835</v>
      </c>
      <c r="P239" t="s">
        <v>5820</v>
      </c>
      <c r="Q239" s="253"/>
      <c r="R239" s="253"/>
    </row>
    <row r="240" spans="1:18" x14ac:dyDescent="0.25">
      <c r="A240" s="253" t="s">
        <v>5823</v>
      </c>
      <c r="B240" s="253"/>
      <c r="C240" s="253"/>
      <c r="D240" s="253"/>
      <c r="E240" s="253" t="s">
        <v>5732</v>
      </c>
      <c r="F240" s="253"/>
      <c r="G240" s="253"/>
      <c r="H240" s="253"/>
      <c r="I240" s="253"/>
      <c r="J240" s="253"/>
      <c r="K240" s="253"/>
      <c r="L240" s="253" t="s">
        <v>5836</v>
      </c>
      <c r="M240" s="253"/>
      <c r="N240" s="253"/>
      <c r="O240" s="253"/>
      <c r="P240" t="s">
        <v>5906</v>
      </c>
      <c r="Q240" s="253"/>
      <c r="R240" s="253"/>
    </row>
    <row r="241" spans="1:18" x14ac:dyDescent="0.25">
      <c r="A241" s="253" t="s">
        <v>5826</v>
      </c>
      <c r="B241" s="253"/>
      <c r="C241" s="253"/>
      <c r="D241" s="253"/>
      <c r="E241" t="s">
        <v>5824</v>
      </c>
      <c r="F241" s="253"/>
      <c r="G241" s="253"/>
      <c r="H241" s="253"/>
      <c r="I241" s="253"/>
      <c r="J241" s="253"/>
      <c r="K241" s="253"/>
      <c r="L241" s="253" t="s">
        <v>5837</v>
      </c>
      <c r="M241" s="253"/>
      <c r="N241" s="253"/>
      <c r="O241" s="253"/>
      <c r="P241" s="253"/>
      <c r="Q241" s="253"/>
      <c r="R241" s="253"/>
    </row>
    <row r="242" spans="1:18" x14ac:dyDescent="0.25">
      <c r="A242" s="253" t="s">
        <v>5839</v>
      </c>
      <c r="B242" s="253"/>
      <c r="C242" s="253"/>
      <c r="D242" s="253"/>
      <c r="E242" s="253" t="s">
        <v>5825</v>
      </c>
      <c r="F242" s="253"/>
      <c r="G242" s="253"/>
      <c r="H242" s="253"/>
      <c r="I242" s="253"/>
      <c r="J242" s="253"/>
      <c r="K242" s="253"/>
      <c r="L242" s="253" t="s">
        <v>5838</v>
      </c>
      <c r="M242" s="253"/>
      <c r="N242" s="253"/>
      <c r="O242" s="253"/>
      <c r="Q242" s="253"/>
      <c r="R242" s="253"/>
    </row>
    <row r="243" spans="1:18" x14ac:dyDescent="0.25">
      <c r="A243" t="s">
        <v>5840</v>
      </c>
      <c r="B243" s="253"/>
      <c r="C243" s="253"/>
      <c r="D243" s="253"/>
      <c r="E243" s="253" t="s">
        <v>5831</v>
      </c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5859</v>
      </c>
      <c r="B244" s="253"/>
      <c r="C244" s="253"/>
      <c r="D244" s="253"/>
      <c r="E244" s="253" t="s">
        <v>5855</v>
      </c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 t="s">
        <v>5865</v>
      </c>
      <c r="B245" s="253"/>
      <c r="C245" s="253"/>
      <c r="D245" s="253"/>
      <c r="E245" s="253" t="s">
        <v>5858</v>
      </c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 t="s">
        <v>5868</v>
      </c>
      <c r="E246" s="253" t="s">
        <v>5860</v>
      </c>
      <c r="Q246" s="252"/>
      <c r="R246" s="252"/>
    </row>
    <row r="247" spans="1:18" x14ac:dyDescent="0.25">
      <c r="A247" s="253" t="s">
        <v>5871</v>
      </c>
      <c r="E247" s="253" t="s">
        <v>5864</v>
      </c>
      <c r="P247" s="253"/>
    </row>
    <row r="248" spans="1:18" x14ac:dyDescent="0.25">
      <c r="A248" s="253" t="s">
        <v>5898</v>
      </c>
      <c r="C248" s="252"/>
      <c r="E248" s="253" t="s">
        <v>5866</v>
      </c>
      <c r="P248" s="253"/>
    </row>
    <row r="249" spans="1:18" x14ac:dyDescent="0.25">
      <c r="A249" s="253" t="s">
        <v>5940</v>
      </c>
      <c r="E249" s="253" t="s">
        <v>5867</v>
      </c>
      <c r="P249" s="253"/>
    </row>
    <row r="250" spans="1:18" ht="16.149999999999999" customHeight="1" x14ac:dyDescent="0.25">
      <c r="A250" s="253" t="s">
        <v>5899</v>
      </c>
      <c r="E250" s="253" t="s">
        <v>5878</v>
      </c>
      <c r="P250" s="253"/>
    </row>
    <row r="251" spans="1:18" ht="16.149999999999999" customHeight="1" x14ac:dyDescent="0.25">
      <c r="A251" s="253" t="s">
        <v>5900</v>
      </c>
      <c r="E251" s="253" t="s">
        <v>5879</v>
      </c>
      <c r="P251" s="253"/>
    </row>
    <row r="252" spans="1:18" ht="16.149999999999999" customHeight="1" x14ac:dyDescent="0.25">
      <c r="A252" s="253"/>
      <c r="E252" s="253" t="s">
        <v>5880</v>
      </c>
      <c r="P252" s="253"/>
    </row>
    <row r="253" spans="1:18" x14ac:dyDescent="0.25">
      <c r="A253" s="253"/>
      <c r="E253" s="253" t="s">
        <v>5884</v>
      </c>
      <c r="P253" s="253"/>
    </row>
    <row r="254" spans="1:18" x14ac:dyDescent="0.25">
      <c r="A254" s="253"/>
      <c r="E254" s="253" t="s">
        <v>5903</v>
      </c>
      <c r="P254" s="253"/>
    </row>
    <row r="255" spans="1:18" x14ac:dyDescent="0.25">
      <c r="A255" s="253"/>
      <c r="E255" s="253" t="s">
        <v>5904</v>
      </c>
      <c r="P255" s="253"/>
    </row>
    <row r="256" spans="1:18" x14ac:dyDescent="0.25">
      <c r="A256" s="253"/>
      <c r="E256" s="253" t="s">
        <v>5905</v>
      </c>
    </row>
    <row r="257" spans="1:16" x14ac:dyDescent="0.25">
      <c r="A257" s="253"/>
      <c r="E257" s="253" t="s">
        <v>5907</v>
      </c>
    </row>
    <row r="258" spans="1:16" x14ac:dyDescent="0.25">
      <c r="E258" s="253" t="s">
        <v>5909</v>
      </c>
    </row>
    <row r="259" spans="1:16" x14ac:dyDescent="0.25">
      <c r="A259" s="253"/>
      <c r="E259" s="253" t="s">
        <v>5056</v>
      </c>
    </row>
    <row r="260" spans="1:16" x14ac:dyDescent="0.25">
      <c r="A260" s="253"/>
      <c r="E260" s="253" t="s">
        <v>5057</v>
      </c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 t="s">
        <v>5819</v>
      </c>
      <c r="B270" s="253"/>
      <c r="C270" s="253"/>
      <c r="D270" s="253"/>
      <c r="E270" s="253" t="s">
        <v>5822</v>
      </c>
      <c r="L270" s="253" t="s">
        <v>5825</v>
      </c>
      <c r="P270" s="253" t="s">
        <v>5817</v>
      </c>
    </row>
    <row r="271" spans="1:16" x14ac:dyDescent="0.25">
      <c r="A271" t="s">
        <v>5841</v>
      </c>
      <c r="B271" s="253"/>
      <c r="C271" s="253"/>
      <c r="E271" s="253" t="s">
        <v>5827</v>
      </c>
      <c r="L271" t="s">
        <v>5844</v>
      </c>
      <c r="P271" s="253" t="s">
        <v>5821</v>
      </c>
    </row>
    <row r="272" spans="1:16" x14ac:dyDescent="0.25">
      <c r="A272" s="253" t="s">
        <v>5888</v>
      </c>
      <c r="B272" s="253"/>
      <c r="C272" s="253"/>
      <c r="E272" s="253" t="s">
        <v>5845</v>
      </c>
      <c r="L272" t="s">
        <v>5846</v>
      </c>
      <c r="P272" s="253" t="s">
        <v>5826</v>
      </c>
    </row>
    <row r="273" spans="1:16" x14ac:dyDescent="0.25">
      <c r="A273" t="s">
        <v>5893</v>
      </c>
      <c r="B273" s="253"/>
      <c r="C273" s="253"/>
      <c r="E273" s="253" t="s">
        <v>5850</v>
      </c>
      <c r="L273" t="s">
        <v>5847</v>
      </c>
      <c r="P273" s="253" t="s">
        <v>5839</v>
      </c>
    </row>
    <row r="274" spans="1:16" x14ac:dyDescent="0.25">
      <c r="A274" t="s">
        <v>5912</v>
      </c>
      <c r="B274" s="253"/>
      <c r="C274" s="253"/>
      <c r="E274" s="253" t="s">
        <v>5870</v>
      </c>
      <c r="L274" t="s">
        <v>5848</v>
      </c>
      <c r="P274" s="253" t="s">
        <v>5858</v>
      </c>
    </row>
    <row r="275" spans="1:16" x14ac:dyDescent="0.25">
      <c r="A275" s="253" t="s">
        <v>5913</v>
      </c>
      <c r="B275" s="253"/>
      <c r="C275" s="253"/>
      <c r="E275" s="253" t="s">
        <v>5872</v>
      </c>
      <c r="L275" t="s">
        <v>5849</v>
      </c>
      <c r="P275" s="253" t="s">
        <v>5866</v>
      </c>
    </row>
    <row r="276" spans="1:16" x14ac:dyDescent="0.25">
      <c r="A276" s="253" t="s">
        <v>5905</v>
      </c>
      <c r="B276" s="253"/>
      <c r="C276" s="253"/>
      <c r="E276" s="253" t="s">
        <v>5873</v>
      </c>
      <c r="L276" s="253" t="s">
        <v>5867</v>
      </c>
      <c r="P276" s="253" t="s">
        <v>5878</v>
      </c>
    </row>
    <row r="277" spans="1:16" x14ac:dyDescent="0.25">
      <c r="A277" s="253" t="s">
        <v>5921</v>
      </c>
      <c r="B277" s="253"/>
      <c r="C277" s="253"/>
      <c r="E277" s="253" t="s">
        <v>5874</v>
      </c>
      <c r="L277" s="253" t="s">
        <v>5868</v>
      </c>
      <c r="P277" s="253" t="s">
        <v>5879</v>
      </c>
    </row>
    <row r="278" spans="1:16" x14ac:dyDescent="0.25">
      <c r="A278" s="253" t="s">
        <v>5956</v>
      </c>
      <c r="B278" s="253"/>
      <c r="C278" s="253"/>
      <c r="E278" s="253" t="s">
        <v>5875</v>
      </c>
      <c r="L278" t="s">
        <v>5887</v>
      </c>
      <c r="P278" s="253" t="s">
        <v>5880</v>
      </c>
    </row>
    <row r="279" spans="1:16" x14ac:dyDescent="0.25">
      <c r="B279" s="253"/>
      <c r="C279" s="253"/>
      <c r="D279" s="253"/>
      <c r="E279" s="253" t="s">
        <v>5876</v>
      </c>
      <c r="L279" t="s">
        <v>5941</v>
      </c>
      <c r="P279" s="253" t="s">
        <v>5884</v>
      </c>
    </row>
    <row r="280" spans="1:16" x14ac:dyDescent="0.25">
      <c r="B280" s="253"/>
      <c r="C280" s="253"/>
      <c r="D280" s="253"/>
      <c r="E280" s="253" t="s">
        <v>5885</v>
      </c>
      <c r="L280" t="s">
        <v>5942</v>
      </c>
      <c r="P280" s="253" t="s">
        <v>5899</v>
      </c>
    </row>
    <row r="281" spans="1:16" x14ac:dyDescent="0.25">
      <c r="A281" s="253"/>
      <c r="B281" s="253"/>
      <c r="C281" s="253"/>
      <c r="D281" s="253"/>
      <c r="E281" s="253" t="s">
        <v>5886</v>
      </c>
      <c r="L281" t="s">
        <v>5943</v>
      </c>
      <c r="P281" s="253" t="s">
        <v>5900</v>
      </c>
    </row>
    <row r="282" spans="1:16" x14ac:dyDescent="0.25">
      <c r="A282" s="253"/>
      <c r="B282" s="253"/>
      <c r="C282" s="253"/>
      <c r="D282" s="253"/>
      <c r="E282" s="253" t="s">
        <v>5889</v>
      </c>
      <c r="F282" s="252"/>
      <c r="P282" s="253" t="s">
        <v>5907</v>
      </c>
    </row>
    <row r="283" spans="1:16" x14ac:dyDescent="0.25">
      <c r="A283" s="253"/>
      <c r="B283" s="253"/>
      <c r="C283" s="253"/>
      <c r="D283" s="253"/>
      <c r="E283" s="253" t="s">
        <v>5890</v>
      </c>
      <c r="P283" s="253" t="s">
        <v>5940</v>
      </c>
    </row>
    <row r="284" spans="1:16" x14ac:dyDescent="0.25">
      <c r="A284" s="253"/>
      <c r="B284" s="253"/>
      <c r="C284" s="253"/>
      <c r="D284" s="253"/>
      <c r="E284" s="253" t="s">
        <v>5891</v>
      </c>
      <c r="P284" s="253" t="s">
        <v>5950</v>
      </c>
    </row>
    <row r="285" spans="1:16" x14ac:dyDescent="0.25">
      <c r="A285" s="253"/>
      <c r="B285" s="253"/>
      <c r="C285" s="253"/>
      <c r="D285" s="253"/>
      <c r="E285" s="253" t="s">
        <v>5892</v>
      </c>
      <c r="P285" s="253"/>
    </row>
    <row r="286" spans="1:16" x14ac:dyDescent="0.25">
      <c r="A286" s="253"/>
      <c r="B286" s="253"/>
      <c r="C286" s="253"/>
      <c r="D286" s="253"/>
      <c r="E286" s="253" t="s">
        <v>5910</v>
      </c>
      <c r="P286" s="253"/>
    </row>
    <row r="287" spans="1:16" x14ac:dyDescent="0.25">
      <c r="A287" s="253"/>
      <c r="B287" s="253"/>
      <c r="C287" s="253"/>
      <c r="D287" s="253"/>
      <c r="E287" s="253" t="s">
        <v>5911</v>
      </c>
    </row>
    <row r="288" spans="1:16" x14ac:dyDescent="0.25">
      <c r="A288" s="253"/>
      <c r="B288" s="253"/>
      <c r="C288" s="253"/>
      <c r="D288" s="253"/>
      <c r="E288" s="253" t="s">
        <v>5914</v>
      </c>
    </row>
    <row r="289" spans="1:18" x14ac:dyDescent="0.25">
      <c r="A289" s="253"/>
      <c r="B289" s="253"/>
      <c r="C289" s="253"/>
      <c r="D289" s="253"/>
      <c r="E289" s="253" t="s">
        <v>5915</v>
      </c>
    </row>
    <row r="290" spans="1:18" x14ac:dyDescent="0.25">
      <c r="A290" s="253"/>
      <c r="B290" s="253"/>
      <c r="C290" s="253"/>
      <c r="D290" s="253"/>
      <c r="E290" s="253" t="s">
        <v>5916</v>
      </c>
      <c r="P290" s="253"/>
      <c r="Q290" s="253"/>
    </row>
    <row r="291" spans="1:18" x14ac:dyDescent="0.25">
      <c r="A291" s="253"/>
      <c r="B291" s="253"/>
      <c r="C291" s="253"/>
      <c r="D291" s="253"/>
      <c r="E291" s="253" t="s">
        <v>5917</v>
      </c>
      <c r="P291" s="253"/>
      <c r="Q291" s="253"/>
    </row>
    <row r="292" spans="1:18" x14ac:dyDescent="0.25">
      <c r="A292" s="253"/>
      <c r="B292" s="253"/>
      <c r="C292" s="253"/>
      <c r="D292" s="253"/>
      <c r="E292" s="253" t="s">
        <v>5919</v>
      </c>
    </row>
    <row r="293" spans="1:18" x14ac:dyDescent="0.25">
      <c r="A293" s="253"/>
      <c r="B293" s="253"/>
      <c r="C293" s="253"/>
      <c r="D293" s="253"/>
      <c r="E293" s="253" t="s">
        <v>5920</v>
      </c>
      <c r="P293" s="252"/>
      <c r="Q293" s="252"/>
      <c r="R293" s="252"/>
    </row>
    <row r="294" spans="1:18" x14ac:dyDescent="0.25">
      <c r="A294" s="253"/>
      <c r="B294" s="253"/>
      <c r="C294" s="253"/>
      <c r="D294" s="253"/>
      <c r="E294" s="253" t="s">
        <v>5922</v>
      </c>
      <c r="P294" s="252"/>
      <c r="Q294" s="252"/>
    </row>
    <row r="295" spans="1:18" x14ac:dyDescent="0.25">
      <c r="A295" s="253"/>
      <c r="B295" s="253"/>
      <c r="C295" s="253"/>
      <c r="D295" s="253"/>
      <c r="E295" s="253" t="s">
        <v>5923</v>
      </c>
    </row>
    <row r="296" spans="1:18" x14ac:dyDescent="0.25">
      <c r="A296" s="253"/>
      <c r="B296" s="253"/>
      <c r="C296" s="253"/>
      <c r="D296" s="253"/>
      <c r="E296" s="253" t="s">
        <v>5944</v>
      </c>
    </row>
    <row r="297" spans="1:18" x14ac:dyDescent="0.25">
      <c r="A297" s="253"/>
      <c r="B297" s="253"/>
      <c r="C297" s="253"/>
      <c r="D297" s="253"/>
      <c r="E297" s="253" t="s">
        <v>5945</v>
      </c>
    </row>
    <row r="298" spans="1:18" x14ac:dyDescent="0.25">
      <c r="A298" s="253"/>
      <c r="B298" s="253"/>
      <c r="C298" s="253"/>
      <c r="D298" s="253"/>
      <c r="E298" s="253" t="s">
        <v>5946</v>
      </c>
    </row>
    <row r="299" spans="1:18" x14ac:dyDescent="0.25">
      <c r="A299" s="253"/>
      <c r="B299" s="253"/>
      <c r="C299" s="253"/>
      <c r="D299" s="253"/>
      <c r="E299" s="253" t="s">
        <v>5947</v>
      </c>
    </row>
    <row r="300" spans="1:18" x14ac:dyDescent="0.25">
      <c r="A300" s="253"/>
      <c r="B300" s="253"/>
      <c r="C300" s="253"/>
      <c r="D300" s="253"/>
      <c r="E300" s="253" t="s">
        <v>5948</v>
      </c>
    </row>
    <row r="301" spans="1:18" x14ac:dyDescent="0.25">
      <c r="A301" s="253"/>
      <c r="B301" s="253"/>
      <c r="C301" s="253"/>
      <c r="D301" s="253"/>
      <c r="E301" s="253" t="s">
        <v>5949</v>
      </c>
    </row>
    <row r="302" spans="1:18" x14ac:dyDescent="0.25">
      <c r="A302" s="253"/>
      <c r="B302" s="253"/>
      <c r="C302" s="253"/>
      <c r="D302" s="253"/>
      <c r="E302" s="392" t="s">
        <v>5953</v>
      </c>
    </row>
    <row r="303" spans="1:18" x14ac:dyDescent="0.25">
      <c r="A303" s="253"/>
      <c r="B303" s="253"/>
      <c r="C303" s="253"/>
      <c r="D303" s="253"/>
      <c r="E303" s="392" t="s">
        <v>5954</v>
      </c>
    </row>
    <row r="304" spans="1:18" x14ac:dyDescent="0.25">
      <c r="A304" s="253"/>
      <c r="B304" s="253"/>
      <c r="C304" s="253"/>
      <c r="D304" s="253"/>
      <c r="E304" s="392" t="s">
        <v>5957</v>
      </c>
    </row>
    <row r="305" spans="1:5" x14ac:dyDescent="0.25">
      <c r="A305" s="253"/>
      <c r="B305" s="253"/>
      <c r="C305" s="253"/>
      <c r="D305" s="253"/>
      <c r="E305" s="253" t="s">
        <v>5842</v>
      </c>
    </row>
    <row r="306" spans="1:5" x14ac:dyDescent="0.25">
      <c r="A306" s="253"/>
      <c r="B306" s="253"/>
      <c r="C306" s="253"/>
      <c r="D306" s="253"/>
      <c r="E306" s="253" t="s">
        <v>5843</v>
      </c>
    </row>
    <row r="307" spans="1:5" x14ac:dyDescent="0.25">
      <c r="A307" s="253"/>
      <c r="B307" s="253"/>
      <c r="C307" s="253"/>
      <c r="D307" s="253"/>
      <c r="E307" s="392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2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4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9" spans="1:18" x14ac:dyDescent="0.25">
      <c r="A339" s="252" t="s">
        <v>2573</v>
      </c>
      <c r="E339" s="252" t="s">
        <v>2573</v>
      </c>
      <c r="L339" s="252" t="s">
        <v>2573</v>
      </c>
      <c r="P339" s="252" t="s">
        <v>2573</v>
      </c>
    </row>
    <row r="340" spans="1:18" x14ac:dyDescent="0.25">
      <c r="A340" t="s">
        <v>5832</v>
      </c>
      <c r="B340" s="166"/>
      <c r="E340" s="253" t="s">
        <v>5828</v>
      </c>
      <c r="L340" t="s">
        <v>5851</v>
      </c>
    </row>
    <row r="341" spans="1:18" x14ac:dyDescent="0.25">
      <c r="A341" t="s">
        <v>5951</v>
      </c>
      <c r="Q341" s="253"/>
      <c r="R341" s="253"/>
    </row>
    <row r="355" spans="1:16" x14ac:dyDescent="0.25">
      <c r="A355" s="252" t="s">
        <v>2574</v>
      </c>
      <c r="E355" s="252" t="s">
        <v>2574</v>
      </c>
      <c r="L355" s="252" t="s">
        <v>2574</v>
      </c>
      <c r="P355" s="252" t="s">
        <v>2574</v>
      </c>
    </row>
    <row r="356" spans="1:16" x14ac:dyDescent="0.25">
      <c r="A356" s="253" t="s">
        <v>5856</v>
      </c>
      <c r="B356" s="253"/>
      <c r="C356" s="253"/>
      <c r="D356" s="253"/>
      <c r="E356" s="253" t="s">
        <v>5861</v>
      </c>
      <c r="F356" s="253"/>
      <c r="G356" s="253"/>
      <c r="L356" t="s">
        <v>5936</v>
      </c>
      <c r="P356" t="s">
        <v>5936</v>
      </c>
    </row>
    <row r="357" spans="1:16" x14ac:dyDescent="0.25">
      <c r="A357" s="253" t="s">
        <v>5863</v>
      </c>
      <c r="C357" s="253"/>
      <c r="D357" s="253"/>
      <c r="E357" s="253" t="s">
        <v>5862</v>
      </c>
      <c r="F357" s="253"/>
      <c r="G357" s="253"/>
      <c r="L357" t="s">
        <v>5937</v>
      </c>
      <c r="P357" t="s">
        <v>5937</v>
      </c>
    </row>
    <row r="358" spans="1:16" x14ac:dyDescent="0.25">
      <c r="A358" s="253" t="s">
        <v>5869</v>
      </c>
      <c r="C358" s="253"/>
      <c r="D358" s="253"/>
      <c r="E358" s="253" t="s">
        <v>5869</v>
      </c>
      <c r="F358" s="253"/>
      <c r="G358" s="253"/>
    </row>
    <row r="359" spans="1:16" x14ac:dyDescent="0.25">
      <c r="A359" s="253" t="s">
        <v>5882</v>
      </c>
      <c r="C359" s="253"/>
      <c r="D359" s="253"/>
      <c r="E359" s="253" t="s">
        <v>5882</v>
      </c>
      <c r="F359" s="253"/>
      <c r="G359" s="253"/>
    </row>
    <row r="360" spans="1:16" x14ac:dyDescent="0.25">
      <c r="A360" s="253" t="s">
        <v>5894</v>
      </c>
      <c r="C360" s="253"/>
      <c r="D360" s="253"/>
      <c r="E360" s="253" t="s">
        <v>5883</v>
      </c>
      <c r="F360" s="253"/>
    </row>
    <row r="361" spans="1:16" x14ac:dyDescent="0.25">
      <c r="A361" s="253" t="s">
        <v>5895</v>
      </c>
      <c r="C361" s="253"/>
      <c r="D361" s="253"/>
      <c r="E361" s="253" t="s">
        <v>5894</v>
      </c>
    </row>
    <row r="362" spans="1:16" x14ac:dyDescent="0.25">
      <c r="A362" s="253" t="s">
        <v>5918</v>
      </c>
      <c r="C362" s="253"/>
      <c r="D362" s="253"/>
      <c r="E362" s="253" t="s">
        <v>5895</v>
      </c>
    </row>
    <row r="363" spans="1:16" x14ac:dyDescent="0.25">
      <c r="A363" s="253" t="s">
        <v>5924</v>
      </c>
      <c r="B363" s="253"/>
      <c r="C363" s="253"/>
      <c r="D363" s="253"/>
      <c r="E363" s="253" t="s">
        <v>5896</v>
      </c>
      <c r="F363" s="253"/>
      <c r="G363" s="253"/>
      <c r="H363" s="253"/>
    </row>
    <row r="364" spans="1:16" x14ac:dyDescent="0.25">
      <c r="A364" s="253" t="s">
        <v>5925</v>
      </c>
      <c r="B364" s="253"/>
      <c r="C364" s="253"/>
      <c r="D364" s="253"/>
      <c r="E364" s="253" t="s">
        <v>5897</v>
      </c>
      <c r="F364" s="253"/>
      <c r="G364" s="253"/>
      <c r="H364" s="253"/>
    </row>
    <row r="365" spans="1:16" x14ac:dyDescent="0.25">
      <c r="A365" s="253" t="s">
        <v>5926</v>
      </c>
      <c r="B365" s="253"/>
      <c r="C365" s="253"/>
      <c r="D365" s="253"/>
      <c r="E365" s="253" t="s">
        <v>5901</v>
      </c>
      <c r="F365" s="253"/>
      <c r="G365" s="253"/>
      <c r="H365" s="253"/>
    </row>
    <row r="366" spans="1:16" x14ac:dyDescent="0.25">
      <c r="A366" s="253" t="s">
        <v>5927</v>
      </c>
      <c r="B366" s="253"/>
      <c r="C366" s="253"/>
      <c r="D366" s="253"/>
      <c r="E366" s="253" t="s">
        <v>5902</v>
      </c>
      <c r="F366" s="253"/>
      <c r="G366" s="253"/>
      <c r="H366" s="253"/>
    </row>
    <row r="367" spans="1:16" x14ac:dyDescent="0.25">
      <c r="A367" s="253" t="s">
        <v>5928</v>
      </c>
      <c r="B367" s="253"/>
      <c r="C367" s="253"/>
      <c r="D367" s="253"/>
      <c r="E367" s="253" t="s">
        <v>5908</v>
      </c>
      <c r="F367" s="253"/>
      <c r="G367" s="253"/>
      <c r="H367" s="253"/>
    </row>
    <row r="368" spans="1:16" x14ac:dyDescent="0.25">
      <c r="A368" s="253" t="s">
        <v>5929</v>
      </c>
      <c r="B368" s="253"/>
      <c r="C368" s="253"/>
      <c r="D368" s="253"/>
      <c r="E368" s="253" t="s">
        <v>5918</v>
      </c>
      <c r="F368" s="253"/>
      <c r="G368" s="253"/>
      <c r="H368" s="253"/>
    </row>
    <row r="369" spans="1:8" x14ac:dyDescent="0.25">
      <c r="A369" s="253" t="s">
        <v>5930</v>
      </c>
      <c r="B369" s="253"/>
      <c r="C369" s="253"/>
      <c r="D369" s="253"/>
      <c r="E369" s="253" t="s">
        <v>5924</v>
      </c>
      <c r="F369" s="253"/>
      <c r="G369" s="253"/>
      <c r="H369" s="253"/>
    </row>
    <row r="370" spans="1:8" x14ac:dyDescent="0.25">
      <c r="A370" s="253" t="s">
        <v>5931</v>
      </c>
      <c r="B370" s="253"/>
      <c r="C370" s="253"/>
      <c r="D370" s="253"/>
      <c r="E370" s="253" t="s">
        <v>5925</v>
      </c>
      <c r="F370" s="253"/>
      <c r="G370" s="253"/>
      <c r="H370" s="253"/>
    </row>
    <row r="371" spans="1:8" x14ac:dyDescent="0.25">
      <c r="A371" s="253" t="s">
        <v>5932</v>
      </c>
      <c r="B371" s="253"/>
      <c r="C371" s="253"/>
      <c r="D371" s="253"/>
      <c r="E371" s="253" t="s">
        <v>5926</v>
      </c>
      <c r="F371" s="253"/>
      <c r="G371" s="253"/>
      <c r="H371" s="253"/>
    </row>
    <row r="372" spans="1:8" x14ac:dyDescent="0.25">
      <c r="A372" s="253" t="s">
        <v>5933</v>
      </c>
      <c r="B372" s="253"/>
      <c r="C372" s="253"/>
      <c r="D372" s="253"/>
      <c r="E372" s="253" t="s">
        <v>5927</v>
      </c>
      <c r="F372" s="253"/>
      <c r="G372" s="253"/>
      <c r="H372" s="253"/>
    </row>
    <row r="373" spans="1:8" x14ac:dyDescent="0.25">
      <c r="A373" s="253" t="s">
        <v>5934</v>
      </c>
      <c r="B373" s="253"/>
      <c r="C373" s="253"/>
      <c r="D373" s="253"/>
      <c r="E373" s="253" t="s">
        <v>5928</v>
      </c>
      <c r="F373" s="253"/>
      <c r="G373" s="253"/>
      <c r="H373" s="253"/>
    </row>
    <row r="374" spans="1:8" x14ac:dyDescent="0.25">
      <c r="A374" s="253" t="s">
        <v>5935</v>
      </c>
      <c r="B374" s="253"/>
      <c r="C374" s="253"/>
      <c r="D374" s="253"/>
      <c r="E374" s="253" t="s">
        <v>5929</v>
      </c>
      <c r="F374" s="253"/>
      <c r="G374" s="253"/>
      <c r="H374" s="253"/>
    </row>
    <row r="375" spans="1:8" x14ac:dyDescent="0.25">
      <c r="A375" s="253" t="s">
        <v>5938</v>
      </c>
      <c r="B375" s="253"/>
      <c r="C375" s="253"/>
      <c r="D375" s="253"/>
      <c r="E375" s="253" t="s">
        <v>5930</v>
      </c>
      <c r="F375" s="253"/>
      <c r="G375" s="253"/>
      <c r="H375" s="253"/>
    </row>
    <row r="376" spans="1:8" x14ac:dyDescent="0.25">
      <c r="A376" s="253" t="s">
        <v>5939</v>
      </c>
      <c r="B376" s="253"/>
      <c r="C376" s="253"/>
      <c r="D376" s="253"/>
      <c r="E376" s="253" t="s">
        <v>5931</v>
      </c>
      <c r="F376" s="253"/>
      <c r="G376" s="253"/>
      <c r="H376" s="253"/>
    </row>
    <row r="377" spans="1:8" x14ac:dyDescent="0.25">
      <c r="A377" s="253"/>
      <c r="B377" s="253"/>
      <c r="C377" s="253"/>
      <c r="D377" s="253"/>
      <c r="E377" s="253" t="s">
        <v>5932</v>
      </c>
      <c r="F377" s="253"/>
      <c r="G377" s="253"/>
      <c r="H377" s="253"/>
    </row>
    <row r="378" spans="1:8" x14ac:dyDescent="0.25">
      <c r="A378" s="253"/>
      <c r="B378" s="253"/>
      <c r="C378" s="253"/>
      <c r="D378" s="253"/>
      <c r="E378" s="253" t="s">
        <v>5933</v>
      </c>
      <c r="F378" s="253"/>
      <c r="G378" s="253"/>
      <c r="H378" s="253"/>
    </row>
    <row r="379" spans="1:8" x14ac:dyDescent="0.25">
      <c r="A379" s="253"/>
      <c r="B379" s="253"/>
      <c r="C379" s="253"/>
      <c r="D379" s="253"/>
      <c r="E379" s="253" t="s">
        <v>5934</v>
      </c>
      <c r="F379" s="253"/>
      <c r="G379" s="253"/>
      <c r="H379" s="253"/>
    </row>
    <row r="380" spans="1:8" x14ac:dyDescent="0.25">
      <c r="A380" s="253"/>
      <c r="B380" s="253"/>
      <c r="C380" s="253"/>
      <c r="D380" s="253"/>
      <c r="E380" s="253" t="s">
        <v>5935</v>
      </c>
      <c r="F380" s="253"/>
      <c r="G380" s="253"/>
      <c r="H380" s="253"/>
    </row>
    <row r="381" spans="1:8" x14ac:dyDescent="0.25">
      <c r="A381" s="253"/>
      <c r="B381" s="253"/>
      <c r="C381" s="253"/>
      <c r="D381" s="253"/>
      <c r="E381" s="253" t="s">
        <v>5938</v>
      </c>
      <c r="F381" s="253"/>
      <c r="G381" s="253"/>
      <c r="H381" s="253"/>
    </row>
    <row r="382" spans="1:8" x14ac:dyDescent="0.25">
      <c r="A382" s="253"/>
      <c r="B382" s="253"/>
      <c r="C382" s="253"/>
      <c r="D382" s="253"/>
      <c r="E382" s="253" t="s">
        <v>5939</v>
      </c>
      <c r="F382" s="253"/>
      <c r="G382" s="253"/>
      <c r="H382" s="253"/>
    </row>
    <row r="383" spans="1:8" x14ac:dyDescent="0.25">
      <c r="A383" s="253"/>
      <c r="B383" s="253"/>
      <c r="C383" s="253"/>
      <c r="D383" s="253"/>
      <c r="E383" s="253" t="s">
        <v>5955</v>
      </c>
      <c r="F383" s="253"/>
      <c r="G383" s="253"/>
      <c r="H383" s="253"/>
    </row>
    <row r="384" spans="1:8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E386" s="253"/>
    </row>
    <row r="387" spans="1:16" x14ac:dyDescent="0.25">
      <c r="A387" s="252" t="s">
        <v>2587</v>
      </c>
      <c r="E387" s="252" t="s">
        <v>2587</v>
      </c>
      <c r="L387" s="252" t="s">
        <v>2587</v>
      </c>
      <c r="P387" s="252" t="s">
        <v>2587</v>
      </c>
    </row>
    <row r="388" spans="1:16" x14ac:dyDescent="0.25">
      <c r="A388" t="s">
        <v>5818</v>
      </c>
      <c r="C388" s="253"/>
      <c r="D388" s="253"/>
      <c r="E388" s="253" t="s">
        <v>5732</v>
      </c>
    </row>
    <row r="389" spans="1:16" x14ac:dyDescent="0.25">
      <c r="A389" s="253" t="s">
        <v>5616</v>
      </c>
      <c r="B389" s="253"/>
      <c r="C389" s="253"/>
      <c r="D389" s="253"/>
      <c r="E389" t="s">
        <v>5824</v>
      </c>
    </row>
    <row r="390" spans="1:16" x14ac:dyDescent="0.25">
      <c r="A390" t="s">
        <v>5268</v>
      </c>
      <c r="B390" s="253"/>
      <c r="C390" s="253"/>
      <c r="D390" s="253"/>
      <c r="E390" s="253" t="s">
        <v>5635</v>
      </c>
    </row>
    <row r="391" spans="1:16" x14ac:dyDescent="0.25">
      <c r="A391" t="s">
        <v>5535</v>
      </c>
      <c r="B391" s="253"/>
      <c r="C391" s="253"/>
      <c r="D391" s="253"/>
      <c r="E391" s="253"/>
    </row>
    <row r="392" spans="1:16" x14ac:dyDescent="0.25">
      <c r="A392" t="s">
        <v>5428</v>
      </c>
      <c r="B392" s="253"/>
      <c r="C392" s="253"/>
      <c r="D392" s="253"/>
      <c r="E392" s="253"/>
    </row>
    <row r="393" spans="1:16" x14ac:dyDescent="0.25">
      <c r="A393" s="253" t="s">
        <v>5567</v>
      </c>
      <c r="B393" s="253"/>
      <c r="C393" s="253"/>
      <c r="D393" s="253"/>
      <c r="E393" s="253"/>
    </row>
    <row r="394" spans="1:16" x14ac:dyDescent="0.25">
      <c r="A394" s="253" t="s">
        <v>5489</v>
      </c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</row>
    <row r="397" spans="1:16" x14ac:dyDescent="0.25">
      <c r="A397" s="253"/>
    </row>
    <row r="398" spans="1:16" x14ac:dyDescent="0.25">
      <c r="A398" s="253"/>
    </row>
    <row r="399" spans="1:16" x14ac:dyDescent="0.25">
      <c r="A399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H42"/>
  <sheetViews>
    <sheetView topLeftCell="A19" workbookViewId="0">
      <selection activeCell="A12" sqref="A12:XFD12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5016</v>
      </c>
      <c r="C7" s="123" t="s">
        <v>3719</v>
      </c>
      <c r="D7" s="124" t="s">
        <v>5052</v>
      </c>
      <c r="E7" s="123">
        <v>127</v>
      </c>
      <c r="F7" s="124">
        <v>44669</v>
      </c>
      <c r="G7" s="86" t="s">
        <v>2950</v>
      </c>
      <c r="H7" t="s">
        <v>5692</v>
      </c>
    </row>
    <row r="8" spans="1:8" x14ac:dyDescent="0.25">
      <c r="A8" s="158">
        <v>7</v>
      </c>
      <c r="B8" s="51" t="s">
        <v>5171</v>
      </c>
      <c r="C8" s="123">
        <v>631</v>
      </c>
      <c r="D8" s="124" t="s">
        <v>5172</v>
      </c>
      <c r="E8" s="123">
        <v>254</v>
      </c>
      <c r="F8" s="124">
        <v>44805</v>
      </c>
      <c r="G8" s="86" t="s">
        <v>2950</v>
      </c>
    </row>
    <row r="9" spans="1:8" x14ac:dyDescent="0.25">
      <c r="A9" s="158">
        <v>8</v>
      </c>
      <c r="B9" s="51" t="s">
        <v>5202</v>
      </c>
      <c r="C9" s="123" t="s">
        <v>5203</v>
      </c>
      <c r="D9" s="124" t="s">
        <v>5172</v>
      </c>
      <c r="E9" s="123">
        <v>299</v>
      </c>
      <c r="F9" s="124">
        <v>44811</v>
      </c>
      <c r="G9" s="86" t="s">
        <v>2950</v>
      </c>
      <c r="H9" t="s">
        <v>5857</v>
      </c>
    </row>
    <row r="10" spans="1:8" x14ac:dyDescent="0.25">
      <c r="A10" s="158">
        <v>9</v>
      </c>
      <c r="B10" s="51" t="s">
        <v>5281</v>
      </c>
      <c r="C10" s="123">
        <v>232</v>
      </c>
      <c r="D10" s="124" t="s">
        <v>5282</v>
      </c>
      <c r="E10" s="123">
        <v>356</v>
      </c>
      <c r="F10" s="124">
        <v>44825</v>
      </c>
      <c r="G10" s="140" t="s">
        <v>2843</v>
      </c>
    </row>
    <row r="11" spans="1:8" x14ac:dyDescent="0.25">
      <c r="A11" s="158">
        <v>10</v>
      </c>
      <c r="B11" s="51" t="s">
        <v>5390</v>
      </c>
      <c r="C11" s="123">
        <v>611</v>
      </c>
      <c r="D11" s="124" t="s">
        <v>5172</v>
      </c>
      <c r="E11" s="123">
        <v>419</v>
      </c>
      <c r="F11" s="124">
        <v>44846</v>
      </c>
      <c r="G11" s="86" t="s">
        <v>2950</v>
      </c>
    </row>
    <row r="12" spans="1:8" x14ac:dyDescent="0.25">
      <c r="A12" s="158">
        <v>11</v>
      </c>
      <c r="B12" s="51" t="s">
        <v>5442</v>
      </c>
      <c r="C12" s="123" t="s">
        <v>5059</v>
      </c>
      <c r="D12" s="124" t="s">
        <v>5443</v>
      </c>
      <c r="E12" s="123">
        <v>464</v>
      </c>
      <c r="F12" s="124">
        <v>44862</v>
      </c>
      <c r="G12" s="86" t="s">
        <v>2950</v>
      </c>
    </row>
    <row r="13" spans="1:8" x14ac:dyDescent="0.25">
      <c r="A13" s="158">
        <v>12</v>
      </c>
      <c r="B13" s="65" t="s">
        <v>5470</v>
      </c>
      <c r="C13" s="287" t="s">
        <v>5471</v>
      </c>
      <c r="D13" s="288" t="s">
        <v>5472</v>
      </c>
      <c r="E13" s="287">
        <v>480</v>
      </c>
      <c r="F13" s="288">
        <v>44872</v>
      </c>
      <c r="G13" s="244" t="s">
        <v>2843</v>
      </c>
    </row>
    <row r="14" spans="1:8" x14ac:dyDescent="0.25">
      <c r="A14" s="158">
        <v>13</v>
      </c>
      <c r="B14" s="65" t="s">
        <v>5473</v>
      </c>
      <c r="C14" s="287" t="s">
        <v>3829</v>
      </c>
      <c r="D14" s="288" t="s">
        <v>5472</v>
      </c>
      <c r="E14" s="287">
        <v>479</v>
      </c>
      <c r="F14" s="288">
        <v>44872</v>
      </c>
      <c r="G14" s="244" t="s">
        <v>2843</v>
      </c>
    </row>
    <row r="15" spans="1:8" x14ac:dyDescent="0.25">
      <c r="A15" s="158">
        <v>14</v>
      </c>
      <c r="B15" s="65" t="s">
        <v>5474</v>
      </c>
      <c r="C15" s="287" t="s">
        <v>4922</v>
      </c>
      <c r="D15" s="288" t="s">
        <v>5472</v>
      </c>
      <c r="E15" s="287">
        <v>481</v>
      </c>
      <c r="F15" s="288">
        <v>44872</v>
      </c>
      <c r="G15" s="244" t="s">
        <v>2843</v>
      </c>
    </row>
    <row r="16" spans="1:8" x14ac:dyDescent="0.25">
      <c r="A16" s="158">
        <v>15</v>
      </c>
      <c r="B16" s="65" t="s">
        <v>5486</v>
      </c>
      <c r="C16" s="287" t="s">
        <v>5487</v>
      </c>
      <c r="D16" s="288" t="s">
        <v>5488</v>
      </c>
      <c r="E16" s="287">
        <v>488</v>
      </c>
      <c r="F16" s="288">
        <v>44875</v>
      </c>
      <c r="G16" s="244" t="s">
        <v>2843</v>
      </c>
    </row>
    <row r="17" spans="1:7" x14ac:dyDescent="0.25">
      <c r="A17" s="158">
        <v>16</v>
      </c>
      <c r="B17" s="51" t="s">
        <v>5504</v>
      </c>
      <c r="C17" s="123" t="s">
        <v>4490</v>
      </c>
      <c r="D17" s="124" t="s">
        <v>5172</v>
      </c>
      <c r="E17" s="123">
        <v>503</v>
      </c>
      <c r="F17" s="124">
        <v>44882</v>
      </c>
      <c r="G17" s="140" t="s">
        <v>2843</v>
      </c>
    </row>
    <row r="18" spans="1:7" x14ac:dyDescent="0.25">
      <c r="A18" s="158">
        <v>17</v>
      </c>
      <c r="B18" s="65" t="s">
        <v>5539</v>
      </c>
      <c r="C18" s="287" t="s">
        <v>5532</v>
      </c>
      <c r="D18" s="288" t="s">
        <v>5540</v>
      </c>
      <c r="E18" s="287">
        <v>532</v>
      </c>
      <c r="F18" s="288">
        <v>44900</v>
      </c>
      <c r="G18" s="244" t="s">
        <v>2843</v>
      </c>
    </row>
    <row r="19" spans="1:7" x14ac:dyDescent="0.25">
      <c r="A19" s="158">
        <v>18</v>
      </c>
      <c r="B19" s="83" t="s">
        <v>5542</v>
      </c>
      <c r="C19" s="221">
        <v>232</v>
      </c>
      <c r="D19" s="222" t="s">
        <v>5172</v>
      </c>
      <c r="E19" s="221">
        <v>539</v>
      </c>
      <c r="F19" s="222">
        <v>44903</v>
      </c>
      <c r="G19" s="140" t="s">
        <v>2843</v>
      </c>
    </row>
    <row r="20" spans="1:7" x14ac:dyDescent="0.25">
      <c r="A20" s="158">
        <v>19</v>
      </c>
      <c r="B20" s="83" t="s">
        <v>5555</v>
      </c>
      <c r="C20" s="221">
        <v>432</v>
      </c>
      <c r="D20" s="222" t="s">
        <v>5172</v>
      </c>
      <c r="E20" s="221">
        <v>548</v>
      </c>
      <c r="F20" s="222">
        <v>44914</v>
      </c>
      <c r="G20" s="140" t="s">
        <v>2843</v>
      </c>
    </row>
    <row r="21" spans="1:7" x14ac:dyDescent="0.25">
      <c r="A21" s="158">
        <v>20</v>
      </c>
      <c r="B21" s="65" t="s">
        <v>5559</v>
      </c>
      <c r="C21" s="287" t="s">
        <v>5560</v>
      </c>
      <c r="D21" s="288" t="s">
        <v>5561</v>
      </c>
      <c r="E21" s="287">
        <v>550</v>
      </c>
      <c r="F21" s="288">
        <v>44917</v>
      </c>
      <c r="G21" s="396" t="s">
        <v>2950</v>
      </c>
    </row>
    <row r="22" spans="1:7" x14ac:dyDescent="0.25">
      <c r="A22" s="158">
        <v>21</v>
      </c>
      <c r="B22" s="83" t="s">
        <v>5576</v>
      </c>
      <c r="C22" s="221" t="s">
        <v>5577</v>
      </c>
      <c r="D22" s="222" t="s">
        <v>5578</v>
      </c>
      <c r="E22" s="221">
        <v>12</v>
      </c>
      <c r="F22" s="222">
        <v>44943</v>
      </c>
      <c r="G22" s="86" t="s">
        <v>2950</v>
      </c>
    </row>
    <row r="23" spans="1:7" x14ac:dyDescent="0.25">
      <c r="A23" s="158">
        <v>22</v>
      </c>
      <c r="B23" s="51" t="s">
        <v>3946</v>
      </c>
      <c r="C23" s="123">
        <v>831</v>
      </c>
      <c r="D23" s="124" t="s">
        <v>5587</v>
      </c>
      <c r="E23" s="123">
        <v>17</v>
      </c>
      <c r="F23" s="124">
        <v>44945</v>
      </c>
      <c r="G23" s="86" t="s">
        <v>2950</v>
      </c>
    </row>
    <row r="24" spans="1:7" x14ac:dyDescent="0.25">
      <c r="A24" s="158">
        <v>23</v>
      </c>
      <c r="B24" s="51" t="s">
        <v>5601</v>
      </c>
      <c r="C24" s="123" t="s">
        <v>5050</v>
      </c>
      <c r="D24" s="124" t="s">
        <v>5602</v>
      </c>
      <c r="E24" s="123">
        <v>28</v>
      </c>
      <c r="F24" s="124">
        <v>44951</v>
      </c>
      <c r="G24" s="140" t="s">
        <v>2843</v>
      </c>
    </row>
    <row r="25" spans="1:7" x14ac:dyDescent="0.25">
      <c r="A25" s="158">
        <v>24</v>
      </c>
      <c r="B25" s="51" t="s">
        <v>5610</v>
      </c>
      <c r="C25" s="123">
        <v>531</v>
      </c>
      <c r="D25" s="124" t="s">
        <v>5611</v>
      </c>
      <c r="E25" s="123">
        <v>42</v>
      </c>
      <c r="F25" s="124">
        <v>44963</v>
      </c>
      <c r="G25" s="86" t="s">
        <v>2950</v>
      </c>
    </row>
    <row r="26" spans="1:7" x14ac:dyDescent="0.25">
      <c r="A26" s="158">
        <v>25</v>
      </c>
      <c r="B26" s="51" t="s">
        <v>5642</v>
      </c>
      <c r="C26" s="334" t="s">
        <v>3981</v>
      </c>
      <c r="D26" s="124" t="s">
        <v>5643</v>
      </c>
      <c r="E26" s="123">
        <v>71</v>
      </c>
      <c r="F26" s="124">
        <v>44987</v>
      </c>
      <c r="G26" s="86" t="s">
        <v>2950</v>
      </c>
    </row>
    <row r="27" spans="1:7" x14ac:dyDescent="0.25">
      <c r="A27" s="158">
        <v>26</v>
      </c>
      <c r="B27" s="51" t="s">
        <v>5645</v>
      </c>
      <c r="C27" s="123" t="s">
        <v>5646</v>
      </c>
      <c r="D27" s="124" t="s">
        <v>5647</v>
      </c>
      <c r="E27" s="123">
        <v>73</v>
      </c>
      <c r="F27" s="124">
        <v>44988</v>
      </c>
      <c r="G27" s="140" t="s">
        <v>2843</v>
      </c>
    </row>
    <row r="28" spans="1:7" x14ac:dyDescent="0.25">
      <c r="A28" s="158">
        <v>27</v>
      </c>
      <c r="B28" s="51" t="s">
        <v>5652</v>
      </c>
      <c r="C28" s="123" t="s">
        <v>4525</v>
      </c>
      <c r="D28" s="124" t="s">
        <v>5657</v>
      </c>
      <c r="E28" s="123">
        <v>76</v>
      </c>
      <c r="F28" s="124">
        <v>44994</v>
      </c>
      <c r="G28" s="140" t="s">
        <v>2843</v>
      </c>
    </row>
    <row r="29" spans="1:7" x14ac:dyDescent="0.25">
      <c r="A29" s="158">
        <v>28</v>
      </c>
      <c r="B29" s="51" t="s">
        <v>5697</v>
      </c>
      <c r="C29" s="123">
        <v>531</v>
      </c>
      <c r="D29" s="124" t="s">
        <v>5698</v>
      </c>
      <c r="E29" s="123">
        <v>107</v>
      </c>
      <c r="F29" s="124">
        <v>45037</v>
      </c>
      <c r="G29" s="302" t="s">
        <v>2950</v>
      </c>
    </row>
    <row r="30" spans="1:7" x14ac:dyDescent="0.25">
      <c r="A30" s="158">
        <v>29</v>
      </c>
      <c r="B30" s="51" t="s">
        <v>5700</v>
      </c>
      <c r="C30" s="123">
        <v>332</v>
      </c>
      <c r="D30" s="124" t="s">
        <v>5701</v>
      </c>
      <c r="E30" s="123">
        <v>112</v>
      </c>
      <c r="F30" s="124">
        <v>45042</v>
      </c>
      <c r="G30" s="140" t="s">
        <v>2843</v>
      </c>
    </row>
    <row r="31" spans="1:7" x14ac:dyDescent="0.25">
      <c r="A31" s="158">
        <v>30</v>
      </c>
      <c r="B31" s="51" t="s">
        <v>5702</v>
      </c>
      <c r="C31" s="123">
        <v>921</v>
      </c>
      <c r="D31" s="124" t="s">
        <v>5703</v>
      </c>
      <c r="E31" s="123">
        <v>111</v>
      </c>
      <c r="F31" s="124">
        <v>45041</v>
      </c>
      <c r="G31" s="86" t="s">
        <v>2950</v>
      </c>
    </row>
    <row r="32" spans="1:7" x14ac:dyDescent="0.25">
      <c r="A32" s="158">
        <v>31</v>
      </c>
      <c r="B32" s="51" t="s">
        <v>5706</v>
      </c>
      <c r="C32" s="123" t="s">
        <v>5135</v>
      </c>
      <c r="D32" s="124" t="s">
        <v>5707</v>
      </c>
      <c r="E32" s="123">
        <v>113</v>
      </c>
      <c r="F32" s="124">
        <v>45042</v>
      </c>
      <c r="G32" s="140" t="s">
        <v>2843</v>
      </c>
    </row>
    <row r="33" spans="1:7" x14ac:dyDescent="0.25">
      <c r="A33" s="158">
        <v>32</v>
      </c>
      <c r="B33" s="65" t="s">
        <v>5713</v>
      </c>
      <c r="C33" s="287" t="s">
        <v>3829</v>
      </c>
      <c r="D33" s="288" t="s">
        <v>5712</v>
      </c>
      <c r="E33" s="287">
        <v>116</v>
      </c>
      <c r="F33" s="288">
        <v>45043</v>
      </c>
      <c r="G33" s="244" t="s">
        <v>2843</v>
      </c>
    </row>
    <row r="34" spans="1:7" x14ac:dyDescent="0.25">
      <c r="A34" s="158">
        <v>33</v>
      </c>
      <c r="B34" s="65" t="s">
        <v>5720</v>
      </c>
      <c r="C34" s="287" t="s">
        <v>5721</v>
      </c>
      <c r="D34" s="288" t="s">
        <v>5722</v>
      </c>
      <c r="E34" s="287">
        <v>124</v>
      </c>
      <c r="F34" s="288">
        <v>45063</v>
      </c>
      <c r="G34" s="244" t="s">
        <v>2843</v>
      </c>
    </row>
    <row r="35" spans="1:7" x14ac:dyDescent="0.25">
      <c r="A35" s="158">
        <v>34</v>
      </c>
      <c r="B35" s="65" t="s">
        <v>5723</v>
      </c>
      <c r="C35" s="287" t="s">
        <v>5721</v>
      </c>
      <c r="D35" s="288" t="s">
        <v>5722</v>
      </c>
      <c r="E35" s="287">
        <v>125</v>
      </c>
      <c r="F35" s="288">
        <v>45063</v>
      </c>
      <c r="G35" s="244" t="s">
        <v>2843</v>
      </c>
    </row>
    <row r="36" spans="1:7" x14ac:dyDescent="0.25">
      <c r="A36" s="158">
        <v>35</v>
      </c>
      <c r="B36" s="51" t="s">
        <v>5725</v>
      </c>
      <c r="C36" s="123">
        <v>342</v>
      </c>
      <c r="D36" s="124" t="s">
        <v>5726</v>
      </c>
      <c r="E36" s="123">
        <v>129</v>
      </c>
      <c r="F36" s="124">
        <v>45069</v>
      </c>
      <c r="G36" s="140" t="s">
        <v>2843</v>
      </c>
    </row>
    <row r="37" spans="1:7" x14ac:dyDescent="0.25">
      <c r="A37" s="158">
        <v>36</v>
      </c>
      <c r="B37" s="51" t="s">
        <v>5743</v>
      </c>
      <c r="C37" s="123">
        <v>921</v>
      </c>
      <c r="D37" s="124" t="s">
        <v>5726</v>
      </c>
      <c r="E37" s="123">
        <v>155</v>
      </c>
      <c r="F37" s="124">
        <v>45097</v>
      </c>
      <c r="G37" s="86" t="s">
        <v>2950</v>
      </c>
    </row>
    <row r="38" spans="1:7" x14ac:dyDescent="0.25">
      <c r="A38" s="158">
        <v>37</v>
      </c>
      <c r="B38" s="51" t="s">
        <v>5757</v>
      </c>
      <c r="C38" s="123" t="s">
        <v>4525</v>
      </c>
      <c r="D38" s="124" t="s">
        <v>5758</v>
      </c>
      <c r="E38" s="123">
        <v>171</v>
      </c>
      <c r="F38" s="124">
        <v>45107</v>
      </c>
      <c r="G38" s="140" t="s">
        <v>2843</v>
      </c>
    </row>
    <row r="39" spans="1:7" x14ac:dyDescent="0.25">
      <c r="A39" s="158">
        <v>38</v>
      </c>
      <c r="B39" s="51" t="s">
        <v>5829</v>
      </c>
      <c r="C39" s="123">
        <v>342</v>
      </c>
      <c r="D39" s="124" t="s">
        <v>5830</v>
      </c>
      <c r="E39" s="123">
        <v>250</v>
      </c>
      <c r="F39" s="124">
        <v>45175</v>
      </c>
      <c r="G39" s="140" t="s">
        <v>2843</v>
      </c>
    </row>
    <row r="40" spans="1:7" x14ac:dyDescent="0.25">
      <c r="A40" s="158">
        <v>39</v>
      </c>
      <c r="B40" s="51" t="s">
        <v>5833</v>
      </c>
      <c r="C40" s="123">
        <v>31</v>
      </c>
      <c r="D40" s="124" t="s">
        <v>5834</v>
      </c>
      <c r="E40" s="123">
        <v>253</v>
      </c>
      <c r="F40" s="124">
        <v>45175</v>
      </c>
      <c r="G40" s="86" t="s">
        <v>2950</v>
      </c>
    </row>
    <row r="41" spans="1:7" x14ac:dyDescent="0.25">
      <c r="A41" s="104">
        <v>40</v>
      </c>
      <c r="B41" s="65" t="s">
        <v>5852</v>
      </c>
      <c r="C41" s="287" t="s">
        <v>5853</v>
      </c>
      <c r="D41" s="288" t="s">
        <v>5854</v>
      </c>
      <c r="E41" s="287">
        <v>260</v>
      </c>
      <c r="F41" s="288">
        <v>45177</v>
      </c>
      <c r="G41" s="181" t="s">
        <v>2950</v>
      </c>
    </row>
    <row r="42" spans="1:7" x14ac:dyDescent="0.25">
      <c r="A42" s="158">
        <v>41</v>
      </c>
      <c r="B42" s="51" t="s">
        <v>5952</v>
      </c>
      <c r="C42" s="123">
        <v>631</v>
      </c>
      <c r="D42" s="124" t="s">
        <v>5834</v>
      </c>
      <c r="E42" s="123">
        <v>344</v>
      </c>
      <c r="F42" s="124">
        <v>45166</v>
      </c>
      <c r="G42" s="86" t="s">
        <v>2950</v>
      </c>
    </row>
  </sheetData>
  <pageMargins left="0.7" right="0.7" top="0.75" bottom="0.75" header="0.3" footer="0.3"/>
  <pageSetup paperSize="9" scale="44" fitToHeight="0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Y407"/>
  <sheetViews>
    <sheetView zoomScaleNormal="100" workbookViewId="0">
      <pane ySplit="2" topLeftCell="A87" activePane="bottomLeft" state="frozen"/>
      <selection pane="bottomLeft" activeCell="A99" sqref="A99:XFD99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6" ht="28.9" customHeight="1" x14ac:dyDescent="0.25">
      <c r="A1" s="536" t="s">
        <v>5958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6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6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6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C4+C11+C22+C32+C38+C44+C55+C61+C119+C131+C142+C151+C161+C67+C95+C102+C12+C13+C23+C24+C68+C132+C143+C162+C114+C103</f>
        <v>400</v>
      </c>
      <c r="G4" s="24">
        <f>C6+C14+C25+C33+C39+C47+C56+C121+C134+C135+C144+C145+C153+C164+C62+C71+C96+C105+C15+C16+C26+C27+C72+C122+C136+C154+C165+C115+C106</f>
        <v>390</v>
      </c>
      <c r="H4" s="24">
        <f>C7+C17+C28+C34+C40+C49+C57+C63+C123+C137+C138+C146+C155+C166+C147+C97+C108+C75+C76+C124+C116</f>
        <v>373</v>
      </c>
      <c r="I4" s="24">
        <f>C8+C35+C41+C51+C58+C64+C125+C139+C148+C157+C168+C169+C140+C98+C110+C79+C81+C149+C170+C126+C52</f>
        <v>285</v>
      </c>
      <c r="J4" s="24"/>
      <c r="K4" s="170">
        <f>F4+G4+H4+I4</f>
        <v>1448</v>
      </c>
      <c r="O4" s="303"/>
      <c r="P4" s="220"/>
    </row>
    <row r="5" spans="1:16" x14ac:dyDescent="0.25">
      <c r="A5" s="359" t="s">
        <v>2888</v>
      </c>
      <c r="B5" s="24">
        <v>0</v>
      </c>
      <c r="C5" s="24">
        <v>0</v>
      </c>
      <c r="D5" s="24">
        <v>0</v>
      </c>
      <c r="E5" s="97"/>
      <c r="F5" s="24"/>
      <c r="G5" s="24"/>
      <c r="H5" s="24"/>
      <c r="I5" s="24"/>
      <c r="J5" s="24"/>
      <c r="K5" s="170"/>
    </row>
    <row r="6" spans="1:16" x14ac:dyDescent="0.25">
      <c r="A6" s="62">
        <v>121</v>
      </c>
      <c r="B6" s="24">
        <v>1</v>
      </c>
      <c r="C6" s="24">
        <v>25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6" x14ac:dyDescent="0.25">
      <c r="A7" s="62">
        <v>131</v>
      </c>
      <c r="B7" s="24">
        <v>0</v>
      </c>
      <c r="C7" s="24">
        <v>24</v>
      </c>
      <c r="D7" s="5">
        <v>0</v>
      </c>
      <c r="E7" s="338"/>
      <c r="F7" s="94">
        <f>SUM(B4+B11+B12+B13+B22+B23+B24+B32+B38+B44+B55+B61+B67+B68+B95+B102+B119+B120+B131+B132+B133+B142+B143+B151+B152+B161+B162+B163+B103+B69+B45+B70+B87+B88+B114+B104+B46+B171)</f>
        <v>368</v>
      </c>
      <c r="G7" s="5">
        <f>B6+B14+B15+B16+B25+B26+B27+B33+B39+B47+B56+B62+B121+B134+B135+B144+B153+B164+B165+B145+B71+B96+B105+B72+B122+B154+B73+B74+B106+B48+B89+B90+B115+B107</f>
        <v>259</v>
      </c>
      <c r="H7" s="5">
        <f>B7+B17+B18+B19+B28+B29+B30+B34+B40+B49+B57+B63+B123+B137+B138+B146+B147+B155+B166+B167+B97+B108+B75+B76+B124+B156+B79+B50+B77+B78+B109+B91+B92</f>
        <v>279</v>
      </c>
      <c r="I7" s="5">
        <f>B8+B35+B41+B51+B58+B64+B125+B139+B148+B149+B157+B168+B169+B170+B98+B110+B81+B140+B82+B80+B126+B158+B52+B83+B84+B111</f>
        <v>194</v>
      </c>
      <c r="J7" s="5"/>
      <c r="K7" s="94">
        <f>SUM(F7+G7+H7+I7)</f>
        <v>1100</v>
      </c>
      <c r="M7" s="451" t="s">
        <v>5781</v>
      </c>
      <c r="N7" s="8"/>
    </row>
    <row r="8" spans="1:16" x14ac:dyDescent="0.25">
      <c r="A8" s="62">
        <v>141</v>
      </c>
      <c r="B8" s="5">
        <v>1</v>
      </c>
      <c r="C8" s="24">
        <v>23</v>
      </c>
      <c r="D8" s="5">
        <v>0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6" s="220" customFormat="1" x14ac:dyDescent="0.25">
      <c r="A9" s="466"/>
      <c r="B9" s="94">
        <f>SUM(B4:B8)</f>
        <v>8</v>
      </c>
      <c r="C9" s="170">
        <f>SUM(C4:C8)</f>
        <v>97</v>
      </c>
      <c r="D9" s="94"/>
      <c r="E9" s="94"/>
      <c r="F9" s="94"/>
      <c r="G9" s="94"/>
      <c r="H9" s="94"/>
      <c r="I9" s="94"/>
      <c r="J9" s="94"/>
      <c r="K9" s="94"/>
      <c r="M9" s="451"/>
      <c r="N9" s="451"/>
    </row>
    <row r="10" spans="1:16" x14ac:dyDescent="0.25">
      <c r="A10" s="84" t="s">
        <v>5</v>
      </c>
      <c r="B10" s="5"/>
      <c r="C10" s="5"/>
      <c r="D10" s="5"/>
      <c r="E10" s="5"/>
      <c r="F10" s="5" t="s">
        <v>1775</v>
      </c>
      <c r="G10" s="5"/>
      <c r="H10" s="5"/>
      <c r="I10" s="5"/>
      <c r="J10" s="5"/>
      <c r="K10" s="5"/>
    </row>
    <row r="11" spans="1:16" x14ac:dyDescent="0.25">
      <c r="A11" s="62">
        <v>211</v>
      </c>
      <c r="B11" s="5">
        <v>0</v>
      </c>
      <c r="C11" s="5">
        <v>24</v>
      </c>
      <c r="D11" s="5">
        <v>0</v>
      </c>
      <c r="E11" s="5"/>
      <c r="F11" s="94">
        <f>D4+D11+D12+D13+D22+D23+D24+D32+D38+D44+D55+D61+D119+D131+D132+D133+D142+D143+D151+D152+D161+D162+D67+D95+D102+D68+D120+D163+D45+D87+D104</f>
        <v>6</v>
      </c>
      <c r="G11" s="5">
        <f>D6+D14+D15+D16+D25+D26+D33+D39+D47+D56+D62+D121+D134+D135+D144+D145+D153+D164+D165+D71+D96+D105+D27+D72+D122+D154+D73+D106+D89+D90</f>
        <v>6</v>
      </c>
      <c r="H11" s="5">
        <f>D7+D17+D18+D19+D28+D29+D30+D34+D40+D49+D57+D63+D123+D137+D138+D146+D155+D166+D167+D72+D97+D108+D75+D76+D156+D124+D50</f>
        <v>11</v>
      </c>
      <c r="I11" s="5">
        <f>D8+D35+D41+D51+D58+D64+D125+D139+D148+D149+D157+D168+D169+D170+D98+D110+D79+D81+D140</f>
        <v>6</v>
      </c>
      <c r="J11" s="5"/>
      <c r="K11" s="94">
        <f>SUM(F11+G11+H11+I11)</f>
        <v>29</v>
      </c>
    </row>
    <row r="12" spans="1:16" x14ac:dyDescent="0.25">
      <c r="A12" s="62" t="s">
        <v>2874</v>
      </c>
      <c r="B12" s="5">
        <v>21</v>
      </c>
      <c r="C12" s="5">
        <v>0</v>
      </c>
      <c r="D12" s="5">
        <v>0</v>
      </c>
      <c r="E12" s="5"/>
      <c r="F12" s="5"/>
      <c r="G12" s="5"/>
      <c r="H12" s="5"/>
      <c r="I12" s="5"/>
      <c r="J12" s="5"/>
      <c r="K12" s="94">
        <f>K4+K7+K11</f>
        <v>2577</v>
      </c>
      <c r="M12" s="451" t="s">
        <v>5793</v>
      </c>
      <c r="N12" s="220"/>
    </row>
    <row r="13" spans="1:16" x14ac:dyDescent="0.25">
      <c r="A13" s="62" t="s">
        <v>2891</v>
      </c>
      <c r="B13" s="5">
        <v>0</v>
      </c>
      <c r="C13" s="5">
        <v>0</v>
      </c>
      <c r="D13" s="5">
        <v>0</v>
      </c>
      <c r="E13" s="5"/>
      <c r="F13" s="5"/>
      <c r="G13" s="5"/>
      <c r="H13" s="5"/>
      <c r="I13" s="5"/>
      <c r="J13" s="5"/>
      <c r="K13" s="94"/>
      <c r="M13" s="451" t="s">
        <v>5792</v>
      </c>
      <c r="N13" s="8"/>
    </row>
    <row r="14" spans="1:16" x14ac:dyDescent="0.25">
      <c r="A14" s="62">
        <v>221</v>
      </c>
      <c r="B14" s="5">
        <v>0</v>
      </c>
      <c r="C14" s="5">
        <v>24</v>
      </c>
      <c r="D14" s="5">
        <v>0</v>
      </c>
      <c r="E14" s="254"/>
      <c r="F14" s="5" t="s">
        <v>1776</v>
      </c>
      <c r="G14" s="5"/>
      <c r="H14" s="5"/>
      <c r="I14" s="5"/>
      <c r="J14" s="5"/>
      <c r="K14" s="5"/>
      <c r="M14" s="451" t="s">
        <v>5782</v>
      </c>
      <c r="N14" s="8"/>
    </row>
    <row r="15" spans="1:16" x14ac:dyDescent="0.25">
      <c r="A15" s="62" t="s">
        <v>2875</v>
      </c>
      <c r="B15" s="5">
        <v>17</v>
      </c>
      <c r="C15" s="5">
        <v>0</v>
      </c>
      <c r="D15" s="5">
        <v>0</v>
      </c>
      <c r="E15" s="338"/>
      <c r="F15" s="5"/>
      <c r="G15" s="5"/>
      <c r="H15" s="5"/>
      <c r="I15" s="5"/>
      <c r="J15" s="5"/>
      <c r="K15" s="5"/>
      <c r="O15" s="220"/>
      <c r="P15" s="220"/>
    </row>
    <row r="16" spans="1:16" x14ac:dyDescent="0.25">
      <c r="A16" s="62">
        <v>223</v>
      </c>
      <c r="B16" s="5">
        <v>0</v>
      </c>
      <c r="C16" s="5">
        <v>0</v>
      </c>
      <c r="D16" s="5">
        <v>0</v>
      </c>
      <c r="E16" s="254"/>
      <c r="F16" s="5"/>
      <c r="G16" s="5"/>
      <c r="H16" s="5"/>
      <c r="I16" s="5"/>
      <c r="J16" s="5"/>
      <c r="K16" s="5"/>
      <c r="O16" s="303"/>
    </row>
    <row r="17" spans="1:19" x14ac:dyDescent="0.25">
      <c r="A17" s="62" t="s">
        <v>2893</v>
      </c>
      <c r="B17" s="5">
        <v>0</v>
      </c>
      <c r="C17" s="5">
        <v>24</v>
      </c>
      <c r="D17" s="5">
        <v>1</v>
      </c>
      <c r="E17" s="135" t="s">
        <v>2843</v>
      </c>
      <c r="F17" s="5">
        <f>SUM(F4+F7+F11)</f>
        <v>774</v>
      </c>
      <c r="G17" s="5">
        <f>SUM(G4+G7+G11)</f>
        <v>655</v>
      </c>
      <c r="H17" s="5">
        <f>SUM(H4+H7+H11)</f>
        <v>663</v>
      </c>
      <c r="I17" s="5">
        <f>SUM(I4+I7+I11)</f>
        <v>485</v>
      </c>
      <c r="J17" s="5"/>
      <c r="K17" s="94">
        <f>SUM(F17+G17+H17+I17)</f>
        <v>2577</v>
      </c>
      <c r="M17" s="451" t="s">
        <v>5786</v>
      </c>
      <c r="N17" s="220"/>
      <c r="O17" s="252"/>
      <c r="P17" s="252"/>
      <c r="Q17" s="252"/>
      <c r="R17" s="252"/>
      <c r="S17" s="252"/>
    </row>
    <row r="18" spans="1:19" x14ac:dyDescent="0.25">
      <c r="A18" s="62" t="s">
        <v>2876</v>
      </c>
      <c r="B18" s="5">
        <v>13</v>
      </c>
      <c r="C18" s="5">
        <v>0</v>
      </c>
      <c r="D18" s="5">
        <v>1</v>
      </c>
      <c r="E18" s="135" t="s">
        <v>2843</v>
      </c>
      <c r="F18" s="5"/>
      <c r="G18" s="5"/>
      <c r="H18" s="5"/>
      <c r="I18" s="5"/>
      <c r="J18" s="5"/>
      <c r="K18" s="94"/>
      <c r="M18" s="451" t="s">
        <v>5784</v>
      </c>
      <c r="N18" s="8"/>
      <c r="O18" s="252"/>
      <c r="P18" s="252"/>
      <c r="Q18" s="252"/>
      <c r="R18" s="252"/>
      <c r="S18" s="252"/>
    </row>
    <row r="19" spans="1:19" x14ac:dyDescent="0.25">
      <c r="A19" s="62" t="s">
        <v>2877</v>
      </c>
      <c r="B19" s="5">
        <v>0</v>
      </c>
      <c r="C19" s="5">
        <v>0</v>
      </c>
      <c r="D19" s="5">
        <v>0</v>
      </c>
      <c r="E19" s="5"/>
      <c r="F19" s="5"/>
      <c r="G19" s="5"/>
      <c r="H19" s="5"/>
      <c r="I19" s="5"/>
      <c r="J19" s="5"/>
      <c r="K19" s="94"/>
      <c r="M19" s="451" t="s">
        <v>5785</v>
      </c>
      <c r="N19" s="8"/>
      <c r="O19" s="252"/>
      <c r="P19" s="252"/>
      <c r="Q19" s="252"/>
      <c r="R19" s="252"/>
      <c r="S19" s="252"/>
    </row>
    <row r="20" spans="1:19" s="220" customFormat="1" x14ac:dyDescent="0.25">
      <c r="A20" s="94"/>
      <c r="B20" s="94">
        <f>SUM(B11:B19)</f>
        <v>51</v>
      </c>
      <c r="C20" s="94">
        <f>SUM(C11:C19)</f>
        <v>72</v>
      </c>
      <c r="D20" s="94">
        <f>SUM(D11:D19)</f>
        <v>2</v>
      </c>
      <c r="E20" s="94"/>
      <c r="F20" s="94"/>
      <c r="G20" s="94"/>
      <c r="H20" s="94"/>
      <c r="I20" s="94"/>
      <c r="J20" s="94"/>
      <c r="K20" s="94"/>
      <c r="O20" s="336"/>
      <c r="P20" s="336"/>
      <c r="Q20" s="336"/>
      <c r="R20" s="336"/>
      <c r="S20" s="336"/>
    </row>
    <row r="21" spans="1:19" ht="30.6" customHeight="1" x14ac:dyDescent="0.25">
      <c r="A21" s="370" t="s">
        <v>178</v>
      </c>
      <c r="B21" s="5"/>
      <c r="C21" s="5"/>
      <c r="D21" s="5"/>
      <c r="E21" s="5"/>
      <c r="F21" s="5"/>
      <c r="G21" s="5"/>
      <c r="H21" s="5"/>
      <c r="I21" s="5"/>
      <c r="J21" s="5"/>
      <c r="K21" s="94"/>
      <c r="O21" s="252"/>
      <c r="P21" s="252"/>
      <c r="Q21" s="252"/>
      <c r="R21" s="252"/>
      <c r="S21" s="252"/>
    </row>
    <row r="22" spans="1:19" x14ac:dyDescent="0.25">
      <c r="A22" s="62">
        <v>411</v>
      </c>
      <c r="B22" s="5">
        <v>0</v>
      </c>
      <c r="C22" s="5">
        <v>25</v>
      </c>
      <c r="D22" s="5">
        <v>0</v>
      </c>
      <c r="E22" s="5"/>
      <c r="F22" s="5"/>
      <c r="G22" s="5"/>
      <c r="H22" s="5"/>
      <c r="I22" s="5"/>
      <c r="J22" s="5"/>
      <c r="K22" s="5"/>
      <c r="M22" s="451" t="s">
        <v>5798</v>
      </c>
      <c r="N22" s="220"/>
      <c r="O22" s="252"/>
      <c r="P22" s="252"/>
      <c r="Q22" s="252"/>
      <c r="R22" s="252"/>
      <c r="S22" s="252"/>
    </row>
    <row r="23" spans="1:19" x14ac:dyDescent="0.25">
      <c r="A23" s="62" t="s">
        <v>2889</v>
      </c>
      <c r="B23" s="5">
        <v>21</v>
      </c>
      <c r="C23" s="5">
        <v>0</v>
      </c>
      <c r="D23" s="5">
        <v>0</v>
      </c>
      <c r="E23" s="5"/>
      <c r="F23" s="5"/>
      <c r="G23" s="5"/>
      <c r="H23" s="5"/>
      <c r="I23" s="5"/>
      <c r="J23" s="5"/>
      <c r="K23" s="5"/>
      <c r="M23" s="451" t="s">
        <v>5794</v>
      </c>
      <c r="N23" s="8"/>
      <c r="O23" s="252"/>
      <c r="P23" s="252"/>
      <c r="Q23" s="252"/>
      <c r="R23" s="252"/>
      <c r="S23" s="252"/>
    </row>
    <row r="24" spans="1:19" x14ac:dyDescent="0.25">
      <c r="A24" s="62" t="s">
        <v>2892</v>
      </c>
      <c r="B24" s="5">
        <v>0</v>
      </c>
      <c r="C24" s="5">
        <v>0</v>
      </c>
      <c r="D24" s="5">
        <v>0</v>
      </c>
      <c r="E24" s="5"/>
      <c r="F24" s="5"/>
      <c r="G24" s="5"/>
      <c r="H24" s="5"/>
      <c r="I24" s="5"/>
      <c r="J24" s="5"/>
      <c r="K24" s="5"/>
      <c r="O24" s="252"/>
      <c r="P24" s="252"/>
      <c r="Q24" s="252"/>
      <c r="R24" s="252"/>
      <c r="S24" s="252"/>
    </row>
    <row r="25" spans="1:19" x14ac:dyDescent="0.25">
      <c r="A25" s="62">
        <v>421</v>
      </c>
      <c r="B25" s="5">
        <v>3</v>
      </c>
      <c r="C25" s="5">
        <v>25</v>
      </c>
      <c r="D25" s="5">
        <v>0</v>
      </c>
      <c r="E25" s="338"/>
      <c r="F25" s="5"/>
      <c r="G25" s="5"/>
      <c r="H25" s="5"/>
      <c r="I25" s="5"/>
      <c r="J25" s="5"/>
      <c r="K25" s="94"/>
    </row>
    <row r="26" spans="1:19" x14ac:dyDescent="0.25">
      <c r="A26" s="360">
        <v>422</v>
      </c>
      <c r="B26" s="5">
        <v>0</v>
      </c>
      <c r="C26" s="5">
        <v>0</v>
      </c>
      <c r="D26" s="5">
        <v>0</v>
      </c>
      <c r="E26" s="254"/>
      <c r="F26" s="5"/>
      <c r="G26" s="5"/>
      <c r="H26" s="5"/>
      <c r="I26" s="5"/>
      <c r="J26" s="5"/>
      <c r="K26" s="5"/>
      <c r="M26" s="451" t="s">
        <v>5800</v>
      </c>
      <c r="N26" s="220"/>
      <c r="O26" s="303"/>
    </row>
    <row r="27" spans="1:19" x14ac:dyDescent="0.25">
      <c r="A27" s="360" t="s">
        <v>2890</v>
      </c>
      <c r="B27" s="5">
        <v>0</v>
      </c>
      <c r="C27" s="5">
        <v>0</v>
      </c>
      <c r="D27" s="5">
        <v>0</v>
      </c>
      <c r="E27" s="96"/>
      <c r="F27" s="5"/>
      <c r="G27" s="5"/>
      <c r="H27" s="5"/>
      <c r="I27" s="5"/>
      <c r="J27" s="5"/>
      <c r="K27" s="5"/>
      <c r="M27" s="451" t="s">
        <v>5801</v>
      </c>
      <c r="N27" s="8"/>
    </row>
    <row r="28" spans="1:19" x14ac:dyDescent="0.25">
      <c r="A28" s="62">
        <v>431</v>
      </c>
      <c r="B28" s="5">
        <v>0</v>
      </c>
      <c r="C28" s="5">
        <v>25</v>
      </c>
      <c r="D28" s="5">
        <v>0</v>
      </c>
      <c r="E28" s="5"/>
      <c r="F28" s="5"/>
      <c r="G28" s="5"/>
      <c r="H28" s="5"/>
      <c r="I28" s="5"/>
      <c r="J28" s="5"/>
      <c r="K28" s="5"/>
      <c r="N28" s="220"/>
      <c r="O28" s="220"/>
    </row>
    <row r="29" spans="1:19" x14ac:dyDescent="0.25">
      <c r="A29" s="360">
        <v>432</v>
      </c>
      <c r="B29" s="5">
        <v>16</v>
      </c>
      <c r="C29" s="5">
        <v>0</v>
      </c>
      <c r="D29" s="5">
        <v>0</v>
      </c>
      <c r="E29" s="135"/>
      <c r="F29" s="5"/>
      <c r="G29" s="5"/>
      <c r="H29" s="5"/>
      <c r="I29" s="5"/>
      <c r="J29" s="5"/>
      <c r="K29" s="5"/>
    </row>
    <row r="30" spans="1:19" s="220" customFormat="1" x14ac:dyDescent="0.25">
      <c r="A30" s="472">
        <v>433</v>
      </c>
      <c r="B30" s="94">
        <f>SUM(B22:B29)</f>
        <v>40</v>
      </c>
      <c r="C30" s="94">
        <f>SUM(C22:C29)</f>
        <v>75</v>
      </c>
      <c r="D30" s="94">
        <f>SUM(D22:D29)</f>
        <v>0</v>
      </c>
      <c r="E30" s="94"/>
      <c r="F30" s="94"/>
      <c r="G30" s="94"/>
      <c r="H30" s="94"/>
      <c r="I30" s="94"/>
      <c r="J30" s="94"/>
      <c r="K30" s="94"/>
    </row>
    <row r="31" spans="1:19" ht="30.6" customHeight="1" x14ac:dyDescent="0.25">
      <c r="A31" s="350" t="s">
        <v>5115</v>
      </c>
      <c r="B31" s="5"/>
      <c r="C31" s="5"/>
      <c r="D31" s="5"/>
      <c r="E31" s="5"/>
      <c r="F31" s="5"/>
      <c r="G31" s="5"/>
      <c r="H31" s="5"/>
      <c r="I31" s="5"/>
      <c r="J31" s="5"/>
      <c r="K31" s="5"/>
      <c r="O31" s="303"/>
    </row>
    <row r="32" spans="1:19" x14ac:dyDescent="0.25">
      <c r="A32" s="62">
        <v>611</v>
      </c>
      <c r="B32" s="5">
        <v>4</v>
      </c>
      <c r="C32" s="5">
        <v>25</v>
      </c>
      <c r="D32" s="5">
        <v>2</v>
      </c>
      <c r="E32" s="135" t="s">
        <v>3636</v>
      </c>
      <c r="F32" s="5"/>
      <c r="G32" s="5"/>
      <c r="H32" s="5"/>
      <c r="I32" s="5"/>
      <c r="J32" s="5"/>
      <c r="K32" s="5"/>
      <c r="M32" s="451" t="s">
        <v>5810</v>
      </c>
      <c r="N32" s="451"/>
      <c r="O32" s="220"/>
    </row>
    <row r="33" spans="1:16" x14ac:dyDescent="0.25">
      <c r="A33" s="62">
        <v>621</v>
      </c>
      <c r="B33" s="5">
        <v>1</v>
      </c>
      <c r="C33" s="5">
        <v>22</v>
      </c>
      <c r="D33" s="5">
        <v>0</v>
      </c>
      <c r="E33" s="135"/>
      <c r="F33" s="5"/>
      <c r="G33" s="5"/>
      <c r="H33" s="5"/>
      <c r="I33" s="5"/>
      <c r="J33" s="5"/>
      <c r="K33" s="5"/>
      <c r="M33" s="451" t="s">
        <v>5808</v>
      </c>
      <c r="N33" s="8"/>
    </row>
    <row r="34" spans="1:16" x14ac:dyDescent="0.25">
      <c r="A34" s="62">
        <v>631</v>
      </c>
      <c r="B34" s="5">
        <v>2</v>
      </c>
      <c r="C34" s="5">
        <v>24</v>
      </c>
      <c r="D34" s="108">
        <v>1</v>
      </c>
      <c r="E34" s="108"/>
      <c r="F34" s="108"/>
      <c r="G34" s="108"/>
      <c r="H34" s="108"/>
      <c r="I34" s="108"/>
      <c r="J34" s="108"/>
      <c r="K34" s="108"/>
      <c r="M34" s="451" t="s">
        <v>5809</v>
      </c>
      <c r="N34" s="8"/>
    </row>
    <row r="35" spans="1:16" x14ac:dyDescent="0.25">
      <c r="A35" s="359">
        <v>641</v>
      </c>
      <c r="B35" s="5">
        <v>0</v>
      </c>
      <c r="C35" s="5">
        <v>22</v>
      </c>
      <c r="D35" s="108">
        <v>0</v>
      </c>
      <c r="E35" s="108"/>
      <c r="F35" s="108"/>
      <c r="G35" s="108"/>
      <c r="H35" s="108"/>
      <c r="I35" s="108"/>
      <c r="J35" s="108"/>
      <c r="K35" s="108"/>
      <c r="N35" s="220"/>
    </row>
    <row r="36" spans="1:16" s="220" customFormat="1" x14ac:dyDescent="0.25">
      <c r="A36" s="473"/>
      <c r="B36" s="170">
        <f>SUM(B32:B35)</f>
        <v>7</v>
      </c>
      <c r="C36" s="170">
        <f>SUM(C32:C35)</f>
        <v>93</v>
      </c>
      <c r="D36" s="469">
        <f>SUM(D32:D35)</f>
        <v>3</v>
      </c>
      <c r="E36" s="469"/>
      <c r="F36" s="469"/>
      <c r="G36" s="469"/>
      <c r="H36" s="469"/>
      <c r="I36" s="469"/>
      <c r="J36" s="469"/>
      <c r="K36" s="469"/>
    </row>
    <row r="37" spans="1:16" ht="18" customHeight="1" x14ac:dyDescent="0.25">
      <c r="A37" s="351" t="s">
        <v>4</v>
      </c>
      <c r="B37" s="24"/>
      <c r="C37" s="24"/>
      <c r="D37" s="108"/>
      <c r="E37" s="108"/>
      <c r="F37" s="108"/>
      <c r="G37" s="108"/>
      <c r="H37" s="108"/>
      <c r="I37" s="108"/>
      <c r="J37" s="108"/>
      <c r="K37" s="108"/>
      <c r="O37" s="220"/>
      <c r="P37" s="220"/>
    </row>
    <row r="38" spans="1:16" x14ac:dyDescent="0.25">
      <c r="A38" s="359">
        <v>511</v>
      </c>
      <c r="B38" s="24">
        <v>0</v>
      </c>
      <c r="C38" s="24">
        <v>25</v>
      </c>
      <c r="D38" s="5">
        <v>0</v>
      </c>
      <c r="E38" s="108"/>
      <c r="F38" s="108"/>
      <c r="G38" s="108"/>
      <c r="H38" s="108"/>
      <c r="I38" s="108"/>
      <c r="J38" s="108"/>
      <c r="K38" s="108"/>
      <c r="M38" s="451" t="s">
        <v>5811</v>
      </c>
      <c r="N38" s="220"/>
      <c r="O38" s="220"/>
    </row>
    <row r="39" spans="1:16" x14ac:dyDescent="0.25">
      <c r="A39" s="62">
        <v>521</v>
      </c>
      <c r="B39" s="5">
        <v>0</v>
      </c>
      <c r="C39" s="24">
        <v>21</v>
      </c>
      <c r="D39" s="5">
        <v>1</v>
      </c>
      <c r="E39" s="108"/>
      <c r="F39" s="108"/>
      <c r="G39" s="108"/>
      <c r="H39" s="108"/>
      <c r="I39" s="108"/>
      <c r="J39" s="108"/>
      <c r="K39" s="108"/>
      <c r="M39" s="451" t="s">
        <v>5812</v>
      </c>
      <c r="N39" s="8"/>
    </row>
    <row r="40" spans="1:16" x14ac:dyDescent="0.25">
      <c r="A40" s="62">
        <v>531</v>
      </c>
      <c r="B40" s="5">
        <v>0</v>
      </c>
      <c r="C40" s="24">
        <v>20</v>
      </c>
      <c r="D40" s="5">
        <v>2</v>
      </c>
      <c r="E40" s="108"/>
      <c r="F40" s="108"/>
      <c r="G40" s="108"/>
      <c r="H40" s="108"/>
      <c r="I40" s="108"/>
      <c r="J40" s="108"/>
      <c r="K40" s="108"/>
      <c r="M40" s="451" t="s">
        <v>5785</v>
      </c>
      <c r="N40" s="8"/>
      <c r="P40" s="220"/>
    </row>
    <row r="41" spans="1:16" x14ac:dyDescent="0.25">
      <c r="A41" s="361">
        <v>541</v>
      </c>
      <c r="B41" s="108">
        <v>0</v>
      </c>
      <c r="C41" s="5">
        <v>13</v>
      </c>
      <c r="D41" s="108">
        <v>0</v>
      </c>
      <c r="E41" s="108"/>
      <c r="F41" s="108"/>
      <c r="G41" s="108"/>
      <c r="H41" s="108"/>
      <c r="I41" s="108"/>
      <c r="J41" s="108"/>
      <c r="K41" s="108"/>
    </row>
    <row r="42" spans="1:16" x14ac:dyDescent="0.25">
      <c r="A42" s="361"/>
      <c r="B42" s="108">
        <f>SUM(B38:B41)</f>
        <v>0</v>
      </c>
      <c r="C42" s="108">
        <f>SUM(C38:C41)</f>
        <v>79</v>
      </c>
      <c r="D42" s="108">
        <f>SUM(D38:D41)</f>
        <v>3</v>
      </c>
      <c r="E42" s="108"/>
      <c r="F42" s="108"/>
      <c r="G42" s="108"/>
      <c r="H42" s="108"/>
      <c r="I42" s="108"/>
      <c r="J42" s="108"/>
      <c r="K42" s="108"/>
    </row>
    <row r="43" spans="1:16" x14ac:dyDescent="0.25">
      <c r="A43" s="368" t="s">
        <v>2215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2987</v>
      </c>
      <c r="B44" s="108">
        <v>0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  <c r="K44" s="108"/>
      <c r="O44" s="220"/>
    </row>
    <row r="45" spans="1:16" x14ac:dyDescent="0.25">
      <c r="A45" s="108" t="s">
        <v>4071</v>
      </c>
      <c r="B45" s="108">
        <v>28</v>
      </c>
      <c r="C45" s="108">
        <v>0</v>
      </c>
      <c r="D45" s="108">
        <v>0</v>
      </c>
      <c r="E45" s="260"/>
      <c r="F45" s="108"/>
      <c r="G45" s="108"/>
      <c r="H45" s="108"/>
      <c r="I45" s="108"/>
      <c r="J45" s="108"/>
      <c r="K45" s="108"/>
      <c r="O45" s="220"/>
    </row>
    <row r="46" spans="1:16" x14ac:dyDescent="0.25">
      <c r="A46" s="108" t="s">
        <v>5795</v>
      </c>
      <c r="B46" s="108">
        <v>30</v>
      </c>
      <c r="C46" s="108">
        <v>0</v>
      </c>
      <c r="D46" s="108">
        <v>0</v>
      </c>
      <c r="E46" s="260"/>
      <c r="F46" s="108"/>
      <c r="G46" s="108"/>
      <c r="H46" s="108"/>
      <c r="I46" s="108"/>
      <c r="J46" s="108"/>
      <c r="K46" s="108"/>
      <c r="O46" s="220"/>
    </row>
    <row r="47" spans="1:16" x14ac:dyDescent="0.25">
      <c r="A47" s="108" t="s">
        <v>2988</v>
      </c>
      <c r="B47" s="108">
        <v>0</v>
      </c>
      <c r="C47" s="108">
        <v>25</v>
      </c>
      <c r="D47" s="108">
        <v>0</v>
      </c>
      <c r="E47" s="260"/>
      <c r="F47" s="108"/>
      <c r="G47" s="108"/>
      <c r="H47" s="108"/>
      <c r="I47" s="108"/>
      <c r="J47" s="108"/>
      <c r="K47" s="108"/>
      <c r="N47" s="220"/>
      <c r="O47" s="220"/>
    </row>
    <row r="48" spans="1:16" x14ac:dyDescent="0.25">
      <c r="A48" s="108" t="s">
        <v>4492</v>
      </c>
      <c r="B48" s="108">
        <v>25</v>
      </c>
      <c r="C48" s="108">
        <v>0</v>
      </c>
      <c r="D48" s="108">
        <v>0</v>
      </c>
      <c r="E48" s="260"/>
      <c r="F48" s="108"/>
      <c r="G48" s="108"/>
      <c r="H48" s="108"/>
      <c r="I48" s="108"/>
      <c r="J48" s="108"/>
      <c r="K48" s="108"/>
      <c r="N48" s="220"/>
    </row>
    <row r="49" spans="1:20" x14ac:dyDescent="0.25">
      <c r="A49" s="108" t="s">
        <v>2989</v>
      </c>
      <c r="B49" s="108">
        <v>0</v>
      </c>
      <c r="C49" s="108">
        <v>24</v>
      </c>
      <c r="D49" s="108">
        <v>0</v>
      </c>
      <c r="E49" s="260"/>
      <c r="F49" s="108"/>
      <c r="G49" s="108"/>
      <c r="H49" s="108"/>
      <c r="I49" s="108"/>
      <c r="J49" s="108"/>
      <c r="K49" s="108"/>
    </row>
    <row r="50" spans="1:20" x14ac:dyDescent="0.25">
      <c r="A50" s="108" t="s">
        <v>5088</v>
      </c>
      <c r="B50" s="108">
        <v>16</v>
      </c>
      <c r="C50" s="108">
        <v>0</v>
      </c>
      <c r="D50" s="108">
        <v>0</v>
      </c>
      <c r="E50" s="260"/>
      <c r="F50" s="108"/>
      <c r="G50" s="108"/>
      <c r="H50" s="108"/>
      <c r="I50" s="108"/>
      <c r="J50" s="108"/>
      <c r="K50" s="108"/>
    </row>
    <row r="51" spans="1:20" x14ac:dyDescent="0.25">
      <c r="A51" s="108" t="s">
        <v>2990</v>
      </c>
      <c r="B51" s="108">
        <v>0</v>
      </c>
      <c r="C51" s="108">
        <v>25</v>
      </c>
      <c r="D51" s="108">
        <v>0</v>
      </c>
      <c r="E51" s="260"/>
      <c r="F51" s="108"/>
      <c r="G51" s="108"/>
      <c r="H51" s="108"/>
      <c r="I51" s="108"/>
      <c r="J51" s="108"/>
      <c r="K51" s="108"/>
      <c r="O51" s="303"/>
    </row>
    <row r="52" spans="1:20" x14ac:dyDescent="0.25">
      <c r="A52" s="108" t="s">
        <v>5761</v>
      </c>
      <c r="B52" s="108">
        <v>25</v>
      </c>
      <c r="C52" s="108">
        <v>0</v>
      </c>
      <c r="D52" s="108">
        <v>0</v>
      </c>
      <c r="E52" s="260"/>
      <c r="F52" s="108"/>
      <c r="G52" s="108"/>
      <c r="H52" s="108"/>
      <c r="I52" s="108"/>
      <c r="J52" s="108"/>
      <c r="K52" s="108"/>
      <c r="O52" s="303"/>
    </row>
    <row r="53" spans="1:20" s="220" customFormat="1" x14ac:dyDescent="0.25">
      <c r="A53" s="469"/>
      <c r="B53" s="469">
        <f>SUM(B44:B52)</f>
        <v>124</v>
      </c>
      <c r="C53" s="469">
        <f>SUM(C44:C52)</f>
        <v>99</v>
      </c>
      <c r="D53" s="469">
        <f>SUM(D44:D52)</f>
        <v>0</v>
      </c>
      <c r="E53" s="500"/>
      <c r="F53" s="469"/>
      <c r="G53" s="469"/>
      <c r="H53" s="469"/>
      <c r="I53" s="469"/>
      <c r="J53" s="469"/>
      <c r="K53" s="469"/>
      <c r="O53" s="303"/>
    </row>
    <row r="54" spans="1:20" ht="42.75" x14ac:dyDescent="0.25">
      <c r="A54" s="353" t="s">
        <v>5116</v>
      </c>
      <c r="B54" s="108"/>
      <c r="C54" s="108"/>
      <c r="D54" s="108"/>
      <c r="E54" s="260"/>
      <c r="F54" s="108"/>
      <c r="G54" s="108"/>
      <c r="H54" s="108"/>
      <c r="I54" s="108"/>
      <c r="J54" s="108"/>
      <c r="K54" s="108"/>
      <c r="O54" s="220"/>
    </row>
    <row r="55" spans="1:20" ht="15.75" thickBot="1" x14ac:dyDescent="0.3">
      <c r="A55" s="98" t="s">
        <v>2986</v>
      </c>
      <c r="B55" s="108">
        <v>1</v>
      </c>
      <c r="C55" s="108">
        <v>25</v>
      </c>
      <c r="D55" s="108">
        <v>0</v>
      </c>
      <c r="E55" s="108"/>
      <c r="F55" s="108"/>
      <c r="G55" s="108"/>
      <c r="H55" s="108"/>
      <c r="I55" s="108"/>
      <c r="J55" s="108"/>
      <c r="K55" s="108"/>
      <c r="O55" s="220"/>
    </row>
    <row r="56" spans="1:20" x14ac:dyDescent="0.25">
      <c r="A56" s="108" t="s">
        <v>2991</v>
      </c>
      <c r="B56" s="5">
        <v>1</v>
      </c>
      <c r="C56" s="108">
        <v>24</v>
      </c>
      <c r="D56" s="5">
        <v>1</v>
      </c>
      <c r="E56" s="5"/>
      <c r="F56" s="5"/>
      <c r="G56" s="5"/>
      <c r="H56" s="5"/>
      <c r="I56" s="5"/>
      <c r="J56" s="5"/>
      <c r="K56" s="5"/>
    </row>
    <row r="57" spans="1:20" x14ac:dyDescent="0.25">
      <c r="A57" s="5" t="s">
        <v>2992</v>
      </c>
      <c r="B57" s="5">
        <v>0</v>
      </c>
      <c r="C57" s="5">
        <v>23</v>
      </c>
      <c r="D57" s="5">
        <v>0</v>
      </c>
      <c r="E57" s="5"/>
      <c r="F57" s="5"/>
      <c r="G57" s="5"/>
      <c r="H57" s="5"/>
      <c r="I57" s="5"/>
      <c r="J57" s="5"/>
      <c r="K57" s="5"/>
    </row>
    <row r="58" spans="1:20" x14ac:dyDescent="0.25">
      <c r="A58" s="5" t="s">
        <v>2993</v>
      </c>
      <c r="B58" s="5">
        <v>1</v>
      </c>
      <c r="C58" s="5">
        <v>21</v>
      </c>
      <c r="D58" s="5">
        <v>0</v>
      </c>
      <c r="E58" s="5"/>
      <c r="F58" s="5"/>
      <c r="G58" s="5"/>
      <c r="H58" s="5"/>
      <c r="I58" s="5"/>
      <c r="J58" s="5"/>
      <c r="K58" s="5"/>
      <c r="O58" s="220"/>
    </row>
    <row r="59" spans="1:20" s="220" customFormat="1" x14ac:dyDescent="0.25">
      <c r="A59" s="470"/>
      <c r="B59" s="94">
        <f>SUM(B55:B58)</f>
        <v>3</v>
      </c>
      <c r="C59" s="94">
        <f>SUM(C55:C58)</f>
        <v>93</v>
      </c>
      <c r="D59" s="94">
        <f>SUM(D55:D58)</f>
        <v>1</v>
      </c>
      <c r="E59" s="94"/>
      <c r="F59" s="94"/>
      <c r="G59" s="94"/>
      <c r="H59" s="94"/>
      <c r="I59" s="94"/>
      <c r="J59" s="94"/>
      <c r="K59" s="94"/>
    </row>
    <row r="60" spans="1:20" ht="28.5" x14ac:dyDescent="0.25">
      <c r="A60" s="354" t="s">
        <v>5117</v>
      </c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20" x14ac:dyDescent="0.25">
      <c r="A61" s="5" t="s">
        <v>2994</v>
      </c>
      <c r="B61" s="5">
        <v>1</v>
      </c>
      <c r="C61" s="5">
        <v>25</v>
      </c>
      <c r="D61" s="5">
        <v>0</v>
      </c>
      <c r="E61" s="264"/>
      <c r="F61" s="5"/>
      <c r="G61" s="5"/>
      <c r="H61" s="5"/>
      <c r="I61" s="5"/>
      <c r="J61" s="5"/>
      <c r="K61" s="5"/>
      <c r="O61" s="220"/>
      <c r="T61" s="220"/>
    </row>
    <row r="62" spans="1:20" x14ac:dyDescent="0.25">
      <c r="A62" s="5" t="s">
        <v>2995</v>
      </c>
      <c r="B62" s="5">
        <v>1</v>
      </c>
      <c r="C62" s="5">
        <v>25</v>
      </c>
      <c r="D62" s="5">
        <v>0</v>
      </c>
      <c r="E62" s="5"/>
      <c r="F62" s="5"/>
      <c r="G62" s="5"/>
      <c r="H62" s="5"/>
      <c r="I62" s="5"/>
      <c r="J62" s="5"/>
      <c r="K62" s="5"/>
      <c r="O62" s="220"/>
    </row>
    <row r="63" spans="1:20" x14ac:dyDescent="0.25">
      <c r="A63" s="5" t="s">
        <v>2996</v>
      </c>
      <c r="B63" s="5">
        <v>0</v>
      </c>
      <c r="C63" s="5">
        <v>23</v>
      </c>
      <c r="D63" s="5">
        <v>1</v>
      </c>
      <c r="E63" s="135"/>
      <c r="F63" s="5"/>
      <c r="G63" s="5"/>
      <c r="H63" s="5"/>
      <c r="I63" s="5"/>
      <c r="J63" s="5"/>
      <c r="K63" s="5"/>
    </row>
    <row r="64" spans="1:20" x14ac:dyDescent="0.25">
      <c r="A64" s="5" t="s">
        <v>2997</v>
      </c>
      <c r="B64" s="5">
        <v>2</v>
      </c>
      <c r="C64" s="5">
        <v>19</v>
      </c>
      <c r="D64" s="5">
        <v>1</v>
      </c>
      <c r="E64" s="5"/>
      <c r="F64" s="5"/>
      <c r="G64" s="5"/>
      <c r="H64" s="5"/>
      <c r="I64" s="5"/>
      <c r="J64" s="5"/>
      <c r="K64" s="5"/>
    </row>
    <row r="65" spans="1:16" s="220" customFormat="1" x14ac:dyDescent="0.25">
      <c r="A65" s="94"/>
      <c r="B65" s="94">
        <f>SUM(B61:B64)</f>
        <v>4</v>
      </c>
      <c r="C65" s="94">
        <f>SUM(C61:C64)</f>
        <v>92</v>
      </c>
      <c r="D65" s="94">
        <f>SUM(D61:D64)</f>
        <v>2</v>
      </c>
      <c r="E65" s="94"/>
      <c r="F65" s="94"/>
      <c r="G65" s="94"/>
      <c r="H65" s="94"/>
      <c r="I65" s="94"/>
      <c r="J65" s="94"/>
      <c r="K65" s="94"/>
    </row>
    <row r="66" spans="1:16" x14ac:dyDescent="0.25">
      <c r="A66" s="84" t="s">
        <v>3386</v>
      </c>
      <c r="B66" s="5"/>
      <c r="C66" s="5"/>
      <c r="D66" s="5"/>
      <c r="E66" s="5"/>
      <c r="F66" s="5"/>
      <c r="G66" s="5"/>
      <c r="H66" s="5"/>
      <c r="I66" s="5"/>
      <c r="J66" s="5"/>
      <c r="K66" s="5"/>
    </row>
    <row r="67" spans="1:16" x14ac:dyDescent="0.25">
      <c r="A67" s="5" t="s">
        <v>5096</v>
      </c>
      <c r="B67" s="5">
        <v>27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5097</v>
      </c>
      <c r="B68" s="5">
        <v>26</v>
      </c>
      <c r="C68" s="5"/>
      <c r="D68" s="5">
        <v>0</v>
      </c>
      <c r="E68" s="264"/>
      <c r="F68" s="5"/>
      <c r="G68" s="5"/>
      <c r="H68" s="5"/>
      <c r="I68" s="5"/>
      <c r="J68" s="5"/>
      <c r="K68" s="5"/>
    </row>
    <row r="69" spans="1:16" x14ac:dyDescent="0.25">
      <c r="A69" s="5" t="s">
        <v>4060</v>
      </c>
      <c r="B69" s="5">
        <v>26</v>
      </c>
      <c r="C69" s="5"/>
      <c r="D69" s="5"/>
      <c r="E69" s="264"/>
      <c r="F69" s="5"/>
      <c r="G69" s="5"/>
      <c r="H69" s="5"/>
      <c r="I69" s="5"/>
      <c r="J69" s="5"/>
      <c r="K69" s="5"/>
      <c r="O69" s="220"/>
    </row>
    <row r="70" spans="1:16" x14ac:dyDescent="0.25">
      <c r="A70" s="5" t="s">
        <v>4081</v>
      </c>
      <c r="B70" s="5">
        <v>0</v>
      </c>
      <c r="C70" s="5"/>
      <c r="D70" s="5"/>
      <c r="E70" s="264"/>
      <c r="F70" s="5"/>
      <c r="G70" s="5"/>
      <c r="H70" s="5"/>
      <c r="I70" s="5"/>
      <c r="J70" s="5"/>
      <c r="K70" s="5"/>
      <c r="O70" s="220"/>
      <c r="P70" s="220"/>
    </row>
    <row r="71" spans="1:16" x14ac:dyDescent="0.25">
      <c r="A71" s="5" t="s">
        <v>5092</v>
      </c>
      <c r="B71" s="5">
        <v>27</v>
      </c>
      <c r="C71" s="5"/>
      <c r="D71" s="5"/>
      <c r="E71" s="24"/>
      <c r="F71" s="5"/>
      <c r="G71" s="5"/>
      <c r="H71" s="5"/>
      <c r="I71" s="5"/>
      <c r="J71" s="5"/>
      <c r="K71" s="5"/>
    </row>
    <row r="72" spans="1:16" x14ac:dyDescent="0.25">
      <c r="A72" s="5" t="s">
        <v>5093</v>
      </c>
      <c r="B72" s="5">
        <v>28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4488</v>
      </c>
      <c r="B73" s="5">
        <v>29</v>
      </c>
      <c r="C73" s="5"/>
      <c r="D73" s="5">
        <v>0</v>
      </c>
      <c r="E73" s="26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4489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  <c r="O74" s="220"/>
      <c r="P74" s="220"/>
    </row>
    <row r="75" spans="1:16" x14ac:dyDescent="0.25">
      <c r="A75" s="5" t="s">
        <v>5094</v>
      </c>
      <c r="B75" s="5">
        <v>31</v>
      </c>
      <c r="C75" s="5"/>
      <c r="D75" s="5"/>
      <c r="E75" s="24"/>
      <c r="F75" s="5"/>
      <c r="G75" s="5"/>
      <c r="H75" s="5"/>
      <c r="I75" s="5"/>
      <c r="J75" s="5"/>
      <c r="K75" s="5"/>
    </row>
    <row r="76" spans="1:16" x14ac:dyDescent="0.25">
      <c r="A76" s="5" t="s">
        <v>5095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5090</v>
      </c>
      <c r="B77" s="5">
        <v>31</v>
      </c>
      <c r="C77" s="5"/>
      <c r="D77" s="5"/>
      <c r="E77" s="24"/>
      <c r="F77" s="5"/>
      <c r="G77" s="5"/>
      <c r="H77" s="5"/>
      <c r="I77" s="5"/>
      <c r="J77" s="5"/>
      <c r="K77" s="5"/>
      <c r="O77" s="220"/>
      <c r="P77" s="220"/>
    </row>
    <row r="78" spans="1:16" x14ac:dyDescent="0.25">
      <c r="A78" s="5" t="s">
        <v>5091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  <c r="O78" s="220"/>
      <c r="P78" s="220"/>
    </row>
    <row r="79" spans="1:16" x14ac:dyDescent="0.25">
      <c r="A79" s="5" t="s">
        <v>4487</v>
      </c>
      <c r="B79" s="5">
        <v>0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5089</v>
      </c>
      <c r="B80" s="5">
        <v>16</v>
      </c>
      <c r="C80" s="5"/>
      <c r="D80" s="5"/>
      <c r="E80" s="24"/>
      <c r="F80" s="5"/>
      <c r="G80" s="5"/>
      <c r="H80" s="5"/>
      <c r="I80" s="5"/>
      <c r="J80" s="5"/>
      <c r="K80" s="5"/>
      <c r="M80" s="220"/>
      <c r="N80" s="220"/>
    </row>
    <row r="81" spans="1:16" x14ac:dyDescent="0.25">
      <c r="A81" s="5" t="s">
        <v>5098</v>
      </c>
      <c r="B81" s="5">
        <v>28</v>
      </c>
      <c r="C81" s="5"/>
      <c r="D81" s="5"/>
      <c r="E81" s="24"/>
      <c r="F81" s="5"/>
      <c r="G81" s="5"/>
      <c r="H81" s="5"/>
      <c r="I81" s="5"/>
      <c r="J81" s="5"/>
      <c r="K81" s="5"/>
      <c r="O81" s="220"/>
      <c r="P81" s="220"/>
    </row>
    <row r="82" spans="1:16" x14ac:dyDescent="0.25">
      <c r="A82" s="5" t="s">
        <v>5099</v>
      </c>
      <c r="B82" s="5">
        <v>26</v>
      </c>
      <c r="C82" s="5"/>
      <c r="D82" s="5"/>
      <c r="E82" s="24"/>
      <c r="F82" s="5"/>
      <c r="G82" s="5"/>
      <c r="H82" s="5"/>
      <c r="I82" s="5"/>
      <c r="J82" s="5"/>
      <c r="K82" s="5"/>
    </row>
    <row r="83" spans="1:16" x14ac:dyDescent="0.25">
      <c r="A83" s="5" t="s">
        <v>5762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6" x14ac:dyDescent="0.25">
      <c r="A84" s="5" t="s">
        <v>5763</v>
      </c>
      <c r="B84" s="5">
        <v>20</v>
      </c>
      <c r="C84" s="5"/>
      <c r="D84" s="5"/>
      <c r="E84" s="24"/>
      <c r="F84" s="5"/>
      <c r="G84" s="5"/>
      <c r="H84" s="5"/>
      <c r="I84" s="5"/>
      <c r="J84" s="5"/>
      <c r="K84" s="5"/>
    </row>
    <row r="85" spans="1:16" s="220" customFormat="1" x14ac:dyDescent="0.25">
      <c r="A85" s="94"/>
      <c r="B85" s="94">
        <f>SUM(B67:B84)</f>
        <v>365</v>
      </c>
      <c r="C85" s="94"/>
      <c r="D85" s="94"/>
      <c r="E85" s="170"/>
      <c r="F85" s="94"/>
      <c r="G85" s="94"/>
      <c r="H85" s="94"/>
      <c r="I85" s="94"/>
      <c r="J85" s="94"/>
      <c r="K85" s="94"/>
    </row>
    <row r="86" spans="1:16" ht="30.6" customHeight="1" x14ac:dyDescent="0.25">
      <c r="A86" s="356" t="s">
        <v>4524</v>
      </c>
      <c r="B86" s="5"/>
      <c r="C86" s="5"/>
      <c r="D86" s="5"/>
      <c r="E86" s="24"/>
      <c r="F86" s="5"/>
      <c r="G86" s="5"/>
      <c r="H86" s="5"/>
      <c r="I86" s="5"/>
      <c r="J86" s="5"/>
      <c r="K86" s="5"/>
    </row>
    <row r="87" spans="1:16" x14ac:dyDescent="0.25">
      <c r="A87" s="5" t="s">
        <v>4525</v>
      </c>
      <c r="B87" s="5">
        <v>26</v>
      </c>
      <c r="C87" s="5"/>
      <c r="D87" s="5">
        <v>2</v>
      </c>
      <c r="E87" s="264" t="s">
        <v>2843</v>
      </c>
      <c r="F87" s="5"/>
      <c r="G87" s="5"/>
      <c r="H87" s="5"/>
      <c r="I87" s="5"/>
      <c r="J87" s="5"/>
      <c r="K87" s="5"/>
    </row>
    <row r="88" spans="1:16" x14ac:dyDescent="0.25">
      <c r="A88" s="5" t="s">
        <v>4526</v>
      </c>
      <c r="B88" s="5">
        <v>25</v>
      </c>
      <c r="C88" s="5"/>
      <c r="D88" s="5"/>
      <c r="E88" s="24"/>
      <c r="F88" s="5"/>
      <c r="G88" s="5"/>
      <c r="H88" s="5"/>
      <c r="I88" s="5"/>
      <c r="J88" s="5"/>
      <c r="K88" s="5"/>
    </row>
    <row r="89" spans="1:16" x14ac:dyDescent="0.25">
      <c r="A89" s="5" t="s">
        <v>5100</v>
      </c>
      <c r="B89" s="5">
        <v>23</v>
      </c>
      <c r="C89" s="5"/>
      <c r="D89" s="5"/>
      <c r="E89" s="24"/>
      <c r="F89" s="5"/>
      <c r="G89" s="5"/>
      <c r="H89" s="5"/>
      <c r="I89" s="5"/>
      <c r="J89" s="5"/>
      <c r="K89" s="5"/>
    </row>
    <row r="90" spans="1:16" x14ac:dyDescent="0.25">
      <c r="A90" s="5" t="s">
        <v>5101</v>
      </c>
      <c r="B90" s="5">
        <v>23</v>
      </c>
      <c r="C90" s="5"/>
      <c r="D90" s="5">
        <v>0</v>
      </c>
      <c r="E90" s="264"/>
      <c r="F90" s="5"/>
      <c r="G90" s="5"/>
      <c r="H90" s="5"/>
      <c r="I90" s="5"/>
      <c r="J90" s="5"/>
      <c r="K90" s="5"/>
    </row>
    <row r="91" spans="1:16" x14ac:dyDescent="0.25">
      <c r="A91" s="5" t="s">
        <v>5765</v>
      </c>
      <c r="B91" s="5">
        <v>26</v>
      </c>
      <c r="C91" s="5"/>
      <c r="D91" s="5"/>
      <c r="E91" s="264"/>
      <c r="F91" s="5"/>
      <c r="G91" s="5"/>
      <c r="H91" s="5"/>
      <c r="I91" s="5"/>
      <c r="J91" s="5"/>
      <c r="K91" s="5"/>
    </row>
    <row r="92" spans="1:16" x14ac:dyDescent="0.25">
      <c r="A92" s="5" t="s">
        <v>5764</v>
      </c>
      <c r="B92" s="5">
        <v>24</v>
      </c>
      <c r="C92" s="5"/>
      <c r="D92" s="5"/>
      <c r="E92" s="264"/>
      <c r="F92" s="5"/>
      <c r="G92" s="5"/>
      <c r="H92" s="5"/>
      <c r="I92" s="5"/>
      <c r="J92" s="5"/>
      <c r="K92" s="5"/>
    </row>
    <row r="93" spans="1:16" s="220" customFormat="1" x14ac:dyDescent="0.25">
      <c r="A93" s="94"/>
      <c r="B93" s="94">
        <f>SUM(B87:B92)</f>
        <v>147</v>
      </c>
      <c r="C93" s="94"/>
      <c r="D93" s="94"/>
      <c r="E93" s="310"/>
      <c r="F93" s="94"/>
      <c r="G93" s="94"/>
      <c r="H93" s="94"/>
      <c r="I93" s="94"/>
      <c r="J93" s="94"/>
      <c r="K93" s="94"/>
    </row>
    <row r="94" spans="1:16" ht="43.9" customHeight="1" x14ac:dyDescent="0.25">
      <c r="A94" s="356" t="s">
        <v>5118</v>
      </c>
      <c r="B94" s="5"/>
      <c r="C94" s="5"/>
      <c r="D94" s="5"/>
      <c r="E94" s="24"/>
      <c r="F94" s="5"/>
      <c r="G94" s="5"/>
      <c r="H94" s="5"/>
      <c r="I94" s="5"/>
      <c r="J94" s="5"/>
      <c r="K94" s="5"/>
      <c r="O94" s="220"/>
    </row>
    <row r="95" spans="1:16" x14ac:dyDescent="0.25">
      <c r="A95" s="5" t="s">
        <v>4347</v>
      </c>
      <c r="B95" s="5">
        <v>0</v>
      </c>
      <c r="C95" s="86">
        <v>25</v>
      </c>
      <c r="D95" s="5"/>
      <c r="E95" s="24"/>
      <c r="F95" s="5"/>
      <c r="G95" s="5"/>
      <c r="H95" s="5"/>
      <c r="I95" s="5"/>
      <c r="J95" s="5"/>
      <c r="K95" s="5"/>
    </row>
    <row r="96" spans="1:16" x14ac:dyDescent="0.25">
      <c r="A96" s="5" t="s">
        <v>4348</v>
      </c>
      <c r="B96" s="5">
        <v>1</v>
      </c>
      <c r="C96" s="86">
        <v>24</v>
      </c>
      <c r="D96" s="5">
        <v>0</v>
      </c>
      <c r="E96" s="264"/>
      <c r="F96" s="5"/>
      <c r="G96" s="5"/>
      <c r="H96" s="5"/>
      <c r="I96" s="5"/>
      <c r="J96" s="5"/>
      <c r="K96" s="5"/>
    </row>
    <row r="97" spans="1:11" x14ac:dyDescent="0.25">
      <c r="A97" s="5" t="s">
        <v>4349</v>
      </c>
      <c r="B97" s="5">
        <v>6</v>
      </c>
      <c r="C97" s="86">
        <v>25</v>
      </c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4350</v>
      </c>
      <c r="B98" s="5">
        <v>4</v>
      </c>
      <c r="C98" s="5">
        <v>22</v>
      </c>
      <c r="D98" s="5"/>
      <c r="E98" s="24"/>
      <c r="F98" s="5"/>
      <c r="G98" s="5"/>
      <c r="H98" s="5"/>
      <c r="I98" s="5"/>
      <c r="J98" s="5"/>
      <c r="K98" s="5"/>
    </row>
    <row r="99" spans="1:11" s="220" customFormat="1" x14ac:dyDescent="0.25">
      <c r="A99" s="94"/>
      <c r="B99" s="94">
        <f>SUM(B95:B98)</f>
        <v>11</v>
      </c>
      <c r="C99" s="94">
        <f>SUM(C95:C98)</f>
        <v>96</v>
      </c>
      <c r="D99" s="94"/>
      <c r="E99" s="170"/>
      <c r="F99" s="94"/>
      <c r="G99" s="94"/>
      <c r="H99" s="94"/>
      <c r="I99" s="94"/>
      <c r="J99" s="94"/>
      <c r="K99" s="94"/>
    </row>
    <row r="100" spans="1:11" x14ac:dyDescent="0.25">
      <c r="A100" s="5"/>
      <c r="B100" s="5"/>
      <c r="C100" s="5"/>
      <c r="D100" s="5"/>
      <c r="E100" s="24"/>
      <c r="F100" s="5"/>
      <c r="G100" s="5"/>
      <c r="H100" s="5"/>
      <c r="I100" s="5"/>
      <c r="J100" s="5"/>
      <c r="K100" s="5"/>
    </row>
    <row r="101" spans="1:11" ht="42.75" x14ac:dyDescent="0.25">
      <c r="A101" s="356" t="s">
        <v>5121</v>
      </c>
      <c r="B101" s="5"/>
      <c r="C101" s="5"/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5317</v>
      </c>
      <c r="B102" s="5">
        <v>1</v>
      </c>
      <c r="C102" s="5">
        <v>25</v>
      </c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4052</v>
      </c>
      <c r="B103" s="5">
        <v>1</v>
      </c>
      <c r="C103" s="5">
        <v>25</v>
      </c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 t="s">
        <v>5135</v>
      </c>
      <c r="B104" s="5">
        <v>28</v>
      </c>
      <c r="C104" s="5"/>
      <c r="D104" s="5">
        <v>1</v>
      </c>
      <c r="E104" s="264" t="s">
        <v>2843</v>
      </c>
      <c r="F104" s="5"/>
      <c r="G104" s="5"/>
      <c r="H104" s="5"/>
      <c r="I104" s="5"/>
      <c r="J104" s="5"/>
      <c r="K104" s="5"/>
    </row>
    <row r="105" spans="1:11" x14ac:dyDescent="0.25">
      <c r="A105" s="5" t="s">
        <v>4130</v>
      </c>
      <c r="B105" s="5">
        <v>0</v>
      </c>
      <c r="C105" s="5">
        <v>25</v>
      </c>
      <c r="D105" s="5">
        <v>0</v>
      </c>
      <c r="E105" s="264"/>
      <c r="F105" s="5"/>
      <c r="G105" s="5"/>
      <c r="H105" s="5"/>
      <c r="I105" s="5"/>
      <c r="J105" s="5"/>
      <c r="K105" s="5"/>
    </row>
    <row r="106" spans="1:11" x14ac:dyDescent="0.25">
      <c r="A106" s="5" t="s">
        <v>4490</v>
      </c>
      <c r="B106" s="5">
        <v>0</v>
      </c>
      <c r="C106" s="5">
        <v>25</v>
      </c>
      <c r="D106" s="5">
        <v>0</v>
      </c>
      <c r="E106" s="264"/>
      <c r="F106" s="5"/>
      <c r="G106" s="5"/>
      <c r="H106" s="5"/>
      <c r="I106" s="5"/>
      <c r="J106" s="5"/>
      <c r="K106" s="5"/>
    </row>
    <row r="107" spans="1:11" x14ac:dyDescent="0.25">
      <c r="A107" s="5" t="s">
        <v>5767</v>
      </c>
      <c r="B107" s="5">
        <v>19</v>
      </c>
      <c r="C107" s="5"/>
      <c r="D107" s="5"/>
      <c r="E107" s="264"/>
      <c r="F107" s="5"/>
      <c r="G107" s="5"/>
      <c r="H107" s="5"/>
      <c r="I107" s="5"/>
      <c r="J107" s="5"/>
      <c r="K107" s="5"/>
    </row>
    <row r="108" spans="1:11" x14ac:dyDescent="0.25">
      <c r="A108" s="5" t="s">
        <v>4131</v>
      </c>
      <c r="B108" s="5">
        <v>0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5102</v>
      </c>
      <c r="B109" s="5">
        <v>11</v>
      </c>
      <c r="C109" s="5"/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 t="s">
        <v>4132</v>
      </c>
      <c r="B110" s="5">
        <v>0</v>
      </c>
      <c r="C110" s="5">
        <v>25</v>
      </c>
      <c r="D110" s="5">
        <v>1</v>
      </c>
      <c r="E110" s="264" t="s">
        <v>2843</v>
      </c>
      <c r="F110" s="5"/>
      <c r="G110" s="5"/>
      <c r="H110" s="5"/>
      <c r="I110" s="5"/>
      <c r="J110" s="5"/>
      <c r="K110" s="5"/>
    </row>
    <row r="111" spans="1:11" x14ac:dyDescent="0.25">
      <c r="A111" s="5" t="s">
        <v>5766</v>
      </c>
      <c r="B111" s="5">
        <v>12</v>
      </c>
      <c r="C111" s="5"/>
      <c r="D111" s="5"/>
      <c r="E111" s="24"/>
      <c r="F111" s="5"/>
      <c r="G111" s="5"/>
      <c r="H111" s="5"/>
      <c r="I111" s="5"/>
      <c r="J111" s="5"/>
      <c r="K111" s="5"/>
    </row>
    <row r="112" spans="1:11" x14ac:dyDescent="0.25">
      <c r="A112" s="5"/>
      <c r="B112" s="5"/>
      <c r="C112" s="5"/>
      <c r="D112" s="5"/>
      <c r="E112" s="24"/>
      <c r="F112" s="5"/>
      <c r="G112" s="5"/>
      <c r="H112" s="5"/>
      <c r="I112" s="5"/>
      <c r="J112" s="5"/>
      <c r="K112" s="5"/>
    </row>
    <row r="113" spans="1:16" ht="31.9" customHeight="1" x14ac:dyDescent="0.25">
      <c r="A113" s="356" t="s">
        <v>4547</v>
      </c>
      <c r="B113" s="5"/>
      <c r="C113" s="5"/>
      <c r="D113" s="5"/>
      <c r="E113" s="24"/>
      <c r="F113" s="5"/>
      <c r="G113" s="5"/>
      <c r="H113" s="5"/>
      <c r="I113" s="5"/>
      <c r="J113" s="5"/>
      <c r="K113" s="5"/>
    </row>
    <row r="114" spans="1:16" x14ac:dyDescent="0.25">
      <c r="A114" s="5" t="s">
        <v>4548</v>
      </c>
      <c r="B114" s="5">
        <v>5</v>
      </c>
      <c r="C114" s="5">
        <v>25</v>
      </c>
      <c r="D114" s="5"/>
      <c r="E114" s="24"/>
      <c r="F114" s="5"/>
      <c r="G114" s="5"/>
      <c r="H114" s="5"/>
      <c r="I114" s="5"/>
      <c r="J114" s="5"/>
      <c r="K114" s="5"/>
    </row>
    <row r="115" spans="1:16" x14ac:dyDescent="0.25">
      <c r="A115" s="5" t="s">
        <v>5103</v>
      </c>
      <c r="B115" s="5">
        <v>5</v>
      </c>
      <c r="C115" s="5">
        <v>25</v>
      </c>
      <c r="D115" s="5"/>
      <c r="E115" s="24"/>
      <c r="F115" s="5"/>
      <c r="G115" s="5"/>
      <c r="H115" s="5"/>
      <c r="I115" s="5"/>
      <c r="J115" s="5"/>
      <c r="K115" s="5"/>
    </row>
    <row r="116" spans="1:16" x14ac:dyDescent="0.25">
      <c r="A116" s="5" t="s">
        <v>5768</v>
      </c>
      <c r="B116" s="5"/>
      <c r="C116" s="5">
        <v>24</v>
      </c>
      <c r="D116" s="5"/>
      <c r="E116" s="24"/>
      <c r="F116" s="5"/>
      <c r="G116" s="5"/>
      <c r="H116" s="5"/>
      <c r="I116" s="5"/>
      <c r="J116" s="5"/>
      <c r="K116" s="5"/>
    </row>
    <row r="117" spans="1:16" x14ac:dyDescent="0.25">
      <c r="A117" s="5"/>
      <c r="B117" s="5"/>
      <c r="C117" s="5"/>
      <c r="D117" s="5"/>
      <c r="E117" s="24"/>
      <c r="F117" s="5"/>
      <c r="G117" s="5"/>
      <c r="H117" s="5"/>
      <c r="I117" s="5"/>
      <c r="J117" s="5"/>
      <c r="K117" s="5"/>
    </row>
    <row r="118" spans="1:16" ht="28.5" x14ac:dyDescent="0.25">
      <c r="A118" s="356" t="s">
        <v>3</v>
      </c>
      <c r="B118" s="5"/>
      <c r="C118" s="5"/>
      <c r="D118" s="5"/>
      <c r="E118" s="97"/>
      <c r="F118" s="5"/>
      <c r="G118" s="5"/>
      <c r="H118" s="5"/>
      <c r="I118" s="5"/>
      <c r="J118" s="5"/>
      <c r="K118" s="5"/>
    </row>
    <row r="119" spans="1:16" ht="13.9" customHeight="1" x14ac:dyDescent="0.25">
      <c r="A119" s="362" t="s">
        <v>2489</v>
      </c>
      <c r="B119" s="5">
        <v>0</v>
      </c>
      <c r="C119" s="5">
        <v>0</v>
      </c>
      <c r="D119" s="5">
        <v>0</v>
      </c>
      <c r="E119" s="3"/>
      <c r="F119" s="5"/>
      <c r="G119" s="5"/>
      <c r="H119" s="5"/>
      <c r="I119" s="5"/>
      <c r="J119" s="5"/>
      <c r="K119" s="5"/>
    </row>
    <row r="120" spans="1:16" ht="13.9" customHeight="1" x14ac:dyDescent="0.25">
      <c r="A120" s="362" t="s">
        <v>3456</v>
      </c>
      <c r="B120" s="5">
        <v>12</v>
      </c>
      <c r="C120" s="24"/>
      <c r="D120" s="5">
        <v>1</v>
      </c>
      <c r="E120" s="391" t="s">
        <v>5274</v>
      </c>
      <c r="F120" s="5"/>
      <c r="G120" s="5"/>
      <c r="H120" s="5"/>
      <c r="I120" s="5"/>
      <c r="J120" s="5"/>
      <c r="K120" s="5"/>
    </row>
    <row r="121" spans="1:16" x14ac:dyDescent="0.25">
      <c r="A121" s="362" t="s">
        <v>2490</v>
      </c>
      <c r="B121" s="5">
        <v>0</v>
      </c>
      <c r="C121" s="5">
        <v>0</v>
      </c>
      <c r="D121" s="5">
        <v>0</v>
      </c>
      <c r="E121" s="5"/>
      <c r="F121" s="5"/>
      <c r="G121" s="5"/>
      <c r="H121" s="5"/>
      <c r="I121" s="5"/>
      <c r="J121" s="5"/>
      <c r="K121" s="94"/>
    </row>
    <row r="122" spans="1:16" x14ac:dyDescent="0.25">
      <c r="A122" s="362" t="s">
        <v>3981</v>
      </c>
      <c r="B122" s="5">
        <v>16</v>
      </c>
      <c r="C122" s="24">
        <v>0</v>
      </c>
      <c r="D122" s="5">
        <v>1</v>
      </c>
      <c r="E122" s="397" t="s">
        <v>5274</v>
      </c>
      <c r="F122" s="5"/>
      <c r="G122" s="5"/>
      <c r="H122" s="5"/>
      <c r="I122" s="5"/>
      <c r="J122" s="5"/>
      <c r="K122" s="94"/>
    </row>
    <row r="123" spans="1:16" x14ac:dyDescent="0.25">
      <c r="A123" s="362" t="s">
        <v>100</v>
      </c>
      <c r="B123" s="5">
        <v>8</v>
      </c>
      <c r="C123" s="24">
        <v>24</v>
      </c>
      <c r="D123" s="5">
        <v>1</v>
      </c>
      <c r="E123" s="135"/>
      <c r="F123" s="5"/>
      <c r="G123" s="5"/>
      <c r="H123" s="5"/>
      <c r="I123" s="5"/>
      <c r="J123" s="5"/>
      <c r="K123" s="5"/>
    </row>
    <row r="124" spans="1:16" x14ac:dyDescent="0.25">
      <c r="A124" s="362" t="s">
        <v>4491</v>
      </c>
      <c r="B124" s="5">
        <v>0</v>
      </c>
      <c r="C124" s="5">
        <v>0</v>
      </c>
      <c r="D124" s="5">
        <v>0</v>
      </c>
      <c r="E124" s="135"/>
      <c r="F124" s="5"/>
      <c r="G124" s="5"/>
      <c r="H124" s="5"/>
      <c r="I124" s="5"/>
      <c r="J124" s="5"/>
      <c r="K124" s="5"/>
      <c r="M124" s="220" t="s">
        <v>5748</v>
      </c>
      <c r="N124" s="220"/>
    </row>
    <row r="125" spans="1:16" x14ac:dyDescent="0.25">
      <c r="A125" s="362" t="s">
        <v>2491</v>
      </c>
      <c r="B125" s="5">
        <v>1</v>
      </c>
      <c r="C125" s="5">
        <v>25</v>
      </c>
      <c r="D125" s="5">
        <v>0</v>
      </c>
      <c r="E125" s="5"/>
      <c r="F125" s="5"/>
      <c r="G125" s="5"/>
      <c r="H125" s="5"/>
      <c r="I125" s="5"/>
      <c r="J125" s="5"/>
      <c r="K125" s="94"/>
      <c r="M125" s="220" t="s">
        <v>5749</v>
      </c>
      <c r="O125" t="s">
        <v>5751</v>
      </c>
      <c r="P125" t="s">
        <v>5752</v>
      </c>
    </row>
    <row r="126" spans="1:16" x14ac:dyDescent="0.25">
      <c r="A126" s="369" t="s">
        <v>5104</v>
      </c>
      <c r="B126" s="5">
        <v>10</v>
      </c>
      <c r="C126" s="5">
        <v>0</v>
      </c>
      <c r="D126" s="5"/>
      <c r="E126" s="5"/>
      <c r="F126" s="5"/>
      <c r="G126" s="5"/>
      <c r="H126" s="5"/>
      <c r="I126" s="5"/>
      <c r="J126" s="5"/>
      <c r="K126" s="5"/>
      <c r="M126" s="220" t="s">
        <v>5750</v>
      </c>
      <c r="O126" t="s">
        <v>5753</v>
      </c>
      <c r="P126" t="s">
        <v>5754</v>
      </c>
    </row>
    <row r="127" spans="1:16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94"/>
    </row>
    <row r="128" spans="1:16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</row>
    <row r="129" spans="1:13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94"/>
      <c r="M129" s="220" t="s">
        <v>5877</v>
      </c>
    </row>
    <row r="130" spans="1:13" ht="28.5" x14ac:dyDescent="0.25">
      <c r="A130" s="356" t="s">
        <v>288</v>
      </c>
      <c r="B130" s="5"/>
      <c r="C130" s="5"/>
      <c r="D130" s="5"/>
      <c r="E130" s="5"/>
      <c r="F130" s="5"/>
      <c r="G130" s="5"/>
      <c r="H130" s="5"/>
      <c r="I130" s="5"/>
      <c r="J130" s="5"/>
      <c r="K130" s="94"/>
    </row>
    <row r="131" spans="1:13" x14ac:dyDescent="0.25">
      <c r="A131" s="62">
        <v>711</v>
      </c>
      <c r="B131" s="5">
        <v>0</v>
      </c>
      <c r="C131" s="5">
        <v>26</v>
      </c>
      <c r="D131" s="5">
        <v>0</v>
      </c>
      <c r="E131" s="135"/>
      <c r="F131" s="5"/>
      <c r="G131" s="5"/>
      <c r="H131" s="5"/>
      <c r="I131" s="5"/>
      <c r="J131" s="5"/>
      <c r="K131" s="5"/>
    </row>
    <row r="132" spans="1:13" x14ac:dyDescent="0.25">
      <c r="A132" s="62">
        <v>712</v>
      </c>
      <c r="B132" s="5">
        <v>22</v>
      </c>
      <c r="C132" s="5"/>
      <c r="D132" s="5">
        <v>0</v>
      </c>
      <c r="F132" s="5"/>
      <c r="G132" s="5"/>
      <c r="H132" s="5"/>
      <c r="I132" s="5"/>
      <c r="J132" s="5"/>
      <c r="K132" s="5"/>
    </row>
    <row r="133" spans="1:13" x14ac:dyDescent="0.25">
      <c r="A133" s="62" t="s">
        <v>2894</v>
      </c>
      <c r="B133" s="5">
        <v>0</v>
      </c>
      <c r="C133" s="5"/>
      <c r="D133" s="5"/>
      <c r="E133" s="5"/>
      <c r="F133" s="5"/>
      <c r="G133" s="5"/>
      <c r="H133" s="5"/>
      <c r="I133" s="5"/>
      <c r="J133" s="5"/>
      <c r="K133" s="5"/>
    </row>
    <row r="134" spans="1:13" x14ac:dyDescent="0.25">
      <c r="A134" s="62">
        <v>721</v>
      </c>
      <c r="B134" s="5">
        <v>0</v>
      </c>
      <c r="C134" s="5">
        <v>25</v>
      </c>
      <c r="D134" s="5">
        <v>1</v>
      </c>
      <c r="E134" s="254"/>
      <c r="F134" s="5"/>
      <c r="G134" s="5"/>
      <c r="H134" s="5"/>
      <c r="I134" s="5"/>
      <c r="J134" s="5"/>
      <c r="K134" s="94"/>
    </row>
    <row r="135" spans="1:13" x14ac:dyDescent="0.25">
      <c r="A135" s="62">
        <v>722</v>
      </c>
      <c r="B135" s="5">
        <v>12</v>
      </c>
      <c r="C135" s="5">
        <v>0</v>
      </c>
      <c r="D135" s="5">
        <v>0</v>
      </c>
      <c r="F135" s="5"/>
      <c r="G135" s="5"/>
      <c r="H135" s="5"/>
      <c r="I135" s="5"/>
      <c r="J135" s="5"/>
      <c r="K135" s="5"/>
    </row>
    <row r="136" spans="1:13" x14ac:dyDescent="0.25">
      <c r="A136" s="62" t="s">
        <v>2882</v>
      </c>
      <c r="B136" s="5">
        <v>0</v>
      </c>
      <c r="C136" s="5"/>
      <c r="D136" s="5"/>
      <c r="E136" s="254"/>
      <c r="F136" s="5"/>
      <c r="G136" s="5"/>
      <c r="H136" s="5"/>
      <c r="I136" s="5"/>
      <c r="J136" s="5"/>
      <c r="K136" s="5"/>
    </row>
    <row r="137" spans="1:13" x14ac:dyDescent="0.25">
      <c r="A137" s="62">
        <v>731</v>
      </c>
      <c r="B137" s="5">
        <v>4</v>
      </c>
      <c r="C137" s="5">
        <v>21</v>
      </c>
      <c r="D137" s="5">
        <v>1</v>
      </c>
      <c r="E137" s="5"/>
      <c r="F137" s="5"/>
      <c r="G137" s="5"/>
      <c r="H137" s="5"/>
      <c r="I137" s="5"/>
      <c r="J137" s="5"/>
      <c r="K137" s="5"/>
    </row>
    <row r="138" spans="1:13" x14ac:dyDescent="0.25">
      <c r="A138" s="62">
        <v>732</v>
      </c>
      <c r="B138" s="5">
        <v>0</v>
      </c>
      <c r="C138" s="5">
        <v>0</v>
      </c>
      <c r="D138" s="5">
        <v>0</v>
      </c>
      <c r="E138" s="5"/>
      <c r="F138" s="5"/>
      <c r="G138" s="5"/>
      <c r="H138" s="5"/>
      <c r="I138" s="5"/>
      <c r="J138" s="5"/>
      <c r="K138" s="5"/>
    </row>
    <row r="139" spans="1:13" x14ac:dyDescent="0.25">
      <c r="A139" s="62">
        <v>741</v>
      </c>
      <c r="B139" s="5">
        <v>0</v>
      </c>
      <c r="C139" s="5">
        <v>25</v>
      </c>
      <c r="D139" s="5">
        <v>0</v>
      </c>
      <c r="E139" s="5"/>
      <c r="F139" s="5"/>
      <c r="G139" s="5"/>
      <c r="H139" s="5"/>
      <c r="I139" s="5"/>
      <c r="J139" s="5"/>
      <c r="K139" s="5"/>
    </row>
    <row r="140" spans="1:13" x14ac:dyDescent="0.25">
      <c r="A140" s="62">
        <v>742</v>
      </c>
      <c r="B140" s="5"/>
      <c r="C140" s="5">
        <v>0</v>
      </c>
      <c r="D140" s="5"/>
      <c r="E140" s="5"/>
      <c r="F140" s="5"/>
      <c r="G140" s="5"/>
      <c r="H140" s="5"/>
      <c r="I140" s="5"/>
      <c r="J140" s="5"/>
      <c r="K140" s="5"/>
    </row>
    <row r="141" spans="1:13" x14ac:dyDescent="0.25">
      <c r="A141" s="355" t="s">
        <v>2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</row>
    <row r="142" spans="1:13" x14ac:dyDescent="0.25">
      <c r="A142" s="62">
        <v>811</v>
      </c>
      <c r="B142" s="5">
        <v>0</v>
      </c>
      <c r="C142" s="5">
        <v>25</v>
      </c>
      <c r="D142" s="5">
        <v>0</v>
      </c>
      <c r="E142" s="5"/>
      <c r="F142" s="5"/>
      <c r="G142" s="5"/>
      <c r="H142" s="5"/>
      <c r="I142" s="5"/>
      <c r="J142" s="5"/>
      <c r="K142" s="5"/>
    </row>
    <row r="143" spans="1:13" x14ac:dyDescent="0.25">
      <c r="A143" s="62" t="s">
        <v>2881</v>
      </c>
      <c r="B143" s="5">
        <v>0</v>
      </c>
      <c r="C143" s="5"/>
      <c r="D143" s="5"/>
      <c r="E143" s="5"/>
      <c r="F143" s="5"/>
      <c r="G143" s="5"/>
      <c r="H143" s="5"/>
      <c r="I143" s="5"/>
      <c r="J143" s="5"/>
      <c r="K143" s="5"/>
    </row>
    <row r="144" spans="1:13" x14ac:dyDescent="0.25">
      <c r="A144" s="62">
        <v>821</v>
      </c>
      <c r="B144" s="5">
        <v>2</v>
      </c>
      <c r="C144" s="5">
        <v>25</v>
      </c>
      <c r="D144" s="5">
        <v>0</v>
      </c>
      <c r="E144" s="135"/>
      <c r="F144" s="5"/>
      <c r="G144" s="5"/>
      <c r="H144" s="5"/>
      <c r="I144" s="5"/>
      <c r="J144" s="5"/>
      <c r="K144" s="5"/>
    </row>
    <row r="145" spans="1:19" x14ac:dyDescent="0.25">
      <c r="A145" s="62">
        <v>822</v>
      </c>
      <c r="B145" s="5">
        <v>0</v>
      </c>
      <c r="C145" s="5">
        <v>0</v>
      </c>
      <c r="D145" s="5">
        <v>0</v>
      </c>
      <c r="E145" s="135"/>
      <c r="F145" s="5"/>
      <c r="G145" s="5"/>
      <c r="H145" s="5"/>
      <c r="I145" s="5"/>
      <c r="J145" s="5"/>
      <c r="K145" s="5"/>
    </row>
    <row r="146" spans="1:19" x14ac:dyDescent="0.25">
      <c r="A146" s="62">
        <v>831</v>
      </c>
      <c r="B146" s="5">
        <v>0</v>
      </c>
      <c r="C146" s="5">
        <v>19</v>
      </c>
      <c r="D146" s="5">
        <v>1</v>
      </c>
      <c r="E146" s="5"/>
      <c r="F146" s="5"/>
      <c r="G146" s="5"/>
      <c r="H146" s="5"/>
      <c r="I146" s="5"/>
      <c r="J146" s="5"/>
      <c r="K146" s="5"/>
    </row>
    <row r="147" spans="1:19" x14ac:dyDescent="0.25">
      <c r="A147" s="62">
        <v>832</v>
      </c>
      <c r="B147" s="5">
        <v>0</v>
      </c>
      <c r="C147" s="5">
        <v>0</v>
      </c>
      <c r="E147" s="5"/>
      <c r="F147" s="5"/>
      <c r="G147" s="5"/>
      <c r="H147" s="5"/>
      <c r="I147" s="5"/>
      <c r="J147" s="5"/>
      <c r="K147" s="5"/>
    </row>
    <row r="148" spans="1:19" x14ac:dyDescent="0.25">
      <c r="A148" s="62">
        <v>841</v>
      </c>
      <c r="B148" s="5">
        <v>0</v>
      </c>
      <c r="C148" s="5">
        <v>15</v>
      </c>
      <c r="D148" s="5">
        <v>1</v>
      </c>
      <c r="E148" s="135"/>
      <c r="F148" s="5"/>
      <c r="G148" s="5"/>
      <c r="H148" s="5"/>
      <c r="I148" s="5"/>
      <c r="J148" s="5"/>
      <c r="K148" s="5"/>
    </row>
    <row r="149" spans="1:19" x14ac:dyDescent="0.25">
      <c r="A149" s="62">
        <v>842</v>
      </c>
      <c r="B149" s="5">
        <v>0</v>
      </c>
      <c r="C149" s="5">
        <v>0</v>
      </c>
      <c r="D149" s="5">
        <v>0</v>
      </c>
      <c r="E149" s="135"/>
      <c r="F149" s="5"/>
      <c r="G149" s="5"/>
      <c r="H149" s="5"/>
      <c r="I149" s="5"/>
      <c r="J149" s="5"/>
      <c r="K149" s="5"/>
    </row>
    <row r="150" spans="1:19" ht="30.6" customHeight="1" x14ac:dyDescent="0.25">
      <c r="A150" s="356" t="s">
        <v>319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</row>
    <row r="151" spans="1:19" x14ac:dyDescent="0.25">
      <c r="A151" s="62">
        <v>911</v>
      </c>
      <c r="B151" s="5">
        <v>3</v>
      </c>
      <c r="C151" s="5">
        <v>25</v>
      </c>
      <c r="D151" s="5"/>
      <c r="E151" s="5"/>
      <c r="F151" s="5"/>
      <c r="G151" s="5"/>
      <c r="H151" s="5"/>
      <c r="I151" s="5"/>
      <c r="J151" s="5"/>
      <c r="K151" s="5"/>
    </row>
    <row r="152" spans="1:19" x14ac:dyDescent="0.25">
      <c r="A152" s="62">
        <v>912</v>
      </c>
      <c r="B152" s="5">
        <v>0</v>
      </c>
      <c r="C152" s="5"/>
      <c r="D152" s="5"/>
      <c r="E152" s="5"/>
      <c r="F152" s="5"/>
      <c r="G152" s="5"/>
      <c r="H152" s="5"/>
      <c r="I152" s="5"/>
      <c r="J152" s="5"/>
      <c r="K152" s="5"/>
    </row>
    <row r="153" spans="1:19" x14ac:dyDescent="0.25">
      <c r="A153" s="62">
        <v>921</v>
      </c>
      <c r="B153" s="5">
        <v>2</v>
      </c>
      <c r="C153" s="5">
        <v>25</v>
      </c>
      <c r="D153" s="96">
        <v>2</v>
      </c>
      <c r="E153" s="255"/>
      <c r="F153" s="5"/>
      <c r="G153" s="5"/>
      <c r="H153" s="5"/>
      <c r="I153" s="5"/>
      <c r="J153" s="5"/>
      <c r="K153" s="5"/>
    </row>
    <row r="154" spans="1:19" x14ac:dyDescent="0.25">
      <c r="A154" s="62">
        <v>922</v>
      </c>
      <c r="B154" s="5">
        <v>0</v>
      </c>
      <c r="C154" s="5"/>
      <c r="D154" s="5">
        <v>0</v>
      </c>
      <c r="E154" s="255"/>
      <c r="F154" s="5"/>
      <c r="G154" s="5"/>
      <c r="H154" s="5"/>
      <c r="I154" s="5"/>
      <c r="J154" s="5"/>
      <c r="K154" s="5"/>
    </row>
    <row r="155" spans="1:19" x14ac:dyDescent="0.25">
      <c r="A155" s="62">
        <v>931</v>
      </c>
      <c r="B155" s="5">
        <v>7</v>
      </c>
      <c r="C155" s="5">
        <v>23</v>
      </c>
      <c r="D155" s="5">
        <v>0</v>
      </c>
      <c r="E155" s="135"/>
      <c r="F155" s="5"/>
      <c r="G155" s="5"/>
      <c r="H155" s="5"/>
      <c r="I155" s="5"/>
      <c r="J155" s="5"/>
      <c r="K155" s="5"/>
      <c r="O155" s="252"/>
      <c r="P155" s="252"/>
      <c r="Q155" s="252"/>
      <c r="R155" s="252"/>
      <c r="S155" s="252"/>
    </row>
    <row r="156" spans="1:19" x14ac:dyDescent="0.25">
      <c r="A156" s="361">
        <v>932</v>
      </c>
      <c r="B156" s="5">
        <v>0</v>
      </c>
      <c r="C156" s="5"/>
      <c r="D156" s="108">
        <v>0</v>
      </c>
      <c r="E156" s="5"/>
      <c r="F156" s="108"/>
      <c r="G156" s="108"/>
      <c r="H156" s="108"/>
      <c r="I156" s="108"/>
      <c r="J156" s="108"/>
      <c r="K156" s="108"/>
      <c r="O156" s="252"/>
      <c r="P156" s="252"/>
      <c r="Q156" s="252"/>
      <c r="R156" s="252"/>
      <c r="S156" s="252"/>
    </row>
    <row r="157" spans="1:19" x14ac:dyDescent="0.25">
      <c r="A157" s="361">
        <v>941</v>
      </c>
      <c r="B157" s="5">
        <v>4</v>
      </c>
      <c r="C157" s="5">
        <v>25</v>
      </c>
      <c r="D157" s="108">
        <v>0</v>
      </c>
      <c r="E157" s="108"/>
      <c r="F157" s="108"/>
      <c r="G157" s="108"/>
      <c r="H157" s="108"/>
      <c r="I157" s="108"/>
      <c r="J157" s="108"/>
      <c r="K157" s="108"/>
      <c r="O157" s="252"/>
      <c r="P157" s="252"/>
      <c r="Q157" s="252"/>
      <c r="R157" s="252"/>
      <c r="S157" s="252"/>
    </row>
    <row r="158" spans="1:19" x14ac:dyDescent="0.25">
      <c r="A158" s="62">
        <v>942</v>
      </c>
      <c r="B158" s="5">
        <v>0</v>
      </c>
      <c r="C158" s="5"/>
      <c r="D158" s="5"/>
      <c r="E158" s="5"/>
      <c r="F158" s="5"/>
      <c r="G158" s="5"/>
      <c r="H158" s="5"/>
      <c r="I158" s="5"/>
      <c r="J158" s="5"/>
      <c r="K158" s="5"/>
      <c r="O158" s="252"/>
      <c r="P158" s="252"/>
      <c r="Q158" s="252"/>
      <c r="R158" s="252"/>
      <c r="S158" s="252"/>
    </row>
    <row r="159" spans="1:19" x14ac:dyDescent="0.25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O159" s="252"/>
      <c r="P159" s="252"/>
      <c r="Q159" s="252"/>
      <c r="R159" s="252"/>
      <c r="S159" s="252"/>
    </row>
    <row r="160" spans="1:19" x14ac:dyDescent="0.25">
      <c r="A160" s="355" t="s">
        <v>346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O160" s="252"/>
      <c r="P160" s="252"/>
      <c r="Q160" s="252"/>
      <c r="R160" s="252"/>
      <c r="S160" s="252"/>
    </row>
    <row r="161" spans="1:19" x14ac:dyDescent="0.25">
      <c r="A161" s="62">
        <v>311</v>
      </c>
      <c r="B161" s="5">
        <v>0</v>
      </c>
      <c r="C161" s="5">
        <v>25</v>
      </c>
      <c r="D161" s="5"/>
      <c r="E161" s="84"/>
      <c r="F161" s="5"/>
      <c r="G161" s="5"/>
      <c r="H161" s="5"/>
      <c r="I161" s="5"/>
      <c r="J161" s="5"/>
      <c r="K161" s="5"/>
      <c r="O161" s="252"/>
      <c r="P161" s="252"/>
      <c r="Q161" s="252"/>
      <c r="R161" s="252"/>
      <c r="S161" s="252"/>
    </row>
    <row r="162" spans="1:19" x14ac:dyDescent="0.25">
      <c r="A162" s="360">
        <v>312</v>
      </c>
      <c r="B162" s="5">
        <v>26</v>
      </c>
      <c r="C162" s="5"/>
      <c r="D162" s="5">
        <v>0</v>
      </c>
      <c r="E162" s="255"/>
      <c r="F162" s="5"/>
      <c r="G162" s="5"/>
      <c r="H162" s="5"/>
      <c r="I162" s="5"/>
      <c r="J162" s="5"/>
      <c r="K162" s="94"/>
      <c r="O162" s="252"/>
      <c r="P162" s="252"/>
      <c r="Q162" s="252"/>
      <c r="R162" s="252"/>
      <c r="S162" s="252"/>
    </row>
    <row r="163" spans="1:19" x14ac:dyDescent="0.25">
      <c r="A163" s="360">
        <v>313</v>
      </c>
      <c r="B163" s="5">
        <v>0</v>
      </c>
      <c r="C163" s="24"/>
      <c r="D163" s="5"/>
      <c r="E163" s="5"/>
      <c r="F163" s="5"/>
      <c r="G163" s="5"/>
      <c r="H163" s="5"/>
      <c r="I163" s="5"/>
      <c r="J163" s="5"/>
      <c r="K163" s="94"/>
    </row>
    <row r="164" spans="1:19" x14ac:dyDescent="0.25">
      <c r="A164" s="62">
        <v>321</v>
      </c>
      <c r="B164" s="5">
        <v>0</v>
      </c>
      <c r="C164" s="24">
        <v>25</v>
      </c>
      <c r="D164" s="5">
        <v>0</v>
      </c>
      <c r="E164" s="5"/>
      <c r="F164" s="5"/>
      <c r="G164" s="5"/>
      <c r="H164" s="5"/>
      <c r="I164" s="5"/>
      <c r="J164" s="5"/>
      <c r="K164" s="5"/>
    </row>
    <row r="165" spans="1:19" x14ac:dyDescent="0.25">
      <c r="A165" s="62">
        <v>322</v>
      </c>
      <c r="B165" s="5">
        <v>23</v>
      </c>
      <c r="C165" s="5"/>
      <c r="D165" s="5">
        <v>0</v>
      </c>
      <c r="E165" s="135"/>
      <c r="F165" s="5"/>
      <c r="G165" s="5"/>
      <c r="H165" s="5"/>
      <c r="I165" s="5"/>
      <c r="J165" s="5"/>
      <c r="K165" s="94"/>
      <c r="O165" t="s">
        <v>6</v>
      </c>
    </row>
    <row r="166" spans="1:19" x14ac:dyDescent="0.25">
      <c r="A166" s="62">
        <v>331</v>
      </c>
      <c r="B166" s="5">
        <v>0</v>
      </c>
      <c r="C166" s="24">
        <v>25</v>
      </c>
      <c r="D166" s="5">
        <v>0</v>
      </c>
      <c r="E166" s="135"/>
      <c r="F166" s="5"/>
      <c r="G166" s="5"/>
      <c r="H166" s="5"/>
      <c r="I166" s="5"/>
      <c r="J166" s="5"/>
      <c r="K166" s="5"/>
      <c r="N166" s="252"/>
      <c r="O166" s="335"/>
      <c r="P166" s="252"/>
    </row>
    <row r="167" spans="1:19" x14ac:dyDescent="0.25">
      <c r="A167" s="62">
        <v>332</v>
      </c>
      <c r="B167" s="5">
        <v>16</v>
      </c>
      <c r="C167" s="5"/>
      <c r="D167" s="5">
        <v>1</v>
      </c>
      <c r="E167" s="135" t="s">
        <v>2843</v>
      </c>
      <c r="F167" s="5"/>
      <c r="G167" s="5"/>
      <c r="H167" s="5"/>
      <c r="I167" s="5"/>
      <c r="J167" s="5"/>
      <c r="K167" s="94"/>
    </row>
    <row r="168" spans="1:19" x14ac:dyDescent="0.25">
      <c r="A168" s="62">
        <v>341</v>
      </c>
      <c r="B168" s="5">
        <v>3</v>
      </c>
      <c r="C168" s="5">
        <v>25</v>
      </c>
      <c r="D168" s="5">
        <v>0</v>
      </c>
      <c r="E168" s="5"/>
      <c r="F168" s="5"/>
      <c r="G168" s="5"/>
      <c r="H168" s="5"/>
      <c r="I168" s="5"/>
      <c r="J168" s="5"/>
      <c r="K168" s="94"/>
    </row>
    <row r="169" spans="1:19" x14ac:dyDescent="0.25">
      <c r="A169" s="360">
        <v>342</v>
      </c>
      <c r="B169" s="5">
        <v>19</v>
      </c>
      <c r="C169" s="5">
        <v>0</v>
      </c>
      <c r="D169" s="5">
        <v>3</v>
      </c>
      <c r="E169" s="135" t="s">
        <v>2843</v>
      </c>
      <c r="F169" s="5"/>
      <c r="G169" s="5"/>
      <c r="H169" s="5"/>
      <c r="I169" s="5"/>
      <c r="J169" s="5"/>
      <c r="K169" s="5"/>
    </row>
    <row r="170" spans="1:19" x14ac:dyDescent="0.25">
      <c r="A170" s="360">
        <v>343</v>
      </c>
      <c r="B170" s="96"/>
      <c r="C170" s="96"/>
      <c r="D170" s="96"/>
      <c r="E170" s="175"/>
      <c r="F170" s="96"/>
      <c r="G170" s="96"/>
      <c r="H170" s="96"/>
      <c r="I170" s="96"/>
      <c r="J170" s="96"/>
      <c r="K170" s="96"/>
      <c r="L170" s="174"/>
      <c r="M170" s="166"/>
    </row>
    <row r="171" spans="1:19" ht="15.75" thickBot="1" x14ac:dyDescent="0.3">
      <c r="A171" s="107" t="s">
        <v>5799</v>
      </c>
      <c r="B171" s="107">
        <v>28</v>
      </c>
      <c r="C171" s="107"/>
      <c r="D171" s="107"/>
      <c r="E171" s="177"/>
      <c r="F171" s="107"/>
      <c r="G171" s="107"/>
      <c r="H171" s="107"/>
      <c r="I171" s="107"/>
      <c r="J171" s="107"/>
      <c r="K171" s="107"/>
      <c r="L171" s="174"/>
      <c r="M171" s="166"/>
    </row>
    <row r="172" spans="1:19" ht="13.9" customHeight="1" x14ac:dyDescent="0.25">
      <c r="A172" s="176" t="s">
        <v>1776</v>
      </c>
      <c r="B172" s="176">
        <f>SUM(B4:B171)</f>
        <v>1820</v>
      </c>
      <c r="C172" s="176">
        <f>SUM(C4:C171)</f>
        <v>2244</v>
      </c>
      <c r="D172" s="176">
        <f>SUM(D4:D171)</f>
        <v>40</v>
      </c>
      <c r="E172" s="165"/>
      <c r="F172" s="176"/>
      <c r="G172" s="165"/>
      <c r="H172" s="165"/>
      <c r="I172" s="165"/>
      <c r="J172" s="165"/>
      <c r="K172" s="176">
        <f>B172+C172+D172</f>
        <v>4104</v>
      </c>
      <c r="L172" s="174"/>
      <c r="M172" s="166"/>
    </row>
    <row r="173" spans="1:19" x14ac:dyDescent="0.25">
      <c r="A173" s="96"/>
      <c r="B173" s="96"/>
      <c r="C173" s="96"/>
      <c r="D173" s="96"/>
      <c r="E173" s="167" t="s">
        <v>2191</v>
      </c>
      <c r="F173" s="167">
        <v>105</v>
      </c>
      <c r="G173" s="96"/>
      <c r="H173" s="96"/>
      <c r="I173" s="96"/>
      <c r="J173" s="96"/>
      <c r="K173" s="167"/>
      <c r="M173" s="166"/>
    </row>
    <row r="174" spans="1:19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74"/>
      <c r="M174" s="166"/>
    </row>
    <row r="175" spans="1:19" ht="16.899999999999999" customHeight="1" thickBot="1" x14ac:dyDescent="0.3">
      <c r="A175" s="171"/>
      <c r="B175" s="171"/>
      <c r="C175" s="171"/>
      <c r="D175" s="171"/>
      <c r="E175" s="107"/>
      <c r="F175" s="171"/>
      <c r="G175" s="171"/>
      <c r="H175" s="171"/>
      <c r="I175" s="171"/>
      <c r="J175" s="171"/>
      <c r="K175" s="171"/>
      <c r="L175" s="174"/>
      <c r="M175" s="166"/>
    </row>
    <row r="176" spans="1:19" ht="1.9" hidden="1" customHeight="1" thickBot="1" x14ac:dyDescent="0.3">
      <c r="A176" s="171"/>
      <c r="B176" s="171"/>
      <c r="C176" s="171"/>
      <c r="D176" s="171"/>
      <c r="E176" s="171"/>
      <c r="F176" s="171"/>
      <c r="G176" s="171"/>
      <c r="H176" s="171"/>
      <c r="I176" s="171"/>
      <c r="J176" s="171"/>
      <c r="K176" s="171"/>
      <c r="L176" s="174"/>
      <c r="M176" s="166"/>
    </row>
    <row r="177" spans="1:25" ht="15.75" hidden="1" thickBot="1" x14ac:dyDescent="0.3">
      <c r="A177" s="171"/>
      <c r="B177" s="171"/>
      <c r="C177" s="171"/>
      <c r="D177" s="171"/>
      <c r="E177" s="171"/>
      <c r="F177" s="171"/>
      <c r="G177" s="171"/>
      <c r="H177" s="171"/>
      <c r="I177" s="171"/>
      <c r="J177" s="171"/>
      <c r="K177" s="171"/>
      <c r="L177" s="174"/>
      <c r="M177" s="166"/>
    </row>
    <row r="178" spans="1:25" ht="15.75" hidden="1" thickBot="1" x14ac:dyDescent="0.3">
      <c r="A178" s="171"/>
      <c r="B178" s="171"/>
      <c r="C178" s="171"/>
      <c r="D178" s="171"/>
      <c r="E178" s="171"/>
      <c r="F178" s="171"/>
      <c r="G178" s="171"/>
      <c r="H178" s="171"/>
      <c r="I178" s="171"/>
      <c r="J178" s="171"/>
      <c r="K178" s="171"/>
      <c r="L178" s="174"/>
      <c r="M178" s="166"/>
    </row>
    <row r="179" spans="1:25" s="5" customFormat="1" ht="15.75" hidden="1" thickBot="1" x14ac:dyDescent="0.3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166"/>
      <c r="M179" s="166"/>
      <c r="N179"/>
      <c r="O179"/>
      <c r="P179"/>
      <c r="Q179"/>
      <c r="R179"/>
      <c r="S179"/>
      <c r="T179"/>
      <c r="U179"/>
      <c r="V179"/>
      <c r="W179"/>
      <c r="X179"/>
      <c r="Y179" s="77"/>
    </row>
    <row r="180" spans="1:25" ht="15.75" hidden="1" thickBot="1" x14ac:dyDescent="0.3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166"/>
      <c r="M180" s="166"/>
    </row>
    <row r="181" spans="1:25" ht="15.75" hidden="1" thickBot="1" x14ac:dyDescent="0.3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166"/>
      <c r="M181" s="166"/>
    </row>
    <row r="182" spans="1:25" ht="15.75" hidden="1" thickBot="1" x14ac:dyDescent="0.3">
      <c r="A182" s="265"/>
      <c r="B182" s="265"/>
      <c r="C182" s="265"/>
      <c r="D182" s="265"/>
      <c r="E182" s="265"/>
      <c r="F182" s="265"/>
      <c r="G182" s="265"/>
      <c r="H182" s="265"/>
      <c r="I182" s="265"/>
      <c r="J182" s="265"/>
      <c r="K182" s="265"/>
      <c r="L182" s="166"/>
      <c r="M182" s="166"/>
    </row>
    <row r="183" spans="1:25" ht="15.75" thickTop="1" x14ac:dyDescent="0.25">
      <c r="A183" s="267" t="s">
        <v>1266</v>
      </c>
      <c r="B183" s="266"/>
      <c r="C183" s="266"/>
      <c r="D183" s="266"/>
      <c r="E183" s="5"/>
      <c r="F183" s="266"/>
      <c r="G183" s="266"/>
      <c r="H183" s="266"/>
      <c r="I183" s="266"/>
      <c r="J183" s="266"/>
      <c r="K183" s="266"/>
      <c r="L183" s="166"/>
      <c r="M183" s="166"/>
    </row>
    <row r="184" spans="1:25" x14ac:dyDescent="0.25">
      <c r="A184" s="355" t="s">
        <v>2</v>
      </c>
      <c r="B184" s="165"/>
      <c r="C184" s="165"/>
      <c r="D184" s="165"/>
      <c r="E184" s="340"/>
      <c r="F184" s="165"/>
      <c r="G184" s="165"/>
      <c r="H184" s="165"/>
      <c r="I184" s="165"/>
      <c r="J184" s="165"/>
      <c r="K184" s="165"/>
      <c r="L184" s="166"/>
      <c r="M184" s="166"/>
    </row>
    <row r="185" spans="1:25" x14ac:dyDescent="0.25">
      <c r="A185" s="372" t="s">
        <v>5804</v>
      </c>
      <c r="B185" s="165">
        <v>2</v>
      </c>
      <c r="C185" s="165">
        <v>15</v>
      </c>
      <c r="D185" s="165"/>
      <c r="E185" s="340"/>
      <c r="F185" s="165"/>
      <c r="G185" s="165"/>
      <c r="H185" s="165"/>
      <c r="I185" s="165"/>
      <c r="J185" s="165"/>
      <c r="K185" s="165"/>
      <c r="L185" s="166"/>
      <c r="M185" s="166"/>
    </row>
    <row r="186" spans="1:25" x14ac:dyDescent="0.25">
      <c r="A186" s="372" t="s">
        <v>5156</v>
      </c>
      <c r="B186" s="165">
        <v>0</v>
      </c>
      <c r="C186" s="165">
        <v>15</v>
      </c>
      <c r="D186" s="165"/>
      <c r="E186" s="340"/>
      <c r="F186" s="165"/>
      <c r="G186" s="165"/>
      <c r="H186" s="165"/>
      <c r="I186" s="165"/>
      <c r="J186" s="165"/>
      <c r="K186" s="165"/>
      <c r="L186" s="166"/>
      <c r="M186" s="166"/>
    </row>
    <row r="187" spans="1:25" x14ac:dyDescent="0.25">
      <c r="A187" s="372" t="s">
        <v>5160</v>
      </c>
      <c r="B187" s="165">
        <v>9</v>
      </c>
      <c r="C187" s="165"/>
      <c r="D187" s="165"/>
      <c r="E187" s="340"/>
      <c r="F187" s="165"/>
      <c r="G187" s="165"/>
      <c r="H187" s="165"/>
      <c r="I187" s="165"/>
      <c r="J187" s="165"/>
      <c r="K187" s="165"/>
      <c r="L187" s="166"/>
      <c r="M187" s="166"/>
    </row>
    <row r="188" spans="1:25" x14ac:dyDescent="0.25">
      <c r="A188" s="165" t="s">
        <v>4565</v>
      </c>
      <c r="B188" s="165">
        <v>1</v>
      </c>
      <c r="C188" s="165">
        <v>15</v>
      </c>
      <c r="D188" s="165">
        <v>0</v>
      </c>
      <c r="E188" s="254"/>
      <c r="F188" s="165"/>
      <c r="G188" s="165"/>
      <c r="H188" s="165"/>
      <c r="I188" s="165"/>
      <c r="J188" s="165"/>
      <c r="K188" s="165"/>
      <c r="L188" s="166"/>
      <c r="M188" s="166"/>
    </row>
    <row r="189" spans="1:25" x14ac:dyDescent="0.25">
      <c r="A189" s="165" t="s">
        <v>4528</v>
      </c>
      <c r="B189" s="165">
        <v>0</v>
      </c>
      <c r="C189" s="165">
        <v>0</v>
      </c>
      <c r="D189" s="165"/>
      <c r="E189" s="340"/>
      <c r="F189" s="165"/>
      <c r="G189" s="165"/>
      <c r="H189" s="165"/>
      <c r="I189" s="165"/>
      <c r="J189" s="165"/>
      <c r="K189" s="165"/>
      <c r="L189" s="166"/>
      <c r="M189" s="166"/>
    </row>
    <row r="190" spans="1:25" x14ac:dyDescent="0.25">
      <c r="A190" s="165" t="s">
        <v>4567</v>
      </c>
      <c r="B190" s="165">
        <v>17</v>
      </c>
      <c r="C190" s="165"/>
      <c r="D190" s="165">
        <v>0</v>
      </c>
      <c r="E190" s="254"/>
      <c r="F190" s="165"/>
      <c r="G190" s="165"/>
      <c r="H190" s="165"/>
      <c r="I190" s="165"/>
      <c r="J190" s="165"/>
      <c r="K190" s="165"/>
      <c r="L190" s="166"/>
      <c r="M190" s="166"/>
    </row>
    <row r="191" spans="1:25" x14ac:dyDescent="0.25">
      <c r="A191" s="96" t="s">
        <v>4019</v>
      </c>
      <c r="B191" s="96">
        <v>8</v>
      </c>
      <c r="C191" s="96">
        <v>15</v>
      </c>
      <c r="D191" s="96">
        <v>1</v>
      </c>
      <c r="E191" s="135" t="s">
        <v>2843</v>
      </c>
      <c r="F191" s="96"/>
      <c r="G191" s="96"/>
      <c r="H191" s="96"/>
      <c r="I191" s="96"/>
      <c r="J191" s="96"/>
      <c r="K191" s="96"/>
      <c r="L191" s="166"/>
      <c r="M191" s="166"/>
      <c r="O191" s="220"/>
      <c r="P191" s="220"/>
    </row>
    <row r="192" spans="1:25" x14ac:dyDescent="0.25">
      <c r="A192" s="96" t="s">
        <v>4023</v>
      </c>
      <c r="B192" s="96">
        <v>0</v>
      </c>
      <c r="C192" s="96"/>
      <c r="D192" s="96"/>
      <c r="E192" s="96"/>
      <c r="F192" s="165"/>
      <c r="G192" s="96"/>
      <c r="H192" s="96"/>
      <c r="I192" s="96"/>
      <c r="J192" s="96"/>
      <c r="K192" s="96"/>
      <c r="L192" s="166"/>
      <c r="M192" s="166"/>
      <c r="O192" s="220"/>
      <c r="P192" s="220"/>
    </row>
    <row r="193" spans="1:24" x14ac:dyDescent="0.25">
      <c r="A193" s="96" t="s">
        <v>5284</v>
      </c>
      <c r="B193" s="96">
        <v>20</v>
      </c>
      <c r="C193" s="96"/>
      <c r="D193" s="96">
        <v>0</v>
      </c>
      <c r="E193" s="135"/>
      <c r="F193" s="165"/>
      <c r="G193" s="96"/>
      <c r="H193" s="96"/>
      <c r="I193" s="96"/>
      <c r="J193" s="96"/>
      <c r="K193" s="96"/>
      <c r="L193" s="166"/>
      <c r="M193" s="166"/>
      <c r="O193" s="220"/>
      <c r="P193" s="220"/>
    </row>
    <row r="194" spans="1:24" x14ac:dyDescent="0.25">
      <c r="A194" s="96" t="s">
        <v>3446</v>
      </c>
      <c r="B194" s="96">
        <v>0</v>
      </c>
      <c r="C194" s="96">
        <v>0</v>
      </c>
      <c r="D194" s="96">
        <v>0</v>
      </c>
      <c r="E194" s="5"/>
      <c r="F194" s="165"/>
      <c r="G194" s="96"/>
      <c r="H194" s="96"/>
      <c r="I194" s="96"/>
      <c r="J194" s="96"/>
      <c r="K194" s="96"/>
      <c r="L194" s="166"/>
      <c r="M194" s="166"/>
      <c r="O194" s="220"/>
      <c r="P194" s="220"/>
    </row>
    <row r="195" spans="1:24" x14ac:dyDescent="0.25">
      <c r="A195" s="5" t="s">
        <v>3447</v>
      </c>
      <c r="B195" s="5">
        <v>0</v>
      </c>
      <c r="C195" s="5">
        <v>0</v>
      </c>
      <c r="D195" s="5">
        <v>0</v>
      </c>
      <c r="E195" s="5"/>
      <c r="F195" s="165"/>
      <c r="G195" s="96"/>
      <c r="H195" s="96"/>
      <c r="I195" s="96"/>
      <c r="J195" s="96"/>
      <c r="K195" s="96"/>
      <c r="L195" s="166"/>
      <c r="M195" s="166"/>
      <c r="O195" s="220"/>
      <c r="P195" s="220"/>
    </row>
    <row r="196" spans="1:24" x14ac:dyDescent="0.25">
      <c r="A196" s="96" t="s">
        <v>3448</v>
      </c>
      <c r="B196" s="96">
        <v>34</v>
      </c>
      <c r="C196" s="96"/>
      <c r="D196" s="96">
        <v>1</v>
      </c>
      <c r="E196" s="254" t="s">
        <v>2843</v>
      </c>
      <c r="F196" s="165"/>
      <c r="G196" s="96"/>
      <c r="H196" s="96"/>
      <c r="I196" s="96"/>
      <c r="J196" s="96"/>
      <c r="K196" s="96"/>
      <c r="L196" s="166"/>
      <c r="M196" s="166"/>
      <c r="O196" s="220"/>
      <c r="P196" s="220"/>
    </row>
    <row r="197" spans="1:24" x14ac:dyDescent="0.25">
      <c r="A197" s="96" t="s">
        <v>3449</v>
      </c>
      <c r="B197" s="96">
        <v>0</v>
      </c>
      <c r="C197" s="96"/>
      <c r="D197" s="96">
        <v>0</v>
      </c>
      <c r="F197" s="165"/>
      <c r="G197" s="96"/>
      <c r="H197" s="96"/>
      <c r="I197" s="96"/>
      <c r="J197" s="96"/>
      <c r="K197" s="96"/>
      <c r="L197" s="166"/>
      <c r="M197" s="166"/>
      <c r="O197" s="220"/>
      <c r="P197" s="220"/>
    </row>
    <row r="198" spans="1:24" s="5" customFormat="1" x14ac:dyDescent="0.25">
      <c r="A198" s="96"/>
      <c r="B198" s="163"/>
      <c r="C198" s="163"/>
      <c r="D198" s="96"/>
      <c r="E198" s="135"/>
      <c r="F198" s="165" t="s">
        <v>1759</v>
      </c>
      <c r="G198" s="96"/>
      <c r="H198" s="96"/>
      <c r="I198" s="96"/>
      <c r="J198" s="96"/>
      <c r="K198" s="96"/>
      <c r="L198" s="166"/>
      <c r="M198" s="166"/>
      <c r="N198"/>
      <c r="O198" s="220"/>
      <c r="P198" s="220"/>
      <c r="Q198"/>
      <c r="R198"/>
      <c r="S198"/>
      <c r="T198"/>
      <c r="U198"/>
      <c r="V198"/>
      <c r="W198"/>
      <c r="X198"/>
    </row>
    <row r="199" spans="1:24" x14ac:dyDescent="0.25">
      <c r="A199" s="24"/>
      <c r="B199" s="274"/>
      <c r="C199" s="274"/>
      <c r="D199" s="24"/>
      <c r="E199" s="5"/>
      <c r="F199" s="24">
        <f>SUM(C223+C208+C185+C215+C236)</f>
        <v>85</v>
      </c>
      <c r="G199" s="24">
        <f>C186+C209+C217+C225+C237</f>
        <v>85</v>
      </c>
      <c r="H199" s="24">
        <f>SUM(C188+C210+C219+C227)</f>
        <v>58</v>
      </c>
      <c r="I199" s="24">
        <f>C191+C211+C229</f>
        <v>45</v>
      </c>
      <c r="J199" s="24"/>
      <c r="K199" s="170">
        <f>SUM(F199:J199)</f>
        <v>273</v>
      </c>
      <c r="L199" s="301"/>
      <c r="O199" s="220"/>
      <c r="P199" s="220"/>
      <c r="S199" s="220"/>
      <c r="T199" s="220"/>
      <c r="U199" s="220"/>
      <c r="V199" s="220"/>
    </row>
    <row r="200" spans="1:24" x14ac:dyDescent="0.25">
      <c r="A200" s="96"/>
      <c r="B200" s="163"/>
      <c r="C200" s="163"/>
      <c r="D200" s="96"/>
      <c r="E200" s="96"/>
      <c r="F200" s="96" t="s">
        <v>1770</v>
      </c>
      <c r="G200" s="96"/>
      <c r="H200" s="96"/>
      <c r="I200" s="96"/>
      <c r="J200" s="96"/>
      <c r="K200" s="96"/>
      <c r="L200" s="174"/>
      <c r="M200" s="166"/>
      <c r="O200" s="220"/>
      <c r="P200" s="220"/>
      <c r="S200" s="220"/>
    </row>
    <row r="201" spans="1:24" x14ac:dyDescent="0.25">
      <c r="A201" s="171"/>
      <c r="B201" s="278"/>
      <c r="C201" s="278"/>
      <c r="D201" s="165"/>
      <c r="E201" s="178"/>
      <c r="F201" s="341">
        <f>SUM(B208+B185+B224+B236+B216)</f>
        <v>15</v>
      </c>
      <c r="G201" s="165">
        <f>SUM(B187+B209+B217+B218+B225+B226)</f>
        <v>36</v>
      </c>
      <c r="H201" s="165">
        <f>SUM(B188+B189+B190+B210+B219+B227+B228)</f>
        <v>38</v>
      </c>
      <c r="I201" s="165">
        <f>B191+B193+B211+B220+B229+B230</f>
        <v>54</v>
      </c>
      <c r="J201" s="165">
        <f>B196+B232</f>
        <v>49</v>
      </c>
      <c r="K201" s="176">
        <f>SUM(F201:J201)</f>
        <v>192</v>
      </c>
      <c r="L201" s="174"/>
      <c r="M201" s="166"/>
      <c r="S201" s="220"/>
      <c r="T201" s="220"/>
    </row>
    <row r="202" spans="1:24" x14ac:dyDescent="0.25">
      <c r="A202" s="96"/>
      <c r="B202" s="278"/>
      <c r="C202" s="278"/>
      <c r="D202" s="165"/>
      <c r="E202" s="254"/>
      <c r="F202" s="96" t="s">
        <v>1775</v>
      </c>
      <c r="G202" s="165"/>
      <c r="H202" s="165"/>
      <c r="I202" s="165"/>
      <c r="J202" s="165"/>
      <c r="K202" s="165"/>
      <c r="L202" s="174"/>
      <c r="M202" s="166"/>
      <c r="S202" s="220"/>
      <c r="T202" s="220"/>
    </row>
    <row r="203" spans="1:24" x14ac:dyDescent="0.25">
      <c r="A203" s="268"/>
      <c r="B203" s="278"/>
      <c r="C203" s="278"/>
      <c r="D203" s="165"/>
      <c r="E203" s="178"/>
      <c r="F203" s="165">
        <f>D216+D224</f>
        <v>2</v>
      </c>
      <c r="G203" s="165">
        <f>D217</f>
        <v>1</v>
      </c>
      <c r="H203" s="165">
        <f>D188+D227</f>
        <v>1</v>
      </c>
      <c r="I203" s="165">
        <f>D191</f>
        <v>1</v>
      </c>
      <c r="J203" s="165">
        <f>D196+D232</f>
        <v>3</v>
      </c>
      <c r="K203" s="176">
        <f>SUM(F203:J203)</f>
        <v>8</v>
      </c>
      <c r="L203" s="174"/>
      <c r="M203" s="166"/>
    </row>
    <row r="204" spans="1:24" x14ac:dyDescent="0.25">
      <c r="A204" s="254"/>
      <c r="B204" s="163"/>
      <c r="C204" s="163"/>
      <c r="D204" s="96"/>
      <c r="F204" s="96" t="s">
        <v>1776</v>
      </c>
      <c r="G204" s="96"/>
      <c r="H204" s="96"/>
      <c r="I204" s="96"/>
      <c r="J204" s="96"/>
      <c r="K204" s="96"/>
      <c r="L204" s="174"/>
      <c r="M204" s="166"/>
    </row>
    <row r="205" spans="1:24" x14ac:dyDescent="0.25">
      <c r="A205" s="96"/>
      <c r="B205" s="163"/>
      <c r="C205" s="163"/>
      <c r="D205" s="96"/>
      <c r="E205" s="96"/>
      <c r="F205" s="5">
        <f>F199+F201+F203</f>
        <v>102</v>
      </c>
      <c r="G205" s="96">
        <f>G199+G201+G203</f>
        <v>122</v>
      </c>
      <c r="H205" s="96">
        <f>H199+H201+H203</f>
        <v>97</v>
      </c>
      <c r="I205" s="96">
        <f>I199+I201+I203</f>
        <v>100</v>
      </c>
      <c r="J205" s="96">
        <f>SUM(J199+J201+J203)</f>
        <v>52</v>
      </c>
      <c r="K205" s="167">
        <f>SUM(K199:K204)</f>
        <v>473</v>
      </c>
      <c r="L205" s="174"/>
      <c r="M205" s="166"/>
      <c r="O205" s="220"/>
      <c r="P205" s="220"/>
    </row>
    <row r="206" spans="1:24" x14ac:dyDescent="0.25">
      <c r="A206" s="96"/>
      <c r="B206" s="163"/>
      <c r="C206" s="163"/>
      <c r="D206" s="96"/>
      <c r="E206" s="96"/>
      <c r="F206" s="5"/>
      <c r="G206" s="96"/>
      <c r="H206" s="96"/>
      <c r="I206" s="167"/>
      <c r="J206" s="167">
        <f>SUM(F205:J205)</f>
        <v>473</v>
      </c>
      <c r="K206" s="167"/>
      <c r="L206" s="174"/>
      <c r="M206" s="166"/>
      <c r="O206" s="220"/>
      <c r="P206" s="220"/>
    </row>
    <row r="207" spans="1:24" x14ac:dyDescent="0.25">
      <c r="A207" s="84" t="s">
        <v>3386</v>
      </c>
      <c r="B207" s="163"/>
      <c r="C207" s="163"/>
      <c r="D207" s="96"/>
      <c r="E207" s="96"/>
      <c r="F207" s="5"/>
      <c r="G207" s="96"/>
      <c r="H207" s="96"/>
      <c r="I207" s="96"/>
      <c r="J207" s="96"/>
      <c r="K207" s="167"/>
      <c r="L207" s="174"/>
      <c r="M207" s="166"/>
      <c r="O207" s="220"/>
      <c r="P207" s="220"/>
    </row>
    <row r="208" spans="1:24" x14ac:dyDescent="0.25">
      <c r="A208" s="6" t="s">
        <v>5803</v>
      </c>
      <c r="B208" s="163">
        <v>1</v>
      </c>
      <c r="C208" s="163">
        <v>15</v>
      </c>
      <c r="D208" s="96"/>
      <c r="E208" s="96"/>
      <c r="F208" s="5"/>
      <c r="G208" s="96"/>
      <c r="H208" s="96"/>
      <c r="I208" s="96"/>
      <c r="J208" s="96"/>
      <c r="K208" s="167"/>
      <c r="L208" s="174"/>
      <c r="M208" s="166"/>
      <c r="O208" s="220"/>
      <c r="P208" s="220"/>
    </row>
    <row r="209" spans="1:16" x14ac:dyDescent="0.25">
      <c r="A209" s="6" t="s">
        <v>5155</v>
      </c>
      <c r="B209" s="163">
        <v>1</v>
      </c>
      <c r="C209" s="163">
        <v>15</v>
      </c>
      <c r="D209" s="96"/>
      <c r="E209" s="96"/>
      <c r="F209" s="5"/>
      <c r="G209" s="96"/>
      <c r="H209" s="96"/>
      <c r="I209" s="96"/>
      <c r="J209" s="96"/>
      <c r="K209" s="167"/>
      <c r="L209" s="174"/>
      <c r="M209" s="166"/>
      <c r="O209" s="220"/>
      <c r="P209" s="220"/>
    </row>
    <row r="210" spans="1:16" x14ac:dyDescent="0.25">
      <c r="A210" s="96" t="s">
        <v>4566</v>
      </c>
      <c r="B210" s="163">
        <v>3</v>
      </c>
      <c r="C210" s="163">
        <v>15</v>
      </c>
      <c r="D210" s="96"/>
      <c r="E210" s="96"/>
      <c r="F210" s="96"/>
      <c r="G210" s="96"/>
      <c r="H210" s="96"/>
      <c r="I210" s="167"/>
      <c r="J210" s="167"/>
      <c r="K210" s="167"/>
      <c r="L210" s="174"/>
      <c r="M210" s="166"/>
      <c r="O210" s="220"/>
    </row>
    <row r="211" spans="1:16" x14ac:dyDescent="0.25">
      <c r="A211" s="96" t="s">
        <v>4020</v>
      </c>
      <c r="B211" s="96">
        <v>5</v>
      </c>
      <c r="C211" s="96">
        <v>15</v>
      </c>
      <c r="D211" s="96"/>
      <c r="E211" s="96"/>
      <c r="F211" s="96"/>
      <c r="G211" s="96"/>
      <c r="H211" s="96"/>
      <c r="I211" s="96"/>
      <c r="J211" s="96"/>
      <c r="K211" s="96"/>
      <c r="L211" s="174"/>
      <c r="M211" s="166"/>
    </row>
    <row r="212" spans="1:16" x14ac:dyDescent="0.25">
      <c r="A212" s="96"/>
      <c r="B212" s="96"/>
      <c r="C212" s="96"/>
      <c r="D212" s="96"/>
      <c r="E212" s="254"/>
      <c r="F212" s="96"/>
      <c r="G212" s="96"/>
      <c r="H212" s="96"/>
      <c r="I212" s="96"/>
      <c r="J212" s="96"/>
      <c r="K212" s="167"/>
      <c r="L212" s="174"/>
      <c r="M212" s="166"/>
    </row>
    <row r="213" spans="1:16" x14ac:dyDescent="0.25">
      <c r="A213" s="96"/>
      <c r="B213" s="163"/>
      <c r="C213" s="163"/>
      <c r="D213" s="96"/>
      <c r="E213" s="96"/>
      <c r="G213" s="96"/>
      <c r="H213" s="96"/>
      <c r="I213" s="96"/>
      <c r="J213" s="96"/>
      <c r="K213" s="96"/>
      <c r="L213" s="174"/>
      <c r="M213" s="166"/>
    </row>
    <row r="214" spans="1:16" ht="30.6" customHeight="1" x14ac:dyDescent="0.25">
      <c r="A214" s="370" t="s">
        <v>178</v>
      </c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O214" s="220"/>
    </row>
    <row r="215" spans="1:16" ht="13.15" customHeight="1" x14ac:dyDescent="0.25">
      <c r="A215" s="373" t="s">
        <v>5805</v>
      </c>
      <c r="B215" s="163"/>
      <c r="C215" s="163">
        <v>15</v>
      </c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6" ht="16.149999999999999" customHeight="1" x14ac:dyDescent="0.25">
      <c r="A216" s="373" t="s">
        <v>5770</v>
      </c>
      <c r="B216" s="163">
        <v>1</v>
      </c>
      <c r="C216" s="163"/>
      <c r="D216" s="96">
        <v>1</v>
      </c>
      <c r="E216" s="254" t="s">
        <v>2843</v>
      </c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6" ht="13.9" customHeight="1" x14ac:dyDescent="0.25">
      <c r="A217" s="373" t="s">
        <v>5157</v>
      </c>
      <c r="B217" s="163">
        <v>0</v>
      </c>
      <c r="C217" s="163">
        <v>15</v>
      </c>
      <c r="D217" s="96">
        <v>1</v>
      </c>
      <c r="E217" s="96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6" ht="13.9" customHeight="1" x14ac:dyDescent="0.25">
      <c r="A218" s="373" t="s">
        <v>5161</v>
      </c>
      <c r="B218" s="163">
        <v>17</v>
      </c>
      <c r="C218" s="163"/>
      <c r="D218" s="96">
        <v>0</v>
      </c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6" x14ac:dyDescent="0.25">
      <c r="A219" s="96" t="s">
        <v>4527</v>
      </c>
      <c r="B219" s="163">
        <v>0</v>
      </c>
      <c r="C219" s="163">
        <v>14</v>
      </c>
      <c r="D219" s="96">
        <v>0</v>
      </c>
      <c r="E219" s="96"/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6" x14ac:dyDescent="0.25">
      <c r="A220" s="96" t="s">
        <v>4021</v>
      </c>
      <c r="B220" s="163">
        <v>0</v>
      </c>
      <c r="C220" s="163">
        <v>0</v>
      </c>
      <c r="D220" s="96">
        <v>0</v>
      </c>
      <c r="E220" s="96"/>
      <c r="F220" s="96"/>
      <c r="G220" s="96"/>
      <c r="H220" s="96"/>
      <c r="I220" s="96"/>
      <c r="J220" s="96"/>
      <c r="K220" s="96"/>
      <c r="L220" s="174"/>
      <c r="M220" s="166"/>
    </row>
    <row r="221" spans="1:16" x14ac:dyDescent="0.25">
      <c r="A221" s="96"/>
      <c r="B221" s="163"/>
      <c r="C221" s="163"/>
      <c r="D221" s="96"/>
      <c r="E221" s="96"/>
      <c r="F221" s="96"/>
      <c r="G221" s="96"/>
      <c r="H221" s="96"/>
      <c r="I221" s="96"/>
      <c r="J221" s="96"/>
      <c r="K221" s="96"/>
      <c r="L221" s="174"/>
      <c r="M221" s="166"/>
      <c r="N221" s="252"/>
    </row>
    <row r="222" spans="1:16" x14ac:dyDescent="0.25">
      <c r="A222" s="355" t="s">
        <v>346</v>
      </c>
      <c r="B222" s="163"/>
      <c r="C222" s="163"/>
      <c r="D222" s="96"/>
      <c r="E222" s="96"/>
      <c r="F222" s="96"/>
      <c r="G222" s="96"/>
      <c r="H222" s="96"/>
      <c r="I222" s="96"/>
      <c r="J222" s="96"/>
      <c r="K222" s="96"/>
      <c r="L222" s="174"/>
      <c r="M222" s="166"/>
      <c r="O222" s="220"/>
    </row>
    <row r="223" spans="1:16" x14ac:dyDescent="0.25">
      <c r="A223" s="51" t="s">
        <v>5802</v>
      </c>
      <c r="B223" s="163"/>
      <c r="C223" s="163">
        <v>15</v>
      </c>
      <c r="D223" s="96"/>
      <c r="E223" s="96"/>
      <c r="F223" s="96"/>
      <c r="G223" s="96"/>
      <c r="H223" s="96"/>
      <c r="I223" s="96"/>
      <c r="J223" s="96"/>
      <c r="K223" s="96"/>
      <c r="L223" s="174"/>
      <c r="M223" s="166"/>
      <c r="O223" s="220"/>
    </row>
    <row r="224" spans="1:16" x14ac:dyDescent="0.25">
      <c r="A224" s="51" t="s">
        <v>5771</v>
      </c>
      <c r="B224" s="163">
        <v>10</v>
      </c>
      <c r="C224" s="163"/>
      <c r="D224" s="96">
        <v>1</v>
      </c>
      <c r="E224" s="254" t="s">
        <v>2843</v>
      </c>
      <c r="F224" s="96"/>
      <c r="G224" s="96"/>
      <c r="H224" s="96"/>
      <c r="I224" s="96"/>
      <c r="J224" s="96"/>
      <c r="K224" s="96"/>
      <c r="L224" s="174"/>
      <c r="M224" s="166"/>
      <c r="O224" s="220"/>
    </row>
    <row r="225" spans="1:18" x14ac:dyDescent="0.25">
      <c r="A225" s="51" t="s">
        <v>5154</v>
      </c>
      <c r="B225" s="163">
        <v>1</v>
      </c>
      <c r="C225" s="163">
        <v>15</v>
      </c>
      <c r="D225" s="96"/>
      <c r="E225" s="96"/>
      <c r="F225" s="96"/>
      <c r="G225" s="96"/>
      <c r="H225" s="96"/>
      <c r="I225" s="96"/>
      <c r="J225" s="96"/>
      <c r="K225" s="96"/>
      <c r="L225" s="174"/>
      <c r="M225" s="166"/>
      <c r="O225" s="220"/>
    </row>
    <row r="226" spans="1:18" x14ac:dyDescent="0.25">
      <c r="A226" s="51" t="s">
        <v>5159</v>
      </c>
      <c r="B226" s="163">
        <v>8</v>
      </c>
      <c r="C226" s="163"/>
      <c r="D226" s="96">
        <v>0</v>
      </c>
      <c r="F226" s="96"/>
      <c r="G226" s="96"/>
      <c r="H226" s="96"/>
      <c r="I226" s="96"/>
      <c r="J226" s="96"/>
      <c r="K226" s="96"/>
      <c r="L226" s="174"/>
      <c r="M226" s="166"/>
      <c r="O226" s="220"/>
    </row>
    <row r="227" spans="1:18" x14ac:dyDescent="0.25">
      <c r="A227" s="96" t="s">
        <v>4529</v>
      </c>
      <c r="B227" s="163">
        <v>1</v>
      </c>
      <c r="C227" s="163">
        <v>14</v>
      </c>
      <c r="D227" s="96">
        <v>1</v>
      </c>
      <c r="E227" s="96"/>
      <c r="F227" s="96"/>
      <c r="G227" s="96"/>
      <c r="H227" s="96"/>
      <c r="I227" s="96"/>
      <c r="J227" s="96"/>
      <c r="K227" s="96"/>
      <c r="L227" s="174"/>
      <c r="M227" s="166"/>
      <c r="O227" s="220"/>
    </row>
    <row r="228" spans="1:18" x14ac:dyDescent="0.25">
      <c r="A228" s="96" t="s">
        <v>4530</v>
      </c>
      <c r="B228" s="163">
        <v>16</v>
      </c>
      <c r="C228" s="163"/>
      <c r="D228" s="96">
        <v>0</v>
      </c>
      <c r="E228" s="135"/>
      <c r="F228" s="96"/>
      <c r="G228" s="96"/>
      <c r="H228" s="96"/>
      <c r="I228" s="96"/>
      <c r="J228" s="96"/>
      <c r="K228" s="96"/>
      <c r="L228" s="174"/>
      <c r="M228" s="166"/>
      <c r="N228" s="166"/>
      <c r="O228" s="342"/>
    </row>
    <row r="229" spans="1:18" x14ac:dyDescent="0.25">
      <c r="A229" s="5" t="s">
        <v>4022</v>
      </c>
      <c r="B229" s="271">
        <v>1</v>
      </c>
      <c r="C229" s="271">
        <v>15</v>
      </c>
      <c r="D229" s="5">
        <v>0</v>
      </c>
      <c r="E229" s="135"/>
      <c r="F229" s="96"/>
      <c r="G229" s="96"/>
      <c r="H229" s="96"/>
      <c r="I229" s="96"/>
      <c r="J229" s="96"/>
      <c r="K229" s="96"/>
      <c r="L229" s="166"/>
      <c r="M229" s="166"/>
      <c r="N229" s="335"/>
      <c r="O229" s="335"/>
      <c r="P229" s="252"/>
      <c r="Q229" s="252"/>
      <c r="R229" s="252"/>
    </row>
    <row r="230" spans="1:18" x14ac:dyDescent="0.25">
      <c r="A230" s="5" t="s">
        <v>4024</v>
      </c>
      <c r="B230" s="271">
        <v>20</v>
      </c>
      <c r="C230" s="271"/>
      <c r="D230" s="5">
        <v>0</v>
      </c>
      <c r="E230" s="252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x14ac:dyDescent="0.25">
      <c r="A231" s="5" t="s">
        <v>3450</v>
      </c>
      <c r="B231" s="271">
        <v>0</v>
      </c>
      <c r="C231" s="271">
        <v>0</v>
      </c>
      <c r="D231" s="5">
        <v>0</v>
      </c>
      <c r="E231" s="5"/>
      <c r="F231" s="96"/>
      <c r="G231" s="96"/>
      <c r="H231" s="96"/>
      <c r="I231" s="96"/>
      <c r="J231" s="96"/>
      <c r="K231" s="96"/>
      <c r="L231" s="166"/>
      <c r="M231" s="166"/>
      <c r="N231" s="166"/>
      <c r="O231" s="342"/>
    </row>
    <row r="232" spans="1:18" x14ac:dyDescent="0.25">
      <c r="A232" s="5" t="s">
        <v>3451</v>
      </c>
      <c r="B232" s="271">
        <v>15</v>
      </c>
      <c r="C232" s="271"/>
      <c r="D232" s="5">
        <v>2</v>
      </c>
      <c r="E232" s="135" t="s">
        <v>2843</v>
      </c>
      <c r="F232" s="96"/>
      <c r="G232" s="96"/>
      <c r="H232" s="96"/>
      <c r="I232" s="96"/>
      <c r="J232" s="96"/>
      <c r="K232" s="96"/>
      <c r="L232" s="166"/>
      <c r="M232" s="166"/>
      <c r="N232" s="166"/>
      <c r="O232" s="342"/>
    </row>
    <row r="233" spans="1:18" x14ac:dyDescent="0.25">
      <c r="A233" s="5" t="s">
        <v>2887</v>
      </c>
      <c r="B233" s="271">
        <v>0</v>
      </c>
      <c r="C233" s="271"/>
      <c r="D233" s="5">
        <v>0</v>
      </c>
      <c r="F233" s="96"/>
      <c r="G233" s="96"/>
      <c r="H233" s="96"/>
      <c r="I233" s="96"/>
      <c r="J233" s="96"/>
      <c r="K233" s="96"/>
      <c r="L233" s="166"/>
      <c r="M233" s="166"/>
      <c r="N233" s="166"/>
      <c r="O233" s="166"/>
    </row>
    <row r="234" spans="1:18" x14ac:dyDescent="0.25">
      <c r="A234" s="5"/>
      <c r="B234" s="271"/>
      <c r="C234" s="271"/>
      <c r="D234" s="5"/>
      <c r="E234" s="135"/>
      <c r="F234" s="96"/>
      <c r="G234" s="96"/>
      <c r="H234" s="96"/>
      <c r="I234" s="96"/>
      <c r="J234" s="96"/>
      <c r="K234" s="96"/>
      <c r="L234" s="166"/>
      <c r="M234" s="166"/>
      <c r="N234" s="166"/>
      <c r="O234" s="166"/>
    </row>
    <row r="235" spans="1:18" x14ac:dyDescent="0.25">
      <c r="A235" s="94" t="s">
        <v>3</v>
      </c>
      <c r="B235" s="271"/>
      <c r="C235" s="271"/>
      <c r="D235" s="5"/>
      <c r="E235" s="135"/>
      <c r="F235" s="96"/>
      <c r="G235" s="96"/>
      <c r="H235" s="96"/>
      <c r="I235" s="96"/>
      <c r="J235" s="96"/>
      <c r="K235" s="96"/>
      <c r="L235" s="166"/>
      <c r="M235" s="166"/>
      <c r="N235" s="166"/>
      <c r="O235" s="166"/>
    </row>
    <row r="236" spans="1:18" x14ac:dyDescent="0.25">
      <c r="A236" s="6" t="s">
        <v>5806</v>
      </c>
      <c r="B236" s="271">
        <v>1</v>
      </c>
      <c r="C236" s="271">
        <v>25</v>
      </c>
      <c r="D236" s="5"/>
      <c r="E236" s="135"/>
      <c r="F236" s="96"/>
      <c r="G236" s="96"/>
      <c r="H236" s="96"/>
      <c r="I236" s="96"/>
      <c r="J236" s="96"/>
      <c r="K236" s="96"/>
      <c r="L236" s="166"/>
      <c r="M236" s="166"/>
      <c r="N236" s="166"/>
      <c r="O236" s="166"/>
    </row>
    <row r="237" spans="1:18" x14ac:dyDescent="0.25">
      <c r="A237" s="5" t="s">
        <v>5158</v>
      </c>
      <c r="B237" s="271"/>
      <c r="C237" s="271">
        <v>25</v>
      </c>
      <c r="D237" s="5"/>
      <c r="E237" s="135"/>
      <c r="F237" s="96"/>
      <c r="G237" s="96"/>
      <c r="H237" s="96"/>
      <c r="I237" s="96"/>
      <c r="J237" s="96"/>
      <c r="K237" s="96"/>
      <c r="L237" s="166"/>
      <c r="M237" s="166"/>
      <c r="N237" s="166"/>
      <c r="O237" s="166"/>
    </row>
    <row r="238" spans="1:18" ht="15.75" thickBot="1" x14ac:dyDescent="0.3">
      <c r="A238" s="5"/>
      <c r="B238" s="271"/>
      <c r="C238" s="271"/>
      <c r="D238" s="5"/>
      <c r="E238" s="135"/>
      <c r="F238" s="96"/>
      <c r="G238" s="96"/>
      <c r="H238" s="96"/>
      <c r="I238" s="96"/>
      <c r="J238" s="96"/>
      <c r="K238" s="96"/>
      <c r="L238" s="166"/>
      <c r="M238" s="166"/>
    </row>
    <row r="239" spans="1:18" ht="15.75" thickBot="1" x14ac:dyDescent="0.3">
      <c r="A239" s="179" t="s">
        <v>1739</v>
      </c>
      <c r="B239" s="179">
        <f>SUM(B183:B238)</f>
        <v>192</v>
      </c>
      <c r="C239" s="179">
        <f>SUM(C183:C238)</f>
        <v>273</v>
      </c>
      <c r="D239" s="179">
        <f>SUM(D186:D237)</f>
        <v>8</v>
      </c>
      <c r="E239" s="292" t="s">
        <v>5881</v>
      </c>
      <c r="F239" s="179"/>
      <c r="G239" s="179"/>
      <c r="H239" s="179"/>
      <c r="I239" s="179"/>
      <c r="J239" s="179"/>
      <c r="K239" s="179">
        <f>B239+C239+D239</f>
        <v>473</v>
      </c>
    </row>
    <row r="240" spans="1:18" ht="15.75" thickTop="1" x14ac:dyDescent="0.25">
      <c r="A240" s="24" t="s">
        <v>1802</v>
      </c>
      <c r="B240" s="24">
        <f>B239+B172</f>
        <v>2012</v>
      </c>
      <c r="C240" s="24">
        <f>C172+C239</f>
        <v>2517</v>
      </c>
      <c r="D240" s="24">
        <f>D172+D239</f>
        <v>48</v>
      </c>
      <c r="E240" s="24"/>
      <c r="F240" s="24"/>
      <c r="G240" s="24"/>
      <c r="H240" s="24"/>
      <c r="I240" s="24"/>
      <c r="J240" s="24"/>
      <c r="K240" s="24">
        <f>K239+K172</f>
        <v>4577</v>
      </c>
    </row>
    <row r="243" spans="1:18" x14ac:dyDescent="0.25">
      <c r="A243" s="529" t="s">
        <v>2567</v>
      </c>
      <c r="B243" s="529"/>
      <c r="C243" s="529"/>
      <c r="D243" s="529"/>
      <c r="F243" s="250"/>
      <c r="G243" s="250"/>
      <c r="H243" s="250"/>
      <c r="M243" s="529" t="s">
        <v>2568</v>
      </c>
      <c r="N243" s="529"/>
    </row>
    <row r="244" spans="1:18" x14ac:dyDescent="0.25">
      <c r="A244" s="251" t="s">
        <v>2569</v>
      </c>
      <c r="E244" s="251" t="s">
        <v>2570</v>
      </c>
      <c r="L244" t="s">
        <v>2569</v>
      </c>
      <c r="P244" s="253" t="s">
        <v>2570</v>
      </c>
    </row>
    <row r="245" spans="1:18" x14ac:dyDescent="0.25">
      <c r="A245" s="252" t="s">
        <v>2571</v>
      </c>
      <c r="E245" s="252" t="s">
        <v>2571</v>
      </c>
      <c r="L245" s="252" t="s">
        <v>2571</v>
      </c>
      <c r="P245" s="251" t="s">
        <v>2571</v>
      </c>
    </row>
    <row r="246" spans="1:18" x14ac:dyDescent="0.25">
      <c r="A246" s="253" t="s">
        <v>5959</v>
      </c>
      <c r="E246" s="253" t="s">
        <v>4902</v>
      </c>
      <c r="L246" t="s">
        <v>6008</v>
      </c>
      <c r="P246" t="s">
        <v>6026</v>
      </c>
      <c r="Q246" s="253"/>
      <c r="R246" s="253"/>
    </row>
    <row r="247" spans="1:18" x14ac:dyDescent="0.25">
      <c r="A247" s="253" t="s">
        <v>5960</v>
      </c>
      <c r="B247" s="253"/>
      <c r="C247" s="253"/>
      <c r="D247" s="253"/>
      <c r="E247" s="253" t="s">
        <v>5845</v>
      </c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Q247" s="253"/>
      <c r="R247" s="253"/>
    </row>
    <row r="248" spans="1:18" x14ac:dyDescent="0.25">
      <c r="A248" s="253" t="s">
        <v>5973</v>
      </c>
      <c r="B248" s="253"/>
      <c r="C248" s="253"/>
      <c r="D248" s="253"/>
      <c r="E248" t="s">
        <v>5995</v>
      </c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</row>
    <row r="249" spans="1:18" x14ac:dyDescent="0.25">
      <c r="A249" s="253" t="s">
        <v>5991</v>
      </c>
      <c r="B249" s="253"/>
      <c r="C249" s="253"/>
      <c r="D249" s="253"/>
      <c r="E249" s="253" t="s">
        <v>6005</v>
      </c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Q249" s="253"/>
      <c r="R249" s="253"/>
    </row>
    <row r="250" spans="1:18" x14ac:dyDescent="0.25">
      <c r="A250" t="s">
        <v>5170</v>
      </c>
      <c r="B250" s="253"/>
      <c r="C250" s="253"/>
      <c r="D250" s="253"/>
      <c r="E250" s="253" t="s">
        <v>6006</v>
      </c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Q250" s="253"/>
      <c r="R250" s="253"/>
    </row>
    <row r="251" spans="1:18" x14ac:dyDescent="0.25">
      <c r="A251" s="253" t="s">
        <v>5996</v>
      </c>
      <c r="B251" s="253"/>
      <c r="C251" s="253"/>
      <c r="D251" s="253"/>
      <c r="E251" s="253" t="s">
        <v>6016</v>
      </c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</row>
    <row r="252" spans="1:18" x14ac:dyDescent="0.25">
      <c r="A252" s="253" t="s">
        <v>5015</v>
      </c>
      <c r="B252" s="253"/>
      <c r="C252" s="253"/>
      <c r="D252" s="253"/>
      <c r="E252" s="253" t="s">
        <v>5554</v>
      </c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</row>
    <row r="253" spans="1:18" x14ac:dyDescent="0.25">
      <c r="A253" s="253" t="s">
        <v>6013</v>
      </c>
      <c r="E253" s="253" t="s">
        <v>6027</v>
      </c>
      <c r="Q253" s="252"/>
      <c r="R253" s="252"/>
    </row>
    <row r="254" spans="1:18" x14ac:dyDescent="0.25">
      <c r="A254" s="253" t="s">
        <v>6018</v>
      </c>
      <c r="E254" s="253"/>
      <c r="P254" s="253"/>
    </row>
    <row r="255" spans="1:18" x14ac:dyDescent="0.25">
      <c r="A255" s="253"/>
      <c r="C255" s="252"/>
      <c r="E255" s="253"/>
      <c r="P255" s="253"/>
    </row>
    <row r="256" spans="1:18" x14ac:dyDescent="0.25">
      <c r="A256" s="253"/>
      <c r="E256" s="253"/>
      <c r="P256" s="253"/>
    </row>
    <row r="257" spans="1:16" ht="16.149999999999999" customHeight="1" x14ac:dyDescent="0.25">
      <c r="A257" s="253"/>
      <c r="E257" s="253"/>
      <c r="P257" s="253"/>
    </row>
    <row r="258" spans="1:16" ht="16.149999999999999" customHeight="1" x14ac:dyDescent="0.25">
      <c r="A258" s="253"/>
      <c r="E258" s="253"/>
      <c r="P258" s="253"/>
    </row>
    <row r="259" spans="1:16" ht="16.149999999999999" customHeight="1" x14ac:dyDescent="0.25">
      <c r="A259" s="253"/>
      <c r="E259" s="253"/>
      <c r="P259" s="253"/>
    </row>
    <row r="260" spans="1:16" x14ac:dyDescent="0.25">
      <c r="A260" s="253"/>
      <c r="E260" s="253"/>
      <c r="P260" s="253"/>
    </row>
    <row r="261" spans="1:16" x14ac:dyDescent="0.25">
      <c r="A261" s="253"/>
      <c r="E261" s="253"/>
      <c r="P261" s="253"/>
    </row>
    <row r="262" spans="1:16" x14ac:dyDescent="0.25">
      <c r="A262" s="253"/>
      <c r="E262" s="253"/>
      <c r="P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A268" s="253"/>
    </row>
    <row r="269" spans="1:16" x14ac:dyDescent="0.25">
      <c r="A269" s="253"/>
    </row>
    <row r="270" spans="1:16" x14ac:dyDescent="0.25">
      <c r="A270" s="253"/>
      <c r="E270" s="253"/>
    </row>
    <row r="271" spans="1:16" x14ac:dyDescent="0.25">
      <c r="A271" s="253"/>
      <c r="E271" s="253"/>
    </row>
    <row r="272" spans="1:16" x14ac:dyDescent="0.25">
      <c r="A272" s="253"/>
      <c r="E272" s="253"/>
    </row>
    <row r="273" spans="1:16" x14ac:dyDescent="0.25">
      <c r="A273" s="253"/>
      <c r="E273" s="253"/>
    </row>
    <row r="274" spans="1:16" x14ac:dyDescent="0.25">
      <c r="A274" s="253"/>
      <c r="E274" s="253"/>
    </row>
    <row r="275" spans="1:16" x14ac:dyDescent="0.25">
      <c r="E275" s="253"/>
    </row>
    <row r="276" spans="1:16" x14ac:dyDescent="0.25">
      <c r="A276" s="251" t="s">
        <v>2572</v>
      </c>
      <c r="E276" s="251" t="s">
        <v>2572</v>
      </c>
      <c r="L276" s="252" t="s">
        <v>2572</v>
      </c>
      <c r="P276" s="252" t="s">
        <v>2572</v>
      </c>
    </row>
    <row r="277" spans="1:16" x14ac:dyDescent="0.25">
      <c r="A277" s="253" t="s">
        <v>6012</v>
      </c>
      <c r="B277" s="253"/>
      <c r="C277" s="253"/>
      <c r="D277" s="253"/>
      <c r="E277" s="253" t="s">
        <v>5961</v>
      </c>
      <c r="L277" s="253" t="s">
        <v>5970</v>
      </c>
      <c r="P277" s="253" t="s">
        <v>5976</v>
      </c>
    </row>
    <row r="278" spans="1:16" x14ac:dyDescent="0.25">
      <c r="B278" s="253"/>
      <c r="C278" s="253"/>
      <c r="E278" s="253" t="s">
        <v>6010</v>
      </c>
      <c r="L278" t="s">
        <v>5971</v>
      </c>
      <c r="P278" s="253" t="s">
        <v>5980</v>
      </c>
    </row>
    <row r="279" spans="1:16" x14ac:dyDescent="0.25">
      <c r="B279" s="253"/>
      <c r="C279" s="253"/>
      <c r="E279" s="253" t="s">
        <v>5972</v>
      </c>
      <c r="L279" t="s">
        <v>6001</v>
      </c>
      <c r="P279" s="253" t="s">
        <v>5981</v>
      </c>
    </row>
    <row r="280" spans="1:16" x14ac:dyDescent="0.25">
      <c r="A280" s="253"/>
      <c r="B280" s="253"/>
      <c r="C280" s="253"/>
      <c r="E280" s="253" t="s">
        <v>5962</v>
      </c>
      <c r="L280" t="s">
        <v>6003</v>
      </c>
      <c r="P280" s="253" t="s">
        <v>5996</v>
      </c>
    </row>
    <row r="281" spans="1:16" x14ac:dyDescent="0.25">
      <c r="B281" s="253"/>
      <c r="C281" s="253"/>
      <c r="E281" s="253" t="s">
        <v>5963</v>
      </c>
      <c r="L281" t="s">
        <v>6015</v>
      </c>
      <c r="P281" s="253" t="s">
        <v>5999</v>
      </c>
    </row>
    <row r="282" spans="1:16" x14ac:dyDescent="0.25">
      <c r="B282" s="253"/>
      <c r="C282" s="253"/>
      <c r="E282" s="253" t="s">
        <v>5964</v>
      </c>
      <c r="L282" t="s">
        <v>6019</v>
      </c>
      <c r="P282" s="253" t="s">
        <v>6000</v>
      </c>
    </row>
    <row r="283" spans="1:16" x14ac:dyDescent="0.25">
      <c r="A283" s="253"/>
      <c r="B283" s="253"/>
      <c r="C283" s="253"/>
      <c r="E283" s="253" t="s">
        <v>5965</v>
      </c>
      <c r="P283" s="253" t="s">
        <v>6002</v>
      </c>
    </row>
    <row r="284" spans="1:16" x14ac:dyDescent="0.25">
      <c r="A284" s="253"/>
      <c r="B284" s="253"/>
      <c r="C284" s="253"/>
      <c r="E284" s="253" t="s">
        <v>5966</v>
      </c>
      <c r="L284" s="253"/>
      <c r="P284" s="253" t="s">
        <v>6011</v>
      </c>
    </row>
    <row r="285" spans="1:16" x14ac:dyDescent="0.25">
      <c r="A285" s="253"/>
      <c r="B285" s="253"/>
      <c r="C285" s="253"/>
      <c r="E285" s="253" t="s">
        <v>5967</v>
      </c>
      <c r="L285" s="253"/>
      <c r="P285" s="253" t="s">
        <v>6013</v>
      </c>
    </row>
    <row r="286" spans="1:16" x14ac:dyDescent="0.25">
      <c r="A286" s="253"/>
      <c r="B286" s="253"/>
      <c r="C286" s="253"/>
      <c r="E286" s="253" t="s">
        <v>5968</v>
      </c>
      <c r="P286" s="253" t="s">
        <v>6017</v>
      </c>
    </row>
    <row r="287" spans="1:16" x14ac:dyDescent="0.25">
      <c r="B287" s="253"/>
      <c r="C287" s="253"/>
      <c r="D287" s="253"/>
      <c r="E287" s="253" t="s">
        <v>5969</v>
      </c>
      <c r="P287" s="253" t="s">
        <v>6022</v>
      </c>
    </row>
    <row r="288" spans="1:16" x14ac:dyDescent="0.25">
      <c r="B288" s="253"/>
      <c r="C288" s="253"/>
      <c r="D288" s="253"/>
      <c r="E288" s="253" t="s">
        <v>5974</v>
      </c>
      <c r="P288" s="253"/>
    </row>
    <row r="289" spans="1:18" x14ac:dyDescent="0.25">
      <c r="A289" s="253"/>
      <c r="B289" s="253"/>
      <c r="C289" s="253"/>
      <c r="D289" s="253"/>
      <c r="E289" s="253" t="s">
        <v>5975</v>
      </c>
      <c r="P289" s="253"/>
    </row>
    <row r="290" spans="1:18" x14ac:dyDescent="0.25">
      <c r="A290" s="253"/>
      <c r="B290" s="253"/>
      <c r="C290" s="253"/>
      <c r="D290" s="253"/>
      <c r="E290" s="253" t="s">
        <v>5977</v>
      </c>
      <c r="F290" s="252"/>
      <c r="P290" s="253"/>
    </row>
    <row r="291" spans="1:18" x14ac:dyDescent="0.25">
      <c r="A291" s="253"/>
      <c r="B291" s="253"/>
      <c r="C291" s="253"/>
      <c r="D291" s="253"/>
      <c r="E291" s="253" t="s">
        <v>5978</v>
      </c>
      <c r="P291" s="253"/>
    </row>
    <row r="292" spans="1:18" x14ac:dyDescent="0.25">
      <c r="A292" s="253"/>
      <c r="B292" s="253"/>
      <c r="C292" s="253"/>
      <c r="D292" s="253"/>
      <c r="E292" s="253" t="s">
        <v>5979</v>
      </c>
      <c r="P292" s="253"/>
    </row>
    <row r="293" spans="1:18" x14ac:dyDescent="0.25">
      <c r="A293" s="253"/>
      <c r="B293" s="253"/>
      <c r="C293" s="253"/>
      <c r="D293" s="253"/>
      <c r="E293" s="253" t="s">
        <v>5989</v>
      </c>
      <c r="P293" s="253"/>
    </row>
    <row r="294" spans="1:18" x14ac:dyDescent="0.25">
      <c r="A294" s="253"/>
      <c r="B294" s="253"/>
      <c r="C294" s="253"/>
      <c r="D294" s="253"/>
      <c r="E294" s="253" t="s">
        <v>5990</v>
      </c>
      <c r="P294" s="253"/>
    </row>
    <row r="295" spans="1:18" x14ac:dyDescent="0.25">
      <c r="A295" s="253"/>
      <c r="B295" s="253"/>
      <c r="C295" s="253"/>
      <c r="D295" s="253"/>
      <c r="E295" s="253" t="s">
        <v>5997</v>
      </c>
    </row>
    <row r="296" spans="1:18" x14ac:dyDescent="0.25">
      <c r="A296" s="253"/>
      <c r="B296" s="253"/>
      <c r="C296" s="253"/>
      <c r="D296" s="253"/>
      <c r="E296" s="253" t="s">
        <v>5998</v>
      </c>
    </row>
    <row r="297" spans="1:18" x14ac:dyDescent="0.25">
      <c r="A297" s="253"/>
      <c r="B297" s="253"/>
      <c r="C297" s="253"/>
      <c r="D297" s="253"/>
      <c r="E297" s="253" t="s">
        <v>6030</v>
      </c>
    </row>
    <row r="298" spans="1:18" x14ac:dyDescent="0.25">
      <c r="A298" s="253"/>
      <c r="B298" s="253"/>
      <c r="C298" s="253"/>
      <c r="D298" s="253"/>
      <c r="E298" s="253"/>
      <c r="P298" s="253"/>
      <c r="Q298" s="253"/>
    </row>
    <row r="299" spans="1:18" x14ac:dyDescent="0.25">
      <c r="A299" s="253"/>
      <c r="B299" s="253"/>
      <c r="C299" s="253"/>
      <c r="D299" s="253"/>
      <c r="E299" s="253"/>
      <c r="P299" s="253"/>
      <c r="Q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  <c r="P301" s="252"/>
      <c r="Q301" s="252"/>
      <c r="R301" s="252"/>
    </row>
    <row r="302" spans="1:18" x14ac:dyDescent="0.25">
      <c r="A302" s="253"/>
      <c r="B302" s="253"/>
      <c r="C302" s="253"/>
      <c r="D302" s="253"/>
      <c r="E302" s="253"/>
      <c r="P302" s="252"/>
      <c r="Q302" s="252"/>
    </row>
    <row r="303" spans="1:18" x14ac:dyDescent="0.25">
      <c r="A303" s="253"/>
      <c r="B303" s="253"/>
      <c r="C303" s="253"/>
      <c r="D303" s="253"/>
      <c r="E303" s="253"/>
    </row>
    <row r="304" spans="1:18" x14ac:dyDescent="0.25">
      <c r="A304" s="253"/>
      <c r="B304" s="253"/>
      <c r="C304" s="253"/>
      <c r="D304" s="253"/>
      <c r="E304" s="253"/>
    </row>
    <row r="305" spans="1:5" x14ac:dyDescent="0.25">
      <c r="A305" s="253"/>
      <c r="B305" s="253"/>
      <c r="C305" s="253"/>
      <c r="D305" s="253"/>
      <c r="E305" s="253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253"/>
    </row>
    <row r="309" spans="1:5" x14ac:dyDescent="0.25">
      <c r="A309" s="253"/>
      <c r="B309" s="253"/>
      <c r="C309" s="253"/>
      <c r="D309" s="253"/>
      <c r="E309" s="253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2"/>
    </row>
    <row r="313" spans="1:5" x14ac:dyDescent="0.25">
      <c r="A313" s="253"/>
      <c r="B313" s="253"/>
      <c r="C313" s="253"/>
      <c r="D313" s="253"/>
      <c r="E313" s="253"/>
    </row>
    <row r="314" spans="1:5" x14ac:dyDescent="0.25">
      <c r="A314" s="253"/>
      <c r="B314" s="253"/>
      <c r="C314" s="253"/>
      <c r="D314" s="253"/>
      <c r="E314" s="253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2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2"/>
    </row>
    <row r="322" spans="1:5" x14ac:dyDescent="0.25">
      <c r="A322" s="253"/>
      <c r="B322" s="253"/>
      <c r="C322" s="253"/>
      <c r="D322" s="253"/>
      <c r="E322" s="392"/>
    </row>
    <row r="323" spans="1:5" x14ac:dyDescent="0.25">
      <c r="A323" s="253"/>
      <c r="B323" s="253"/>
      <c r="C323" s="253"/>
      <c r="D323" s="253"/>
      <c r="E323" s="392"/>
    </row>
    <row r="324" spans="1:5" x14ac:dyDescent="0.25">
      <c r="A324" s="253"/>
      <c r="B324" s="253"/>
      <c r="C324" s="253"/>
      <c r="D324" s="253"/>
      <c r="E324" s="392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  <c r="E326" s="394"/>
    </row>
    <row r="327" spans="1:5" x14ac:dyDescent="0.25">
      <c r="A327" s="253"/>
      <c r="B327" s="253"/>
      <c r="C327" s="253"/>
      <c r="D327" s="253"/>
      <c r="E327" s="394"/>
    </row>
    <row r="328" spans="1:5" x14ac:dyDescent="0.25">
      <c r="A328" s="253"/>
      <c r="B328" s="253"/>
      <c r="C328" s="253"/>
      <c r="D328" s="253"/>
      <c r="E328" s="394"/>
    </row>
    <row r="329" spans="1:5" x14ac:dyDescent="0.25">
      <c r="A329" s="253"/>
      <c r="B329" s="253"/>
      <c r="C329" s="253"/>
      <c r="D329" s="253"/>
      <c r="E329" s="394"/>
    </row>
    <row r="330" spans="1:5" x14ac:dyDescent="0.25">
      <c r="A330" s="253"/>
      <c r="B330" s="253"/>
      <c r="C330" s="253"/>
      <c r="D330" s="253"/>
      <c r="E330" s="394"/>
    </row>
    <row r="331" spans="1:5" x14ac:dyDescent="0.25">
      <c r="A331" s="253"/>
      <c r="B331" s="253"/>
      <c r="C331" s="253"/>
      <c r="D331" s="253"/>
      <c r="E331" s="394"/>
    </row>
    <row r="332" spans="1:5" x14ac:dyDescent="0.25">
      <c r="A332" s="253"/>
      <c r="B332" s="253"/>
      <c r="C332" s="253"/>
      <c r="D332" s="253"/>
      <c r="E332" s="394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39" spans="1:18" x14ac:dyDescent="0.25">
      <c r="A339" s="253"/>
      <c r="B339" s="253"/>
      <c r="C339" s="253"/>
      <c r="D339" s="253"/>
    </row>
    <row r="340" spans="1:18" x14ac:dyDescent="0.25">
      <c r="A340" s="253"/>
      <c r="B340" s="253"/>
      <c r="C340" s="253"/>
      <c r="D340" s="253"/>
    </row>
    <row r="341" spans="1:18" x14ac:dyDescent="0.25">
      <c r="A341" s="253"/>
      <c r="B341" s="253"/>
      <c r="C341" s="253"/>
      <c r="D341" s="253"/>
    </row>
    <row r="342" spans="1:18" x14ac:dyDescent="0.25">
      <c r="A342" s="253"/>
      <c r="B342" s="253"/>
      <c r="C342" s="253"/>
      <c r="D342" s="253"/>
    </row>
    <row r="343" spans="1:18" x14ac:dyDescent="0.25">
      <c r="A343" s="253"/>
      <c r="B343" s="253"/>
      <c r="C343" s="253"/>
      <c r="D343" s="253"/>
    </row>
    <row r="344" spans="1:18" x14ac:dyDescent="0.25">
      <c r="A344" s="253"/>
      <c r="B344" s="253"/>
      <c r="C344" s="253"/>
      <c r="D344" s="253"/>
    </row>
    <row r="345" spans="1:18" x14ac:dyDescent="0.25">
      <c r="A345" s="253"/>
      <c r="B345" s="253"/>
      <c r="C345" s="253"/>
      <c r="D345" s="253"/>
    </row>
    <row r="347" spans="1:18" x14ac:dyDescent="0.25">
      <c r="A347" s="252" t="s">
        <v>2573</v>
      </c>
      <c r="E347" s="252" t="s">
        <v>2573</v>
      </c>
      <c r="L347" s="252" t="s">
        <v>2573</v>
      </c>
      <c r="P347" s="252" t="s">
        <v>2573</v>
      </c>
    </row>
    <row r="348" spans="1:18" x14ac:dyDescent="0.25">
      <c r="A348" t="s">
        <v>6020</v>
      </c>
      <c r="B348" s="166"/>
      <c r="E348" s="253" t="s">
        <v>5983</v>
      </c>
    </row>
    <row r="349" spans="1:18" x14ac:dyDescent="0.25">
      <c r="E349" t="s">
        <v>6007</v>
      </c>
      <c r="Q349" s="253"/>
      <c r="R349" s="253"/>
    </row>
    <row r="363" spans="1:16" x14ac:dyDescent="0.25">
      <c r="A363" s="252" t="s">
        <v>2574</v>
      </c>
      <c r="E363" s="252" t="s">
        <v>2574</v>
      </c>
      <c r="L363" s="252" t="s">
        <v>2574</v>
      </c>
      <c r="P363" s="252" t="s">
        <v>2574</v>
      </c>
    </row>
    <row r="364" spans="1:16" x14ac:dyDescent="0.25">
      <c r="A364" s="253" t="s">
        <v>5982</v>
      </c>
      <c r="B364" s="253"/>
      <c r="C364" s="253"/>
      <c r="D364" s="253"/>
      <c r="E364" s="253" t="s">
        <v>5994</v>
      </c>
      <c r="F364" s="253"/>
      <c r="G364" s="253"/>
      <c r="L364" t="s">
        <v>6014</v>
      </c>
      <c r="P364" t="s">
        <v>6014</v>
      </c>
    </row>
    <row r="365" spans="1:16" x14ac:dyDescent="0.25">
      <c r="A365" s="253" t="s">
        <v>5988</v>
      </c>
      <c r="C365" s="253"/>
      <c r="D365" s="253"/>
      <c r="E365" s="253" t="s">
        <v>6028</v>
      </c>
      <c r="F365" s="253"/>
      <c r="G365" s="253"/>
    </row>
    <row r="366" spans="1:16" x14ac:dyDescent="0.25">
      <c r="A366" s="253" t="s">
        <v>5992</v>
      </c>
      <c r="C366" s="253"/>
      <c r="D366" s="253"/>
      <c r="E366" s="253" t="s">
        <v>6029</v>
      </c>
      <c r="F366" s="253"/>
      <c r="G366" s="253"/>
    </row>
    <row r="367" spans="1:16" x14ac:dyDescent="0.25">
      <c r="A367" s="253" t="s">
        <v>5993</v>
      </c>
      <c r="C367" s="253"/>
      <c r="D367" s="253"/>
      <c r="E367" s="253"/>
      <c r="F367" s="253"/>
      <c r="G367" s="253"/>
    </row>
    <row r="368" spans="1:16" x14ac:dyDescent="0.25">
      <c r="A368" s="253" t="s">
        <v>5994</v>
      </c>
      <c r="C368" s="253"/>
      <c r="D368" s="253"/>
      <c r="E368" s="253"/>
      <c r="F368" s="253"/>
    </row>
    <row r="369" spans="1:6" x14ac:dyDescent="0.25">
      <c r="A369" s="253"/>
      <c r="C369" s="253"/>
      <c r="D369" s="253"/>
      <c r="E369" s="253"/>
    </row>
    <row r="370" spans="1:6" x14ac:dyDescent="0.25">
      <c r="A370" s="253"/>
      <c r="C370" s="253"/>
      <c r="D370" s="253"/>
      <c r="E370" s="253"/>
    </row>
    <row r="371" spans="1:6" x14ac:dyDescent="0.25">
      <c r="A371" s="252"/>
      <c r="C371" s="253"/>
      <c r="D371" s="253"/>
      <c r="E371" s="253"/>
    </row>
    <row r="372" spans="1:6" x14ac:dyDescent="0.25">
      <c r="A372" s="252"/>
      <c r="C372" s="253"/>
      <c r="D372" s="253"/>
      <c r="E372" s="253"/>
    </row>
    <row r="373" spans="1:6" x14ac:dyDescent="0.25">
      <c r="A373" s="252"/>
      <c r="C373" s="253"/>
      <c r="D373" s="253"/>
      <c r="E373" s="253"/>
    </row>
    <row r="374" spans="1:6" x14ac:dyDescent="0.25">
      <c r="A374" s="252"/>
      <c r="E374" s="253"/>
    </row>
    <row r="375" spans="1:6" x14ac:dyDescent="0.25">
      <c r="A375" s="252"/>
      <c r="E375" s="253"/>
    </row>
    <row r="376" spans="1:6" x14ac:dyDescent="0.25">
      <c r="A376" s="252"/>
      <c r="E376" s="253"/>
    </row>
    <row r="377" spans="1:6" x14ac:dyDescent="0.25">
      <c r="A377" s="252"/>
      <c r="E377" s="252"/>
      <c r="F377" s="252"/>
    </row>
    <row r="378" spans="1:6" x14ac:dyDescent="0.25">
      <c r="A378" s="252"/>
      <c r="E378" s="252"/>
      <c r="F378" s="252"/>
    </row>
    <row r="379" spans="1:6" x14ac:dyDescent="0.25">
      <c r="A379" s="252"/>
      <c r="E379" s="252"/>
      <c r="F379" s="252"/>
    </row>
    <row r="380" spans="1:6" x14ac:dyDescent="0.25">
      <c r="A380" s="252"/>
      <c r="E380" s="252"/>
      <c r="F380" s="252"/>
    </row>
    <row r="381" spans="1:6" x14ac:dyDescent="0.25">
      <c r="A381" s="252"/>
      <c r="E381" s="252"/>
      <c r="F381" s="252"/>
    </row>
    <row r="382" spans="1:6" x14ac:dyDescent="0.25">
      <c r="A382" s="252"/>
      <c r="E382" s="252"/>
      <c r="F382" s="252"/>
    </row>
    <row r="383" spans="1:6" x14ac:dyDescent="0.25">
      <c r="A383" s="252"/>
      <c r="E383" s="252"/>
      <c r="F383" s="252"/>
    </row>
    <row r="384" spans="1:6" x14ac:dyDescent="0.25">
      <c r="A384" s="252"/>
      <c r="E384" s="252"/>
      <c r="F384" s="252"/>
    </row>
    <row r="385" spans="1:16" x14ac:dyDescent="0.25">
      <c r="E385" s="252"/>
      <c r="F385" s="252"/>
    </row>
    <row r="386" spans="1:16" x14ac:dyDescent="0.25">
      <c r="A386" s="253"/>
      <c r="E386" s="252"/>
      <c r="F386" s="252"/>
    </row>
    <row r="387" spans="1:16" x14ac:dyDescent="0.25">
      <c r="A387" s="253"/>
      <c r="E387" s="252"/>
      <c r="F387" s="252"/>
    </row>
    <row r="388" spans="1:16" x14ac:dyDescent="0.25">
      <c r="A388" s="253"/>
      <c r="E388" s="252"/>
      <c r="F388" s="252"/>
    </row>
    <row r="389" spans="1:16" x14ac:dyDescent="0.25">
      <c r="A389" s="253"/>
      <c r="E389" s="252"/>
      <c r="F389" s="252"/>
    </row>
    <row r="390" spans="1:16" x14ac:dyDescent="0.25">
      <c r="A390" s="253"/>
      <c r="E390" s="252"/>
      <c r="F390" s="252"/>
    </row>
    <row r="391" spans="1:16" x14ac:dyDescent="0.25">
      <c r="A391" s="253"/>
      <c r="E391" s="253"/>
    </row>
    <row r="392" spans="1:16" x14ac:dyDescent="0.25">
      <c r="A392" s="253"/>
      <c r="E392" s="253"/>
    </row>
    <row r="393" spans="1:16" x14ac:dyDescent="0.25">
      <c r="A393" s="253"/>
      <c r="E393" s="253"/>
    </row>
    <row r="394" spans="1:16" x14ac:dyDescent="0.25">
      <c r="E394" s="253"/>
    </row>
    <row r="395" spans="1:16" x14ac:dyDescent="0.25">
      <c r="A395" s="252" t="s">
        <v>2587</v>
      </c>
      <c r="E395" s="252" t="s">
        <v>2587</v>
      </c>
      <c r="L395" s="252" t="s">
        <v>2587</v>
      </c>
      <c r="P395" s="252" t="s">
        <v>2587</v>
      </c>
    </row>
    <row r="396" spans="1:16" x14ac:dyDescent="0.25">
      <c r="A396" t="s">
        <v>5170</v>
      </c>
      <c r="C396" s="253"/>
      <c r="D396" s="253"/>
      <c r="E396" s="253" t="s">
        <v>4902</v>
      </c>
      <c r="P396" t="s">
        <v>5987</v>
      </c>
    </row>
    <row r="397" spans="1:16" x14ac:dyDescent="0.25">
      <c r="A397" s="253" t="s">
        <v>5015</v>
      </c>
      <c r="B397" s="253"/>
      <c r="C397" s="253"/>
      <c r="D397" s="253"/>
      <c r="E397" t="s">
        <v>5541</v>
      </c>
      <c r="P397" t="s">
        <v>6004</v>
      </c>
    </row>
    <row r="398" spans="1:16" x14ac:dyDescent="0.25">
      <c r="B398" s="253"/>
      <c r="C398" s="253"/>
      <c r="D398" s="253"/>
      <c r="E398" s="253" t="s">
        <v>5554</v>
      </c>
    </row>
    <row r="399" spans="1:16" x14ac:dyDescent="0.25">
      <c r="B399" s="253"/>
      <c r="C399" s="253"/>
      <c r="D399" s="253"/>
      <c r="E399" s="253"/>
    </row>
    <row r="400" spans="1:16" x14ac:dyDescent="0.25">
      <c r="B400" s="253"/>
      <c r="C400" s="253"/>
      <c r="D400" s="253"/>
      <c r="E400" s="253"/>
    </row>
    <row r="401" spans="1:5" x14ac:dyDescent="0.25">
      <c r="A401" s="253"/>
      <c r="B401" s="253"/>
      <c r="C401" s="253"/>
      <c r="D401" s="253"/>
      <c r="E401" s="253"/>
    </row>
    <row r="402" spans="1:5" x14ac:dyDescent="0.25">
      <c r="A402" s="253"/>
      <c r="B402" s="253"/>
      <c r="C402" s="253"/>
      <c r="D402" s="253"/>
      <c r="E402" s="253"/>
    </row>
    <row r="403" spans="1:5" x14ac:dyDescent="0.25">
      <c r="A403" s="253"/>
      <c r="B403" s="253"/>
      <c r="C403" s="253"/>
      <c r="D403" s="253"/>
      <c r="E403" s="253"/>
    </row>
    <row r="404" spans="1:5" x14ac:dyDescent="0.25">
      <c r="A404" s="253"/>
      <c r="B404" s="253"/>
    </row>
    <row r="405" spans="1:5" x14ac:dyDescent="0.25">
      <c r="A405" s="253"/>
    </row>
    <row r="406" spans="1:5" x14ac:dyDescent="0.25">
      <c r="A406" s="253"/>
    </row>
    <row r="407" spans="1:5" x14ac:dyDescent="0.25">
      <c r="A407" s="253"/>
    </row>
  </sheetData>
  <mergeCells count="3">
    <mergeCell ref="A1:K1"/>
    <mergeCell ref="A243:D243"/>
    <mergeCell ref="M243:N243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H38"/>
  <sheetViews>
    <sheetView topLeftCell="A13" workbookViewId="0">
      <selection activeCell="A36" sqref="A36:XFD36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5202</v>
      </c>
      <c r="C7" s="123" t="s">
        <v>5203</v>
      </c>
      <c r="D7" s="124" t="s">
        <v>5172</v>
      </c>
      <c r="E7" s="123">
        <v>299</v>
      </c>
      <c r="F7" s="124">
        <v>44811</v>
      </c>
      <c r="G7" s="86" t="s">
        <v>2950</v>
      </c>
      <c r="H7" t="s">
        <v>5857</v>
      </c>
    </row>
    <row r="8" spans="1:8" x14ac:dyDescent="0.25">
      <c r="A8" s="158">
        <v>7</v>
      </c>
      <c r="B8" s="51" t="s">
        <v>5281</v>
      </c>
      <c r="C8" s="123">
        <v>232</v>
      </c>
      <c r="D8" s="124" t="s">
        <v>5282</v>
      </c>
      <c r="E8" s="123">
        <v>356</v>
      </c>
      <c r="F8" s="124">
        <v>44825</v>
      </c>
      <c r="G8" s="140" t="s">
        <v>2843</v>
      </c>
    </row>
    <row r="9" spans="1:8" x14ac:dyDescent="0.25">
      <c r="A9" s="158">
        <v>8</v>
      </c>
      <c r="B9" s="51" t="s">
        <v>5390</v>
      </c>
      <c r="C9" s="123">
        <v>611</v>
      </c>
      <c r="D9" s="124" t="s">
        <v>5172</v>
      </c>
      <c r="E9" s="123">
        <v>419</v>
      </c>
      <c r="F9" s="124">
        <v>44846</v>
      </c>
      <c r="G9" s="86" t="s">
        <v>2950</v>
      </c>
      <c r="H9" t="s">
        <v>5986</v>
      </c>
    </row>
    <row r="10" spans="1:8" x14ac:dyDescent="0.25">
      <c r="A10" s="158">
        <v>9</v>
      </c>
      <c r="B10" s="51" t="s">
        <v>5442</v>
      </c>
      <c r="C10" s="123" t="s">
        <v>5059</v>
      </c>
      <c r="D10" s="124" t="s">
        <v>5443</v>
      </c>
      <c r="E10" s="123">
        <v>464</v>
      </c>
      <c r="F10" s="124">
        <v>44862</v>
      </c>
      <c r="G10" s="86" t="s">
        <v>2950</v>
      </c>
    </row>
    <row r="11" spans="1:8" x14ac:dyDescent="0.25">
      <c r="A11" s="158">
        <v>10</v>
      </c>
      <c r="B11" s="65" t="s">
        <v>5473</v>
      </c>
      <c r="C11" s="287" t="s">
        <v>4308</v>
      </c>
      <c r="D11" s="288" t="s">
        <v>5472</v>
      </c>
      <c r="E11" s="287">
        <v>479</v>
      </c>
      <c r="F11" s="288">
        <v>44872</v>
      </c>
      <c r="G11" s="244" t="s">
        <v>2843</v>
      </c>
    </row>
    <row r="12" spans="1:8" x14ac:dyDescent="0.25">
      <c r="A12" s="158">
        <v>11</v>
      </c>
      <c r="B12" s="65" t="s">
        <v>5486</v>
      </c>
      <c r="C12" s="287" t="s">
        <v>6024</v>
      </c>
      <c r="D12" s="288" t="s">
        <v>5488</v>
      </c>
      <c r="E12" s="287">
        <v>488</v>
      </c>
      <c r="F12" s="288">
        <v>44875</v>
      </c>
      <c r="G12" s="244" t="s">
        <v>2843</v>
      </c>
    </row>
    <row r="13" spans="1:8" x14ac:dyDescent="0.25">
      <c r="A13" s="158">
        <v>12</v>
      </c>
      <c r="B13" s="65" t="s">
        <v>5539</v>
      </c>
      <c r="C13" s="287" t="s">
        <v>6023</v>
      </c>
      <c r="D13" s="288" t="s">
        <v>5540</v>
      </c>
      <c r="E13" s="287">
        <v>532</v>
      </c>
      <c r="F13" s="288">
        <v>44900</v>
      </c>
      <c r="G13" s="244" t="s">
        <v>2843</v>
      </c>
    </row>
    <row r="14" spans="1:8" x14ac:dyDescent="0.25">
      <c r="A14" s="158">
        <v>13</v>
      </c>
      <c r="B14" s="65" t="s">
        <v>5559</v>
      </c>
      <c r="C14" s="287" t="s">
        <v>6025</v>
      </c>
      <c r="D14" s="288" t="s">
        <v>5561</v>
      </c>
      <c r="E14" s="287">
        <v>550</v>
      </c>
      <c r="F14" s="288">
        <v>44917</v>
      </c>
      <c r="G14" s="396" t="s">
        <v>2950</v>
      </c>
    </row>
    <row r="15" spans="1:8" x14ac:dyDescent="0.25">
      <c r="A15" s="158">
        <v>14</v>
      </c>
      <c r="B15" s="83" t="s">
        <v>5576</v>
      </c>
      <c r="C15" s="221" t="s">
        <v>5577</v>
      </c>
      <c r="D15" s="222" t="s">
        <v>5578</v>
      </c>
      <c r="E15" s="221">
        <v>12</v>
      </c>
      <c r="F15" s="222">
        <v>44943</v>
      </c>
      <c r="G15" s="86" t="s">
        <v>2950</v>
      </c>
    </row>
    <row r="16" spans="1:8" x14ac:dyDescent="0.25">
      <c r="A16" s="158">
        <v>15</v>
      </c>
      <c r="B16" s="51" t="s">
        <v>3946</v>
      </c>
      <c r="C16" s="123">
        <v>831</v>
      </c>
      <c r="D16" s="124" t="s">
        <v>5587</v>
      </c>
      <c r="E16" s="123">
        <v>17</v>
      </c>
      <c r="F16" s="124">
        <v>44945</v>
      </c>
      <c r="G16" s="86" t="s">
        <v>2950</v>
      </c>
    </row>
    <row r="17" spans="1:7" x14ac:dyDescent="0.25">
      <c r="A17" s="158">
        <v>16</v>
      </c>
      <c r="B17" s="51" t="s">
        <v>5601</v>
      </c>
      <c r="C17" s="123" t="s">
        <v>5050</v>
      </c>
      <c r="D17" s="124" t="s">
        <v>5602</v>
      </c>
      <c r="E17" s="123">
        <v>28</v>
      </c>
      <c r="F17" s="124">
        <v>44951</v>
      </c>
      <c r="G17" s="140" t="s">
        <v>2843</v>
      </c>
    </row>
    <row r="18" spans="1:7" x14ac:dyDescent="0.25">
      <c r="A18" s="158">
        <v>17</v>
      </c>
      <c r="B18" s="51" t="s">
        <v>5610</v>
      </c>
      <c r="C18" s="123">
        <v>531</v>
      </c>
      <c r="D18" s="124" t="s">
        <v>5611</v>
      </c>
      <c r="E18" s="123">
        <v>42</v>
      </c>
      <c r="F18" s="124">
        <v>44963</v>
      </c>
      <c r="G18" s="86" t="s">
        <v>2950</v>
      </c>
    </row>
    <row r="19" spans="1:7" x14ac:dyDescent="0.25">
      <c r="A19" s="158">
        <v>18</v>
      </c>
      <c r="B19" s="51" t="s">
        <v>5642</v>
      </c>
      <c r="C19" s="334" t="s">
        <v>3981</v>
      </c>
      <c r="D19" s="124" t="s">
        <v>5643</v>
      </c>
      <c r="E19" s="123">
        <v>71</v>
      </c>
      <c r="F19" s="124">
        <v>44987</v>
      </c>
      <c r="G19" s="86" t="s">
        <v>2950</v>
      </c>
    </row>
    <row r="20" spans="1:7" x14ac:dyDescent="0.25">
      <c r="A20" s="158">
        <v>19</v>
      </c>
      <c r="B20" s="51" t="s">
        <v>5645</v>
      </c>
      <c r="C20" s="123" t="s">
        <v>5646</v>
      </c>
      <c r="D20" s="124" t="s">
        <v>5647</v>
      </c>
      <c r="E20" s="123">
        <v>73</v>
      </c>
      <c r="F20" s="124">
        <v>44988</v>
      </c>
      <c r="G20" s="140" t="s">
        <v>2843</v>
      </c>
    </row>
    <row r="21" spans="1:7" x14ac:dyDescent="0.25">
      <c r="A21" s="158">
        <v>20</v>
      </c>
      <c r="B21" s="51" t="s">
        <v>5652</v>
      </c>
      <c r="C21" s="123" t="s">
        <v>4525</v>
      </c>
      <c r="D21" s="124" t="s">
        <v>5657</v>
      </c>
      <c r="E21" s="123">
        <v>76</v>
      </c>
      <c r="F21" s="124">
        <v>44994</v>
      </c>
      <c r="G21" s="140" t="s">
        <v>2843</v>
      </c>
    </row>
    <row r="22" spans="1:7" x14ac:dyDescent="0.25">
      <c r="A22" s="158">
        <v>21</v>
      </c>
      <c r="B22" s="51" t="s">
        <v>5697</v>
      </c>
      <c r="C22" s="123">
        <v>531</v>
      </c>
      <c r="D22" s="124" t="s">
        <v>5698</v>
      </c>
      <c r="E22" s="123">
        <v>107</v>
      </c>
      <c r="F22" s="124">
        <v>45037</v>
      </c>
      <c r="G22" s="302" t="s">
        <v>2950</v>
      </c>
    </row>
    <row r="23" spans="1:7" x14ac:dyDescent="0.25">
      <c r="A23" s="158">
        <v>22</v>
      </c>
      <c r="B23" s="51" t="s">
        <v>5700</v>
      </c>
      <c r="C23" s="123">
        <v>332</v>
      </c>
      <c r="D23" s="124" t="s">
        <v>5701</v>
      </c>
      <c r="E23" s="123">
        <v>112</v>
      </c>
      <c r="F23" s="124">
        <v>45042</v>
      </c>
      <c r="G23" s="140" t="s">
        <v>2843</v>
      </c>
    </row>
    <row r="24" spans="1:7" x14ac:dyDescent="0.25">
      <c r="A24" s="158">
        <v>23</v>
      </c>
      <c r="B24" s="51" t="s">
        <v>5702</v>
      </c>
      <c r="C24" s="123">
        <v>921</v>
      </c>
      <c r="D24" s="124" t="s">
        <v>5703</v>
      </c>
      <c r="E24" s="123">
        <v>111</v>
      </c>
      <c r="F24" s="124">
        <v>45041</v>
      </c>
      <c r="G24" s="86" t="s">
        <v>2950</v>
      </c>
    </row>
    <row r="25" spans="1:7" x14ac:dyDescent="0.25">
      <c r="A25" s="158">
        <v>24</v>
      </c>
      <c r="B25" s="51" t="s">
        <v>5706</v>
      </c>
      <c r="C25" s="123" t="s">
        <v>5135</v>
      </c>
      <c r="D25" s="124" t="s">
        <v>5707</v>
      </c>
      <c r="E25" s="123">
        <v>113</v>
      </c>
      <c r="F25" s="124">
        <v>45042</v>
      </c>
      <c r="G25" s="140" t="s">
        <v>2843</v>
      </c>
    </row>
    <row r="26" spans="1:7" x14ac:dyDescent="0.25">
      <c r="A26" s="158">
        <v>25</v>
      </c>
      <c r="B26" s="65" t="s">
        <v>5713</v>
      </c>
      <c r="C26" s="287" t="s">
        <v>4308</v>
      </c>
      <c r="D26" s="288" t="s">
        <v>5712</v>
      </c>
      <c r="E26" s="287">
        <v>116</v>
      </c>
      <c r="F26" s="288">
        <v>45043</v>
      </c>
      <c r="G26" s="244" t="s">
        <v>2843</v>
      </c>
    </row>
    <row r="27" spans="1:7" x14ac:dyDescent="0.25">
      <c r="A27" s="158">
        <v>26</v>
      </c>
      <c r="B27" s="65" t="s">
        <v>5720</v>
      </c>
      <c r="C27" s="287" t="s">
        <v>4922</v>
      </c>
      <c r="D27" s="288" t="s">
        <v>5722</v>
      </c>
      <c r="E27" s="287">
        <v>124</v>
      </c>
      <c r="F27" s="288">
        <v>45063</v>
      </c>
      <c r="G27" s="244" t="s">
        <v>2843</v>
      </c>
    </row>
    <row r="28" spans="1:7" x14ac:dyDescent="0.25">
      <c r="A28" s="158">
        <v>27</v>
      </c>
      <c r="B28" s="65" t="s">
        <v>5723</v>
      </c>
      <c r="C28" s="287" t="s">
        <v>4137</v>
      </c>
      <c r="D28" s="288" t="s">
        <v>5722</v>
      </c>
      <c r="E28" s="287">
        <v>125</v>
      </c>
      <c r="F28" s="288">
        <v>45063</v>
      </c>
      <c r="G28" s="244" t="s">
        <v>2843</v>
      </c>
    </row>
    <row r="29" spans="1:7" x14ac:dyDescent="0.25">
      <c r="A29" s="158">
        <v>28</v>
      </c>
      <c r="B29" s="51" t="s">
        <v>5725</v>
      </c>
      <c r="C29" s="123">
        <v>342</v>
      </c>
      <c r="D29" s="124" t="s">
        <v>5726</v>
      </c>
      <c r="E29" s="123">
        <v>129</v>
      </c>
      <c r="F29" s="124">
        <v>45069</v>
      </c>
      <c r="G29" s="140" t="s">
        <v>2843</v>
      </c>
    </row>
    <row r="30" spans="1:7" x14ac:dyDescent="0.25">
      <c r="A30" s="158">
        <v>29</v>
      </c>
      <c r="B30" s="51" t="s">
        <v>5743</v>
      </c>
      <c r="C30" s="123">
        <v>921</v>
      </c>
      <c r="D30" s="124" t="s">
        <v>5726</v>
      </c>
      <c r="E30" s="123">
        <v>155</v>
      </c>
      <c r="F30" s="124">
        <v>45097</v>
      </c>
      <c r="G30" s="86" t="s">
        <v>2950</v>
      </c>
    </row>
    <row r="31" spans="1:7" x14ac:dyDescent="0.25">
      <c r="A31" s="158">
        <v>30</v>
      </c>
      <c r="B31" s="51" t="s">
        <v>5757</v>
      </c>
      <c r="C31" s="123" t="s">
        <v>4525</v>
      </c>
      <c r="D31" s="124" t="s">
        <v>5758</v>
      </c>
      <c r="E31" s="123">
        <v>171</v>
      </c>
      <c r="F31" s="124">
        <v>45107</v>
      </c>
      <c r="G31" s="140" t="s">
        <v>2843</v>
      </c>
    </row>
    <row r="32" spans="1:7" x14ac:dyDescent="0.25">
      <c r="A32" s="158">
        <v>31</v>
      </c>
      <c r="B32" s="51" t="s">
        <v>5829</v>
      </c>
      <c r="C32" s="123">
        <v>342</v>
      </c>
      <c r="D32" s="124" t="s">
        <v>5830</v>
      </c>
      <c r="E32" s="123">
        <v>250</v>
      </c>
      <c r="F32" s="124">
        <v>45175</v>
      </c>
      <c r="G32" s="140" t="s">
        <v>2843</v>
      </c>
    </row>
    <row r="33" spans="1:7" x14ac:dyDescent="0.25">
      <c r="A33" s="158">
        <v>32</v>
      </c>
      <c r="B33" s="51" t="s">
        <v>5833</v>
      </c>
      <c r="C33" s="123">
        <v>31</v>
      </c>
      <c r="D33" s="124" t="s">
        <v>5834</v>
      </c>
      <c r="E33" s="123">
        <v>253</v>
      </c>
      <c r="F33" s="124">
        <v>45175</v>
      </c>
      <c r="G33" s="86" t="s">
        <v>2950</v>
      </c>
    </row>
    <row r="34" spans="1:7" x14ac:dyDescent="0.25">
      <c r="A34" s="158">
        <v>33</v>
      </c>
      <c r="B34" s="65" t="s">
        <v>5852</v>
      </c>
      <c r="C34" s="287" t="s">
        <v>5853</v>
      </c>
      <c r="D34" s="288" t="s">
        <v>5854</v>
      </c>
      <c r="E34" s="287">
        <v>260</v>
      </c>
      <c r="F34" s="288">
        <v>45177</v>
      </c>
      <c r="G34" s="181" t="s">
        <v>2950</v>
      </c>
    </row>
    <row r="35" spans="1:7" x14ac:dyDescent="0.25">
      <c r="A35" s="158">
        <v>34</v>
      </c>
      <c r="B35" s="51" t="s">
        <v>5952</v>
      </c>
      <c r="C35" s="123">
        <v>631</v>
      </c>
      <c r="D35" s="124" t="s">
        <v>5834</v>
      </c>
      <c r="E35" s="123">
        <v>344</v>
      </c>
      <c r="F35" s="124">
        <v>45166</v>
      </c>
      <c r="G35" s="86" t="s">
        <v>2950</v>
      </c>
    </row>
    <row r="36" spans="1:7" x14ac:dyDescent="0.25">
      <c r="A36" s="158">
        <v>35</v>
      </c>
      <c r="B36" s="51" t="s">
        <v>5984</v>
      </c>
      <c r="C36" s="123">
        <v>342</v>
      </c>
      <c r="D36" s="124" t="s">
        <v>5985</v>
      </c>
      <c r="E36" s="123">
        <v>372</v>
      </c>
      <c r="F36" s="124">
        <v>45208</v>
      </c>
      <c r="G36" s="140" t="s">
        <v>2843</v>
      </c>
    </row>
    <row r="37" spans="1:7" x14ac:dyDescent="0.25">
      <c r="A37" s="158">
        <v>36</v>
      </c>
      <c r="B37" s="51" t="s">
        <v>6009</v>
      </c>
      <c r="C37" s="123">
        <v>611</v>
      </c>
      <c r="D37" s="124" t="s">
        <v>5834</v>
      </c>
      <c r="E37" s="123">
        <v>406</v>
      </c>
      <c r="F37" s="124">
        <v>45217</v>
      </c>
      <c r="G37" s="140" t="s">
        <v>2843</v>
      </c>
    </row>
    <row r="38" spans="1:7" x14ac:dyDescent="0.25">
      <c r="A38" s="158">
        <v>37</v>
      </c>
      <c r="B38" s="51" t="s">
        <v>6021</v>
      </c>
      <c r="C38" s="123">
        <v>521</v>
      </c>
      <c r="D38" s="124" t="s">
        <v>5834</v>
      </c>
      <c r="E38" s="123">
        <v>422</v>
      </c>
      <c r="F38" s="124">
        <v>45226</v>
      </c>
      <c r="G38" s="302" t="s">
        <v>2950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Y400"/>
  <sheetViews>
    <sheetView zoomScaleNormal="100" workbookViewId="0">
      <pane ySplit="2" topLeftCell="A236" activePane="bottomLeft" state="frozen"/>
      <selection pane="bottomLeft" activeCell="E239" sqref="E239:E255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6031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7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400</v>
      </c>
      <c r="G4" s="24">
        <f>C6+C13+C24+C32+C37+C44+C52+C114+C127+C128+C137+C138+C146+C157+C57+C66+C89+C98+C14+C15+C25+C26+C67+C115+C129+C147+C158+C108+C99</f>
        <v>385</v>
      </c>
      <c r="H4" s="24">
        <f>C7+C16+C27+C33+C38+C46+C53+C58+C116+C130+C131+C139+C148+C159+C140+C90+C101+C70+C71+C117+C109</f>
        <v>371</v>
      </c>
      <c r="I4" s="24">
        <f>C8+C34+C39+C48+C54+C59+C118+C132+C141+C150+C161+C162+C133+C91+C103+C74+C76+C142+C163+C119+C49</f>
        <v>284</v>
      </c>
      <c r="J4" s="24"/>
      <c r="K4" s="170">
        <f>F4+G4+H4+I4</f>
        <v>1440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3</v>
      </c>
      <c r="C6" s="24">
        <v>23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370</v>
      </c>
      <c r="G7" s="5">
        <f>B6+B13+B14+B15+B24+B25+B26+B32+B37+B44+B52+B57+B114+B127+B128+B137+B146+B157+B158+B138+B66+B89+B98+B67+B115+B147+B68+B69+B99+B45+B83+B84+B108+B100</f>
        <v>250</v>
      </c>
      <c r="H7" s="5">
        <f>B7+B16+B17+B18+B27+B28+B29+B33+B38+B46+B53+B58+B116+B130+B131+B139+B140+B148+B159+B160+B90+B101+B70+B71+B117+B149+B74+B47+B72+B73+B102+B85+B86</f>
        <v>225</v>
      </c>
      <c r="I7" s="5">
        <f>B8+B34+B39+B48+B54+B59+B118+B132+B141+B142+B150+B161+B162+B163+B91+B103+B76+B133+B77+B75+B119+B151+B49+B78+B79+B104</f>
        <v>188</v>
      </c>
      <c r="J7" s="5"/>
      <c r="K7" s="94">
        <f>SUM(F7+G7+H7+I7)</f>
        <v>1033</v>
      </c>
      <c r="M7" s="451" t="s">
        <v>5781</v>
      </c>
      <c r="N7" s="8"/>
    </row>
    <row r="8" spans="1:19" x14ac:dyDescent="0.25">
      <c r="A8" s="62">
        <v>141</v>
      </c>
      <c r="B8" s="5">
        <v>1</v>
      </c>
      <c r="C8" s="24">
        <v>22</v>
      </c>
      <c r="D8" s="5">
        <v>0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6</v>
      </c>
      <c r="G10" s="5">
        <f>D6+D13+D14+D15+D24+D25+D32+D37+D44+D52+D57+D114+D127+D128+D137+D138+D146+D157+D158+D66+D89+D98+D26+D67+D115+D147+D68+D99+D83+D84+D45</f>
        <v>9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</f>
        <v>9</v>
      </c>
      <c r="J10" s="5"/>
      <c r="K10" s="94">
        <f>SUM(F10+G10+H10+I10)</f>
        <v>37</v>
      </c>
    </row>
    <row r="11" spans="1:19" x14ac:dyDescent="0.25">
      <c r="A11" s="62" t="s">
        <v>2874</v>
      </c>
      <c r="B11" s="5">
        <v>20</v>
      </c>
      <c r="C11" s="5"/>
      <c r="D11" s="5"/>
      <c r="E11" s="5"/>
      <c r="F11" s="5"/>
      <c r="G11" s="5"/>
      <c r="H11" s="5"/>
      <c r="I11" s="5"/>
      <c r="J11" s="5"/>
      <c r="K11" s="94">
        <f>K4+K7+K10</f>
        <v>2510</v>
      </c>
      <c r="M11" s="451" t="s">
        <v>5793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 t="s">
        <v>5792</v>
      </c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 t="s">
        <v>5782</v>
      </c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776</v>
      </c>
      <c r="G16" s="5">
        <f>SUM(G4+G7+G10)</f>
        <v>644</v>
      </c>
      <c r="H16" s="5">
        <f>SUM(H4+H7+H10)</f>
        <v>609</v>
      </c>
      <c r="I16" s="5">
        <f>SUM(I4+I7+I10)</f>
        <v>481</v>
      </c>
      <c r="J16" s="5"/>
      <c r="K16" s="94">
        <f>SUM(F16+G16+H16+I16)</f>
        <v>2510</v>
      </c>
      <c r="M16" s="451" t="s">
        <v>5786</v>
      </c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M17" s="451" t="s">
        <v>5784</v>
      </c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 t="s">
        <v>5785</v>
      </c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 t="s">
        <v>5798</v>
      </c>
      <c r="N21" s="220"/>
      <c r="O21" s="252"/>
      <c r="P21" s="252"/>
      <c r="Q21" s="252"/>
      <c r="R21" s="252"/>
      <c r="S21" s="252"/>
    </row>
    <row r="22" spans="1:19" x14ac:dyDescent="0.25">
      <c r="A22" s="62" t="s">
        <v>2889</v>
      </c>
      <c r="B22" s="5">
        <v>23</v>
      </c>
      <c r="C22" s="5"/>
      <c r="D22" s="5"/>
      <c r="E22" s="5"/>
      <c r="F22" s="5"/>
      <c r="G22" s="5"/>
      <c r="H22" s="5"/>
      <c r="I22" s="5"/>
      <c r="J22" s="5"/>
      <c r="K22" s="5"/>
      <c r="M22" s="451" t="s">
        <v>5794</v>
      </c>
      <c r="N22" s="8"/>
      <c r="O22" s="252"/>
      <c r="P22" s="252"/>
      <c r="Q22" s="252"/>
      <c r="R22" s="252"/>
      <c r="S22" s="252"/>
    </row>
    <row r="23" spans="1:19" x14ac:dyDescent="0.25">
      <c r="A23" s="62" t="s">
        <v>2892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 t="s">
        <v>5800</v>
      </c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 t="s">
        <v>5801</v>
      </c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 t="s">
        <v>5810</v>
      </c>
      <c r="N31" s="451"/>
      <c r="O31" s="220"/>
    </row>
    <row r="32" spans="1:19" x14ac:dyDescent="0.25">
      <c r="A32" s="62">
        <v>621</v>
      </c>
      <c r="B32" s="5">
        <v>1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 t="s">
        <v>5808</v>
      </c>
      <c r="N32" s="8"/>
    </row>
    <row r="33" spans="1:16" x14ac:dyDescent="0.25">
      <c r="A33" s="62">
        <v>631</v>
      </c>
      <c r="B33" s="5">
        <v>2</v>
      </c>
      <c r="C33" s="5">
        <v>24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 t="s">
        <v>5809</v>
      </c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 t="s">
        <v>5811</v>
      </c>
      <c r="N36" s="220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 t="s">
        <v>5812</v>
      </c>
      <c r="N37" s="8"/>
    </row>
    <row r="38" spans="1:16" x14ac:dyDescent="0.25">
      <c r="A38" s="62">
        <v>531</v>
      </c>
      <c r="B38" s="5"/>
      <c r="C38" s="24">
        <v>20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 t="s">
        <v>5785</v>
      </c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27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25</v>
      </c>
      <c r="D51" s="108"/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23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21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24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1</v>
      </c>
      <c r="C57" s="5">
        <v>25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19</v>
      </c>
      <c r="D59" s="5">
        <v>1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26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31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19</v>
      </c>
      <c r="C79" s="5"/>
      <c r="D79" s="5">
        <v>1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26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23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4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18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6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6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6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6" x14ac:dyDescent="0.25">
      <c r="A116" s="362" t="s">
        <v>100</v>
      </c>
      <c r="B116" s="5">
        <v>6</v>
      </c>
      <c r="C116" s="24">
        <v>23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6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 t="s">
        <v>5748</v>
      </c>
      <c r="N117" s="220"/>
    </row>
    <row r="118" spans="1:16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 t="s">
        <v>5749</v>
      </c>
      <c r="O118" t="s">
        <v>5751</v>
      </c>
      <c r="P118" t="s">
        <v>5752</v>
      </c>
    </row>
    <row r="119" spans="1:16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 t="s">
        <v>5750</v>
      </c>
      <c r="O119" t="s">
        <v>5753</v>
      </c>
      <c r="P119" t="s">
        <v>5754</v>
      </c>
    </row>
    <row r="120" spans="1:16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6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6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 t="s">
        <v>5877</v>
      </c>
    </row>
    <row r="123" spans="1:16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6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6" x14ac:dyDescent="0.25">
      <c r="A125" s="62">
        <v>712</v>
      </c>
      <c r="B125" s="5">
        <v>22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6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6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6" x14ac:dyDescent="0.25">
      <c r="A128" s="62">
        <v>722</v>
      </c>
      <c r="B128" s="5">
        <v>12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4</v>
      </c>
      <c r="C130" s="5">
        <v>22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15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25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6</v>
      </c>
      <c r="C148" s="5">
        <v>24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24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22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27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1033</v>
      </c>
      <c r="C165" s="176">
        <f>SUM(C4:C164)</f>
        <v>1440</v>
      </c>
      <c r="D165" s="176">
        <f>SUM(D4:D164)</f>
        <v>37</v>
      </c>
      <c r="E165" s="165"/>
      <c r="F165" s="176"/>
      <c r="G165" s="165"/>
      <c r="H165" s="165"/>
      <c r="I165" s="165"/>
      <c r="J165" s="165"/>
      <c r="K165" s="176">
        <f>B165+C165+D165</f>
        <v>2510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2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9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17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45</v>
      </c>
      <c r="J192" s="24"/>
      <c r="K192" s="170">
        <f>SUM(F192:J192)</f>
        <v>272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20</v>
      </c>
      <c r="G194" s="165">
        <f>SUM(B180+B202+B210+B211+B218+B219)</f>
        <v>37</v>
      </c>
      <c r="H194" s="165">
        <f>SUM(B181+B182+B183+B203+B212+B220+B221)</f>
        <v>37</v>
      </c>
      <c r="I194" s="165">
        <f>B184+B186+B204+B213+B222+B223</f>
        <v>54</v>
      </c>
      <c r="J194" s="165">
        <f>B189+B225</f>
        <v>51</v>
      </c>
      <c r="K194" s="176">
        <f>SUM(F194:J194)</f>
        <v>199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1</v>
      </c>
      <c r="G196" s="165">
        <f>D210</f>
        <v>1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6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106</v>
      </c>
      <c r="G198" s="96">
        <f>G192+G194+G196</f>
        <v>123</v>
      </c>
      <c r="H198" s="96">
        <f>H192+H194+H196</f>
        <v>95</v>
      </c>
      <c r="I198" s="96">
        <f>I192+I194+I196</f>
        <v>100</v>
      </c>
      <c r="J198" s="96">
        <f>SUM(J192+J194+J196)</f>
        <v>53</v>
      </c>
      <c r="K198" s="167">
        <f>SUM(K192:K197)</f>
        <v>477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477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2</v>
      </c>
      <c r="C209" s="163"/>
      <c r="D209" s="96">
        <v>1</v>
      </c>
      <c r="E209" s="254" t="s">
        <v>2843</v>
      </c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0</v>
      </c>
      <c r="C210" s="163">
        <v>15</v>
      </c>
      <c r="D210" s="96">
        <v>1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12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3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199</v>
      </c>
      <c r="C232" s="179">
        <f>SUM(C176:C231)</f>
        <v>272</v>
      </c>
      <c r="D232" s="179">
        <f>SUM(D179:D230)</f>
        <v>6</v>
      </c>
      <c r="E232" s="292" t="s">
        <v>5881</v>
      </c>
      <c r="F232" s="179"/>
      <c r="G232" s="179"/>
      <c r="H232" s="179"/>
      <c r="I232" s="179"/>
      <c r="J232" s="179"/>
      <c r="K232" s="179">
        <f>B232+C232+D232</f>
        <v>477</v>
      </c>
    </row>
    <row r="233" spans="1:18" ht="15.75" thickTop="1" x14ac:dyDescent="0.25">
      <c r="A233" s="24" t="s">
        <v>1802</v>
      </c>
      <c r="B233" s="24">
        <f>B232+B165</f>
        <v>1232</v>
      </c>
      <c r="C233" s="24">
        <f>C165+C232</f>
        <v>1712</v>
      </c>
      <c r="D233" s="24">
        <f>D165+D232</f>
        <v>43</v>
      </c>
      <c r="E233" s="24"/>
      <c r="F233" s="24"/>
      <c r="G233" s="24"/>
      <c r="H233" s="24"/>
      <c r="I233" s="24"/>
      <c r="J233" s="24"/>
      <c r="K233" s="24">
        <f>K232+K165</f>
        <v>2987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6037</v>
      </c>
      <c r="E239" s="253" t="s">
        <v>6040</v>
      </c>
      <c r="L239" t="s">
        <v>6101</v>
      </c>
      <c r="P239" t="s">
        <v>6093</v>
      </c>
      <c r="Q239" s="253"/>
      <c r="R239" s="253"/>
    </row>
    <row r="240" spans="1:18" x14ac:dyDescent="0.25">
      <c r="A240" s="253" t="s">
        <v>6047</v>
      </c>
      <c r="B240" s="253"/>
      <c r="C240" s="253"/>
      <c r="D240" s="253"/>
      <c r="E240" s="253" t="s">
        <v>6052</v>
      </c>
      <c r="F240" s="253"/>
      <c r="G240" s="253"/>
      <c r="H240" s="253"/>
      <c r="I240" s="253"/>
      <c r="J240" s="253"/>
      <c r="K240" s="253"/>
      <c r="L240" s="253" t="s">
        <v>4610</v>
      </c>
      <c r="M240" s="253"/>
      <c r="N240" s="253"/>
      <c r="O240" s="253"/>
      <c r="P240" t="s">
        <v>6094</v>
      </c>
      <c r="Q240" s="253"/>
      <c r="R240" s="253"/>
    </row>
    <row r="241" spans="1:18" x14ac:dyDescent="0.25">
      <c r="A241" s="253" t="s">
        <v>6048</v>
      </c>
      <c r="B241" s="253"/>
      <c r="C241" s="253"/>
      <c r="D241" s="253"/>
      <c r="E241" t="s">
        <v>6053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 t="s">
        <v>6122</v>
      </c>
      <c r="Q241" s="253"/>
      <c r="R241" s="253"/>
    </row>
    <row r="242" spans="1:18" x14ac:dyDescent="0.25">
      <c r="A242" s="253" t="s">
        <v>6059</v>
      </c>
      <c r="B242" s="253"/>
      <c r="C242" s="253"/>
      <c r="D242" s="253"/>
      <c r="E242" s="253" t="s">
        <v>6054</v>
      </c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6063</v>
      </c>
      <c r="E243" t="s">
        <v>6061</v>
      </c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6065</v>
      </c>
      <c r="B244" s="253"/>
      <c r="C244" s="253"/>
      <c r="D244" s="253"/>
      <c r="E244" s="253" t="s">
        <v>6062</v>
      </c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 t="s">
        <v>6079</v>
      </c>
      <c r="B245" s="253"/>
      <c r="C245" s="253"/>
      <c r="D245" s="253"/>
      <c r="E245" s="253" t="s">
        <v>6064</v>
      </c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 t="s">
        <v>6066</v>
      </c>
      <c r="E246" s="253" t="s">
        <v>6067</v>
      </c>
      <c r="Q246" s="252"/>
      <c r="R246" s="252"/>
    </row>
    <row r="247" spans="1:18" x14ac:dyDescent="0.25">
      <c r="A247" s="253" t="s">
        <v>6068</v>
      </c>
      <c r="E247" s="253" t="s">
        <v>6073</v>
      </c>
      <c r="P247" s="253"/>
    </row>
    <row r="248" spans="1:18" x14ac:dyDescent="0.25">
      <c r="A248" s="253" t="s">
        <v>6069</v>
      </c>
      <c r="C248" s="252"/>
      <c r="E248" s="253" t="s">
        <v>6075</v>
      </c>
      <c r="P248" s="253"/>
    </row>
    <row r="249" spans="1:18" x14ac:dyDescent="0.25">
      <c r="A249" s="253" t="s">
        <v>6070</v>
      </c>
      <c r="E249" s="253" t="s">
        <v>6076</v>
      </c>
      <c r="P249" s="253"/>
    </row>
    <row r="250" spans="1:18" ht="16.149999999999999" customHeight="1" x14ac:dyDescent="0.25">
      <c r="A250" s="253" t="s">
        <v>6071</v>
      </c>
      <c r="E250" s="253" t="s">
        <v>6077</v>
      </c>
      <c r="P250" s="253"/>
    </row>
    <row r="251" spans="1:18" ht="16.149999999999999" customHeight="1" x14ac:dyDescent="0.25">
      <c r="A251" s="253" t="s">
        <v>6072</v>
      </c>
      <c r="E251" s="253" t="s">
        <v>6078</v>
      </c>
      <c r="P251" s="253"/>
    </row>
    <row r="252" spans="1:18" ht="16.149999999999999" customHeight="1" x14ac:dyDescent="0.25">
      <c r="A252" s="253" t="s">
        <v>6074</v>
      </c>
      <c r="E252" s="253" t="s">
        <v>6080</v>
      </c>
      <c r="P252" s="253"/>
    </row>
    <row r="253" spans="1:18" x14ac:dyDescent="0.25">
      <c r="A253" s="253" t="s">
        <v>6082</v>
      </c>
      <c r="E253" s="253" t="s">
        <v>6092</v>
      </c>
      <c r="P253" s="253"/>
    </row>
    <row r="254" spans="1:18" x14ac:dyDescent="0.25">
      <c r="A254" s="253" t="s">
        <v>6090</v>
      </c>
      <c r="E254" s="253" t="s">
        <v>6109</v>
      </c>
      <c r="P254" s="253"/>
    </row>
    <row r="255" spans="1:18" x14ac:dyDescent="0.25">
      <c r="A255" s="253" t="s">
        <v>6095</v>
      </c>
      <c r="E255" s="253" t="s">
        <v>6110</v>
      </c>
      <c r="P255" s="253"/>
    </row>
    <row r="256" spans="1:18" x14ac:dyDescent="0.25">
      <c r="A256" s="253" t="s">
        <v>6106</v>
      </c>
      <c r="E256" s="253"/>
    </row>
    <row r="257" spans="1:16" x14ac:dyDescent="0.25">
      <c r="A257" s="253" t="s">
        <v>6126</v>
      </c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 t="s">
        <v>6099</v>
      </c>
      <c r="B270" s="253"/>
      <c r="C270" s="253"/>
      <c r="D270" s="253"/>
      <c r="E270" s="253" t="s">
        <v>6038</v>
      </c>
      <c r="L270" s="253"/>
      <c r="P270" s="253" t="s">
        <v>6046</v>
      </c>
    </row>
    <row r="271" spans="1:16" x14ac:dyDescent="0.25">
      <c r="A271" t="s">
        <v>6108</v>
      </c>
      <c r="B271" s="253"/>
      <c r="C271" s="253"/>
      <c r="E271" s="253" t="s">
        <v>6039</v>
      </c>
      <c r="P271" s="253" t="s">
        <v>6048</v>
      </c>
    </row>
    <row r="272" spans="1:16" x14ac:dyDescent="0.25">
      <c r="B272" s="253"/>
      <c r="C272" s="253"/>
      <c r="E272" s="253" t="s">
        <v>6039</v>
      </c>
      <c r="P272" s="253" t="s">
        <v>6050</v>
      </c>
    </row>
    <row r="273" spans="1:16" x14ac:dyDescent="0.25">
      <c r="A273" s="253"/>
      <c r="B273" s="253"/>
      <c r="C273" s="253"/>
      <c r="E273" s="253" t="s">
        <v>6089</v>
      </c>
      <c r="P273" s="253" t="s">
        <v>6051</v>
      </c>
    </row>
    <row r="274" spans="1:16" x14ac:dyDescent="0.25">
      <c r="B274" s="253"/>
      <c r="C274" s="253"/>
      <c r="E274" s="253" t="s">
        <v>6096</v>
      </c>
      <c r="P274" s="253" t="s">
        <v>6052</v>
      </c>
    </row>
    <row r="275" spans="1:16" x14ac:dyDescent="0.25">
      <c r="B275" s="253"/>
      <c r="C275" s="253"/>
      <c r="E275" s="253" t="s">
        <v>6097</v>
      </c>
      <c r="P275" t="s">
        <v>6053</v>
      </c>
    </row>
    <row r="276" spans="1:16" x14ac:dyDescent="0.25">
      <c r="A276" s="253"/>
      <c r="B276" s="253"/>
      <c r="C276" s="253"/>
      <c r="E276" s="253" t="s">
        <v>6098</v>
      </c>
      <c r="P276" s="253" t="s">
        <v>6054</v>
      </c>
    </row>
    <row r="277" spans="1:16" x14ac:dyDescent="0.25">
      <c r="A277" s="253"/>
      <c r="B277" s="253"/>
      <c r="C277" s="253"/>
      <c r="E277" s="253"/>
      <c r="L277" s="253"/>
      <c r="P277" s="253" t="s">
        <v>6060</v>
      </c>
    </row>
    <row r="278" spans="1:16" x14ac:dyDescent="0.25">
      <c r="A278" s="253"/>
      <c r="B278" s="253"/>
      <c r="C278" s="253"/>
      <c r="E278" s="253"/>
      <c r="L278" s="253"/>
      <c r="P278" s="253" t="s">
        <v>6090</v>
      </c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6032</v>
      </c>
      <c r="B341" s="166"/>
      <c r="E341" s="253" t="s">
        <v>6033</v>
      </c>
    </row>
    <row r="342" spans="1:18" x14ac:dyDescent="0.25">
      <c r="A342" t="s">
        <v>6102</v>
      </c>
      <c r="E342" t="s">
        <v>6042</v>
      </c>
      <c r="Q342" s="253"/>
      <c r="R342" s="253"/>
    </row>
    <row r="343" spans="1:18" x14ac:dyDescent="0.25">
      <c r="E343" t="s">
        <v>6044</v>
      </c>
    </row>
    <row r="344" spans="1:18" x14ac:dyDescent="0.25">
      <c r="E344" t="s">
        <v>6056</v>
      </c>
    </row>
    <row r="345" spans="1:18" x14ac:dyDescent="0.25">
      <c r="E345" t="s">
        <v>6081</v>
      </c>
    </row>
    <row r="346" spans="1:18" x14ac:dyDescent="0.25">
      <c r="E346" t="s">
        <v>6085</v>
      </c>
    </row>
    <row r="347" spans="1:18" x14ac:dyDescent="0.25">
      <c r="E347" t="s">
        <v>6123</v>
      </c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6049</v>
      </c>
      <c r="B357" s="253"/>
      <c r="C357" s="253"/>
      <c r="D357" s="253"/>
      <c r="E357" s="253" t="s">
        <v>6036</v>
      </c>
      <c r="F357" s="253"/>
      <c r="G357" s="253"/>
      <c r="L357" t="s">
        <v>6121</v>
      </c>
      <c r="P357" t="s">
        <v>6121</v>
      </c>
    </row>
    <row r="358" spans="1:16" x14ac:dyDescent="0.25">
      <c r="A358" s="253" t="s">
        <v>6107</v>
      </c>
      <c r="C358" s="253"/>
      <c r="D358" s="253"/>
      <c r="E358" s="253" t="s">
        <v>6055</v>
      </c>
      <c r="F358" s="253"/>
      <c r="G358" s="253"/>
    </row>
    <row r="359" spans="1:16" x14ac:dyDescent="0.25">
      <c r="A359" s="253" t="s">
        <v>6105</v>
      </c>
      <c r="C359" s="253"/>
      <c r="D359" s="253"/>
      <c r="E359" s="253" t="s">
        <v>6087</v>
      </c>
      <c r="F359" s="253"/>
      <c r="G359" s="253"/>
    </row>
    <row r="360" spans="1:16" x14ac:dyDescent="0.25">
      <c r="A360" s="252" t="s">
        <v>6111</v>
      </c>
      <c r="C360" s="253"/>
      <c r="D360" s="253"/>
      <c r="E360" s="253" t="s">
        <v>6088</v>
      </c>
      <c r="F360" s="253"/>
      <c r="G360" s="253"/>
    </row>
    <row r="361" spans="1:16" x14ac:dyDescent="0.25">
      <c r="A361" s="253" t="s">
        <v>6112</v>
      </c>
      <c r="C361" s="253"/>
      <c r="D361" s="253"/>
      <c r="E361" s="252" t="s">
        <v>6111</v>
      </c>
      <c r="F361" s="253"/>
    </row>
    <row r="362" spans="1:16" x14ac:dyDescent="0.25">
      <c r="A362" s="253" t="s">
        <v>6113</v>
      </c>
      <c r="C362" s="253"/>
      <c r="D362" s="253"/>
      <c r="E362" s="253" t="s">
        <v>6112</v>
      </c>
    </row>
    <row r="363" spans="1:16" x14ac:dyDescent="0.25">
      <c r="A363" s="253" t="s">
        <v>6114</v>
      </c>
      <c r="C363" s="253"/>
      <c r="D363" s="253"/>
      <c r="E363" s="253" t="s">
        <v>6113</v>
      </c>
    </row>
    <row r="364" spans="1:16" x14ac:dyDescent="0.25">
      <c r="A364" t="s">
        <v>6115</v>
      </c>
      <c r="C364" s="253"/>
      <c r="D364" s="253"/>
      <c r="E364" s="253" t="s">
        <v>6114</v>
      </c>
    </row>
    <row r="365" spans="1:16" x14ac:dyDescent="0.25">
      <c r="A365" t="s">
        <v>6116</v>
      </c>
      <c r="C365" s="253"/>
      <c r="D365" s="253"/>
      <c r="E365" t="s">
        <v>6115</v>
      </c>
    </row>
    <row r="366" spans="1:16" x14ac:dyDescent="0.25">
      <c r="A366" t="s">
        <v>6117</v>
      </c>
      <c r="C366" s="253"/>
      <c r="D366" s="253"/>
      <c r="E366" t="s">
        <v>6116</v>
      </c>
    </row>
    <row r="367" spans="1:16" x14ac:dyDescent="0.25">
      <c r="A367" t="s">
        <v>6118</v>
      </c>
      <c r="E367" t="s">
        <v>6117</v>
      </c>
    </row>
    <row r="368" spans="1:16" x14ac:dyDescent="0.25">
      <c r="A368" t="s">
        <v>6119</v>
      </c>
      <c r="E368" t="s">
        <v>6118</v>
      </c>
    </row>
    <row r="369" spans="1:6" x14ac:dyDescent="0.25">
      <c r="A369" t="s">
        <v>6120</v>
      </c>
      <c r="E369" t="s">
        <v>6119</v>
      </c>
    </row>
    <row r="370" spans="1:6" x14ac:dyDescent="0.25">
      <c r="A370" s="252"/>
      <c r="E370" t="s">
        <v>6120</v>
      </c>
      <c r="F370" s="252"/>
    </row>
    <row r="371" spans="1:6" x14ac:dyDescent="0.25">
      <c r="A371" s="252"/>
      <c r="E371" t="s">
        <v>6125</v>
      </c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6032</v>
      </c>
      <c r="C389" s="253"/>
      <c r="D389" s="253"/>
      <c r="E389" s="253"/>
      <c r="P389" t="s">
        <v>6091</v>
      </c>
    </row>
    <row r="390" spans="1:16" x14ac:dyDescent="0.25">
      <c r="A390" s="253"/>
      <c r="B390" s="253"/>
      <c r="C390" s="253"/>
      <c r="D390" s="253"/>
      <c r="P390" t="s">
        <v>6100</v>
      </c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H51"/>
  <sheetViews>
    <sheetView topLeftCell="A25" workbookViewId="0">
      <selection activeCell="A36" sqref="A36:XFD44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5202</v>
      </c>
      <c r="C7" s="123" t="s">
        <v>5203</v>
      </c>
      <c r="D7" s="124" t="s">
        <v>5172</v>
      </c>
      <c r="E7" s="123">
        <v>299</v>
      </c>
      <c r="F7" s="124">
        <v>44811</v>
      </c>
      <c r="G7" s="86" t="s">
        <v>2950</v>
      </c>
      <c r="H7" t="s">
        <v>5857</v>
      </c>
    </row>
    <row r="8" spans="1:8" x14ac:dyDescent="0.25">
      <c r="A8" s="158">
        <v>7</v>
      </c>
      <c r="B8" s="51" t="s">
        <v>5281</v>
      </c>
      <c r="C8" s="123">
        <v>232</v>
      </c>
      <c r="D8" s="124" t="s">
        <v>5282</v>
      </c>
      <c r="E8" s="123">
        <v>356</v>
      </c>
      <c r="F8" s="124">
        <v>44825</v>
      </c>
      <c r="G8" s="140" t="s">
        <v>2843</v>
      </c>
    </row>
    <row r="9" spans="1:8" x14ac:dyDescent="0.25">
      <c r="A9" s="158">
        <v>8</v>
      </c>
      <c r="B9" s="51" t="s">
        <v>5390</v>
      </c>
      <c r="C9" s="123">
        <v>611</v>
      </c>
      <c r="D9" s="124" t="s">
        <v>5172</v>
      </c>
      <c r="E9" s="123">
        <v>419</v>
      </c>
      <c r="F9" s="124">
        <v>44846</v>
      </c>
      <c r="G9" s="86" t="s">
        <v>2950</v>
      </c>
      <c r="H9" t="s">
        <v>5986</v>
      </c>
    </row>
    <row r="10" spans="1:8" x14ac:dyDescent="0.25">
      <c r="A10" s="158">
        <v>9</v>
      </c>
      <c r="B10" s="65" t="s">
        <v>5539</v>
      </c>
      <c r="C10" s="287" t="s">
        <v>6023</v>
      </c>
      <c r="D10" s="288" t="s">
        <v>5540</v>
      </c>
      <c r="E10" s="287">
        <v>532</v>
      </c>
      <c r="F10" s="288">
        <v>44900</v>
      </c>
      <c r="G10" s="244" t="s">
        <v>2843</v>
      </c>
    </row>
    <row r="11" spans="1:8" x14ac:dyDescent="0.25">
      <c r="A11" s="158">
        <v>10</v>
      </c>
      <c r="B11" s="65" t="s">
        <v>5559</v>
      </c>
      <c r="C11" s="287" t="s">
        <v>6025</v>
      </c>
      <c r="D11" s="288" t="s">
        <v>5561</v>
      </c>
      <c r="E11" s="287">
        <v>550</v>
      </c>
      <c r="F11" s="288">
        <v>44917</v>
      </c>
      <c r="G11" s="396" t="s">
        <v>2950</v>
      </c>
    </row>
    <row r="12" spans="1:8" x14ac:dyDescent="0.25">
      <c r="A12" s="158">
        <v>11</v>
      </c>
      <c r="B12" s="83" t="s">
        <v>5576</v>
      </c>
      <c r="C12" s="221" t="s">
        <v>5577</v>
      </c>
      <c r="D12" s="222" t="s">
        <v>5578</v>
      </c>
      <c r="E12" s="221">
        <v>12</v>
      </c>
      <c r="F12" s="222">
        <v>44943</v>
      </c>
      <c r="G12" s="86" t="s">
        <v>2950</v>
      </c>
    </row>
    <row r="13" spans="1:8" x14ac:dyDescent="0.25">
      <c r="A13" s="158">
        <v>12</v>
      </c>
      <c r="B13" s="51" t="s">
        <v>3946</v>
      </c>
      <c r="C13" s="123">
        <v>831</v>
      </c>
      <c r="D13" s="124" t="s">
        <v>5587</v>
      </c>
      <c r="E13" s="123">
        <v>17</v>
      </c>
      <c r="F13" s="124">
        <v>44945</v>
      </c>
      <c r="G13" s="86" t="s">
        <v>2950</v>
      </c>
    </row>
    <row r="14" spans="1:8" x14ac:dyDescent="0.25">
      <c r="A14" s="158">
        <v>13</v>
      </c>
      <c r="B14" s="51" t="s">
        <v>5601</v>
      </c>
      <c r="C14" s="123" t="s">
        <v>5050</v>
      </c>
      <c r="D14" s="124" t="s">
        <v>5602</v>
      </c>
      <c r="E14" s="123">
        <v>28</v>
      </c>
      <c r="F14" s="124">
        <v>44951</v>
      </c>
      <c r="G14" s="140" t="s">
        <v>2843</v>
      </c>
    </row>
    <row r="15" spans="1:8" x14ac:dyDescent="0.25">
      <c r="A15" s="158">
        <v>14</v>
      </c>
      <c r="B15" s="51" t="s">
        <v>5610</v>
      </c>
      <c r="C15" s="123">
        <v>531</v>
      </c>
      <c r="D15" s="124" t="s">
        <v>5611</v>
      </c>
      <c r="E15" s="123">
        <v>42</v>
      </c>
      <c r="F15" s="124">
        <v>44963</v>
      </c>
      <c r="G15" s="86" t="s">
        <v>2950</v>
      </c>
    </row>
    <row r="16" spans="1:8" x14ac:dyDescent="0.25">
      <c r="A16" s="158">
        <v>15</v>
      </c>
      <c r="B16" s="51" t="s">
        <v>5642</v>
      </c>
      <c r="C16" s="334" t="s">
        <v>3981</v>
      </c>
      <c r="D16" s="124" t="s">
        <v>5643</v>
      </c>
      <c r="E16" s="123">
        <v>71</v>
      </c>
      <c r="F16" s="124">
        <v>44987</v>
      </c>
      <c r="G16" s="86" t="s">
        <v>2950</v>
      </c>
    </row>
    <row r="17" spans="1:7" x14ac:dyDescent="0.25">
      <c r="A17" s="158">
        <v>16</v>
      </c>
      <c r="B17" s="51" t="s">
        <v>5645</v>
      </c>
      <c r="C17" s="123" t="s">
        <v>5646</v>
      </c>
      <c r="D17" s="124" t="s">
        <v>5647</v>
      </c>
      <c r="E17" s="123">
        <v>73</v>
      </c>
      <c r="F17" s="124">
        <v>44988</v>
      </c>
      <c r="G17" s="140" t="s">
        <v>2843</v>
      </c>
    </row>
    <row r="18" spans="1:7" x14ac:dyDescent="0.25">
      <c r="A18" s="158">
        <v>17</v>
      </c>
      <c r="B18" s="51" t="s">
        <v>5652</v>
      </c>
      <c r="C18" s="123" t="s">
        <v>4525</v>
      </c>
      <c r="D18" s="124" t="s">
        <v>5657</v>
      </c>
      <c r="E18" s="123">
        <v>76</v>
      </c>
      <c r="F18" s="124">
        <v>44994</v>
      </c>
      <c r="G18" s="140" t="s">
        <v>2843</v>
      </c>
    </row>
    <row r="19" spans="1:7" x14ac:dyDescent="0.25">
      <c r="A19" s="158">
        <v>18</v>
      </c>
      <c r="B19" s="51" t="s">
        <v>5697</v>
      </c>
      <c r="C19" s="123">
        <v>531</v>
      </c>
      <c r="D19" s="124" t="s">
        <v>5698</v>
      </c>
      <c r="E19" s="123">
        <v>107</v>
      </c>
      <c r="F19" s="124">
        <v>45037</v>
      </c>
      <c r="G19" s="302" t="s">
        <v>2950</v>
      </c>
    </row>
    <row r="20" spans="1:7" x14ac:dyDescent="0.25">
      <c r="A20" s="158">
        <v>19</v>
      </c>
      <c r="B20" s="51" t="s">
        <v>5700</v>
      </c>
      <c r="C20" s="123">
        <v>332</v>
      </c>
      <c r="D20" s="124" t="s">
        <v>5701</v>
      </c>
      <c r="E20" s="123">
        <v>112</v>
      </c>
      <c r="F20" s="124">
        <v>45042</v>
      </c>
      <c r="G20" s="140" t="s">
        <v>2843</v>
      </c>
    </row>
    <row r="21" spans="1:7" x14ac:dyDescent="0.25">
      <c r="A21" s="158">
        <v>20</v>
      </c>
      <c r="B21" s="51" t="s">
        <v>5702</v>
      </c>
      <c r="C21" s="123">
        <v>921</v>
      </c>
      <c r="D21" s="124" t="s">
        <v>5703</v>
      </c>
      <c r="E21" s="123">
        <v>111</v>
      </c>
      <c r="F21" s="124">
        <v>45041</v>
      </c>
      <c r="G21" s="86" t="s">
        <v>2950</v>
      </c>
    </row>
    <row r="22" spans="1:7" x14ac:dyDescent="0.25">
      <c r="A22" s="158">
        <v>21</v>
      </c>
      <c r="B22" s="51" t="s">
        <v>5706</v>
      </c>
      <c r="C22" s="123" t="s">
        <v>5135</v>
      </c>
      <c r="D22" s="124" t="s">
        <v>5707</v>
      </c>
      <c r="E22" s="123">
        <v>113</v>
      </c>
      <c r="F22" s="124">
        <v>45042</v>
      </c>
      <c r="G22" s="140" t="s">
        <v>2843</v>
      </c>
    </row>
    <row r="23" spans="1:7" x14ac:dyDescent="0.25">
      <c r="A23" s="158">
        <v>22</v>
      </c>
      <c r="B23" s="65" t="s">
        <v>5713</v>
      </c>
      <c r="C23" s="287" t="s">
        <v>4308</v>
      </c>
      <c r="D23" s="288" t="s">
        <v>5712</v>
      </c>
      <c r="E23" s="287">
        <v>116</v>
      </c>
      <c r="F23" s="288">
        <v>45043</v>
      </c>
      <c r="G23" s="244" t="s">
        <v>2843</v>
      </c>
    </row>
    <row r="24" spans="1:7" x14ac:dyDescent="0.25">
      <c r="A24" s="158">
        <v>23</v>
      </c>
      <c r="B24" s="65" t="s">
        <v>5720</v>
      </c>
      <c r="C24" s="287" t="s">
        <v>4922</v>
      </c>
      <c r="D24" s="288" t="s">
        <v>5722</v>
      </c>
      <c r="E24" s="287">
        <v>124</v>
      </c>
      <c r="F24" s="288">
        <v>45063</v>
      </c>
      <c r="G24" s="244" t="s">
        <v>2843</v>
      </c>
    </row>
    <row r="25" spans="1:7" x14ac:dyDescent="0.25">
      <c r="A25" s="158">
        <v>24</v>
      </c>
      <c r="B25" s="65" t="s">
        <v>5723</v>
      </c>
      <c r="C25" s="287" t="s">
        <v>4137</v>
      </c>
      <c r="D25" s="288" t="s">
        <v>5722</v>
      </c>
      <c r="E25" s="287">
        <v>125</v>
      </c>
      <c r="F25" s="288">
        <v>45063</v>
      </c>
      <c r="G25" s="244" t="s">
        <v>2843</v>
      </c>
    </row>
    <row r="26" spans="1:7" x14ac:dyDescent="0.25">
      <c r="A26" s="158">
        <v>25</v>
      </c>
      <c r="B26" s="51" t="s">
        <v>5725</v>
      </c>
      <c r="C26" s="123">
        <v>342</v>
      </c>
      <c r="D26" s="124" t="s">
        <v>5726</v>
      </c>
      <c r="E26" s="123">
        <v>129</v>
      </c>
      <c r="F26" s="124">
        <v>45069</v>
      </c>
      <c r="G26" s="140" t="s">
        <v>2843</v>
      </c>
    </row>
    <row r="27" spans="1:7" x14ac:dyDescent="0.25">
      <c r="A27" s="158">
        <v>26</v>
      </c>
      <c r="B27" s="51" t="s">
        <v>5743</v>
      </c>
      <c r="C27" s="123">
        <v>921</v>
      </c>
      <c r="D27" s="124" t="s">
        <v>5726</v>
      </c>
      <c r="E27" s="123">
        <v>155</v>
      </c>
      <c r="F27" s="124">
        <v>45097</v>
      </c>
      <c r="G27" s="86" t="s">
        <v>2950</v>
      </c>
    </row>
    <row r="28" spans="1:7" x14ac:dyDescent="0.25">
      <c r="A28" s="158">
        <v>27</v>
      </c>
      <c r="B28" s="51" t="s">
        <v>5757</v>
      </c>
      <c r="C28" s="123" t="s">
        <v>4525</v>
      </c>
      <c r="D28" s="124" t="s">
        <v>5758</v>
      </c>
      <c r="E28" s="123">
        <v>171</v>
      </c>
      <c r="F28" s="124">
        <v>45107</v>
      </c>
      <c r="G28" s="140" t="s">
        <v>2843</v>
      </c>
    </row>
    <row r="29" spans="1:7" x14ac:dyDescent="0.25">
      <c r="A29" s="158">
        <v>28</v>
      </c>
      <c r="B29" s="51" t="s">
        <v>5829</v>
      </c>
      <c r="C29" s="123">
        <v>342</v>
      </c>
      <c r="D29" s="124" t="s">
        <v>5830</v>
      </c>
      <c r="E29" s="123">
        <v>250</v>
      </c>
      <c r="F29" s="124">
        <v>45175</v>
      </c>
      <c r="G29" s="140" t="s">
        <v>2843</v>
      </c>
    </row>
    <row r="30" spans="1:7" x14ac:dyDescent="0.25">
      <c r="A30" s="158">
        <v>29</v>
      </c>
      <c r="B30" s="51" t="s">
        <v>5833</v>
      </c>
      <c r="C30" s="123">
        <v>31</v>
      </c>
      <c r="D30" s="124" t="s">
        <v>5834</v>
      </c>
      <c r="E30" s="123">
        <v>253</v>
      </c>
      <c r="F30" s="124">
        <v>45175</v>
      </c>
      <c r="G30" s="86" t="s">
        <v>2950</v>
      </c>
    </row>
    <row r="31" spans="1:7" x14ac:dyDescent="0.25">
      <c r="A31" s="158">
        <v>30</v>
      </c>
      <c r="B31" s="65" t="s">
        <v>5852</v>
      </c>
      <c r="C31" s="287" t="s">
        <v>5853</v>
      </c>
      <c r="D31" s="288" t="s">
        <v>5854</v>
      </c>
      <c r="E31" s="287">
        <v>260</v>
      </c>
      <c r="F31" s="288">
        <v>45177</v>
      </c>
      <c r="G31" s="181" t="s">
        <v>2950</v>
      </c>
    </row>
    <row r="32" spans="1:7" x14ac:dyDescent="0.25">
      <c r="A32" s="158">
        <v>31</v>
      </c>
      <c r="B32" s="51" t="s">
        <v>5952</v>
      </c>
      <c r="C32" s="123">
        <v>631</v>
      </c>
      <c r="D32" s="124" t="s">
        <v>5834</v>
      </c>
      <c r="E32" s="123">
        <v>344</v>
      </c>
      <c r="F32" s="124">
        <v>45166</v>
      </c>
      <c r="G32" s="86" t="s">
        <v>2950</v>
      </c>
    </row>
    <row r="33" spans="1:7" x14ac:dyDescent="0.25">
      <c r="A33" s="158">
        <v>32</v>
      </c>
      <c r="B33" s="51" t="s">
        <v>5984</v>
      </c>
      <c r="C33" s="123">
        <v>342</v>
      </c>
      <c r="D33" s="124" t="s">
        <v>5985</v>
      </c>
      <c r="E33" s="123">
        <v>372</v>
      </c>
      <c r="F33" s="124">
        <v>45208</v>
      </c>
      <c r="G33" s="140" t="s">
        <v>2843</v>
      </c>
    </row>
    <row r="34" spans="1:7" x14ac:dyDescent="0.25">
      <c r="A34" s="158">
        <v>33</v>
      </c>
      <c r="B34" s="51" t="s">
        <v>6009</v>
      </c>
      <c r="C34" s="123">
        <v>611</v>
      </c>
      <c r="D34" s="124" t="s">
        <v>5834</v>
      </c>
      <c r="E34" s="123">
        <v>406</v>
      </c>
      <c r="F34" s="124">
        <v>45217</v>
      </c>
      <c r="G34" s="140" t="s">
        <v>2843</v>
      </c>
    </row>
    <row r="35" spans="1:7" x14ac:dyDescent="0.25">
      <c r="A35" s="158">
        <v>34</v>
      </c>
      <c r="B35" s="51" t="s">
        <v>6021</v>
      </c>
      <c r="C35" s="123">
        <v>521</v>
      </c>
      <c r="D35" s="124" t="s">
        <v>5834</v>
      </c>
      <c r="E35" s="123">
        <v>422</v>
      </c>
      <c r="F35" s="124">
        <v>45226</v>
      </c>
      <c r="G35" s="302" t="s">
        <v>2950</v>
      </c>
    </row>
    <row r="36" spans="1:7" x14ac:dyDescent="0.25">
      <c r="A36" s="158">
        <v>35</v>
      </c>
      <c r="B36" s="51" t="s">
        <v>6034</v>
      </c>
      <c r="C36" s="123" t="s">
        <v>4492</v>
      </c>
      <c r="D36" s="124" t="s">
        <v>6035</v>
      </c>
      <c r="E36" s="123">
        <v>430</v>
      </c>
      <c r="F36" s="124">
        <v>45232</v>
      </c>
      <c r="G36" s="140" t="s">
        <v>2843</v>
      </c>
    </row>
    <row r="37" spans="1:7" x14ac:dyDescent="0.25">
      <c r="A37" s="158">
        <v>36</v>
      </c>
      <c r="B37" s="51" t="s">
        <v>5442</v>
      </c>
      <c r="C37" s="123" t="s">
        <v>5059</v>
      </c>
      <c r="D37" s="124" t="s">
        <v>6041</v>
      </c>
      <c r="E37" s="123">
        <v>435</v>
      </c>
      <c r="F37" s="124">
        <v>45233</v>
      </c>
      <c r="G37" s="86" t="s">
        <v>2950</v>
      </c>
    </row>
    <row r="38" spans="1:7" x14ac:dyDescent="0.25">
      <c r="A38" s="158">
        <v>37</v>
      </c>
      <c r="B38" s="51" t="s">
        <v>6043</v>
      </c>
      <c r="C38" s="123" t="s">
        <v>5050</v>
      </c>
      <c r="D38" s="124" t="s">
        <v>5834</v>
      </c>
      <c r="E38" s="123">
        <v>437</v>
      </c>
      <c r="F38" s="124">
        <v>45233</v>
      </c>
      <c r="G38" s="140" t="s">
        <v>2843</v>
      </c>
    </row>
    <row r="39" spans="1:7" x14ac:dyDescent="0.25">
      <c r="A39" s="158">
        <v>38</v>
      </c>
      <c r="B39" s="51" t="s">
        <v>6045</v>
      </c>
      <c r="C39" s="123" t="s">
        <v>5050</v>
      </c>
      <c r="D39" s="124" t="s">
        <v>5834</v>
      </c>
      <c r="E39" s="123">
        <v>439</v>
      </c>
      <c r="F39" s="124">
        <v>45237</v>
      </c>
      <c r="G39" s="140" t="s">
        <v>2843</v>
      </c>
    </row>
    <row r="40" spans="1:7" x14ac:dyDescent="0.25">
      <c r="A40" s="158">
        <v>39</v>
      </c>
      <c r="B40" s="51" t="s">
        <v>6057</v>
      </c>
      <c r="C40" s="123">
        <v>342</v>
      </c>
      <c r="D40" s="124" t="s">
        <v>6058</v>
      </c>
      <c r="E40" s="123">
        <v>457</v>
      </c>
      <c r="F40" s="124">
        <v>45244</v>
      </c>
      <c r="G40" s="140" t="s">
        <v>2843</v>
      </c>
    </row>
    <row r="41" spans="1:7" x14ac:dyDescent="0.25">
      <c r="A41" s="158">
        <v>40</v>
      </c>
      <c r="B41" s="51" t="s">
        <v>6083</v>
      </c>
      <c r="C41" s="123" t="s">
        <v>4492</v>
      </c>
      <c r="D41" s="124" t="s">
        <v>6084</v>
      </c>
      <c r="E41" s="123">
        <v>462</v>
      </c>
      <c r="F41" s="124">
        <v>45245</v>
      </c>
      <c r="G41" s="140" t="s">
        <v>2843</v>
      </c>
    </row>
    <row r="42" spans="1:7" x14ac:dyDescent="0.25">
      <c r="A42" s="158">
        <v>41</v>
      </c>
      <c r="B42" s="51" t="s">
        <v>6086</v>
      </c>
      <c r="C42" s="123">
        <v>941</v>
      </c>
      <c r="D42" s="124" t="s">
        <v>6058</v>
      </c>
      <c r="E42" s="123">
        <v>458</v>
      </c>
      <c r="F42" s="124">
        <v>45244</v>
      </c>
      <c r="G42" s="140" t="s">
        <v>2843</v>
      </c>
    </row>
    <row r="43" spans="1:7" x14ac:dyDescent="0.25">
      <c r="A43" s="158">
        <v>42</v>
      </c>
      <c r="B43" s="51" t="s">
        <v>6103</v>
      </c>
      <c r="C43" s="123">
        <v>621</v>
      </c>
      <c r="D43" s="124" t="s">
        <v>5834</v>
      </c>
      <c r="E43" s="123">
        <v>477</v>
      </c>
      <c r="F43" s="124" t="s">
        <v>6104</v>
      </c>
      <c r="G43" s="86" t="s">
        <v>2950</v>
      </c>
    </row>
    <row r="44" spans="1:7" x14ac:dyDescent="0.25">
      <c r="A44" s="158">
        <v>43</v>
      </c>
      <c r="B44" s="51" t="s">
        <v>6124</v>
      </c>
      <c r="C44" s="123" t="s">
        <v>5763</v>
      </c>
      <c r="D44" s="124" t="s">
        <v>5834</v>
      </c>
      <c r="E44" s="123">
        <v>489</v>
      </c>
      <c r="F44" s="124">
        <v>45257</v>
      </c>
      <c r="G44" s="140" t="s">
        <v>2843</v>
      </c>
    </row>
    <row r="51" spans="5:5" ht="18.75" x14ac:dyDescent="0.3">
      <c r="E51" s="45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Y400"/>
  <sheetViews>
    <sheetView zoomScaleNormal="100" workbookViewId="0">
      <pane ySplit="2" topLeftCell="A39" activePane="bottomLeft" state="frozen"/>
      <selection pane="bottomLeft" activeCell="E239" sqref="E239:E250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6127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7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397</v>
      </c>
      <c r="G4" s="24">
        <f>C6+C13+C24+C32+C37+C44+C52+C114+C127+C128+C137+C138+C146+C157+C57+C66+C89+C98+C14+C15+C25+C26+C67+C115+C129+C147+C158+C108+C99</f>
        <v>385</v>
      </c>
      <c r="H4" s="24">
        <f>C7+C16+C27+C33+C38+C46+C53+C58+C116+C130+C131+C139+C148+C159+C140+C90+C101+C70+C71+C117+C109</f>
        <v>368</v>
      </c>
      <c r="I4" s="24">
        <f>C8+C34+C39+C48+C54+C59+C118+C132+C141+C150+C161+C162+C133+C91+C103+C74+C76+C142+C163+C119+C49</f>
        <v>283</v>
      </c>
      <c r="J4" s="24"/>
      <c r="K4" s="170">
        <f>F4+G4+H4+I4</f>
        <v>1433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3</v>
      </c>
      <c r="C6" s="24">
        <v>23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364</v>
      </c>
      <c r="G7" s="5">
        <f>B6+B13+B14+B15+B24+B25+B26+B32+B37+B44+B52+B57+B114+B127+B128+B137+B146+B157+B158+B138+B66+B89+B98+B67+B115+B147+B68+B69+B99+B45+B83+B84+B108+B100</f>
        <v>248</v>
      </c>
      <c r="H7" s="5">
        <f>B7+B16+B17+B18+B27+B28+B29+B33+B38+B46+B53+B58+B116+B130+B131+B139+B140+B148+B159+B160+B90+B101+B70+B71+B117+B149+B74+B47+B72+B73+B102+B85+B86</f>
        <v>222</v>
      </c>
      <c r="I7" s="5">
        <f>B8+B34+B39+B48+B54+B59+B118+B132+B141+B142+B150+B161+B162+B163+B91+B103+B76+B133+B77+B75+B119+B151+B49+B78+B79+B104</f>
        <v>187</v>
      </c>
      <c r="J7" s="5"/>
      <c r="K7" s="94">
        <f>SUM(F7+G7+H7+I7)</f>
        <v>1021</v>
      </c>
      <c r="M7" s="451" t="s">
        <v>5781</v>
      </c>
      <c r="N7" s="8"/>
    </row>
    <row r="8" spans="1:19" x14ac:dyDescent="0.25">
      <c r="A8" s="62">
        <v>141</v>
      </c>
      <c r="B8" s="5">
        <v>1</v>
      </c>
      <c r="C8" s="24">
        <v>22</v>
      </c>
      <c r="D8" s="5">
        <v>0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9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</f>
        <v>10</v>
      </c>
      <c r="J10" s="5"/>
      <c r="K10" s="94">
        <f>SUM(F10+G10+H10+I10)</f>
        <v>39</v>
      </c>
    </row>
    <row r="11" spans="1:19" x14ac:dyDescent="0.25">
      <c r="A11" s="62" t="s">
        <v>2874</v>
      </c>
      <c r="B11" s="5">
        <v>19</v>
      </c>
      <c r="C11" s="5"/>
      <c r="D11" s="5"/>
      <c r="E11" s="5"/>
      <c r="F11" s="5"/>
      <c r="G11" s="5"/>
      <c r="H11" s="5"/>
      <c r="I11" s="5"/>
      <c r="J11" s="5"/>
      <c r="K11" s="94">
        <f>K4+K7+K10</f>
        <v>2493</v>
      </c>
      <c r="M11" s="451" t="s">
        <v>5793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 t="s">
        <v>5792</v>
      </c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 t="s">
        <v>5782</v>
      </c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768</v>
      </c>
      <c r="G16" s="5">
        <f>SUM(G4+G7+G10)</f>
        <v>642</v>
      </c>
      <c r="H16" s="5">
        <f>SUM(H4+H7+H10)</f>
        <v>603</v>
      </c>
      <c r="I16" s="5">
        <f>SUM(I4+I7+I10)</f>
        <v>480</v>
      </c>
      <c r="J16" s="5"/>
      <c r="K16" s="94">
        <f>SUM(F16+G16+H16+I16)</f>
        <v>2493</v>
      </c>
      <c r="M16" s="451" t="s">
        <v>5786</v>
      </c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 t="s">
        <v>5784</v>
      </c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 t="s">
        <v>5785</v>
      </c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 t="s">
        <v>5798</v>
      </c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21</v>
      </c>
      <c r="C22" s="5"/>
      <c r="D22" s="5"/>
      <c r="E22" s="5"/>
      <c r="F22" s="5"/>
      <c r="G22" s="5"/>
      <c r="H22" s="5"/>
      <c r="I22" s="5"/>
      <c r="J22" s="5"/>
      <c r="K22" s="5"/>
      <c r="M22" s="451" t="s">
        <v>5794</v>
      </c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 t="s">
        <v>5800</v>
      </c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 t="s">
        <v>5801</v>
      </c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 t="s">
        <v>5810</v>
      </c>
      <c r="N31" s="451"/>
      <c r="O31" s="220"/>
    </row>
    <row r="32" spans="1:19" x14ac:dyDescent="0.25">
      <c r="A32" s="62">
        <v>621</v>
      </c>
      <c r="B32" s="5">
        <v>1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 t="s">
        <v>5808</v>
      </c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 t="s">
        <v>5809</v>
      </c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24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 t="s">
        <v>5811</v>
      </c>
      <c r="N36" s="220"/>
      <c r="O36" s="220"/>
    </row>
    <row r="37" spans="1:16" x14ac:dyDescent="0.25">
      <c r="A37" s="62">
        <v>521</v>
      </c>
      <c r="B37" s="5"/>
      <c r="C37" s="24">
        <v>21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 t="s">
        <v>5812</v>
      </c>
      <c r="N37" s="8"/>
    </row>
    <row r="38" spans="1:16" x14ac:dyDescent="0.25">
      <c r="A38" s="62">
        <v>531</v>
      </c>
      <c r="B38" s="5"/>
      <c r="C38" s="24">
        <v>19</v>
      </c>
      <c r="D38" s="5">
        <v>3</v>
      </c>
      <c r="E38" s="108"/>
      <c r="F38" s="108"/>
      <c r="G38" s="108"/>
      <c r="H38" s="108"/>
      <c r="I38" s="108"/>
      <c r="J38" s="108"/>
      <c r="K38" s="108"/>
      <c r="M38" s="451" t="s">
        <v>5785</v>
      </c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27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23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21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24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1</v>
      </c>
      <c r="C57" s="5">
        <v>25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19</v>
      </c>
      <c r="D59" s="5">
        <v>1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26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28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18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26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4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17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6</v>
      </c>
      <c r="C116" s="24">
        <v>23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21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12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4</v>
      </c>
      <c r="C130" s="5">
        <v>22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25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6</v>
      </c>
      <c r="C148" s="5">
        <v>24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25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24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22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1021</v>
      </c>
      <c r="C165" s="176">
        <f>SUM(C4:C164)</f>
        <v>1433</v>
      </c>
      <c r="D165" s="176">
        <f>SUM(D4:D164)</f>
        <v>39</v>
      </c>
      <c r="E165" s="165"/>
      <c r="F165" s="176"/>
      <c r="G165" s="165"/>
      <c r="H165" s="165"/>
      <c r="I165" s="165"/>
      <c r="J165" s="165"/>
      <c r="K165" s="176">
        <f>B165+C165+D165</f>
        <v>2493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9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45</v>
      </c>
      <c r="J192" s="24"/>
      <c r="K192" s="170">
        <f>SUM(F192:J192)</f>
        <v>272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25</v>
      </c>
      <c r="G194" s="165">
        <f>SUM(B180+B202+B210+B211+B218+B219)</f>
        <v>37</v>
      </c>
      <c r="H194" s="165">
        <f>SUM(B181+B182+B183+B203+B212+B220+B221)</f>
        <v>36</v>
      </c>
      <c r="I194" s="165">
        <f>B184+B186+B204+B213+B222+B223</f>
        <v>54</v>
      </c>
      <c r="J194" s="165">
        <f>B189+B225</f>
        <v>51</v>
      </c>
      <c r="K194" s="176">
        <f>SUM(F194:J194)</f>
        <v>203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1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5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110</v>
      </c>
      <c r="G198" s="96">
        <f>G192+G194+G196</f>
        <v>123</v>
      </c>
      <c r="H198" s="96">
        <f>H192+H194+H196</f>
        <v>94</v>
      </c>
      <c r="I198" s="96">
        <f>I192+I194+I196</f>
        <v>100</v>
      </c>
      <c r="J198" s="96">
        <f>SUM(J192+J194+J196)</f>
        <v>53</v>
      </c>
      <c r="K198" s="167">
        <f>SUM(K192:K197)</f>
        <v>480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480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7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0</v>
      </c>
      <c r="C210" s="163">
        <v>15</v>
      </c>
      <c r="D210" s="96">
        <v>1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13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3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203</v>
      </c>
      <c r="C232" s="179">
        <f>SUM(C176:C231)</f>
        <v>272</v>
      </c>
      <c r="D232" s="179">
        <f>SUM(D179:D230)</f>
        <v>5</v>
      </c>
      <c r="E232" s="292" t="s">
        <v>5881</v>
      </c>
      <c r="F232" s="179"/>
      <c r="G232" s="179"/>
      <c r="H232" s="179"/>
      <c r="I232" s="179"/>
      <c r="J232" s="179"/>
      <c r="K232" s="179">
        <f>B232+C232+D232</f>
        <v>480</v>
      </c>
    </row>
    <row r="233" spans="1:18" ht="15.75" thickTop="1" x14ac:dyDescent="0.25">
      <c r="A233" s="24" t="s">
        <v>1802</v>
      </c>
      <c r="B233" s="24">
        <f>B232+B165</f>
        <v>1224</v>
      </c>
      <c r="C233" s="24">
        <f>C165+C232</f>
        <v>1705</v>
      </c>
      <c r="D233" s="24">
        <f>D165+D232</f>
        <v>44</v>
      </c>
      <c r="E233" s="24"/>
      <c r="F233" s="24"/>
      <c r="G233" s="24"/>
      <c r="H233" s="24"/>
      <c r="I233" s="24"/>
      <c r="J233" s="24"/>
      <c r="K233" s="24">
        <f>K232+K165</f>
        <v>2973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6135</v>
      </c>
      <c r="E239" s="253" t="s">
        <v>6128</v>
      </c>
      <c r="P239" t="s">
        <v>6130</v>
      </c>
      <c r="Q239" s="253"/>
      <c r="R239" s="253"/>
    </row>
    <row r="240" spans="1:18" x14ac:dyDescent="0.25">
      <c r="A240" s="253" t="s">
        <v>6137</v>
      </c>
      <c r="B240" s="253"/>
      <c r="C240" s="253"/>
      <c r="D240" s="253"/>
      <c r="E240" s="253" t="s">
        <v>6129</v>
      </c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t="s">
        <v>6000</v>
      </c>
      <c r="Q240" s="253"/>
      <c r="R240" s="253"/>
    </row>
    <row r="241" spans="1:18" x14ac:dyDescent="0.25">
      <c r="A241" s="253" t="s">
        <v>6138</v>
      </c>
      <c r="B241" s="253"/>
      <c r="C241" s="253"/>
      <c r="D241" s="253"/>
      <c r="E241" t="s">
        <v>6132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 t="s">
        <v>6158</v>
      </c>
      <c r="Q241" s="253"/>
      <c r="R241" s="253"/>
    </row>
    <row r="242" spans="1:18" x14ac:dyDescent="0.25">
      <c r="A242" s="253" t="s">
        <v>6139</v>
      </c>
      <c r="B242" s="253"/>
      <c r="C242" s="253"/>
      <c r="D242" s="253"/>
      <c r="E242" s="253" t="s">
        <v>6133</v>
      </c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s="253" t="s">
        <v>6157</v>
      </c>
      <c r="E243" s="253" t="s">
        <v>6134</v>
      </c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/>
      <c r="B244" s="253"/>
      <c r="C244" s="253"/>
      <c r="D244" s="253"/>
      <c r="E244" s="253" t="s">
        <v>6136</v>
      </c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/>
      <c r="B245" s="253"/>
      <c r="C245" s="253"/>
      <c r="D245" s="253"/>
      <c r="E245" s="253" t="s">
        <v>6140</v>
      </c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/>
      <c r="E246" s="253" t="s">
        <v>6141</v>
      </c>
      <c r="Q246" s="252"/>
      <c r="R246" s="252"/>
    </row>
    <row r="247" spans="1:18" x14ac:dyDescent="0.25">
      <c r="A247" s="253"/>
      <c r="E247" s="253" t="s">
        <v>6142</v>
      </c>
      <c r="P247" s="253"/>
    </row>
    <row r="248" spans="1:18" x14ac:dyDescent="0.25">
      <c r="A248" s="253"/>
      <c r="C248" s="252"/>
      <c r="E248" s="253" t="s">
        <v>6153</v>
      </c>
      <c r="P248" s="253"/>
    </row>
    <row r="249" spans="1:18" x14ac:dyDescent="0.25">
      <c r="A249" s="253"/>
      <c r="E249" s="253" t="s">
        <v>6156</v>
      </c>
      <c r="P249" s="253"/>
    </row>
    <row r="250" spans="1:18" ht="16.149999999999999" customHeight="1" x14ac:dyDescent="0.25">
      <c r="A250" s="253"/>
      <c r="E250" s="253" t="s">
        <v>6153</v>
      </c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/>
      <c r="L270" s="253"/>
      <c r="P270" s="253" t="s">
        <v>6129</v>
      </c>
    </row>
    <row r="271" spans="1:16" x14ac:dyDescent="0.25">
      <c r="B271" s="253"/>
      <c r="C271" s="253"/>
      <c r="E271" s="253"/>
      <c r="P271" t="s">
        <v>6132</v>
      </c>
    </row>
    <row r="272" spans="1:16" x14ac:dyDescent="0.25">
      <c r="B272" s="253"/>
      <c r="C272" s="253"/>
      <c r="E272" s="253"/>
      <c r="P272" s="253" t="s">
        <v>6133</v>
      </c>
    </row>
    <row r="273" spans="1:16" x14ac:dyDescent="0.25">
      <c r="A273" s="253"/>
      <c r="B273" s="253"/>
      <c r="C273" s="253"/>
      <c r="E273" s="253"/>
      <c r="P273" s="253" t="s">
        <v>6137</v>
      </c>
    </row>
    <row r="274" spans="1:16" x14ac:dyDescent="0.25">
      <c r="B274" s="253"/>
      <c r="C274" s="253"/>
      <c r="E274" s="253"/>
      <c r="P274" s="253" t="s">
        <v>6143</v>
      </c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6144</v>
      </c>
      <c r="B341" s="166"/>
      <c r="E341" s="253" t="s">
        <v>6147</v>
      </c>
    </row>
    <row r="342" spans="1:18" x14ac:dyDescent="0.25">
      <c r="A342" t="s">
        <v>6146</v>
      </c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/>
      <c r="B357" s="253"/>
      <c r="C357" s="253"/>
      <c r="D357" s="253"/>
      <c r="E357" s="253"/>
      <c r="F357" s="253"/>
      <c r="G357" s="253"/>
    </row>
    <row r="358" spans="1:16" x14ac:dyDescent="0.25">
      <c r="A358" s="253"/>
      <c r="C358" s="253"/>
      <c r="D358" s="253"/>
      <c r="E358" s="253"/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2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E361" s="252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C365" s="253"/>
      <c r="D365" s="253"/>
    </row>
    <row r="366" spans="1:16" x14ac:dyDescent="0.25">
      <c r="C366" s="253"/>
      <c r="D366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C389" s="253"/>
      <c r="D389" s="253"/>
      <c r="E389" s="253"/>
      <c r="P389" t="s">
        <v>6131</v>
      </c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H49"/>
  <sheetViews>
    <sheetView topLeftCell="A25" workbookViewId="0">
      <selection activeCell="A43" sqref="A43:XFD45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5566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5202</v>
      </c>
      <c r="C7" s="123" t="s">
        <v>5203</v>
      </c>
      <c r="D7" s="124" t="s">
        <v>5172</v>
      </c>
      <c r="E7" s="123">
        <v>299</v>
      </c>
      <c r="F7" s="124">
        <v>44811</v>
      </c>
      <c r="G7" s="86" t="s">
        <v>2950</v>
      </c>
      <c r="H7" t="s">
        <v>5857</v>
      </c>
    </row>
    <row r="8" spans="1:8" x14ac:dyDescent="0.25">
      <c r="A8" s="158">
        <v>7</v>
      </c>
      <c r="B8" s="51" t="s">
        <v>5390</v>
      </c>
      <c r="C8" s="123">
        <v>611</v>
      </c>
      <c r="D8" s="124" t="s">
        <v>5172</v>
      </c>
      <c r="E8" s="123">
        <v>419</v>
      </c>
      <c r="F8" s="124">
        <v>44846</v>
      </c>
      <c r="G8" s="86" t="s">
        <v>2950</v>
      </c>
      <c r="H8" t="s">
        <v>5986</v>
      </c>
    </row>
    <row r="9" spans="1:8" x14ac:dyDescent="0.25">
      <c r="A9" s="158">
        <v>8</v>
      </c>
      <c r="B9" s="65" t="s">
        <v>5559</v>
      </c>
      <c r="C9" s="287" t="s">
        <v>6025</v>
      </c>
      <c r="D9" s="288" t="s">
        <v>5561</v>
      </c>
      <c r="E9" s="287">
        <v>550</v>
      </c>
      <c r="F9" s="288">
        <v>44917</v>
      </c>
      <c r="G9" s="396" t="s">
        <v>2950</v>
      </c>
    </row>
    <row r="10" spans="1:8" x14ac:dyDescent="0.25">
      <c r="A10" s="158">
        <v>9</v>
      </c>
      <c r="B10" s="83" t="s">
        <v>5576</v>
      </c>
      <c r="C10" s="221" t="s">
        <v>5577</v>
      </c>
      <c r="D10" s="222" t="s">
        <v>5578</v>
      </c>
      <c r="E10" s="221">
        <v>12</v>
      </c>
      <c r="F10" s="222">
        <v>44943</v>
      </c>
      <c r="G10" s="86" t="s">
        <v>2950</v>
      </c>
    </row>
    <row r="11" spans="1:8" x14ac:dyDescent="0.25">
      <c r="A11" s="158">
        <v>10</v>
      </c>
      <c r="B11" s="51" t="s">
        <v>3946</v>
      </c>
      <c r="C11" s="123">
        <v>831</v>
      </c>
      <c r="D11" s="124" t="s">
        <v>5587</v>
      </c>
      <c r="E11" s="123">
        <v>17</v>
      </c>
      <c r="F11" s="124">
        <v>44945</v>
      </c>
      <c r="G11" s="86" t="s">
        <v>2950</v>
      </c>
    </row>
    <row r="12" spans="1:8" x14ac:dyDescent="0.25">
      <c r="A12" s="158">
        <v>11</v>
      </c>
      <c r="B12" s="51" t="s">
        <v>5601</v>
      </c>
      <c r="C12" s="123" t="s">
        <v>5050</v>
      </c>
      <c r="D12" s="124" t="s">
        <v>5602</v>
      </c>
      <c r="E12" s="123">
        <v>28</v>
      </c>
      <c r="F12" s="124">
        <v>44951</v>
      </c>
      <c r="G12" s="140" t="s">
        <v>2843</v>
      </c>
    </row>
    <row r="13" spans="1:8" x14ac:dyDescent="0.25">
      <c r="A13" s="158">
        <v>12</v>
      </c>
      <c r="B13" s="51" t="s">
        <v>5610</v>
      </c>
      <c r="C13" s="123">
        <v>531</v>
      </c>
      <c r="D13" s="124" t="s">
        <v>5611</v>
      </c>
      <c r="E13" s="123">
        <v>42</v>
      </c>
      <c r="F13" s="124">
        <v>44963</v>
      </c>
      <c r="G13" s="86" t="s">
        <v>2950</v>
      </c>
    </row>
    <row r="14" spans="1:8" x14ac:dyDescent="0.25">
      <c r="A14" s="158">
        <v>13</v>
      </c>
      <c r="B14" s="51" t="s">
        <v>5642</v>
      </c>
      <c r="C14" s="334" t="s">
        <v>3981</v>
      </c>
      <c r="D14" s="124" t="s">
        <v>5643</v>
      </c>
      <c r="E14" s="123">
        <v>71</v>
      </c>
      <c r="F14" s="124">
        <v>44987</v>
      </c>
      <c r="G14" s="86" t="s">
        <v>2950</v>
      </c>
    </row>
    <row r="15" spans="1:8" x14ac:dyDescent="0.25">
      <c r="A15" s="158">
        <v>14</v>
      </c>
      <c r="B15" s="51" t="s">
        <v>5645</v>
      </c>
      <c r="C15" s="123" t="s">
        <v>5646</v>
      </c>
      <c r="D15" s="124" t="s">
        <v>5647</v>
      </c>
      <c r="E15" s="123">
        <v>73</v>
      </c>
      <c r="F15" s="124">
        <v>44988</v>
      </c>
      <c r="G15" s="140" t="s">
        <v>2843</v>
      </c>
    </row>
    <row r="16" spans="1:8" x14ac:dyDescent="0.25">
      <c r="A16" s="158">
        <v>15</v>
      </c>
      <c r="B16" s="51" t="s">
        <v>5652</v>
      </c>
      <c r="C16" s="123" t="s">
        <v>4525</v>
      </c>
      <c r="D16" s="124" t="s">
        <v>5657</v>
      </c>
      <c r="E16" s="123">
        <v>76</v>
      </c>
      <c r="F16" s="124">
        <v>44994</v>
      </c>
      <c r="G16" s="140" t="s">
        <v>2843</v>
      </c>
    </row>
    <row r="17" spans="1:7" x14ac:dyDescent="0.25">
      <c r="A17" s="158">
        <v>16</v>
      </c>
      <c r="B17" s="51" t="s">
        <v>5697</v>
      </c>
      <c r="C17" s="123">
        <v>531</v>
      </c>
      <c r="D17" s="124" t="s">
        <v>5698</v>
      </c>
      <c r="E17" s="123">
        <v>107</v>
      </c>
      <c r="F17" s="124">
        <v>45037</v>
      </c>
      <c r="G17" s="302" t="s">
        <v>2950</v>
      </c>
    </row>
    <row r="18" spans="1:7" x14ac:dyDescent="0.25">
      <c r="A18" s="158">
        <v>17</v>
      </c>
      <c r="B18" s="51" t="s">
        <v>5700</v>
      </c>
      <c r="C18" s="123">
        <v>332</v>
      </c>
      <c r="D18" s="124" t="s">
        <v>5701</v>
      </c>
      <c r="E18" s="123">
        <v>112</v>
      </c>
      <c r="F18" s="124">
        <v>45042</v>
      </c>
      <c r="G18" s="140" t="s">
        <v>2843</v>
      </c>
    </row>
    <row r="19" spans="1:7" x14ac:dyDescent="0.25">
      <c r="A19" s="158">
        <v>18</v>
      </c>
      <c r="B19" s="51" t="s">
        <v>5702</v>
      </c>
      <c r="C19" s="123">
        <v>921</v>
      </c>
      <c r="D19" s="124" t="s">
        <v>5703</v>
      </c>
      <c r="E19" s="123">
        <v>111</v>
      </c>
      <c r="F19" s="124">
        <v>45041</v>
      </c>
      <c r="G19" s="86" t="s">
        <v>2950</v>
      </c>
    </row>
    <row r="20" spans="1:7" x14ac:dyDescent="0.25">
      <c r="A20" s="158">
        <v>19</v>
      </c>
      <c r="B20" s="51" t="s">
        <v>5706</v>
      </c>
      <c r="C20" s="123" t="s">
        <v>5135</v>
      </c>
      <c r="D20" s="124" t="s">
        <v>5707</v>
      </c>
      <c r="E20" s="123">
        <v>113</v>
      </c>
      <c r="F20" s="124">
        <v>45042</v>
      </c>
      <c r="G20" s="140" t="s">
        <v>2843</v>
      </c>
    </row>
    <row r="21" spans="1:7" x14ac:dyDescent="0.25">
      <c r="A21" s="158">
        <v>20</v>
      </c>
      <c r="B21" s="65" t="s">
        <v>5713</v>
      </c>
      <c r="C21" s="287" t="s">
        <v>4308</v>
      </c>
      <c r="D21" s="288" t="s">
        <v>5712</v>
      </c>
      <c r="E21" s="287">
        <v>116</v>
      </c>
      <c r="F21" s="288">
        <v>45043</v>
      </c>
      <c r="G21" s="244" t="s">
        <v>2843</v>
      </c>
    </row>
    <row r="22" spans="1:7" x14ac:dyDescent="0.25">
      <c r="A22" s="158">
        <v>21</v>
      </c>
      <c r="B22" s="65" t="s">
        <v>5720</v>
      </c>
      <c r="C22" s="287" t="s">
        <v>4922</v>
      </c>
      <c r="D22" s="288" t="s">
        <v>5722</v>
      </c>
      <c r="E22" s="287">
        <v>124</v>
      </c>
      <c r="F22" s="288">
        <v>45063</v>
      </c>
      <c r="G22" s="244" t="s">
        <v>2843</v>
      </c>
    </row>
    <row r="23" spans="1:7" x14ac:dyDescent="0.25">
      <c r="A23" s="158">
        <v>22</v>
      </c>
      <c r="B23" s="65" t="s">
        <v>5723</v>
      </c>
      <c r="C23" s="287" t="s">
        <v>4137</v>
      </c>
      <c r="D23" s="288" t="s">
        <v>5722</v>
      </c>
      <c r="E23" s="287">
        <v>125</v>
      </c>
      <c r="F23" s="288">
        <v>45063</v>
      </c>
      <c r="G23" s="244" t="s">
        <v>2843</v>
      </c>
    </row>
    <row r="24" spans="1:7" x14ac:dyDescent="0.25">
      <c r="A24" s="158">
        <v>23</v>
      </c>
      <c r="B24" s="51" t="s">
        <v>5725</v>
      </c>
      <c r="C24" s="123">
        <v>342</v>
      </c>
      <c r="D24" s="124" t="s">
        <v>5726</v>
      </c>
      <c r="E24" s="123">
        <v>129</v>
      </c>
      <c r="F24" s="124">
        <v>45069</v>
      </c>
      <c r="G24" s="140" t="s">
        <v>2843</v>
      </c>
    </row>
    <row r="25" spans="1:7" x14ac:dyDescent="0.25">
      <c r="A25" s="158">
        <v>24</v>
      </c>
      <c r="B25" s="51" t="s">
        <v>5743</v>
      </c>
      <c r="C25" s="123">
        <v>921</v>
      </c>
      <c r="D25" s="124" t="s">
        <v>5726</v>
      </c>
      <c r="E25" s="123">
        <v>155</v>
      </c>
      <c r="F25" s="124">
        <v>45097</v>
      </c>
      <c r="G25" s="86" t="s">
        <v>2950</v>
      </c>
    </row>
    <row r="26" spans="1:7" x14ac:dyDescent="0.25">
      <c r="A26" s="158">
        <v>25</v>
      </c>
      <c r="B26" s="51" t="s">
        <v>5757</v>
      </c>
      <c r="C26" s="123" t="s">
        <v>4525</v>
      </c>
      <c r="D26" s="124" t="s">
        <v>5758</v>
      </c>
      <c r="E26" s="123">
        <v>171</v>
      </c>
      <c r="F26" s="124">
        <v>45107</v>
      </c>
      <c r="G26" s="140" t="s">
        <v>2843</v>
      </c>
    </row>
    <row r="27" spans="1:7" x14ac:dyDescent="0.25">
      <c r="A27" s="158">
        <v>26</v>
      </c>
      <c r="B27" s="51" t="s">
        <v>5829</v>
      </c>
      <c r="C27" s="123">
        <v>342</v>
      </c>
      <c r="D27" s="124" t="s">
        <v>5830</v>
      </c>
      <c r="E27" s="123">
        <v>250</v>
      </c>
      <c r="F27" s="124">
        <v>45175</v>
      </c>
      <c r="G27" s="140" t="s">
        <v>2843</v>
      </c>
    </row>
    <row r="28" spans="1:7" x14ac:dyDescent="0.25">
      <c r="A28" s="158">
        <v>27</v>
      </c>
      <c r="B28" s="51" t="s">
        <v>5833</v>
      </c>
      <c r="C28" s="123">
        <v>31</v>
      </c>
      <c r="D28" s="124" t="s">
        <v>5834</v>
      </c>
      <c r="E28" s="123">
        <v>253</v>
      </c>
      <c r="F28" s="124">
        <v>45175</v>
      </c>
      <c r="G28" s="86" t="s">
        <v>2950</v>
      </c>
    </row>
    <row r="29" spans="1:7" x14ac:dyDescent="0.25">
      <c r="A29" s="158">
        <v>28</v>
      </c>
      <c r="B29" s="65" t="s">
        <v>5852</v>
      </c>
      <c r="C29" s="287" t="s">
        <v>5853</v>
      </c>
      <c r="D29" s="288" t="s">
        <v>5854</v>
      </c>
      <c r="E29" s="287">
        <v>260</v>
      </c>
      <c r="F29" s="288">
        <v>45177</v>
      </c>
      <c r="G29" s="181" t="s">
        <v>2950</v>
      </c>
    </row>
    <row r="30" spans="1:7" x14ac:dyDescent="0.25">
      <c r="A30" s="158">
        <v>29</v>
      </c>
      <c r="B30" s="51" t="s">
        <v>5952</v>
      </c>
      <c r="C30" s="123">
        <v>631</v>
      </c>
      <c r="D30" s="124" t="s">
        <v>5834</v>
      </c>
      <c r="E30" s="123">
        <v>344</v>
      </c>
      <c r="F30" s="124">
        <v>45166</v>
      </c>
      <c r="G30" s="86" t="s">
        <v>2950</v>
      </c>
    </row>
    <row r="31" spans="1:7" x14ac:dyDescent="0.25">
      <c r="A31" s="158">
        <v>30</v>
      </c>
      <c r="B31" s="51" t="s">
        <v>5984</v>
      </c>
      <c r="C31" s="123">
        <v>342</v>
      </c>
      <c r="D31" s="124" t="s">
        <v>5985</v>
      </c>
      <c r="E31" s="123">
        <v>372</v>
      </c>
      <c r="F31" s="124">
        <v>45208</v>
      </c>
      <c r="G31" s="140" t="s">
        <v>2843</v>
      </c>
    </row>
    <row r="32" spans="1:7" x14ac:dyDescent="0.25">
      <c r="A32" s="158">
        <v>31</v>
      </c>
      <c r="B32" s="51" t="s">
        <v>6009</v>
      </c>
      <c r="C32" s="123">
        <v>611</v>
      </c>
      <c r="D32" s="124" t="s">
        <v>5834</v>
      </c>
      <c r="E32" s="123">
        <v>406</v>
      </c>
      <c r="F32" s="124">
        <v>45217</v>
      </c>
      <c r="G32" s="140" t="s">
        <v>2843</v>
      </c>
    </row>
    <row r="33" spans="1:7" x14ac:dyDescent="0.25">
      <c r="A33" s="158">
        <v>32</v>
      </c>
      <c r="B33" s="51" t="s">
        <v>6021</v>
      </c>
      <c r="C33" s="123">
        <v>521</v>
      </c>
      <c r="D33" s="124" t="s">
        <v>5834</v>
      </c>
      <c r="E33" s="123">
        <v>422</v>
      </c>
      <c r="F33" s="124">
        <v>45226</v>
      </c>
      <c r="G33" s="302" t="s">
        <v>2950</v>
      </c>
    </row>
    <row r="34" spans="1:7" x14ac:dyDescent="0.25">
      <c r="A34" s="158">
        <v>33</v>
      </c>
      <c r="B34" s="51" t="s">
        <v>6034</v>
      </c>
      <c r="C34" s="123" t="s">
        <v>4492</v>
      </c>
      <c r="D34" s="124" t="s">
        <v>6035</v>
      </c>
      <c r="E34" s="123">
        <v>430</v>
      </c>
      <c r="F34" s="124">
        <v>45232</v>
      </c>
      <c r="G34" s="140" t="s">
        <v>2843</v>
      </c>
    </row>
    <row r="35" spans="1:7" x14ac:dyDescent="0.25">
      <c r="A35" s="158">
        <v>34</v>
      </c>
      <c r="B35" s="51" t="s">
        <v>5442</v>
      </c>
      <c r="C35" s="123" t="s">
        <v>5059</v>
      </c>
      <c r="D35" s="124" t="s">
        <v>6041</v>
      </c>
      <c r="E35" s="123">
        <v>435</v>
      </c>
      <c r="F35" s="124">
        <v>45233</v>
      </c>
      <c r="G35" s="86" t="s">
        <v>2950</v>
      </c>
    </row>
    <row r="36" spans="1:7" x14ac:dyDescent="0.25">
      <c r="A36" s="158">
        <v>35</v>
      </c>
      <c r="B36" s="51" t="s">
        <v>6043</v>
      </c>
      <c r="C36" s="123" t="s">
        <v>5050</v>
      </c>
      <c r="D36" s="124" t="s">
        <v>5834</v>
      </c>
      <c r="E36" s="123">
        <v>437</v>
      </c>
      <c r="F36" s="124">
        <v>45233</v>
      </c>
      <c r="G36" s="140" t="s">
        <v>2843</v>
      </c>
    </row>
    <row r="37" spans="1:7" x14ac:dyDescent="0.25">
      <c r="A37" s="158">
        <v>36</v>
      </c>
      <c r="B37" s="51" t="s">
        <v>6045</v>
      </c>
      <c r="C37" s="123" t="s">
        <v>5050</v>
      </c>
      <c r="D37" s="124" t="s">
        <v>5834</v>
      </c>
      <c r="E37" s="123">
        <v>439</v>
      </c>
      <c r="F37" s="124">
        <v>45237</v>
      </c>
      <c r="G37" s="140" t="s">
        <v>2843</v>
      </c>
    </row>
    <row r="38" spans="1:7" x14ac:dyDescent="0.25">
      <c r="A38" s="158">
        <v>37</v>
      </c>
      <c r="B38" s="51" t="s">
        <v>6057</v>
      </c>
      <c r="C38" s="123">
        <v>342</v>
      </c>
      <c r="D38" s="124" t="s">
        <v>6058</v>
      </c>
      <c r="E38" s="123">
        <v>457</v>
      </c>
      <c r="F38" s="124">
        <v>45244</v>
      </c>
      <c r="G38" s="140" t="s">
        <v>2843</v>
      </c>
    </row>
    <row r="39" spans="1:7" x14ac:dyDescent="0.25">
      <c r="A39" s="158">
        <v>38</v>
      </c>
      <c r="B39" s="51" t="s">
        <v>6083</v>
      </c>
      <c r="C39" s="123" t="s">
        <v>4492</v>
      </c>
      <c r="D39" s="124" t="s">
        <v>6084</v>
      </c>
      <c r="E39" s="123">
        <v>462</v>
      </c>
      <c r="F39" s="124">
        <v>45245</v>
      </c>
      <c r="G39" s="140" t="s">
        <v>2843</v>
      </c>
    </row>
    <row r="40" spans="1:7" x14ac:dyDescent="0.25">
      <c r="A40" s="158">
        <v>39</v>
      </c>
      <c r="B40" s="51" t="s">
        <v>6086</v>
      </c>
      <c r="C40" s="123">
        <v>941</v>
      </c>
      <c r="D40" s="124" t="s">
        <v>6058</v>
      </c>
      <c r="E40" s="123">
        <v>458</v>
      </c>
      <c r="F40" s="124">
        <v>45244</v>
      </c>
      <c r="G40" s="140" t="s">
        <v>2843</v>
      </c>
    </row>
    <row r="41" spans="1:7" x14ac:dyDescent="0.25">
      <c r="A41" s="158">
        <v>40</v>
      </c>
      <c r="B41" s="51" t="s">
        <v>6103</v>
      </c>
      <c r="C41" s="123">
        <v>621</v>
      </c>
      <c r="D41" s="124" t="s">
        <v>5834</v>
      </c>
      <c r="E41" s="123">
        <v>477</v>
      </c>
      <c r="F41" s="124" t="s">
        <v>6104</v>
      </c>
      <c r="G41" s="86" t="s">
        <v>2950</v>
      </c>
    </row>
    <row r="42" spans="1:7" x14ac:dyDescent="0.25">
      <c r="A42" s="158">
        <v>41</v>
      </c>
      <c r="B42" s="51" t="s">
        <v>6124</v>
      </c>
      <c r="C42" s="123" t="s">
        <v>5763</v>
      </c>
      <c r="D42" s="124" t="s">
        <v>5834</v>
      </c>
      <c r="E42" s="123">
        <v>489</v>
      </c>
      <c r="F42" s="124">
        <v>45257</v>
      </c>
      <c r="G42" s="140" t="s">
        <v>2843</v>
      </c>
    </row>
    <row r="43" spans="1:7" x14ac:dyDescent="0.25">
      <c r="A43" s="158">
        <v>42</v>
      </c>
      <c r="B43" s="51" t="s">
        <v>6145</v>
      </c>
      <c r="C43" s="123">
        <v>531</v>
      </c>
      <c r="D43" s="124" t="s">
        <v>5834</v>
      </c>
      <c r="E43" s="123">
        <v>517</v>
      </c>
      <c r="F43" s="124">
        <v>45282</v>
      </c>
      <c r="G43" s="86" t="s">
        <v>2950</v>
      </c>
    </row>
    <row r="44" spans="1:7" x14ac:dyDescent="0.25">
      <c r="A44" s="158">
        <v>43</v>
      </c>
      <c r="B44" s="51" t="s">
        <v>6148</v>
      </c>
      <c r="C44" s="123" t="s">
        <v>6149</v>
      </c>
      <c r="D44" s="124" t="s">
        <v>6150</v>
      </c>
      <c r="E44" s="123">
        <v>518</v>
      </c>
      <c r="F44" s="124">
        <v>45285</v>
      </c>
      <c r="G44" s="86" t="s">
        <v>2950</v>
      </c>
    </row>
    <row r="45" spans="1:7" x14ac:dyDescent="0.25">
      <c r="A45" s="158">
        <v>44</v>
      </c>
      <c r="B45" s="51" t="s">
        <v>6151</v>
      </c>
      <c r="C45" s="123" t="s">
        <v>5763</v>
      </c>
      <c r="D45" s="124" t="s">
        <v>6152</v>
      </c>
      <c r="E45" s="123">
        <v>519</v>
      </c>
      <c r="F45" s="124">
        <v>45285</v>
      </c>
      <c r="G45" s="140" t="s">
        <v>2843</v>
      </c>
    </row>
    <row r="49" spans="5:5" ht="18.75" x14ac:dyDescent="0.3">
      <c r="E49" s="45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39"/>
  <sheetViews>
    <sheetView topLeftCell="A13" workbookViewId="0">
      <selection activeCell="B36" sqref="B36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1964</v>
      </c>
      <c r="C2" s="221">
        <v>221</v>
      </c>
      <c r="D2" s="221" t="s">
        <v>1963</v>
      </c>
      <c r="E2" s="221">
        <v>16</v>
      </c>
      <c r="F2" s="222">
        <v>42751</v>
      </c>
      <c r="G2" s="221" t="s">
        <v>1846</v>
      </c>
      <c r="H2" s="184"/>
    </row>
    <row r="3" spans="1:8" x14ac:dyDescent="0.25">
      <c r="A3" s="158">
        <v>2</v>
      </c>
      <c r="B3" s="158" t="s">
        <v>2087</v>
      </c>
      <c r="C3" s="221">
        <v>741</v>
      </c>
      <c r="D3" s="221" t="s">
        <v>2093</v>
      </c>
      <c r="E3" s="221">
        <v>92</v>
      </c>
      <c r="F3" s="222">
        <v>42874</v>
      </c>
      <c r="G3" s="221" t="s">
        <v>1846</v>
      </c>
      <c r="H3" s="184"/>
    </row>
    <row r="4" spans="1:8" x14ac:dyDescent="0.25">
      <c r="A4" s="223">
        <v>3</v>
      </c>
      <c r="B4" s="158" t="s">
        <v>400</v>
      </c>
      <c r="C4" s="221">
        <v>221</v>
      </c>
      <c r="D4" s="221" t="s">
        <v>2549</v>
      </c>
      <c r="E4" s="221">
        <v>152</v>
      </c>
      <c r="F4" s="222">
        <v>42976</v>
      </c>
      <c r="G4" s="221" t="s">
        <v>1846</v>
      </c>
      <c r="H4" s="184"/>
    </row>
    <row r="5" spans="1:8" x14ac:dyDescent="0.25">
      <c r="A5" s="158">
        <v>4</v>
      </c>
      <c r="B5" s="158" t="s">
        <v>2193</v>
      </c>
      <c r="C5" s="221">
        <v>221</v>
      </c>
      <c r="D5" s="222" t="s">
        <v>2577</v>
      </c>
      <c r="E5" s="221">
        <v>125</v>
      </c>
      <c r="F5" s="222">
        <v>42919</v>
      </c>
      <c r="G5" s="238" t="s">
        <v>2194</v>
      </c>
      <c r="H5" s="184"/>
    </row>
    <row r="6" spans="1:8" x14ac:dyDescent="0.25">
      <c r="A6" s="158">
        <v>5</v>
      </c>
      <c r="B6" s="158" t="s">
        <v>1942</v>
      </c>
      <c r="C6" s="221">
        <v>231</v>
      </c>
      <c r="D6" s="221" t="s">
        <v>2086</v>
      </c>
      <c r="E6" s="221">
        <v>89</v>
      </c>
      <c r="F6" s="222">
        <v>42873</v>
      </c>
      <c r="G6" s="221" t="s">
        <v>1846</v>
      </c>
      <c r="H6" s="184"/>
    </row>
    <row r="7" spans="1:8" x14ac:dyDescent="0.25">
      <c r="A7" s="104">
        <v>6</v>
      </c>
      <c r="B7" s="104" t="s">
        <v>1821</v>
      </c>
      <c r="C7" s="129" t="s">
        <v>1449</v>
      </c>
      <c r="D7" s="104"/>
      <c r="E7" s="104"/>
      <c r="F7" s="104"/>
      <c r="G7" s="245" t="s">
        <v>2194</v>
      </c>
      <c r="H7" s="184"/>
    </row>
    <row r="8" spans="1:8" x14ac:dyDescent="0.25">
      <c r="A8" s="158">
        <v>7</v>
      </c>
      <c r="B8" s="158" t="s">
        <v>1900</v>
      </c>
      <c r="C8" s="36">
        <v>231</v>
      </c>
      <c r="D8" s="36" t="s">
        <v>1901</v>
      </c>
      <c r="E8" s="36">
        <v>303</v>
      </c>
      <c r="F8" s="28">
        <v>42696</v>
      </c>
      <c r="G8" s="36" t="s">
        <v>1846</v>
      </c>
      <c r="H8" s="186"/>
    </row>
    <row r="9" spans="1:8" x14ac:dyDescent="0.25">
      <c r="A9" s="158">
        <v>8</v>
      </c>
      <c r="B9" s="158" t="s">
        <v>2607</v>
      </c>
      <c r="C9" s="221">
        <v>711</v>
      </c>
      <c r="D9" s="221" t="s">
        <v>1909</v>
      </c>
      <c r="E9" s="221">
        <v>309</v>
      </c>
      <c r="F9" s="229">
        <v>42705</v>
      </c>
      <c r="G9" s="230" t="s">
        <v>1846</v>
      </c>
      <c r="H9" s="186" t="s">
        <v>2608</v>
      </c>
    </row>
    <row r="10" spans="1:8" x14ac:dyDescent="0.25">
      <c r="A10" s="158">
        <v>9</v>
      </c>
      <c r="B10" s="158" t="s">
        <v>703</v>
      </c>
      <c r="C10" s="36">
        <v>321</v>
      </c>
      <c r="D10" s="36" t="s">
        <v>1976</v>
      </c>
      <c r="E10" s="36">
        <v>8</v>
      </c>
      <c r="F10" s="28">
        <v>42747</v>
      </c>
      <c r="G10" s="225" t="s">
        <v>1846</v>
      </c>
      <c r="H10" s="186"/>
    </row>
    <row r="11" spans="1:8" x14ac:dyDescent="0.25">
      <c r="A11" s="104">
        <v>10</v>
      </c>
      <c r="B11" s="104" t="s">
        <v>1988</v>
      </c>
      <c r="C11" s="243" t="s">
        <v>1305</v>
      </c>
      <c r="D11" s="181" t="s">
        <v>1989</v>
      </c>
      <c r="E11" s="181">
        <v>31</v>
      </c>
      <c r="F11" s="182">
        <v>75645</v>
      </c>
      <c r="G11" s="244" t="s">
        <v>2194</v>
      </c>
      <c r="H11" s="186"/>
    </row>
    <row r="12" spans="1:8" x14ac:dyDescent="0.25">
      <c r="A12" s="158">
        <v>11</v>
      </c>
      <c r="B12" s="158" t="s">
        <v>1044</v>
      </c>
      <c r="C12" s="225">
        <v>141</v>
      </c>
      <c r="D12" s="36" t="s">
        <v>2008</v>
      </c>
      <c r="E12" s="36">
        <v>44</v>
      </c>
      <c r="F12" s="28">
        <v>42803</v>
      </c>
      <c r="G12" s="225" t="s">
        <v>1846</v>
      </c>
    </row>
    <row r="13" spans="1:8" x14ac:dyDescent="0.25">
      <c r="A13" s="158">
        <v>12</v>
      </c>
      <c r="B13" s="233" t="s">
        <v>631</v>
      </c>
      <c r="C13" s="225">
        <v>921</v>
      </c>
      <c r="D13" s="36" t="s">
        <v>2020</v>
      </c>
      <c r="E13" s="36">
        <v>51</v>
      </c>
      <c r="F13" s="28">
        <v>42816</v>
      </c>
      <c r="G13" s="234" t="s">
        <v>2194</v>
      </c>
    </row>
    <row r="14" spans="1:8" x14ac:dyDescent="0.25">
      <c r="A14" s="158">
        <v>13</v>
      </c>
      <c r="B14" s="158" t="s">
        <v>2195</v>
      </c>
      <c r="C14" s="225">
        <v>421</v>
      </c>
      <c r="D14" s="36" t="s">
        <v>2028</v>
      </c>
      <c r="E14" s="36">
        <v>55</v>
      </c>
      <c r="F14" s="28">
        <v>42821</v>
      </c>
      <c r="G14" s="234" t="s">
        <v>2194</v>
      </c>
    </row>
    <row r="15" spans="1:8" x14ac:dyDescent="0.25">
      <c r="A15" s="158">
        <v>14</v>
      </c>
      <c r="B15" s="158" t="s">
        <v>834</v>
      </c>
      <c r="C15" s="225">
        <v>31</v>
      </c>
      <c r="D15" s="36" t="s">
        <v>2028</v>
      </c>
      <c r="E15" s="36">
        <v>53</v>
      </c>
      <c r="F15" s="28">
        <v>42821</v>
      </c>
      <c r="G15" s="36" t="s">
        <v>1846</v>
      </c>
      <c r="H15" s="186"/>
    </row>
    <row r="16" spans="1:8" x14ac:dyDescent="0.25">
      <c r="A16" s="158">
        <v>15</v>
      </c>
      <c r="B16" s="158" t="s">
        <v>1822</v>
      </c>
      <c r="C16" s="225">
        <v>141</v>
      </c>
      <c r="D16" s="36" t="s">
        <v>2074</v>
      </c>
      <c r="E16" s="36">
        <v>82</v>
      </c>
      <c r="F16" s="28">
        <v>42859</v>
      </c>
      <c r="G16" s="225" t="s">
        <v>1846</v>
      </c>
    </row>
    <row r="17" spans="1:7" x14ac:dyDescent="0.25">
      <c r="A17" s="158">
        <v>16</v>
      </c>
      <c r="B17" s="158" t="s">
        <v>221</v>
      </c>
      <c r="C17" s="225">
        <v>611</v>
      </c>
      <c r="D17" s="36" t="s">
        <v>2107</v>
      </c>
      <c r="E17" s="36">
        <v>100</v>
      </c>
      <c r="F17" s="237">
        <v>42887</v>
      </c>
      <c r="G17" s="225" t="s">
        <v>1846</v>
      </c>
    </row>
    <row r="18" spans="1:7" x14ac:dyDescent="0.25">
      <c r="A18" s="104">
        <v>17</v>
      </c>
      <c r="B18" s="104" t="s">
        <v>697</v>
      </c>
      <c r="C18" s="241" t="s">
        <v>1305</v>
      </c>
      <c r="D18" s="181" t="s">
        <v>2118</v>
      </c>
      <c r="E18" s="181">
        <v>108</v>
      </c>
      <c r="F18" s="182">
        <v>42901</v>
      </c>
      <c r="G18" s="242" t="s">
        <v>2194</v>
      </c>
    </row>
    <row r="19" spans="1:7" x14ac:dyDescent="0.25">
      <c r="A19" s="158">
        <v>18</v>
      </c>
      <c r="B19" s="158" t="s">
        <v>2548</v>
      </c>
      <c r="C19" s="225">
        <v>131</v>
      </c>
      <c r="D19" s="36" t="s">
        <v>2549</v>
      </c>
      <c r="E19" s="36">
        <v>174</v>
      </c>
      <c r="F19" s="28">
        <v>42997</v>
      </c>
      <c r="G19" s="225" t="s">
        <v>1846</v>
      </c>
    </row>
    <row r="20" spans="1:7" x14ac:dyDescent="0.25">
      <c r="A20" s="158">
        <v>19</v>
      </c>
      <c r="B20" s="158" t="s">
        <v>2551</v>
      </c>
      <c r="C20" s="225">
        <v>711</v>
      </c>
      <c r="D20" s="36" t="s">
        <v>2552</v>
      </c>
      <c r="E20" s="36">
        <v>201</v>
      </c>
      <c r="F20" s="28">
        <v>43003</v>
      </c>
      <c r="G20" s="225" t="s">
        <v>1846</v>
      </c>
    </row>
    <row r="21" spans="1:7" x14ac:dyDescent="0.25">
      <c r="A21" s="158">
        <v>20</v>
      </c>
      <c r="B21" s="158" t="s">
        <v>625</v>
      </c>
      <c r="C21" s="225">
        <v>931</v>
      </c>
      <c r="D21" s="36" t="s">
        <v>2549</v>
      </c>
      <c r="E21" s="36">
        <v>155</v>
      </c>
      <c r="F21" s="28">
        <v>42979</v>
      </c>
      <c r="G21" s="225" t="s">
        <v>1846</v>
      </c>
    </row>
    <row r="22" spans="1:7" x14ac:dyDescent="0.25">
      <c r="A22" s="158">
        <v>21</v>
      </c>
      <c r="B22" s="158" t="s">
        <v>2553</v>
      </c>
      <c r="C22" s="225">
        <v>931</v>
      </c>
      <c r="D22" s="36" t="s">
        <v>2554</v>
      </c>
      <c r="E22" s="36">
        <v>195</v>
      </c>
      <c r="F22" s="28">
        <v>42997</v>
      </c>
      <c r="G22" s="225" t="s">
        <v>1846</v>
      </c>
    </row>
    <row r="23" spans="1:7" x14ac:dyDescent="0.25">
      <c r="A23" s="104">
        <v>22</v>
      </c>
      <c r="B23" s="104" t="s">
        <v>2033</v>
      </c>
      <c r="C23" s="239" t="s">
        <v>1305</v>
      </c>
      <c r="D23" s="181" t="s">
        <v>2555</v>
      </c>
      <c r="E23" s="181">
        <v>218</v>
      </c>
      <c r="F23" s="182">
        <v>43014</v>
      </c>
      <c r="G23" s="240" t="s">
        <v>2194</v>
      </c>
    </row>
    <row r="24" spans="1:7" x14ac:dyDescent="0.25">
      <c r="A24" s="104">
        <v>23</v>
      </c>
      <c r="B24" s="104" t="s">
        <v>1618</v>
      </c>
      <c r="C24" s="239" t="s">
        <v>2556</v>
      </c>
      <c r="D24" s="181" t="s">
        <v>2557</v>
      </c>
      <c r="E24" s="181">
        <v>207</v>
      </c>
      <c r="F24" s="182">
        <v>43010</v>
      </c>
      <c r="G24" s="240" t="s">
        <v>2194</v>
      </c>
    </row>
    <row r="25" spans="1:7" x14ac:dyDescent="0.25">
      <c r="A25" s="158">
        <v>24</v>
      </c>
      <c r="B25" s="158" t="s">
        <v>2550</v>
      </c>
      <c r="C25" s="225">
        <v>521</v>
      </c>
      <c r="D25" s="36" t="s">
        <v>2549</v>
      </c>
      <c r="E25" s="36">
        <v>166</v>
      </c>
      <c r="F25" s="28">
        <v>42979</v>
      </c>
      <c r="G25" s="225" t="s">
        <v>1846</v>
      </c>
    </row>
    <row r="26" spans="1:7" x14ac:dyDescent="0.25">
      <c r="A26" s="158">
        <v>25</v>
      </c>
      <c r="B26" s="158" t="s">
        <v>2561</v>
      </c>
      <c r="C26" s="225">
        <v>341</v>
      </c>
      <c r="D26" s="36" t="s">
        <v>2562</v>
      </c>
      <c r="E26" s="36">
        <v>234</v>
      </c>
      <c r="F26" s="28">
        <v>43035</v>
      </c>
      <c r="G26" s="225" t="s">
        <v>1846</v>
      </c>
    </row>
    <row r="27" spans="1:7" x14ac:dyDescent="0.25">
      <c r="A27" s="158">
        <v>26</v>
      </c>
      <c r="B27" s="158" t="s">
        <v>1243</v>
      </c>
      <c r="C27" s="225">
        <v>131</v>
      </c>
      <c r="D27" s="36" t="s">
        <v>2560</v>
      </c>
      <c r="E27" s="36">
        <v>233</v>
      </c>
      <c r="F27" s="28">
        <v>43035</v>
      </c>
      <c r="G27" s="225" t="s">
        <v>1846</v>
      </c>
    </row>
    <row r="28" spans="1:7" x14ac:dyDescent="0.25">
      <c r="A28" s="158">
        <v>27</v>
      </c>
      <c r="B28" s="158" t="s">
        <v>686</v>
      </c>
      <c r="C28" s="225">
        <v>331</v>
      </c>
      <c r="D28" s="36" t="s">
        <v>2606</v>
      </c>
      <c r="E28" s="36">
        <v>254</v>
      </c>
      <c r="F28" s="28">
        <v>43053</v>
      </c>
      <c r="G28" s="225" t="s">
        <v>1846</v>
      </c>
    </row>
    <row r="29" spans="1:7" x14ac:dyDescent="0.25">
      <c r="A29" s="158">
        <v>28</v>
      </c>
      <c r="B29" s="158" t="s">
        <v>2591</v>
      </c>
      <c r="C29" s="225">
        <v>411</v>
      </c>
      <c r="D29" s="36" t="s">
        <v>2592</v>
      </c>
      <c r="E29" s="36">
        <v>244</v>
      </c>
      <c r="F29" s="28">
        <v>43048</v>
      </c>
      <c r="G29" s="225" t="s">
        <v>1846</v>
      </c>
    </row>
    <row r="30" spans="1:7" x14ac:dyDescent="0.25">
      <c r="A30" s="158">
        <v>29</v>
      </c>
      <c r="B30" s="158" t="s">
        <v>676</v>
      </c>
      <c r="C30" s="225">
        <v>331</v>
      </c>
      <c r="D30" s="36" t="s">
        <v>2635</v>
      </c>
      <c r="E30" s="36">
        <v>271</v>
      </c>
      <c r="F30" s="28">
        <v>43070</v>
      </c>
      <c r="G30" s="225" t="s">
        <v>1846</v>
      </c>
    </row>
    <row r="31" spans="1:7" x14ac:dyDescent="0.25">
      <c r="A31" s="158">
        <v>30</v>
      </c>
      <c r="B31" s="158" t="s">
        <v>2636</v>
      </c>
      <c r="C31" s="225">
        <v>841</v>
      </c>
      <c r="D31" s="36" t="s">
        <v>2118</v>
      </c>
      <c r="E31" s="36"/>
      <c r="F31" s="28">
        <v>43073</v>
      </c>
      <c r="G31" s="225" t="s">
        <v>1846</v>
      </c>
    </row>
    <row r="32" spans="1:7" x14ac:dyDescent="0.25">
      <c r="A32" s="158">
        <v>31</v>
      </c>
      <c r="B32" s="158" t="s">
        <v>2647</v>
      </c>
      <c r="C32" s="225">
        <v>322</v>
      </c>
      <c r="D32" s="36" t="s">
        <v>2549</v>
      </c>
      <c r="E32" s="36">
        <v>285</v>
      </c>
      <c r="F32" s="28">
        <v>43082</v>
      </c>
      <c r="G32" s="225" t="s">
        <v>1846</v>
      </c>
    </row>
    <row r="33" spans="1:7" x14ac:dyDescent="0.25">
      <c r="A33" s="158">
        <v>32</v>
      </c>
      <c r="B33" s="158" t="s">
        <v>2652</v>
      </c>
      <c r="C33" s="225">
        <v>841</v>
      </c>
      <c r="D33" s="36" t="s">
        <v>2653</v>
      </c>
      <c r="E33" s="36">
        <v>287</v>
      </c>
      <c r="F33" s="28">
        <v>43088</v>
      </c>
      <c r="G33" s="225" t="s">
        <v>1846</v>
      </c>
    </row>
    <row r="34" spans="1:7" x14ac:dyDescent="0.25">
      <c r="A34" s="158">
        <v>33</v>
      </c>
      <c r="B34" s="158" t="s">
        <v>575</v>
      </c>
      <c r="C34" s="225">
        <v>722</v>
      </c>
      <c r="D34" s="36" t="s">
        <v>2655</v>
      </c>
      <c r="E34" s="36">
        <v>288</v>
      </c>
      <c r="F34" s="28">
        <v>43090</v>
      </c>
      <c r="G34" s="225" t="s">
        <v>1846</v>
      </c>
    </row>
    <row r="35" spans="1:7" x14ac:dyDescent="0.25">
      <c r="A35" s="158">
        <v>34</v>
      </c>
      <c r="B35" s="158" t="s">
        <v>540</v>
      </c>
      <c r="C35" s="225">
        <v>721</v>
      </c>
      <c r="D35" s="36" t="s">
        <v>2656</v>
      </c>
      <c r="E35" s="36">
        <v>289</v>
      </c>
      <c r="F35" s="28">
        <v>43094</v>
      </c>
      <c r="G35" s="234" t="s">
        <v>2194</v>
      </c>
    </row>
    <row r="36" spans="1:7" x14ac:dyDescent="0.25">
      <c r="A36" s="158">
        <v>35</v>
      </c>
      <c r="B36" s="158" t="s">
        <v>887</v>
      </c>
      <c r="C36" s="225">
        <v>741</v>
      </c>
      <c r="D36" s="36" t="s">
        <v>2669</v>
      </c>
      <c r="E36" s="36">
        <v>294</v>
      </c>
      <c r="F36" s="28">
        <v>43097</v>
      </c>
      <c r="G36" s="256" t="s">
        <v>1846</v>
      </c>
    </row>
    <row r="37" spans="1:7" x14ac:dyDescent="0.25">
      <c r="A37" s="158">
        <v>36</v>
      </c>
      <c r="B37" s="158" t="s">
        <v>2693</v>
      </c>
      <c r="C37" s="225">
        <v>421</v>
      </c>
      <c r="D37" s="36" t="s">
        <v>2694</v>
      </c>
      <c r="E37" s="36">
        <v>5</v>
      </c>
      <c r="F37" s="28">
        <v>43112</v>
      </c>
      <c r="G37" s="256" t="s">
        <v>1846</v>
      </c>
    </row>
    <row r="38" spans="1:7" x14ac:dyDescent="0.25">
      <c r="A38" s="158">
        <v>37</v>
      </c>
      <c r="B38" s="158" t="s">
        <v>2695</v>
      </c>
      <c r="C38" s="225">
        <v>812</v>
      </c>
      <c r="D38" s="36" t="s">
        <v>2696</v>
      </c>
      <c r="E38" s="36">
        <v>18</v>
      </c>
      <c r="F38" s="28">
        <v>43116</v>
      </c>
      <c r="G38" s="256" t="s">
        <v>1846</v>
      </c>
    </row>
    <row r="39" spans="1:7" x14ac:dyDescent="0.25">
      <c r="A39" s="223"/>
      <c r="E39" s="257"/>
    </row>
  </sheetData>
  <pageMargins left="0.7" right="0.7" top="0.75" bottom="0.75" header="0.3" footer="0.3"/>
  <pageSetup paperSize="9" scale="56" fitToHeight="0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Y400"/>
  <sheetViews>
    <sheetView zoomScaleNormal="100" workbookViewId="0">
      <pane ySplit="2" topLeftCell="A240" activePane="bottomLeft" state="frozen"/>
      <selection pane="bottomLeft" activeCell="J260" sqref="J260:J262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6159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7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396</v>
      </c>
      <c r="G4" s="24">
        <f>C6+C13+C24+C32+C37+C44+C52+C114+C127+C128+C137+C138+C146+C157+C57+C66+C89+C98+C14+C15+C25+C26+C67+C115+C129+C147+C158+C108+C99</f>
        <v>385</v>
      </c>
      <c r="H4" s="24">
        <f>C7+C16+C27+C33+C38+C46+C53+C58+C116+C130+C131+C139+C148+C159+C140+C90+C101+C70+C71+C117+C109</f>
        <v>371</v>
      </c>
      <c r="I4" s="24">
        <f>C8+C34+C39+C48+C54+C59+C118+C132+C141+C150+C161+C162+C133+C91+C103+C74+C76+C142+C163+C119+C49</f>
        <v>283</v>
      </c>
      <c r="J4" s="24"/>
      <c r="K4" s="170">
        <f>F4+G4+H4+I4</f>
        <v>1435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3</v>
      </c>
      <c r="C6" s="24">
        <v>23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 t="s">
        <v>5783</v>
      </c>
      <c r="N6" s="451"/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362</v>
      </c>
      <c r="G7" s="5">
        <f>B6+B13+B14+B15+B24+B25+B26+B32+B37+B44+B52+B57+B114+B127+B128+B137+B146+B157+B158+B138+B66+B89+B98+B67+B115+B147+B68+B69+B99+B45+B83+B84+B108+B100</f>
        <v>243</v>
      </c>
      <c r="H7" s="5">
        <f>B7+B16+B17+B18+B27+B28+B29+B33+B38+B46+B53+B58+B116+B130+B131+B139+B140+B148+B159+B160+B90+B101+B70+B71+B117+B149+B74+B47+B72+B73+B102+B85+B86</f>
        <v>218</v>
      </c>
      <c r="I7" s="5">
        <f>B8+B34+B39+B48+B54+B59+B118+B132+B141+B142+B150+B161+B162+B163+B91+B103+B76+B133+B77+B75+B119+B151+B49+B78+B79+B104</f>
        <v>187</v>
      </c>
      <c r="J7" s="5"/>
      <c r="K7" s="94">
        <f>SUM(F7+G7+H7+I7)</f>
        <v>1010</v>
      </c>
      <c r="M7" s="451" t="s">
        <v>5781</v>
      </c>
      <c r="N7" s="8"/>
    </row>
    <row r="8" spans="1:19" x14ac:dyDescent="0.25">
      <c r="A8" s="62">
        <v>141</v>
      </c>
      <c r="B8" s="5">
        <v>1</v>
      </c>
      <c r="C8" s="24">
        <v>21</v>
      </c>
      <c r="D8" s="5">
        <v>1</v>
      </c>
      <c r="E8" s="5"/>
      <c r="F8" s="5"/>
      <c r="G8" s="5"/>
      <c r="H8" s="5"/>
      <c r="I8" s="5"/>
      <c r="J8" s="5"/>
      <c r="K8" s="5"/>
      <c r="M8" s="451" t="s">
        <v>5782</v>
      </c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9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</f>
        <v>10</v>
      </c>
      <c r="J10" s="5"/>
      <c r="K10" s="94">
        <f>SUM(F10+G10+H10+I10)</f>
        <v>39</v>
      </c>
    </row>
    <row r="11" spans="1:19" x14ac:dyDescent="0.25">
      <c r="A11" s="62" t="s">
        <v>2874</v>
      </c>
      <c r="B11" s="5">
        <v>19</v>
      </c>
      <c r="C11" s="5"/>
      <c r="D11" s="5"/>
      <c r="E11" s="5"/>
      <c r="F11" s="5"/>
      <c r="G11" s="5"/>
      <c r="H11" s="5"/>
      <c r="I11" s="5"/>
      <c r="J11" s="5"/>
      <c r="K11" s="94">
        <f>K4+K7+K10</f>
        <v>2484</v>
      </c>
      <c r="M11" s="451" t="s">
        <v>5793</v>
      </c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 t="s">
        <v>5792</v>
      </c>
      <c r="N12" s="8"/>
    </row>
    <row r="13" spans="1:19" x14ac:dyDescent="0.25">
      <c r="A13" s="62">
        <v>221</v>
      </c>
      <c r="B13" s="5">
        <v>0</v>
      </c>
      <c r="C13" s="5">
        <v>25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 t="s">
        <v>5782</v>
      </c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765</v>
      </c>
      <c r="G16" s="5">
        <f>SUM(G4+G7+G10)</f>
        <v>637</v>
      </c>
      <c r="H16" s="5">
        <f>SUM(H4+H7+H10)</f>
        <v>602</v>
      </c>
      <c r="I16" s="5">
        <f>SUM(I4+I7+I10)</f>
        <v>480</v>
      </c>
      <c r="J16" s="5"/>
      <c r="K16" s="94">
        <f>SUM(F16+G16+H16+I16)</f>
        <v>2484</v>
      </c>
      <c r="M16" s="451" t="s">
        <v>5786</v>
      </c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 t="s">
        <v>5784</v>
      </c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 t="s">
        <v>5785</v>
      </c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 t="s">
        <v>5798</v>
      </c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20</v>
      </c>
      <c r="C22" s="5"/>
      <c r="D22" s="5"/>
      <c r="E22" s="5"/>
      <c r="F22" s="5"/>
      <c r="G22" s="5"/>
      <c r="H22" s="5"/>
      <c r="I22" s="5"/>
      <c r="J22" s="5"/>
      <c r="K22" s="5"/>
      <c r="M22" s="451" t="s">
        <v>5794</v>
      </c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 t="s">
        <v>5800</v>
      </c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 t="s">
        <v>5801</v>
      </c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5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 t="s">
        <v>5810</v>
      </c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 t="s">
        <v>5808</v>
      </c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 t="s">
        <v>5809</v>
      </c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 t="s">
        <v>5811</v>
      </c>
      <c r="N36" s="220"/>
      <c r="O36" s="220"/>
    </row>
    <row r="37" spans="1:16" x14ac:dyDescent="0.25">
      <c r="A37" s="62">
        <v>521</v>
      </c>
      <c r="B37" s="5"/>
      <c r="C37" s="24">
        <v>20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 t="s">
        <v>5812</v>
      </c>
      <c r="N37" s="8"/>
    </row>
    <row r="38" spans="1:16" x14ac:dyDescent="0.25">
      <c r="A38" s="62">
        <v>531</v>
      </c>
      <c r="B38" s="5"/>
      <c r="C38" s="24">
        <v>18</v>
      </c>
      <c r="D38" s="5">
        <v>3</v>
      </c>
      <c r="E38" s="108"/>
      <c r="F38" s="108"/>
      <c r="G38" s="108"/>
      <c r="H38" s="108"/>
      <c r="I38" s="108"/>
      <c r="J38" s="108"/>
      <c r="K38" s="108"/>
      <c r="M38" s="451" t="s">
        <v>5785</v>
      </c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27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21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21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24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20</v>
      </c>
      <c r="D59" s="5">
        <v>0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25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28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18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4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17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24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21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10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24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25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21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1010</v>
      </c>
      <c r="C165" s="176">
        <f>SUM(C4:C164)</f>
        <v>1435</v>
      </c>
      <c r="D165" s="176">
        <f>SUM(D4:D164)</f>
        <v>39</v>
      </c>
      <c r="E165" s="165"/>
      <c r="F165" s="176"/>
      <c r="G165" s="165"/>
      <c r="H165" s="165"/>
      <c r="I165" s="165"/>
      <c r="J165" s="165"/>
      <c r="K165" s="176">
        <f>B165+C165+D165</f>
        <v>2484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9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45</v>
      </c>
      <c r="J192" s="24"/>
      <c r="K192" s="170">
        <f>SUM(F192:J192)</f>
        <v>272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27</v>
      </c>
      <c r="G194" s="165">
        <f>SUM(B180+B202+B210+B211+B218+B219)</f>
        <v>39</v>
      </c>
      <c r="H194" s="165">
        <f>SUM(B181+B182+B183+B203+B212+B220+B221)</f>
        <v>36</v>
      </c>
      <c r="I194" s="165">
        <f>B184+B186+B204+B213+B222+B223</f>
        <v>54</v>
      </c>
      <c r="J194" s="165">
        <f>B189+B225</f>
        <v>51</v>
      </c>
      <c r="K194" s="176">
        <f>SUM(F194:J194)</f>
        <v>207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4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112</v>
      </c>
      <c r="G198" s="96">
        <f>G192+G194+G196</f>
        <v>124</v>
      </c>
      <c r="H198" s="96">
        <f>H192+H194+H196</f>
        <v>94</v>
      </c>
      <c r="I198" s="96">
        <f>I192+I194+I196</f>
        <v>100</v>
      </c>
      <c r="J198" s="96">
        <f>SUM(J192+J194+J196)</f>
        <v>53</v>
      </c>
      <c r="K198" s="167">
        <f>SUM(K192:K197)</f>
        <v>483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483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8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11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3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207</v>
      </c>
      <c r="C232" s="179">
        <f>SUM(C176:C231)</f>
        <v>272</v>
      </c>
      <c r="D232" s="179">
        <f>SUM(D179:D230)</f>
        <v>4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483</v>
      </c>
    </row>
    <row r="233" spans="1:18" ht="15.75" thickTop="1" x14ac:dyDescent="0.25">
      <c r="A233" s="24" t="s">
        <v>1802</v>
      </c>
      <c r="B233" s="24">
        <f>B232+B165</f>
        <v>1217</v>
      </c>
      <c r="C233" s="24">
        <f>C165+C232</f>
        <v>1707</v>
      </c>
      <c r="D233" s="24">
        <f>D165+D232</f>
        <v>43</v>
      </c>
      <c r="E233" s="24"/>
      <c r="F233" s="24"/>
      <c r="G233" s="24"/>
      <c r="H233" s="24"/>
      <c r="I233" s="24"/>
      <c r="J233" s="24"/>
      <c r="K233" s="24">
        <f>K232+K165</f>
        <v>2967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6161</v>
      </c>
      <c r="E239" s="253" t="s">
        <v>6162</v>
      </c>
      <c r="Q239" s="253"/>
      <c r="R239" s="253"/>
    </row>
    <row r="240" spans="1:18" x14ac:dyDescent="0.25">
      <c r="A240" s="253" t="s">
        <v>6163</v>
      </c>
      <c r="B240" s="253"/>
      <c r="C240" s="253"/>
      <c r="D240" s="253"/>
      <c r="E240" s="253" t="s">
        <v>6164</v>
      </c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Q240" s="253"/>
      <c r="R240" s="253"/>
    </row>
    <row r="241" spans="1:18" x14ac:dyDescent="0.25">
      <c r="A241" s="253" t="s">
        <v>6165</v>
      </c>
      <c r="B241" s="253"/>
      <c r="C241" s="253"/>
      <c r="D241" s="253"/>
      <c r="E241" t="s">
        <v>6168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s="253" t="s">
        <v>6167</v>
      </c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s="253" t="s">
        <v>5535</v>
      </c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6171</v>
      </c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/>
      <c r="E246" s="253"/>
      <c r="Q246" s="252"/>
      <c r="R246" s="252"/>
    </row>
    <row r="247" spans="1:18" x14ac:dyDescent="0.25">
      <c r="A247" s="253"/>
      <c r="E247" s="253"/>
      <c r="P247" s="253"/>
    </row>
    <row r="248" spans="1:18" x14ac:dyDescent="0.25">
      <c r="A248" s="253"/>
      <c r="C248" s="252"/>
      <c r="E248" s="253"/>
      <c r="P248" s="253"/>
    </row>
    <row r="249" spans="1:18" x14ac:dyDescent="0.25">
      <c r="A249" s="253"/>
      <c r="E249" s="253"/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/>
      <c r="P270" s="253" t="s">
        <v>6167</v>
      </c>
    </row>
    <row r="271" spans="1:16" x14ac:dyDescent="0.25">
      <c r="B271" s="253"/>
      <c r="C271" s="253"/>
      <c r="E271" s="253"/>
      <c r="P271" s="253" t="s">
        <v>6171</v>
      </c>
    </row>
    <row r="272" spans="1:16" x14ac:dyDescent="0.25">
      <c r="B272" s="253"/>
      <c r="C272" s="253"/>
      <c r="E272" s="253"/>
      <c r="P272" s="253" t="s">
        <v>6186</v>
      </c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6170</v>
      </c>
      <c r="B341" s="166"/>
      <c r="E341" s="253" t="s">
        <v>6183</v>
      </c>
    </row>
    <row r="342" spans="1:18" x14ac:dyDescent="0.25"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6174</v>
      </c>
      <c r="B357" s="253"/>
      <c r="C357" s="253"/>
      <c r="D357" s="253"/>
      <c r="E357" s="253" t="s">
        <v>6174</v>
      </c>
      <c r="F357" s="253"/>
      <c r="G357" s="253"/>
    </row>
    <row r="358" spans="1:16" x14ac:dyDescent="0.25">
      <c r="A358" s="253" t="s">
        <v>6175</v>
      </c>
      <c r="C358" s="253"/>
      <c r="D358" s="253"/>
      <c r="E358" s="253" t="s">
        <v>6175</v>
      </c>
      <c r="F358" s="253"/>
      <c r="G358" s="253"/>
    </row>
    <row r="359" spans="1:16" x14ac:dyDescent="0.25">
      <c r="A359" s="253" t="s">
        <v>6176</v>
      </c>
      <c r="C359" s="253"/>
      <c r="D359" s="253"/>
      <c r="E359" s="253" t="s">
        <v>6176</v>
      </c>
      <c r="F359" s="253"/>
      <c r="G359" s="253"/>
    </row>
    <row r="360" spans="1:16" x14ac:dyDescent="0.25">
      <c r="A360" s="253" t="s">
        <v>6177</v>
      </c>
      <c r="C360" s="253"/>
      <c r="D360" s="253"/>
      <c r="E360" s="253" t="s">
        <v>6177</v>
      </c>
      <c r="F360" s="253"/>
      <c r="G360" s="253"/>
    </row>
    <row r="361" spans="1:16" x14ac:dyDescent="0.25">
      <c r="A361" s="253" t="s">
        <v>6179</v>
      </c>
      <c r="C361" s="253"/>
      <c r="D361" s="253"/>
      <c r="E361" t="s">
        <v>6178</v>
      </c>
      <c r="F361" s="253"/>
    </row>
    <row r="362" spans="1:16" x14ac:dyDescent="0.25">
      <c r="A362" s="253" t="s">
        <v>6180</v>
      </c>
      <c r="C362" s="253"/>
      <c r="D362" s="253"/>
      <c r="E362" s="253" t="s">
        <v>6179</v>
      </c>
    </row>
    <row r="363" spans="1:16" x14ac:dyDescent="0.25">
      <c r="A363" s="253" t="s">
        <v>6181</v>
      </c>
      <c r="C363" s="253"/>
      <c r="D363" s="253"/>
      <c r="E363" s="253" t="s">
        <v>6180</v>
      </c>
    </row>
    <row r="364" spans="1:16" x14ac:dyDescent="0.25">
      <c r="A364" t="s">
        <v>6178</v>
      </c>
      <c r="C364" s="253"/>
      <c r="D364" s="253"/>
      <c r="E364" s="253" t="s">
        <v>6181</v>
      </c>
    </row>
    <row r="365" spans="1:16" x14ac:dyDescent="0.25">
      <c r="A365" s="253" t="s">
        <v>6182</v>
      </c>
      <c r="C365" s="253"/>
      <c r="D365" s="253"/>
      <c r="E365" s="253" t="s">
        <v>6187</v>
      </c>
    </row>
    <row r="366" spans="1:16" x14ac:dyDescent="0.25">
      <c r="A366" s="253" t="s">
        <v>6189</v>
      </c>
      <c r="C366" s="253"/>
      <c r="D366" s="253"/>
    </row>
    <row r="367" spans="1:16" x14ac:dyDescent="0.25">
      <c r="A367" s="253" t="s">
        <v>6190</v>
      </c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5575</v>
      </c>
      <c r="C389" s="253"/>
      <c r="D389" s="253"/>
      <c r="E389" s="253" t="s">
        <v>5724</v>
      </c>
      <c r="P389" t="s">
        <v>6169</v>
      </c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H46"/>
  <sheetViews>
    <sheetView topLeftCell="A25" workbookViewId="0">
      <selection activeCell="A43" sqref="A43:XFD44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5202</v>
      </c>
      <c r="C7" s="123" t="s">
        <v>5203</v>
      </c>
      <c r="D7" s="124" t="s">
        <v>5172</v>
      </c>
      <c r="E7" s="123">
        <v>299</v>
      </c>
      <c r="F7" s="124">
        <v>44811</v>
      </c>
      <c r="G7" s="86" t="s">
        <v>2950</v>
      </c>
      <c r="H7" t="s">
        <v>5857</v>
      </c>
    </row>
    <row r="8" spans="1:8" x14ac:dyDescent="0.25">
      <c r="A8" s="158">
        <v>7</v>
      </c>
      <c r="B8" s="51" t="s">
        <v>5390</v>
      </c>
      <c r="C8" s="123">
        <v>611</v>
      </c>
      <c r="D8" s="124" t="s">
        <v>5172</v>
      </c>
      <c r="E8" s="123">
        <v>419</v>
      </c>
      <c r="F8" s="124">
        <v>44846</v>
      </c>
      <c r="G8" s="86" t="s">
        <v>2950</v>
      </c>
      <c r="H8" t="s">
        <v>5986</v>
      </c>
    </row>
    <row r="9" spans="1:8" x14ac:dyDescent="0.25">
      <c r="A9" s="158">
        <v>8</v>
      </c>
      <c r="B9" s="51" t="s">
        <v>3946</v>
      </c>
      <c r="C9" s="123">
        <v>831</v>
      </c>
      <c r="D9" s="124" t="s">
        <v>5587</v>
      </c>
      <c r="E9" s="123">
        <v>17</v>
      </c>
      <c r="F9" s="124">
        <v>44945</v>
      </c>
      <c r="G9" s="86" t="s">
        <v>2950</v>
      </c>
      <c r="H9" t="s">
        <v>6166</v>
      </c>
    </row>
    <row r="10" spans="1:8" x14ac:dyDescent="0.25">
      <c r="A10" s="158">
        <v>9</v>
      </c>
      <c r="B10" s="51" t="s">
        <v>5601</v>
      </c>
      <c r="C10" s="123" t="s">
        <v>5050</v>
      </c>
      <c r="D10" s="124" t="s">
        <v>5602</v>
      </c>
      <c r="E10" s="123">
        <v>28</v>
      </c>
      <c r="F10" s="124">
        <v>44951</v>
      </c>
      <c r="G10" s="140" t="s">
        <v>2843</v>
      </c>
    </row>
    <row r="11" spans="1:8" x14ac:dyDescent="0.25">
      <c r="A11" s="158">
        <v>10</v>
      </c>
      <c r="B11" s="51" t="s">
        <v>5610</v>
      </c>
      <c r="C11" s="123">
        <v>531</v>
      </c>
      <c r="D11" s="124" t="s">
        <v>5611</v>
      </c>
      <c r="E11" s="123">
        <v>42</v>
      </c>
      <c r="F11" s="124">
        <v>44963</v>
      </c>
      <c r="G11" s="86" t="s">
        <v>2950</v>
      </c>
    </row>
    <row r="12" spans="1:8" x14ac:dyDescent="0.25">
      <c r="A12" s="158">
        <v>11</v>
      </c>
      <c r="B12" s="51" t="s">
        <v>5642</v>
      </c>
      <c r="C12" s="334" t="s">
        <v>3981</v>
      </c>
      <c r="D12" s="124" t="s">
        <v>5643</v>
      </c>
      <c r="E12" s="123">
        <v>71</v>
      </c>
      <c r="F12" s="124">
        <v>44987</v>
      </c>
      <c r="G12" s="86" t="s">
        <v>2950</v>
      </c>
    </row>
    <row r="13" spans="1:8" x14ac:dyDescent="0.25">
      <c r="A13" s="158">
        <v>12</v>
      </c>
      <c r="B13" s="51" t="s">
        <v>5645</v>
      </c>
      <c r="C13" s="123" t="s">
        <v>5646</v>
      </c>
      <c r="D13" s="124" t="s">
        <v>5647</v>
      </c>
      <c r="E13" s="123">
        <v>73</v>
      </c>
      <c r="F13" s="124">
        <v>44988</v>
      </c>
      <c r="G13" s="140" t="s">
        <v>2843</v>
      </c>
    </row>
    <row r="14" spans="1:8" x14ac:dyDescent="0.25">
      <c r="A14" s="158">
        <v>13</v>
      </c>
      <c r="B14" s="51" t="s">
        <v>5652</v>
      </c>
      <c r="C14" s="123" t="s">
        <v>4525</v>
      </c>
      <c r="D14" s="124" t="s">
        <v>5657</v>
      </c>
      <c r="E14" s="123">
        <v>76</v>
      </c>
      <c r="F14" s="124">
        <v>44994</v>
      </c>
      <c r="G14" s="140" t="s">
        <v>2843</v>
      </c>
    </row>
    <row r="15" spans="1:8" x14ac:dyDescent="0.25">
      <c r="A15" s="158">
        <v>14</v>
      </c>
      <c r="B15" s="51" t="s">
        <v>5697</v>
      </c>
      <c r="C15" s="123">
        <v>531</v>
      </c>
      <c r="D15" s="124" t="s">
        <v>5698</v>
      </c>
      <c r="E15" s="123">
        <v>107</v>
      </c>
      <c r="F15" s="124">
        <v>45037</v>
      </c>
      <c r="G15" s="302" t="s">
        <v>2950</v>
      </c>
    </row>
    <row r="16" spans="1:8" x14ac:dyDescent="0.25">
      <c r="A16" s="158">
        <v>15</v>
      </c>
      <c r="B16" s="51" t="s">
        <v>5700</v>
      </c>
      <c r="C16" s="123">
        <v>332</v>
      </c>
      <c r="D16" s="124" t="s">
        <v>5701</v>
      </c>
      <c r="E16" s="123">
        <v>112</v>
      </c>
      <c r="F16" s="124">
        <v>45042</v>
      </c>
      <c r="G16" s="140" t="s">
        <v>2843</v>
      </c>
    </row>
    <row r="17" spans="1:7" x14ac:dyDescent="0.25">
      <c r="A17" s="158">
        <v>16</v>
      </c>
      <c r="B17" s="51" t="s">
        <v>5702</v>
      </c>
      <c r="C17" s="123">
        <v>921</v>
      </c>
      <c r="D17" s="124" t="s">
        <v>5703</v>
      </c>
      <c r="E17" s="123">
        <v>111</v>
      </c>
      <c r="F17" s="124">
        <v>45041</v>
      </c>
      <c r="G17" s="86" t="s">
        <v>2950</v>
      </c>
    </row>
    <row r="18" spans="1:7" x14ac:dyDescent="0.25">
      <c r="A18" s="158">
        <v>17</v>
      </c>
      <c r="B18" s="51" t="s">
        <v>5706</v>
      </c>
      <c r="C18" s="123" t="s">
        <v>5135</v>
      </c>
      <c r="D18" s="124" t="s">
        <v>5707</v>
      </c>
      <c r="E18" s="123">
        <v>113</v>
      </c>
      <c r="F18" s="124">
        <v>45042</v>
      </c>
      <c r="G18" s="140" t="s">
        <v>2843</v>
      </c>
    </row>
    <row r="19" spans="1:7" x14ac:dyDescent="0.25">
      <c r="A19" s="158">
        <v>18</v>
      </c>
      <c r="B19" s="65" t="s">
        <v>5713</v>
      </c>
      <c r="C19" s="287" t="s">
        <v>4308</v>
      </c>
      <c r="D19" s="288" t="s">
        <v>5712</v>
      </c>
      <c r="E19" s="287">
        <v>116</v>
      </c>
      <c r="F19" s="288">
        <v>45043</v>
      </c>
      <c r="G19" s="244" t="s">
        <v>2843</v>
      </c>
    </row>
    <row r="20" spans="1:7" x14ac:dyDescent="0.25">
      <c r="A20" s="158">
        <v>19</v>
      </c>
      <c r="B20" s="65" t="s">
        <v>5720</v>
      </c>
      <c r="C20" s="287" t="s">
        <v>4922</v>
      </c>
      <c r="D20" s="288" t="s">
        <v>5722</v>
      </c>
      <c r="E20" s="287">
        <v>124</v>
      </c>
      <c r="F20" s="288">
        <v>45063</v>
      </c>
      <c r="G20" s="244" t="s">
        <v>2843</v>
      </c>
    </row>
    <row r="21" spans="1:7" x14ac:dyDescent="0.25">
      <c r="A21" s="158">
        <v>20</v>
      </c>
      <c r="B21" s="65" t="s">
        <v>5723</v>
      </c>
      <c r="C21" s="287" t="s">
        <v>4137</v>
      </c>
      <c r="D21" s="288" t="s">
        <v>5722</v>
      </c>
      <c r="E21" s="287">
        <v>125</v>
      </c>
      <c r="F21" s="288">
        <v>45063</v>
      </c>
      <c r="G21" s="244" t="s">
        <v>2843</v>
      </c>
    </row>
    <row r="22" spans="1:7" x14ac:dyDescent="0.25">
      <c r="A22" s="158">
        <v>21</v>
      </c>
      <c r="B22" s="51" t="s">
        <v>5743</v>
      </c>
      <c r="C22" s="123">
        <v>921</v>
      </c>
      <c r="D22" s="124" t="s">
        <v>5726</v>
      </c>
      <c r="E22" s="123">
        <v>155</v>
      </c>
      <c r="F22" s="124">
        <v>45097</v>
      </c>
      <c r="G22" s="86" t="s">
        <v>2950</v>
      </c>
    </row>
    <row r="23" spans="1:7" x14ac:dyDescent="0.25">
      <c r="A23" s="158">
        <v>22</v>
      </c>
      <c r="B23" s="51" t="s">
        <v>5757</v>
      </c>
      <c r="C23" s="123" t="s">
        <v>4525</v>
      </c>
      <c r="D23" s="124" t="s">
        <v>5758</v>
      </c>
      <c r="E23" s="123">
        <v>171</v>
      </c>
      <c r="F23" s="124">
        <v>45107</v>
      </c>
      <c r="G23" s="140" t="s">
        <v>2843</v>
      </c>
    </row>
    <row r="24" spans="1:7" x14ac:dyDescent="0.25">
      <c r="A24" s="158">
        <v>23</v>
      </c>
      <c r="B24" s="51" t="s">
        <v>5829</v>
      </c>
      <c r="C24" s="123">
        <v>342</v>
      </c>
      <c r="D24" s="124" t="s">
        <v>5830</v>
      </c>
      <c r="E24" s="123">
        <v>250</v>
      </c>
      <c r="F24" s="124">
        <v>45175</v>
      </c>
      <c r="G24" s="140" t="s">
        <v>2843</v>
      </c>
    </row>
    <row r="25" spans="1:7" x14ac:dyDescent="0.25">
      <c r="A25" s="158">
        <v>24</v>
      </c>
      <c r="B25" s="51" t="s">
        <v>5833</v>
      </c>
      <c r="C25" s="123">
        <v>31</v>
      </c>
      <c r="D25" s="124" t="s">
        <v>5834</v>
      </c>
      <c r="E25" s="123">
        <v>253</v>
      </c>
      <c r="F25" s="124">
        <v>45175</v>
      </c>
      <c r="G25" s="86" t="s">
        <v>2950</v>
      </c>
    </row>
    <row r="26" spans="1:7" x14ac:dyDescent="0.25">
      <c r="A26" s="158">
        <v>25</v>
      </c>
      <c r="B26" s="65" t="s">
        <v>5852</v>
      </c>
      <c r="C26" s="287" t="s">
        <v>5853</v>
      </c>
      <c r="D26" s="288" t="s">
        <v>5854</v>
      </c>
      <c r="E26" s="287">
        <v>260</v>
      </c>
      <c r="F26" s="288">
        <v>45177</v>
      </c>
      <c r="G26" s="181" t="s">
        <v>2950</v>
      </c>
    </row>
    <row r="27" spans="1:7" x14ac:dyDescent="0.25">
      <c r="A27" s="158">
        <v>26</v>
      </c>
      <c r="B27" s="51" t="s">
        <v>5952</v>
      </c>
      <c r="C27" s="123">
        <v>631</v>
      </c>
      <c r="D27" s="124" t="s">
        <v>5834</v>
      </c>
      <c r="E27" s="123">
        <v>344</v>
      </c>
      <c r="F27" s="124">
        <v>45166</v>
      </c>
      <c r="G27" s="86" t="s">
        <v>2950</v>
      </c>
    </row>
    <row r="28" spans="1:7" x14ac:dyDescent="0.25">
      <c r="A28" s="158">
        <v>27</v>
      </c>
      <c r="B28" s="51" t="s">
        <v>5984</v>
      </c>
      <c r="C28" s="123">
        <v>342</v>
      </c>
      <c r="D28" s="124" t="s">
        <v>5985</v>
      </c>
      <c r="E28" s="123">
        <v>372</v>
      </c>
      <c r="F28" s="124">
        <v>45208</v>
      </c>
      <c r="G28" s="140" t="s">
        <v>2843</v>
      </c>
    </row>
    <row r="29" spans="1:7" x14ac:dyDescent="0.25">
      <c r="A29" s="158">
        <v>28</v>
      </c>
      <c r="B29" s="51" t="s">
        <v>6009</v>
      </c>
      <c r="C29" s="123">
        <v>611</v>
      </c>
      <c r="D29" s="124" t="s">
        <v>5834</v>
      </c>
      <c r="E29" s="123">
        <v>406</v>
      </c>
      <c r="F29" s="124">
        <v>45217</v>
      </c>
      <c r="G29" s="140" t="s">
        <v>2843</v>
      </c>
    </row>
    <row r="30" spans="1:7" x14ac:dyDescent="0.25">
      <c r="A30" s="158">
        <v>29</v>
      </c>
      <c r="B30" s="51" t="s">
        <v>6021</v>
      </c>
      <c r="C30" s="123">
        <v>521</v>
      </c>
      <c r="D30" s="124" t="s">
        <v>5834</v>
      </c>
      <c r="E30" s="123">
        <v>422</v>
      </c>
      <c r="F30" s="124">
        <v>45226</v>
      </c>
      <c r="G30" s="302" t="s">
        <v>2950</v>
      </c>
    </row>
    <row r="31" spans="1:7" x14ac:dyDescent="0.25">
      <c r="A31" s="158">
        <v>30</v>
      </c>
      <c r="B31" s="51" t="s">
        <v>6034</v>
      </c>
      <c r="C31" s="123" t="s">
        <v>4492</v>
      </c>
      <c r="D31" s="124" t="s">
        <v>6035</v>
      </c>
      <c r="E31" s="123">
        <v>430</v>
      </c>
      <c r="F31" s="124">
        <v>45232</v>
      </c>
      <c r="G31" s="140" t="s">
        <v>2843</v>
      </c>
    </row>
    <row r="32" spans="1:7" x14ac:dyDescent="0.25">
      <c r="A32" s="158">
        <v>31</v>
      </c>
      <c r="B32" s="51" t="s">
        <v>5442</v>
      </c>
      <c r="C32" s="123" t="s">
        <v>5059</v>
      </c>
      <c r="D32" s="124" t="s">
        <v>6041</v>
      </c>
      <c r="E32" s="123">
        <v>435</v>
      </c>
      <c r="F32" s="124">
        <v>45233</v>
      </c>
      <c r="G32" s="86" t="s">
        <v>2950</v>
      </c>
    </row>
    <row r="33" spans="1:7" x14ac:dyDescent="0.25">
      <c r="A33" s="158">
        <v>32</v>
      </c>
      <c r="B33" s="51" t="s">
        <v>6043</v>
      </c>
      <c r="C33" s="123" t="s">
        <v>5050</v>
      </c>
      <c r="D33" s="124" t="s">
        <v>5834</v>
      </c>
      <c r="E33" s="123">
        <v>437</v>
      </c>
      <c r="F33" s="124">
        <v>45233</v>
      </c>
      <c r="G33" s="140" t="s">
        <v>2843</v>
      </c>
    </row>
    <row r="34" spans="1:7" x14ac:dyDescent="0.25">
      <c r="A34" s="158">
        <v>33</v>
      </c>
      <c r="B34" s="51" t="s">
        <v>6045</v>
      </c>
      <c r="C34" s="123" t="s">
        <v>5050</v>
      </c>
      <c r="D34" s="124" t="s">
        <v>5834</v>
      </c>
      <c r="E34" s="123">
        <v>439</v>
      </c>
      <c r="F34" s="124">
        <v>45237</v>
      </c>
      <c r="G34" s="140" t="s">
        <v>2843</v>
      </c>
    </row>
    <row r="35" spans="1:7" x14ac:dyDescent="0.25">
      <c r="A35" s="158">
        <v>34</v>
      </c>
      <c r="B35" s="51" t="s">
        <v>6057</v>
      </c>
      <c r="C35" s="123">
        <v>342</v>
      </c>
      <c r="D35" s="124" t="s">
        <v>6058</v>
      </c>
      <c r="E35" s="123">
        <v>457</v>
      </c>
      <c r="F35" s="124">
        <v>45244</v>
      </c>
      <c r="G35" s="140" t="s">
        <v>2843</v>
      </c>
    </row>
    <row r="36" spans="1:7" x14ac:dyDescent="0.25">
      <c r="A36" s="158">
        <v>35</v>
      </c>
      <c r="B36" s="51" t="s">
        <v>6083</v>
      </c>
      <c r="C36" s="123" t="s">
        <v>4492</v>
      </c>
      <c r="D36" s="124" t="s">
        <v>6084</v>
      </c>
      <c r="E36" s="123">
        <v>462</v>
      </c>
      <c r="F36" s="124">
        <v>45245</v>
      </c>
      <c r="G36" s="140" t="s">
        <v>2843</v>
      </c>
    </row>
    <row r="37" spans="1:7" x14ac:dyDescent="0.25">
      <c r="A37" s="158">
        <v>36</v>
      </c>
      <c r="B37" s="51" t="s">
        <v>6086</v>
      </c>
      <c r="C37" s="123">
        <v>941</v>
      </c>
      <c r="D37" s="124" t="s">
        <v>6058</v>
      </c>
      <c r="E37" s="123">
        <v>458</v>
      </c>
      <c r="F37" s="124">
        <v>45244</v>
      </c>
      <c r="G37" s="140" t="s">
        <v>2843</v>
      </c>
    </row>
    <row r="38" spans="1:7" x14ac:dyDescent="0.25">
      <c r="A38" s="158">
        <v>37</v>
      </c>
      <c r="B38" s="51" t="s">
        <v>6103</v>
      </c>
      <c r="C38" s="123">
        <v>621</v>
      </c>
      <c r="D38" s="124" t="s">
        <v>5834</v>
      </c>
      <c r="E38" s="123">
        <v>477</v>
      </c>
      <c r="F38" s="124" t="s">
        <v>6104</v>
      </c>
      <c r="G38" s="86" t="s">
        <v>2950</v>
      </c>
    </row>
    <row r="39" spans="1:7" x14ac:dyDescent="0.25">
      <c r="A39" s="158">
        <v>38</v>
      </c>
      <c r="B39" s="51" t="s">
        <v>6124</v>
      </c>
      <c r="C39" s="123" t="s">
        <v>5763</v>
      </c>
      <c r="D39" s="124" t="s">
        <v>5834</v>
      </c>
      <c r="E39" s="123">
        <v>489</v>
      </c>
      <c r="F39" s="124">
        <v>45257</v>
      </c>
      <c r="G39" s="140" t="s">
        <v>2843</v>
      </c>
    </row>
    <row r="40" spans="1:7" x14ac:dyDescent="0.25">
      <c r="A40" s="158">
        <v>39</v>
      </c>
      <c r="B40" s="51" t="s">
        <v>6145</v>
      </c>
      <c r="C40" s="123">
        <v>531</v>
      </c>
      <c r="D40" s="124" t="s">
        <v>5834</v>
      </c>
      <c r="E40" s="123">
        <v>517</v>
      </c>
      <c r="F40" s="124">
        <v>45282</v>
      </c>
      <c r="G40" s="86" t="s">
        <v>2950</v>
      </c>
    </row>
    <row r="41" spans="1:7" x14ac:dyDescent="0.25">
      <c r="A41" s="158">
        <v>40</v>
      </c>
      <c r="B41" s="51" t="s">
        <v>6148</v>
      </c>
      <c r="C41" s="123" t="s">
        <v>6149</v>
      </c>
      <c r="D41" s="124" t="s">
        <v>6150</v>
      </c>
      <c r="E41" s="123">
        <v>518</v>
      </c>
      <c r="F41" s="124">
        <v>45285</v>
      </c>
      <c r="G41" s="86" t="s">
        <v>2950</v>
      </c>
    </row>
    <row r="42" spans="1:7" x14ac:dyDescent="0.25">
      <c r="A42" s="158">
        <v>41</v>
      </c>
      <c r="B42" s="51" t="s">
        <v>6151</v>
      </c>
      <c r="C42" s="123" t="s">
        <v>5763</v>
      </c>
      <c r="D42" s="124" t="s">
        <v>6152</v>
      </c>
      <c r="E42" s="123">
        <v>519</v>
      </c>
      <c r="F42" s="124">
        <v>45285</v>
      </c>
      <c r="G42" s="140" t="s">
        <v>2843</v>
      </c>
    </row>
    <row r="43" spans="1:7" x14ac:dyDescent="0.25">
      <c r="A43" s="158">
        <v>42</v>
      </c>
      <c r="B43" s="51" t="s">
        <v>6172</v>
      </c>
      <c r="C43" s="123">
        <v>141</v>
      </c>
      <c r="D43" s="124" t="s">
        <v>6173</v>
      </c>
      <c r="E43" s="123">
        <v>17</v>
      </c>
      <c r="F43" s="124">
        <v>45313</v>
      </c>
      <c r="G43" s="302" t="s">
        <v>2950</v>
      </c>
    </row>
    <row r="44" spans="1:7" x14ac:dyDescent="0.25">
      <c r="A44" s="158">
        <v>43</v>
      </c>
      <c r="B44" s="51" t="s">
        <v>6184</v>
      </c>
      <c r="C44" s="123">
        <v>342</v>
      </c>
      <c r="D44" s="124" t="s">
        <v>6185</v>
      </c>
      <c r="E44" s="123">
        <v>23</v>
      </c>
      <c r="F44" s="124">
        <v>45320</v>
      </c>
      <c r="G44" s="140" t="s">
        <v>2843</v>
      </c>
    </row>
    <row r="46" spans="1:7" ht="18.75" x14ac:dyDescent="0.3">
      <c r="E46" s="45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Y400"/>
  <sheetViews>
    <sheetView zoomScaleNormal="100" workbookViewId="0">
      <pane ySplit="2" topLeftCell="A227" activePane="bottomLeft" state="frozen"/>
      <selection pane="bottomLeft" activeCell="E239" sqref="E239:E242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6191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395</v>
      </c>
      <c r="G4" s="24">
        <f>C6+C13+C24+C32+C37+C44+C52+C114+C127+C128+C137+C138+C146+C157+C57+C66+C89+C98+C14+C15+C25+C26+C67+C115+C129+C147+C158+C108+C99</f>
        <v>380</v>
      </c>
      <c r="H4" s="24">
        <f>C7+C16+C27+C33+C38+C46+C53+C58+C116+C130+C131+C139+C148+C159+C140+C90+C101+C70+C71+C117+C109</f>
        <v>370</v>
      </c>
      <c r="I4" s="24">
        <f>C8+C34+C39+C48+C54+C59+C118+C132+C141+C150+C161+C162+C133+C91+C103+C74+C76+C142+C163+C119+C49</f>
        <v>282</v>
      </c>
      <c r="J4" s="24"/>
      <c r="K4" s="170">
        <f>F4+G4+H4+I4</f>
        <v>1427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3</v>
      </c>
      <c r="C6" s="24">
        <v>23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359</v>
      </c>
      <c r="G7" s="5">
        <f>B6+B13+B14+B15+B24+B25+B26+B32+B37+B44+B52+B57+B114+B127+B128+B137+B146+B157+B158+B138+B66+B89+B98+B67+B115+B147+B68+B69+B99+B45+B83+B84+B108+B100</f>
        <v>244</v>
      </c>
      <c r="H7" s="5">
        <f>B7+B16+B17+B18+B27+B28+B29+B33+B38+B46+B53+B58+B116+B130+B131+B139+B140+B148+B159+B160+B90+B101+B70+B71+B117+B149+B74+B47+B72+B73+B102+B85+B86</f>
        <v>218</v>
      </c>
      <c r="I7" s="5">
        <f>B8+B34+B39+B48+B54+B59+B118+B132+B141+B142+B150+B161+B162+B163+B91+B103+B76+B133+B77+B75+B119+B151+B49+B78+B79+B104</f>
        <v>77</v>
      </c>
      <c r="J7" s="5"/>
      <c r="K7" s="94">
        <f>SUM(F7+G7+H7+I7)</f>
        <v>898</v>
      </c>
      <c r="M7" s="451"/>
      <c r="N7" s="8" t="s">
        <v>6210</v>
      </c>
    </row>
    <row r="8" spans="1:19" x14ac:dyDescent="0.25">
      <c r="A8" s="62">
        <v>141</v>
      </c>
      <c r="B8" s="5">
        <v>1</v>
      </c>
      <c r="C8" s="24">
        <v>21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9</v>
      </c>
      <c r="H10" s="5">
        <f>D7+D16+D17+D18+D27+D28+D29+D33+D38+D46+D53+D58+D116+D130+D131+D139+D148+D159+D160+D67+D90+D101+D70+D71+D149+D117+D47</f>
        <v>12</v>
      </c>
      <c r="I10" s="5">
        <f>D8+D34+D39+D48+D54+D59+D118+D132+D141+D142+D150+D161+D162+D163+D91+D103+D74+D76+D133+D79</f>
        <v>10</v>
      </c>
      <c r="J10" s="5"/>
      <c r="K10" s="94">
        <f>SUM(F10+G10+H10+I10)</f>
        <v>38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2363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761</v>
      </c>
      <c r="G16" s="5">
        <f>SUM(G4+G7+G10)</f>
        <v>633</v>
      </c>
      <c r="H16" s="5">
        <f>SUM(H4+H7+H10)</f>
        <v>600</v>
      </c>
      <c r="I16" s="5">
        <f>SUM(I4+I7+I10)</f>
        <v>369</v>
      </c>
      <c r="J16" s="5"/>
      <c r="K16" s="94">
        <f>SUM(F16+G16+H16+I16)</f>
        <v>2363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20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24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19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29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21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23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20</v>
      </c>
      <c r="D59" s="5">
        <v>0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28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4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17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24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10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24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24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22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898</v>
      </c>
      <c r="C165" s="176">
        <f>SUM(C4:C164)</f>
        <v>1427</v>
      </c>
      <c r="D165" s="176">
        <f>SUM(D4:D164)</f>
        <v>38</v>
      </c>
      <c r="E165" s="165"/>
      <c r="F165" s="176"/>
      <c r="G165" s="165"/>
      <c r="H165" s="165"/>
      <c r="I165" s="165"/>
      <c r="J165" s="165"/>
      <c r="K165" s="176">
        <f>B165+C165+D165</f>
        <v>2363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9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30</v>
      </c>
      <c r="J192" s="24"/>
      <c r="K192" s="170">
        <f>SUM(F192:J192)</f>
        <v>257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29</v>
      </c>
      <c r="G194" s="165">
        <f>SUM(B180+B202+B210+B211+B218+B219)</f>
        <v>39</v>
      </c>
      <c r="H194" s="165">
        <f>SUM(B181+B182+B183+B203+B212+B220+B221)</f>
        <v>36</v>
      </c>
      <c r="I194" s="165">
        <f>B184+B186+B204+B213+B222+B223</f>
        <v>49</v>
      </c>
      <c r="J194" s="165">
        <f>B189+B225</f>
        <v>51</v>
      </c>
      <c r="K194" s="176">
        <f>SUM(F194:J194)</f>
        <v>204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4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114</v>
      </c>
      <c r="G198" s="96">
        <f>G192+G194+G196</f>
        <v>124</v>
      </c>
      <c r="H198" s="96">
        <f>H192+H194+H196</f>
        <v>94</v>
      </c>
      <c r="I198" s="96">
        <f>I192+I194+I196</f>
        <v>80</v>
      </c>
      <c r="J198" s="96">
        <f>SUM(J192+J194+J196)</f>
        <v>53</v>
      </c>
      <c r="K198" s="167">
        <f>SUM(K192:K197)</f>
        <v>465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465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9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11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4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204</v>
      </c>
      <c r="C232" s="179">
        <f>SUM(C176:C231)</f>
        <v>257</v>
      </c>
      <c r="D232" s="179">
        <f>SUM(D179:D230)</f>
        <v>4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465</v>
      </c>
    </row>
    <row r="233" spans="1:18" ht="15.75" thickTop="1" x14ac:dyDescent="0.25">
      <c r="A233" s="24" t="s">
        <v>1802</v>
      </c>
      <c r="B233" s="24">
        <f>B232+B165</f>
        <v>1102</v>
      </c>
      <c r="C233" s="24">
        <f>C165+C232</f>
        <v>1684</v>
      </c>
      <c r="D233" s="24">
        <f>D165+D232</f>
        <v>42</v>
      </c>
      <c r="E233" s="24"/>
      <c r="F233" s="24"/>
      <c r="G233" s="24"/>
      <c r="H233" s="24"/>
      <c r="I233" s="24"/>
      <c r="J233" s="24"/>
      <c r="K233" s="24">
        <f>K232+K165</f>
        <v>2828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6192</v>
      </c>
      <c r="E239" s="253" t="s">
        <v>6096</v>
      </c>
      <c r="P239" t="s">
        <v>6199</v>
      </c>
      <c r="Q239" s="253"/>
      <c r="R239" s="253"/>
    </row>
    <row r="240" spans="1:18" x14ac:dyDescent="0.25">
      <c r="A240" s="253" t="s">
        <v>6194</v>
      </c>
      <c r="B240" s="253"/>
      <c r="C240" s="253"/>
      <c r="D240" s="253"/>
      <c r="E240" s="253" t="s">
        <v>6195</v>
      </c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76" t="s">
        <v>6213</v>
      </c>
      <c r="Q240" s="253"/>
      <c r="R240" s="253"/>
    </row>
    <row r="241" spans="1:18" x14ac:dyDescent="0.25">
      <c r="A241" s="253" t="s">
        <v>6196</v>
      </c>
      <c r="B241" s="253"/>
      <c r="C241" s="253"/>
      <c r="D241" s="253"/>
      <c r="E241" t="s">
        <v>6206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s="253" t="s">
        <v>6197</v>
      </c>
      <c r="B242" s="253"/>
      <c r="C242" s="253"/>
      <c r="D242" s="253"/>
      <c r="E242" s="253" t="s">
        <v>5975</v>
      </c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s="253" t="s">
        <v>6198</v>
      </c>
      <c r="E243" s="276" t="s">
        <v>6212</v>
      </c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6202</v>
      </c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 t="s">
        <v>6203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 t="s">
        <v>6205</v>
      </c>
      <c r="E246" s="253"/>
      <c r="Q246" s="252"/>
      <c r="R246" s="252"/>
    </row>
    <row r="247" spans="1:18" x14ac:dyDescent="0.25">
      <c r="A247" s="253" t="s">
        <v>6207</v>
      </c>
      <c r="E247" s="253"/>
      <c r="P247" s="253"/>
    </row>
    <row r="248" spans="1:18" x14ac:dyDescent="0.25">
      <c r="A248" s="253"/>
      <c r="C248" s="252"/>
      <c r="E248" s="253"/>
      <c r="P248" s="253"/>
    </row>
    <row r="249" spans="1:18" x14ac:dyDescent="0.25">
      <c r="A249" s="253"/>
      <c r="E249" s="253"/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 t="s">
        <v>6193</v>
      </c>
      <c r="P270" s="253" t="s">
        <v>6194</v>
      </c>
    </row>
    <row r="271" spans="1:16" x14ac:dyDescent="0.25">
      <c r="B271" s="253"/>
      <c r="C271" s="253"/>
      <c r="E271" s="253" t="s">
        <v>6201</v>
      </c>
      <c r="P271" s="253" t="s">
        <v>6200</v>
      </c>
    </row>
    <row r="272" spans="1:16" x14ac:dyDescent="0.25">
      <c r="B272" s="253"/>
      <c r="C272" s="253"/>
      <c r="E272" s="253"/>
      <c r="P272" t="s">
        <v>6206</v>
      </c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B341" s="166"/>
      <c r="E341" s="253"/>
    </row>
    <row r="342" spans="1:18" x14ac:dyDescent="0.25"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/>
      <c r="B357" s="253"/>
      <c r="C357" s="253"/>
      <c r="D357" s="253"/>
      <c r="E357" s="253" t="s">
        <v>6204</v>
      </c>
      <c r="F357" s="253"/>
      <c r="G357" s="253"/>
    </row>
    <row r="358" spans="1:16" x14ac:dyDescent="0.25">
      <c r="A358" s="253"/>
      <c r="C358" s="253"/>
      <c r="D358" s="253"/>
      <c r="E358" s="253"/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6198</v>
      </c>
      <c r="C389" s="253"/>
      <c r="D389" s="253"/>
      <c r="E389" s="253"/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Y400"/>
  <sheetViews>
    <sheetView zoomScaleNormal="100" workbookViewId="0">
      <pane ySplit="2" topLeftCell="A221" activePane="bottomLeft" state="frozen"/>
      <selection pane="bottomLeft" activeCell="N185" sqref="N185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6191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395</v>
      </c>
      <c r="G4" s="24">
        <f>C6+C13+C24+C32+C37+C44+C52+C114+C127+C128+C137+C138+C146+C157+C57+C66+C89+C98+C14+C15+C25+C26+C67+C115+C129+C147+C158+C108+C99</f>
        <v>380</v>
      </c>
      <c r="H4" s="24">
        <f>C7+C16+C27+C33+C38+C46+C53+C58+C116+C130+C131+C139+C148+C159+C140+C90+C101+C70+C71+C117+C109</f>
        <v>370</v>
      </c>
      <c r="I4" s="24">
        <f>C8+C34+C39+C48+C54+C59+C118+C132+C141+C150+C161+C162+C133+C91+C103+C74+C76+C142+C163+C119+C49</f>
        <v>282</v>
      </c>
      <c r="J4" s="24"/>
      <c r="K4" s="170">
        <f>F4+G4+H4+I4</f>
        <v>1427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3</v>
      </c>
      <c r="C6" s="24">
        <v>23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6208</v>
      </c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359</v>
      </c>
      <c r="G7" s="5">
        <f>B6+B13+B14+B15+B24+B25+B26+B32+B37+B44+B52+B57+B114+B127+B128+B137+B146+B157+B158+B138+B66+B89+B98+B67+B115+B147+B68+B69+B99+B45+B83+B84+B108+B100</f>
        <v>244</v>
      </c>
      <c r="H7" s="5">
        <f>B7+B16+B17+B18+B27+B28+B29+B33+B38+B46+B53+B58+B116+B130+B131+B139+B140+B148+B159+B160+B90+B101+B70+B71+B117+B149+B74+B47+B72+B73+B102+B85+B86</f>
        <v>218</v>
      </c>
      <c r="I7" s="5">
        <f>B8+B34+B39+B48+B54+B59+B118+B132+B141+B142+B150+B161+B162+B163+B91+B103+B76+B133+B77+B75+B119+B151+B49+B78+B79+B104</f>
        <v>187</v>
      </c>
      <c r="J7" s="5"/>
      <c r="K7" s="94">
        <f>SUM(F7+G7+H7+I7)</f>
        <v>1008</v>
      </c>
      <c r="M7" s="451"/>
      <c r="N7" s="8"/>
    </row>
    <row r="8" spans="1:19" x14ac:dyDescent="0.25">
      <c r="A8" s="62">
        <v>141</v>
      </c>
      <c r="B8" s="5">
        <v>1</v>
      </c>
      <c r="C8" s="24">
        <v>21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9</v>
      </c>
      <c r="H10" s="5">
        <f>D7+D16+D17+D18+D27+D28+D29+D33+D38+D46+D53+D58+D116+D130+D131+D139+D148+D159+D160+D67+D90+D101+D70+D71+D149+D117+D47</f>
        <v>12</v>
      </c>
      <c r="I10" s="5">
        <f>D8+D34+D39+D48+D54+D59+D118+D132+D141+D142+D150+D161+D162+D163+D91+D103+D74+D76+D133+D79</f>
        <v>10</v>
      </c>
      <c r="J10" s="5"/>
      <c r="K10" s="94">
        <f>SUM(F10+G10+H10+I10)</f>
        <v>38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2473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24</v>
      </c>
      <c r="D16" s="5">
        <v>1</v>
      </c>
      <c r="E16" s="135" t="s">
        <v>2843</v>
      </c>
      <c r="F16" s="5">
        <f>SUM(F4+F7+F10)</f>
        <v>761</v>
      </c>
      <c r="G16" s="5">
        <f>SUM(G4+G7+G10)</f>
        <v>633</v>
      </c>
      <c r="H16" s="5">
        <f>SUM(H4+H7+H10)</f>
        <v>600</v>
      </c>
      <c r="I16" s="5">
        <f>SUM(I4+I7+I10)</f>
        <v>479</v>
      </c>
      <c r="J16" s="5"/>
      <c r="K16" s="94">
        <f>SUM(F16+G16+H16+I16)</f>
        <v>2473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20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24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25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19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29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25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23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21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23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20</v>
      </c>
      <c r="D59" s="5">
        <v>0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28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16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28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26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22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18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25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23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24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0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4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5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17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25</v>
      </c>
      <c r="D103" s="5">
        <v>1</v>
      </c>
      <c r="E103" s="264" t="s">
        <v>2843</v>
      </c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24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10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24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24</v>
      </c>
      <c r="D146" s="96">
        <v>2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22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1008</v>
      </c>
      <c r="C165" s="176">
        <f>SUM(C4:C164)</f>
        <v>1427</v>
      </c>
      <c r="D165" s="176">
        <f>SUM(D4:D164)</f>
        <v>38</v>
      </c>
      <c r="E165" s="165"/>
      <c r="F165" s="176"/>
      <c r="G165" s="165"/>
      <c r="H165" s="165"/>
      <c r="I165" s="165"/>
      <c r="J165" s="165"/>
      <c r="K165" s="176">
        <f>B165+C165+D165</f>
        <v>2473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9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45</v>
      </c>
      <c r="J192" s="24"/>
      <c r="K192" s="170">
        <f>SUM(F192:J192)</f>
        <v>272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29</v>
      </c>
      <c r="G194" s="165">
        <f>SUM(B180+B202+B210+B211+B218+B219)</f>
        <v>39</v>
      </c>
      <c r="H194" s="165">
        <f>SUM(B181+B182+B183+B203+B212+B220+B221)</f>
        <v>36</v>
      </c>
      <c r="I194" s="165">
        <f>B184+B186+B204+B213+B222+B223</f>
        <v>54</v>
      </c>
      <c r="J194" s="165">
        <f>B189+B225</f>
        <v>51</v>
      </c>
      <c r="K194" s="176">
        <f>SUM(F194:J194)</f>
        <v>209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4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114</v>
      </c>
      <c r="G198" s="96">
        <f>G192+G194+G196</f>
        <v>124</v>
      </c>
      <c r="H198" s="96">
        <f>H192+H194+H196</f>
        <v>94</v>
      </c>
      <c r="I198" s="96">
        <f>I192+I194+I196</f>
        <v>100</v>
      </c>
      <c r="J198" s="96">
        <f>SUM(J192+J194+J196)</f>
        <v>53</v>
      </c>
      <c r="K198" s="167">
        <f>SUM(K192:K197)</f>
        <v>485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485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5</v>
      </c>
      <c r="C204" s="96">
        <v>15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9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11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4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209</v>
      </c>
      <c r="C232" s="179">
        <f>SUM(C176:C231)</f>
        <v>272</v>
      </c>
      <c r="D232" s="179">
        <f>SUM(D179:D230)</f>
        <v>4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485</v>
      </c>
    </row>
    <row r="233" spans="1:18" ht="15.75" thickTop="1" x14ac:dyDescent="0.25">
      <c r="A233" s="24" t="s">
        <v>1802</v>
      </c>
      <c r="B233" s="24">
        <f>B232+B165</f>
        <v>1217</v>
      </c>
      <c r="C233" s="24">
        <f>C165+C232</f>
        <v>1699</v>
      </c>
      <c r="D233" s="24">
        <f>D165+D232</f>
        <v>42</v>
      </c>
      <c r="E233" s="24"/>
      <c r="F233" s="24"/>
      <c r="G233" s="24"/>
      <c r="H233" s="24"/>
      <c r="I233" s="24"/>
      <c r="J233" s="24"/>
      <c r="K233" s="24">
        <f>K232+K165</f>
        <v>2958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s="253" t="s">
        <v>6192</v>
      </c>
      <c r="E239" s="253" t="s">
        <v>6096</v>
      </c>
      <c r="P239" t="s">
        <v>6199</v>
      </c>
      <c r="Q239" s="253"/>
      <c r="R239" s="253"/>
    </row>
    <row r="240" spans="1:18" x14ac:dyDescent="0.25">
      <c r="A240" s="253" t="s">
        <v>6194</v>
      </c>
      <c r="B240" s="253"/>
      <c r="C240" s="253"/>
      <c r="D240" s="253"/>
      <c r="E240" s="253" t="s">
        <v>6195</v>
      </c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Q240" s="253"/>
      <c r="R240" s="253"/>
    </row>
    <row r="241" spans="1:18" x14ac:dyDescent="0.25">
      <c r="A241" s="253" t="s">
        <v>6196</v>
      </c>
      <c r="B241" s="253"/>
      <c r="C241" s="253"/>
      <c r="D241" s="253"/>
      <c r="E241" t="s">
        <v>6206</v>
      </c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s="253" t="s">
        <v>6197</v>
      </c>
      <c r="B242" s="253"/>
      <c r="C242" s="253"/>
      <c r="D242" s="253"/>
      <c r="E242" s="253" t="s">
        <v>5975</v>
      </c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s="253" t="s">
        <v>6198</v>
      </c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s="253" t="s">
        <v>6202</v>
      </c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s="253" t="s">
        <v>6203</v>
      </c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s="253" t="s">
        <v>6205</v>
      </c>
      <c r="E246" s="253"/>
      <c r="Q246" s="252"/>
      <c r="R246" s="252"/>
    </row>
    <row r="247" spans="1:18" x14ac:dyDescent="0.25">
      <c r="A247" s="253" t="s">
        <v>6207</v>
      </c>
      <c r="E247" s="253"/>
      <c r="P247" s="253"/>
    </row>
    <row r="248" spans="1:18" x14ac:dyDescent="0.25">
      <c r="A248" s="253"/>
      <c r="C248" s="252"/>
      <c r="E248" s="253"/>
      <c r="P248" s="253"/>
    </row>
    <row r="249" spans="1:18" x14ac:dyDescent="0.25">
      <c r="A249" s="253"/>
      <c r="E249" s="253"/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 t="s">
        <v>6193</v>
      </c>
      <c r="P270" s="253" t="s">
        <v>6194</v>
      </c>
    </row>
    <row r="271" spans="1:16" x14ac:dyDescent="0.25">
      <c r="B271" s="253"/>
      <c r="C271" s="253"/>
      <c r="E271" s="253" t="s">
        <v>6201</v>
      </c>
      <c r="P271" s="253" t="s">
        <v>6200</v>
      </c>
    </row>
    <row r="272" spans="1:16" x14ac:dyDescent="0.25">
      <c r="B272" s="253"/>
      <c r="C272" s="253"/>
      <c r="E272" s="253"/>
      <c r="P272" t="s">
        <v>6206</v>
      </c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B341" s="166"/>
      <c r="E341" s="253"/>
    </row>
    <row r="342" spans="1:18" x14ac:dyDescent="0.25"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/>
      <c r="B357" s="253"/>
      <c r="C357" s="253"/>
      <c r="D357" s="253"/>
      <c r="E357" s="253" t="s">
        <v>6204</v>
      </c>
      <c r="F357" s="253"/>
      <c r="G357" s="253"/>
    </row>
    <row r="358" spans="1:16" x14ac:dyDescent="0.25">
      <c r="A358" s="253"/>
      <c r="C358" s="253"/>
      <c r="D358" s="253"/>
      <c r="E358" s="253"/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6198</v>
      </c>
      <c r="C389" s="253"/>
      <c r="D389" s="253"/>
      <c r="E389" s="253"/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H45"/>
  <sheetViews>
    <sheetView topLeftCell="A22" workbookViewId="0">
      <selection activeCell="B21" sqref="B2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5649</v>
      </c>
      <c r="C6" s="123">
        <v>841</v>
      </c>
      <c r="D6" s="124" t="s">
        <v>4988</v>
      </c>
      <c r="E6" s="123">
        <v>98</v>
      </c>
      <c r="F6" s="124">
        <v>44642</v>
      </c>
      <c r="G6" s="86" t="s">
        <v>2950</v>
      </c>
      <c r="H6" t="s">
        <v>5648</v>
      </c>
    </row>
    <row r="7" spans="1:8" x14ac:dyDescent="0.25">
      <c r="A7" s="158">
        <v>6</v>
      </c>
      <c r="B7" s="51" t="s">
        <v>5202</v>
      </c>
      <c r="C7" s="123" t="s">
        <v>5203</v>
      </c>
      <c r="D7" s="124" t="s">
        <v>5172</v>
      </c>
      <c r="E7" s="123">
        <v>299</v>
      </c>
      <c r="F7" s="124">
        <v>44811</v>
      </c>
      <c r="G7" s="86" t="s">
        <v>2950</v>
      </c>
      <c r="H7" t="s">
        <v>5857</v>
      </c>
    </row>
    <row r="8" spans="1:8" x14ac:dyDescent="0.25">
      <c r="A8" s="158">
        <v>7</v>
      </c>
      <c r="B8" s="51" t="s">
        <v>5390</v>
      </c>
      <c r="C8" s="123">
        <v>611</v>
      </c>
      <c r="D8" s="124" t="s">
        <v>5172</v>
      </c>
      <c r="E8" s="123">
        <v>419</v>
      </c>
      <c r="F8" s="124">
        <v>44846</v>
      </c>
      <c r="G8" s="86" t="s">
        <v>2950</v>
      </c>
      <c r="H8" t="s">
        <v>5986</v>
      </c>
    </row>
    <row r="9" spans="1:8" x14ac:dyDescent="0.25">
      <c r="A9" s="158">
        <v>8</v>
      </c>
      <c r="B9" s="51" t="s">
        <v>3946</v>
      </c>
      <c r="C9" s="123">
        <v>831</v>
      </c>
      <c r="D9" s="124" t="s">
        <v>5587</v>
      </c>
      <c r="E9" s="123">
        <v>17</v>
      </c>
      <c r="F9" s="124">
        <v>44945</v>
      </c>
      <c r="G9" s="86" t="s">
        <v>2950</v>
      </c>
      <c r="H9" t="s">
        <v>6166</v>
      </c>
    </row>
    <row r="10" spans="1:8" x14ac:dyDescent="0.25">
      <c r="A10" s="158">
        <v>9</v>
      </c>
      <c r="B10" s="51" t="s">
        <v>5601</v>
      </c>
      <c r="C10" s="123" t="s">
        <v>5050</v>
      </c>
      <c r="D10" s="124" t="s">
        <v>5602</v>
      </c>
      <c r="E10" s="123">
        <v>28</v>
      </c>
      <c r="F10" s="124">
        <v>44951</v>
      </c>
      <c r="G10" s="140" t="s">
        <v>2843</v>
      </c>
    </row>
    <row r="11" spans="1:8" x14ac:dyDescent="0.25">
      <c r="A11" s="158">
        <v>10</v>
      </c>
      <c r="B11" s="51" t="s">
        <v>5642</v>
      </c>
      <c r="C11" s="334" t="s">
        <v>3981</v>
      </c>
      <c r="D11" s="124" t="s">
        <v>5643</v>
      </c>
      <c r="E11" s="123">
        <v>71</v>
      </c>
      <c r="F11" s="124">
        <v>44987</v>
      </c>
      <c r="G11" s="86" t="s">
        <v>2950</v>
      </c>
    </row>
    <row r="12" spans="1:8" x14ac:dyDescent="0.25">
      <c r="A12" s="158">
        <v>11</v>
      </c>
      <c r="B12" s="51" t="s">
        <v>5645</v>
      </c>
      <c r="C12" s="123" t="s">
        <v>5646</v>
      </c>
      <c r="D12" s="124" t="s">
        <v>5647</v>
      </c>
      <c r="E12" s="123">
        <v>73</v>
      </c>
      <c r="F12" s="124">
        <v>44988</v>
      </c>
      <c r="G12" s="140" t="s">
        <v>2843</v>
      </c>
    </row>
    <row r="13" spans="1:8" x14ac:dyDescent="0.25">
      <c r="A13" s="158">
        <v>12</v>
      </c>
      <c r="B13" s="51" t="s">
        <v>5652</v>
      </c>
      <c r="C13" s="123" t="s">
        <v>4525</v>
      </c>
      <c r="D13" s="124" t="s">
        <v>5657</v>
      </c>
      <c r="E13" s="123">
        <v>76</v>
      </c>
      <c r="F13" s="124">
        <v>44994</v>
      </c>
      <c r="G13" s="140" t="s">
        <v>2843</v>
      </c>
    </row>
    <row r="14" spans="1:8" x14ac:dyDescent="0.25">
      <c r="A14" s="158">
        <v>13</v>
      </c>
      <c r="B14" s="51" t="s">
        <v>5697</v>
      </c>
      <c r="C14" s="123">
        <v>531</v>
      </c>
      <c r="D14" s="124" t="s">
        <v>5698</v>
      </c>
      <c r="E14" s="123">
        <v>107</v>
      </c>
      <c r="F14" s="124">
        <v>45037</v>
      </c>
      <c r="G14" s="302" t="s">
        <v>2950</v>
      </c>
    </row>
    <row r="15" spans="1:8" x14ac:dyDescent="0.25">
      <c r="A15" s="158">
        <v>14</v>
      </c>
      <c r="B15" s="51" t="s">
        <v>5700</v>
      </c>
      <c r="C15" s="123">
        <v>332</v>
      </c>
      <c r="D15" s="124" t="s">
        <v>5701</v>
      </c>
      <c r="E15" s="123">
        <v>112</v>
      </c>
      <c r="F15" s="124">
        <v>45042</v>
      </c>
      <c r="G15" s="140" t="s">
        <v>2843</v>
      </c>
    </row>
    <row r="16" spans="1:8" x14ac:dyDescent="0.25">
      <c r="A16" s="158">
        <v>15</v>
      </c>
      <c r="B16" s="51" t="s">
        <v>5702</v>
      </c>
      <c r="C16" s="123">
        <v>921</v>
      </c>
      <c r="D16" s="124" t="s">
        <v>5703</v>
      </c>
      <c r="E16" s="123">
        <v>111</v>
      </c>
      <c r="F16" s="124">
        <v>45041</v>
      </c>
      <c r="G16" s="86" t="s">
        <v>2950</v>
      </c>
    </row>
    <row r="17" spans="1:7" x14ac:dyDescent="0.25">
      <c r="A17" s="158">
        <v>16</v>
      </c>
      <c r="B17" s="51" t="s">
        <v>5706</v>
      </c>
      <c r="C17" s="123" t="s">
        <v>5135</v>
      </c>
      <c r="D17" s="124" t="s">
        <v>5707</v>
      </c>
      <c r="E17" s="123">
        <v>113</v>
      </c>
      <c r="F17" s="124">
        <v>45042</v>
      </c>
      <c r="G17" s="140" t="s">
        <v>2843</v>
      </c>
    </row>
    <row r="18" spans="1:7" x14ac:dyDescent="0.25">
      <c r="A18" s="158">
        <v>17</v>
      </c>
      <c r="B18" s="65" t="s">
        <v>5713</v>
      </c>
      <c r="C18" s="287" t="s">
        <v>4308</v>
      </c>
      <c r="D18" s="288" t="s">
        <v>5712</v>
      </c>
      <c r="E18" s="287">
        <v>116</v>
      </c>
      <c r="F18" s="288">
        <v>45043</v>
      </c>
      <c r="G18" s="244" t="s">
        <v>2843</v>
      </c>
    </row>
    <row r="19" spans="1:7" x14ac:dyDescent="0.25">
      <c r="A19" s="158">
        <v>18</v>
      </c>
      <c r="B19" s="65" t="s">
        <v>5720</v>
      </c>
      <c r="C19" s="287" t="s">
        <v>4922</v>
      </c>
      <c r="D19" s="288" t="s">
        <v>5722</v>
      </c>
      <c r="E19" s="287">
        <v>124</v>
      </c>
      <c r="F19" s="288">
        <v>45063</v>
      </c>
      <c r="G19" s="244" t="s">
        <v>2843</v>
      </c>
    </row>
    <row r="20" spans="1:7" x14ac:dyDescent="0.25">
      <c r="A20" s="158">
        <v>19</v>
      </c>
      <c r="B20" s="65" t="s">
        <v>5723</v>
      </c>
      <c r="C20" s="287" t="s">
        <v>4137</v>
      </c>
      <c r="D20" s="288" t="s">
        <v>5722</v>
      </c>
      <c r="E20" s="287">
        <v>125</v>
      </c>
      <c r="F20" s="288">
        <v>45063</v>
      </c>
      <c r="G20" s="244" t="s">
        <v>2843</v>
      </c>
    </row>
    <row r="21" spans="1:7" x14ac:dyDescent="0.25">
      <c r="A21" s="158">
        <v>20</v>
      </c>
      <c r="B21" s="51" t="s">
        <v>5743</v>
      </c>
      <c r="C21" s="123">
        <v>921</v>
      </c>
      <c r="D21" s="124" t="s">
        <v>5726</v>
      </c>
      <c r="E21" s="123">
        <v>155</v>
      </c>
      <c r="F21" s="124">
        <v>45097</v>
      </c>
      <c r="G21" s="86" t="s">
        <v>2950</v>
      </c>
    </row>
    <row r="22" spans="1:7" x14ac:dyDescent="0.25">
      <c r="A22" s="158">
        <v>21</v>
      </c>
      <c r="B22" s="51" t="s">
        <v>5757</v>
      </c>
      <c r="C22" s="123" t="s">
        <v>4525</v>
      </c>
      <c r="D22" s="124" t="s">
        <v>5758</v>
      </c>
      <c r="E22" s="123">
        <v>171</v>
      </c>
      <c r="F22" s="124">
        <v>45107</v>
      </c>
      <c r="G22" s="140" t="s">
        <v>2843</v>
      </c>
    </row>
    <row r="23" spans="1:7" x14ac:dyDescent="0.25">
      <c r="A23" s="158">
        <v>22</v>
      </c>
      <c r="B23" s="51" t="s">
        <v>5829</v>
      </c>
      <c r="C23" s="123">
        <v>342</v>
      </c>
      <c r="D23" s="124" t="s">
        <v>5830</v>
      </c>
      <c r="E23" s="123">
        <v>250</v>
      </c>
      <c r="F23" s="124">
        <v>45175</v>
      </c>
      <c r="G23" s="140" t="s">
        <v>2843</v>
      </c>
    </row>
    <row r="24" spans="1:7" x14ac:dyDescent="0.25">
      <c r="A24" s="158">
        <v>23</v>
      </c>
      <c r="B24" s="51" t="s">
        <v>5833</v>
      </c>
      <c r="C24" s="123">
        <v>31</v>
      </c>
      <c r="D24" s="124" t="s">
        <v>5834</v>
      </c>
      <c r="E24" s="123">
        <v>253</v>
      </c>
      <c r="F24" s="124">
        <v>45175</v>
      </c>
      <c r="G24" s="86" t="s">
        <v>2950</v>
      </c>
    </row>
    <row r="25" spans="1:7" x14ac:dyDescent="0.25">
      <c r="A25" s="158">
        <v>24</v>
      </c>
      <c r="B25" s="65" t="s">
        <v>5852</v>
      </c>
      <c r="C25" s="287" t="s">
        <v>5853</v>
      </c>
      <c r="D25" s="288" t="s">
        <v>5854</v>
      </c>
      <c r="E25" s="287">
        <v>260</v>
      </c>
      <c r="F25" s="288">
        <v>45177</v>
      </c>
      <c r="G25" s="181" t="s">
        <v>2950</v>
      </c>
    </row>
    <row r="26" spans="1:7" x14ac:dyDescent="0.25">
      <c r="A26" s="158">
        <v>25</v>
      </c>
      <c r="B26" s="51" t="s">
        <v>5952</v>
      </c>
      <c r="C26" s="123">
        <v>631</v>
      </c>
      <c r="D26" s="124" t="s">
        <v>5834</v>
      </c>
      <c r="E26" s="123">
        <v>344</v>
      </c>
      <c r="F26" s="124">
        <v>45166</v>
      </c>
      <c r="G26" s="86" t="s">
        <v>2950</v>
      </c>
    </row>
    <row r="27" spans="1:7" x14ac:dyDescent="0.25">
      <c r="A27" s="158">
        <v>26</v>
      </c>
      <c r="B27" s="51" t="s">
        <v>5984</v>
      </c>
      <c r="C27" s="123">
        <v>342</v>
      </c>
      <c r="D27" s="124" t="s">
        <v>5985</v>
      </c>
      <c r="E27" s="123">
        <v>372</v>
      </c>
      <c r="F27" s="124">
        <v>45208</v>
      </c>
      <c r="G27" s="140" t="s">
        <v>2843</v>
      </c>
    </row>
    <row r="28" spans="1:7" x14ac:dyDescent="0.25">
      <c r="A28" s="158">
        <v>27</v>
      </c>
      <c r="B28" s="51" t="s">
        <v>6009</v>
      </c>
      <c r="C28" s="123">
        <v>611</v>
      </c>
      <c r="D28" s="124" t="s">
        <v>5834</v>
      </c>
      <c r="E28" s="123">
        <v>406</v>
      </c>
      <c r="F28" s="124">
        <v>45217</v>
      </c>
      <c r="G28" s="140" t="s">
        <v>2843</v>
      </c>
    </row>
    <row r="29" spans="1:7" x14ac:dyDescent="0.25">
      <c r="A29" s="158">
        <v>28</v>
      </c>
      <c r="B29" s="51" t="s">
        <v>6021</v>
      </c>
      <c r="C29" s="123">
        <v>521</v>
      </c>
      <c r="D29" s="124" t="s">
        <v>5834</v>
      </c>
      <c r="E29" s="123">
        <v>422</v>
      </c>
      <c r="F29" s="124">
        <v>45226</v>
      </c>
      <c r="G29" s="302" t="s">
        <v>2950</v>
      </c>
    </row>
    <row r="30" spans="1:7" x14ac:dyDescent="0.25">
      <c r="A30" s="158">
        <v>29</v>
      </c>
      <c r="B30" s="51" t="s">
        <v>6034</v>
      </c>
      <c r="C30" s="123" t="s">
        <v>4492</v>
      </c>
      <c r="D30" s="124" t="s">
        <v>6035</v>
      </c>
      <c r="E30" s="123">
        <v>430</v>
      </c>
      <c r="F30" s="124">
        <v>45232</v>
      </c>
      <c r="G30" s="140" t="s">
        <v>2843</v>
      </c>
    </row>
    <row r="31" spans="1:7" x14ac:dyDescent="0.25">
      <c r="A31" s="158">
        <v>30</v>
      </c>
      <c r="B31" s="51" t="s">
        <v>5442</v>
      </c>
      <c r="C31" s="123" t="s">
        <v>5059</v>
      </c>
      <c r="D31" s="124" t="s">
        <v>6041</v>
      </c>
      <c r="E31" s="123">
        <v>435</v>
      </c>
      <c r="F31" s="124">
        <v>45233</v>
      </c>
      <c r="G31" s="86" t="s">
        <v>2950</v>
      </c>
    </row>
    <row r="32" spans="1:7" x14ac:dyDescent="0.25">
      <c r="A32" s="158">
        <v>31</v>
      </c>
      <c r="B32" s="51" t="s">
        <v>6043</v>
      </c>
      <c r="C32" s="123" t="s">
        <v>5050</v>
      </c>
      <c r="D32" s="124" t="s">
        <v>5834</v>
      </c>
      <c r="E32" s="123">
        <v>437</v>
      </c>
      <c r="F32" s="124">
        <v>45233</v>
      </c>
      <c r="G32" s="140" t="s">
        <v>2843</v>
      </c>
    </row>
    <row r="33" spans="1:7" x14ac:dyDescent="0.25">
      <c r="A33" s="158">
        <v>32</v>
      </c>
      <c r="B33" s="51" t="s">
        <v>6045</v>
      </c>
      <c r="C33" s="123" t="s">
        <v>5050</v>
      </c>
      <c r="D33" s="124" t="s">
        <v>5834</v>
      </c>
      <c r="E33" s="123">
        <v>439</v>
      </c>
      <c r="F33" s="124">
        <v>45237</v>
      </c>
      <c r="G33" s="140" t="s">
        <v>2843</v>
      </c>
    </row>
    <row r="34" spans="1:7" x14ac:dyDescent="0.25">
      <c r="A34" s="158">
        <v>33</v>
      </c>
      <c r="B34" s="51" t="s">
        <v>6057</v>
      </c>
      <c r="C34" s="123">
        <v>342</v>
      </c>
      <c r="D34" s="124" t="s">
        <v>6058</v>
      </c>
      <c r="E34" s="123">
        <v>457</v>
      </c>
      <c r="F34" s="124">
        <v>45244</v>
      </c>
      <c r="G34" s="140" t="s">
        <v>2843</v>
      </c>
    </row>
    <row r="35" spans="1:7" x14ac:dyDescent="0.25">
      <c r="A35" s="158">
        <v>34</v>
      </c>
      <c r="B35" s="51" t="s">
        <v>6083</v>
      </c>
      <c r="C35" s="123" t="s">
        <v>4492</v>
      </c>
      <c r="D35" s="124" t="s">
        <v>6084</v>
      </c>
      <c r="E35" s="123">
        <v>462</v>
      </c>
      <c r="F35" s="124">
        <v>45245</v>
      </c>
      <c r="G35" s="140" t="s">
        <v>2843</v>
      </c>
    </row>
    <row r="36" spans="1:7" x14ac:dyDescent="0.25">
      <c r="A36" s="158">
        <v>35</v>
      </c>
      <c r="B36" s="51" t="s">
        <v>6086</v>
      </c>
      <c r="C36" s="123">
        <v>941</v>
      </c>
      <c r="D36" s="124" t="s">
        <v>6058</v>
      </c>
      <c r="E36" s="123">
        <v>458</v>
      </c>
      <c r="F36" s="124">
        <v>45244</v>
      </c>
      <c r="G36" s="140" t="s">
        <v>2843</v>
      </c>
    </row>
    <row r="37" spans="1:7" x14ac:dyDescent="0.25">
      <c r="A37" s="158">
        <v>36</v>
      </c>
      <c r="B37" s="51" t="s">
        <v>6103</v>
      </c>
      <c r="C37" s="123">
        <v>621</v>
      </c>
      <c r="D37" s="124" t="s">
        <v>5834</v>
      </c>
      <c r="E37" s="123">
        <v>477</v>
      </c>
      <c r="F37" s="124" t="s">
        <v>6104</v>
      </c>
      <c r="G37" s="86" t="s">
        <v>2950</v>
      </c>
    </row>
    <row r="38" spans="1:7" x14ac:dyDescent="0.25">
      <c r="A38" s="158">
        <v>37</v>
      </c>
      <c r="B38" s="51" t="s">
        <v>6124</v>
      </c>
      <c r="C38" s="123" t="s">
        <v>5763</v>
      </c>
      <c r="D38" s="124" t="s">
        <v>5834</v>
      </c>
      <c r="E38" s="123">
        <v>489</v>
      </c>
      <c r="F38" s="124">
        <v>45257</v>
      </c>
      <c r="G38" s="140" t="s">
        <v>2843</v>
      </c>
    </row>
    <row r="39" spans="1:7" x14ac:dyDescent="0.25">
      <c r="A39" s="158">
        <v>38</v>
      </c>
      <c r="B39" s="51" t="s">
        <v>6145</v>
      </c>
      <c r="C39" s="123">
        <v>531</v>
      </c>
      <c r="D39" s="124" t="s">
        <v>5834</v>
      </c>
      <c r="E39" s="123">
        <v>517</v>
      </c>
      <c r="F39" s="124">
        <v>45282</v>
      </c>
      <c r="G39" s="86" t="s">
        <v>2950</v>
      </c>
    </row>
    <row r="40" spans="1:7" x14ac:dyDescent="0.25">
      <c r="A40" s="158">
        <v>39</v>
      </c>
      <c r="B40" s="51" t="s">
        <v>6148</v>
      </c>
      <c r="C40" s="123" t="s">
        <v>6149</v>
      </c>
      <c r="D40" s="124" t="s">
        <v>6150</v>
      </c>
      <c r="E40" s="123">
        <v>518</v>
      </c>
      <c r="F40" s="124">
        <v>45285</v>
      </c>
      <c r="G40" s="86" t="s">
        <v>2950</v>
      </c>
    </row>
    <row r="41" spans="1:7" x14ac:dyDescent="0.25">
      <c r="A41" s="158">
        <v>40</v>
      </c>
      <c r="B41" s="51" t="s">
        <v>6151</v>
      </c>
      <c r="C41" s="123" t="s">
        <v>5763</v>
      </c>
      <c r="D41" s="124" t="s">
        <v>6152</v>
      </c>
      <c r="E41" s="123">
        <v>519</v>
      </c>
      <c r="F41" s="124">
        <v>45285</v>
      </c>
      <c r="G41" s="140" t="s">
        <v>2843</v>
      </c>
    </row>
    <row r="42" spans="1:7" x14ac:dyDescent="0.25">
      <c r="A42" s="158">
        <v>41</v>
      </c>
      <c r="B42" s="51" t="s">
        <v>6172</v>
      </c>
      <c r="C42" s="123">
        <v>141</v>
      </c>
      <c r="D42" s="124" t="s">
        <v>6173</v>
      </c>
      <c r="E42" s="123">
        <v>17</v>
      </c>
      <c r="F42" s="124">
        <v>45313</v>
      </c>
      <c r="G42" s="302" t="s">
        <v>2950</v>
      </c>
    </row>
    <row r="43" spans="1:7" x14ac:dyDescent="0.25">
      <c r="A43" s="158">
        <v>42</v>
      </c>
      <c r="B43" s="51" t="s">
        <v>6184</v>
      </c>
      <c r="C43" s="123">
        <v>342</v>
      </c>
      <c r="D43" s="124" t="s">
        <v>6185</v>
      </c>
      <c r="E43" s="123">
        <v>23</v>
      </c>
      <c r="F43" s="124">
        <v>45320</v>
      </c>
      <c r="G43" s="140" t="s">
        <v>2843</v>
      </c>
    </row>
    <row r="45" spans="1:7" ht="18.75" x14ac:dyDescent="0.3">
      <c r="E45" s="45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Y400"/>
  <sheetViews>
    <sheetView zoomScaleNormal="100" workbookViewId="0">
      <pane ySplit="2" topLeftCell="A236" activePane="bottomLeft" state="frozen"/>
      <selection pane="bottomLeft" activeCell="E239" sqref="E239:F248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6214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391</v>
      </c>
      <c r="G4" s="24">
        <f>C6+C13+C24+C32+C37+C44+C52+C114+C127+C128+C137+C138+C146+C157+C57+C66+C89+C98+C14+C15+C25+C26+C67+C115+C129+C147+C158+C108+C99</f>
        <v>377</v>
      </c>
      <c r="H4" s="24">
        <f>C7+C16+C27+C33+C38+C46+C53+C58+C116+C130+C131+C139+C148+C159+C140+C90+C101+C70+C71+C117+C109</f>
        <v>367</v>
      </c>
      <c r="I4" s="24">
        <f>C8+C34+C39+C48+C54+C59+C118+C132+C141+C150+C161+C162+C133+C91+C103+C74+C76+C142+C163+C119+C49</f>
        <v>280</v>
      </c>
      <c r="J4" s="24"/>
      <c r="K4" s="170">
        <f>F4+G4+H4+I4</f>
        <v>1415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22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358</v>
      </c>
      <c r="G7" s="5">
        <f>B6+B13+B14+B15+B24+B25+B26+B32+B37+B44+B52+B57+B114+B127+B128+B137+B146+B157+B158+B138+B66+B89+B98+B67+B115+B147+B68+B69+B99+B45+B83+B84+B108+B100</f>
        <v>238</v>
      </c>
      <c r="H7" s="5">
        <f>B7+B16+B17+B18+B27+B28+B29+B33+B38+B46+B53+B58+B116+B130+B131+B139+B140+B148+B159+B160+B90+B101+B70+B71+B117+B149+B74+B47+B72+B73+B102+B85+B86</f>
        <v>215</v>
      </c>
      <c r="I7" s="5">
        <f>B8+B34+B39+B48+B54+B59+B118+B132+B141+B142+B150+B161+B162+B163+B91+B103+B76+B133+B77+B75+B119+B151+B49+B78+B79+B104</f>
        <v>78</v>
      </c>
      <c r="J7" s="5"/>
      <c r="K7" s="94">
        <f>SUM(F7+G7+H7+I7)</f>
        <v>889</v>
      </c>
      <c r="M7" s="451"/>
      <c r="N7" s="8" t="s">
        <v>6210</v>
      </c>
    </row>
    <row r="8" spans="1:19" x14ac:dyDescent="0.25">
      <c r="A8" s="62">
        <v>141</v>
      </c>
      <c r="B8" s="5">
        <v>1</v>
      </c>
      <c r="C8" s="24">
        <v>20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12</v>
      </c>
      <c r="I10" s="5">
        <f>D8+D34+D39+D48+D54+D59+D118+D132+D141+D142+D150+D161+D162+D163+D91+D103+D74+D76+D133+D79</f>
        <v>9</v>
      </c>
      <c r="J10" s="5"/>
      <c r="K10" s="94">
        <f>SUM(F10+G10+H10+I10)</f>
        <v>36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2340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23</v>
      </c>
      <c r="D16" s="5">
        <v>1</v>
      </c>
      <c r="E16" s="135" t="s">
        <v>2843</v>
      </c>
      <c r="F16" s="5">
        <f>SUM(F4+F7+F10)</f>
        <v>756</v>
      </c>
      <c r="G16" s="5">
        <f>SUM(G4+G7+G10)</f>
        <v>623</v>
      </c>
      <c r="H16" s="5">
        <f>SUM(H4+H7+H10)</f>
        <v>594</v>
      </c>
      <c r="I16" s="5">
        <f>SUM(I4+I7+I10)</f>
        <v>367</v>
      </c>
      <c r="J16" s="5"/>
      <c r="K16" s="94">
        <f>SUM(F16+G16+H16+I16)</f>
        <v>2340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23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18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13</v>
      </c>
      <c r="D39" s="108">
        <v>0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28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21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1</v>
      </c>
      <c r="C52" s="108">
        <v>23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19</v>
      </c>
      <c r="D59" s="5">
        <v>1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28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23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23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23</v>
      </c>
      <c r="D90" s="5">
        <v>3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86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29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16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1</v>
      </c>
      <c r="C103" s="5">
        <v>25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5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16</v>
      </c>
      <c r="C115" s="24">
        <v>0</v>
      </c>
      <c r="D115" s="5">
        <v>1</v>
      </c>
      <c r="E115" s="397" t="s">
        <v>5274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23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26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9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1</v>
      </c>
      <c r="C137" s="5">
        <v>24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0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23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24</v>
      </c>
      <c r="D146" s="96">
        <v>1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26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22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889</v>
      </c>
      <c r="C165" s="176">
        <f>SUM(C4:C164)</f>
        <v>1415</v>
      </c>
      <c r="D165" s="176">
        <f>SUM(D4:D164)</f>
        <v>36</v>
      </c>
      <c r="E165" s="165"/>
      <c r="F165" s="176"/>
      <c r="G165" s="165"/>
      <c r="H165" s="165"/>
      <c r="I165" s="165"/>
      <c r="J165" s="165"/>
      <c r="K165" s="176">
        <f>B165+C165+D165</f>
        <v>2340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8</v>
      </c>
      <c r="C184" s="96">
        <v>15</v>
      </c>
      <c r="D184" s="96">
        <v>1</v>
      </c>
      <c r="E184" s="135" t="s">
        <v>2843</v>
      </c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20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30</v>
      </c>
      <c r="J192" s="24"/>
      <c r="K192" s="170">
        <f>SUM(F192:J192)</f>
        <v>257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30</v>
      </c>
      <c r="G194" s="165">
        <f>SUM(B180+B202+B210+B211+B218+B219)</f>
        <v>40</v>
      </c>
      <c r="H194" s="165">
        <f>SUM(B181+B182+B183+B203+B212+B220+B221)</f>
        <v>36</v>
      </c>
      <c r="I194" s="165">
        <f>B184+B186+B204+B213+B222+B223</f>
        <v>49</v>
      </c>
      <c r="J194" s="165">
        <f>B189+B225</f>
        <v>51</v>
      </c>
      <c r="K194" s="176">
        <f>SUM(F194:J194)</f>
        <v>206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1</v>
      </c>
      <c r="J196" s="165">
        <f>D189+D225</f>
        <v>2</v>
      </c>
      <c r="K196" s="176">
        <f>SUM(F196:J196)</f>
        <v>4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115</v>
      </c>
      <c r="G198" s="96">
        <f>G192+G194+G196</f>
        <v>125</v>
      </c>
      <c r="H198" s="96">
        <f>H192+H194+H196</f>
        <v>94</v>
      </c>
      <c r="I198" s="96">
        <f>I192+I194+I196</f>
        <v>80</v>
      </c>
      <c r="J198" s="96">
        <f>SUM(J192+J194+J196)</f>
        <v>53</v>
      </c>
      <c r="K198" s="167">
        <f>SUM(K192:K197)</f>
        <v>467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467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10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16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11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4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206</v>
      </c>
      <c r="C232" s="179">
        <f>SUM(C176:C231)</f>
        <v>257</v>
      </c>
      <c r="D232" s="179">
        <f>SUM(D179:D230)</f>
        <v>4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467</v>
      </c>
    </row>
    <row r="233" spans="1:18" ht="15.75" thickTop="1" x14ac:dyDescent="0.25">
      <c r="A233" s="24" t="s">
        <v>1802</v>
      </c>
      <c r="B233" s="24">
        <f>B232+B165</f>
        <v>1095</v>
      </c>
      <c r="C233" s="24">
        <f>C165+C232</f>
        <v>1672</v>
      </c>
      <c r="D233" s="24">
        <f>D165+D232</f>
        <v>40</v>
      </c>
      <c r="E233" s="24"/>
      <c r="F233" s="24"/>
      <c r="G233" s="24"/>
      <c r="H233" s="24"/>
      <c r="I233" s="24"/>
      <c r="J233" s="24"/>
      <c r="K233" s="24">
        <f>K232+K165</f>
        <v>2807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6215</v>
      </c>
      <c r="E239" t="s">
        <v>5465</v>
      </c>
      <c r="P239" t="s">
        <v>6242</v>
      </c>
      <c r="Q239" s="253"/>
      <c r="R239" s="253"/>
    </row>
    <row r="240" spans="1:18" x14ac:dyDescent="0.25">
      <c r="A240" t="s">
        <v>6222</v>
      </c>
      <c r="E240" t="s">
        <v>6218</v>
      </c>
      <c r="H240" s="253"/>
      <c r="I240" s="253"/>
      <c r="J240" s="253"/>
      <c r="K240" s="253"/>
      <c r="L240" s="253"/>
      <c r="M240" s="253"/>
      <c r="N240" s="253"/>
      <c r="O240" s="253"/>
      <c r="P240" s="276"/>
      <c r="Q240" s="253"/>
      <c r="R240" s="253"/>
    </row>
    <row r="241" spans="1:18" x14ac:dyDescent="0.25">
      <c r="A241" t="s">
        <v>6223</v>
      </c>
      <c r="E241" t="s">
        <v>6220</v>
      </c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t="s">
        <v>6224</v>
      </c>
      <c r="E242" t="s">
        <v>6225</v>
      </c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6226</v>
      </c>
      <c r="E243" t="s">
        <v>6228</v>
      </c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t="s">
        <v>6227</v>
      </c>
      <c r="E244" t="s">
        <v>6231</v>
      </c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t="s">
        <v>6229</v>
      </c>
      <c r="E245" t="s">
        <v>6232</v>
      </c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A246" t="s">
        <v>6230</v>
      </c>
      <c r="E246" t="s">
        <v>6238</v>
      </c>
      <c r="Q246" s="252"/>
      <c r="R246" s="252"/>
    </row>
    <row r="247" spans="1:18" x14ac:dyDescent="0.25">
      <c r="A247" t="s">
        <v>6108</v>
      </c>
      <c r="E247" t="s">
        <v>6240</v>
      </c>
      <c r="P247" s="253"/>
    </row>
    <row r="248" spans="1:18" x14ac:dyDescent="0.25">
      <c r="A248" t="s">
        <v>6233</v>
      </c>
      <c r="E248" t="s">
        <v>6241</v>
      </c>
      <c r="P248" s="253"/>
    </row>
    <row r="249" spans="1:18" x14ac:dyDescent="0.25">
      <c r="A249" t="s">
        <v>5742</v>
      </c>
      <c r="P249" s="253"/>
    </row>
    <row r="250" spans="1:18" ht="16.149999999999999" customHeight="1" x14ac:dyDescent="0.25">
      <c r="A250" s="253" t="s">
        <v>6234</v>
      </c>
      <c r="E250" s="253"/>
      <c r="P250" s="253"/>
    </row>
    <row r="251" spans="1:18" ht="16.149999999999999" customHeight="1" x14ac:dyDescent="0.25">
      <c r="A251" s="253" t="s">
        <v>6235</v>
      </c>
      <c r="E251" s="253"/>
      <c r="P251" s="253"/>
    </row>
    <row r="252" spans="1:18" ht="16.149999999999999" customHeight="1" x14ac:dyDescent="0.25">
      <c r="A252" s="253" t="s">
        <v>6237</v>
      </c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 t="s">
        <v>6239</v>
      </c>
      <c r="B270" s="253"/>
      <c r="C270" s="253"/>
      <c r="D270" s="253"/>
      <c r="E270" s="253"/>
      <c r="P270" s="253" t="s">
        <v>6218</v>
      </c>
    </row>
    <row r="271" spans="1:16" x14ac:dyDescent="0.25">
      <c r="B271" s="253"/>
      <c r="C271" s="253"/>
      <c r="E271" s="253"/>
      <c r="P271" t="s">
        <v>6220</v>
      </c>
    </row>
    <row r="272" spans="1:16" x14ac:dyDescent="0.25">
      <c r="B272" s="253"/>
      <c r="C272" s="253"/>
      <c r="E272" s="253"/>
      <c r="P272" t="s">
        <v>6240</v>
      </c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5575</v>
      </c>
      <c r="B341" s="166"/>
      <c r="E341" t="s">
        <v>5644</v>
      </c>
    </row>
    <row r="342" spans="1:18" x14ac:dyDescent="0.25"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6219</v>
      </c>
      <c r="B357" s="253"/>
      <c r="C357" s="253"/>
      <c r="D357" s="253"/>
      <c r="E357" s="253" t="s">
        <v>6216</v>
      </c>
      <c r="F357" s="253"/>
      <c r="G357" s="253"/>
    </row>
    <row r="358" spans="1:16" x14ac:dyDescent="0.25">
      <c r="A358" s="253"/>
      <c r="C358" s="253"/>
      <c r="D358" s="253"/>
      <c r="E358" s="253" t="s">
        <v>6221</v>
      </c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6233</v>
      </c>
      <c r="C389" s="253"/>
      <c r="D389" s="253"/>
      <c r="E389" s="253"/>
    </row>
    <row r="390" spans="1:16" x14ac:dyDescent="0.25">
      <c r="A390" s="253" t="s">
        <v>5742</v>
      </c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H42"/>
  <sheetViews>
    <sheetView topLeftCell="A22" workbookViewId="0">
      <selection activeCell="G41" sqref="G4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4882</v>
      </c>
      <c r="C5" s="123">
        <v>231</v>
      </c>
      <c r="D5" s="124" t="s">
        <v>4883</v>
      </c>
      <c r="E5" s="123">
        <v>446</v>
      </c>
      <c r="F5" s="124">
        <v>44557</v>
      </c>
      <c r="G5" s="140" t="s">
        <v>2843</v>
      </c>
      <c r="H5" t="s">
        <v>5592</v>
      </c>
    </row>
    <row r="6" spans="1:8" x14ac:dyDescent="0.25">
      <c r="A6" s="158">
        <v>5</v>
      </c>
      <c r="B6" s="51" t="s">
        <v>5202</v>
      </c>
      <c r="C6" s="123" t="s">
        <v>5203</v>
      </c>
      <c r="D6" s="124" t="s">
        <v>5172</v>
      </c>
      <c r="E6" s="123">
        <v>299</v>
      </c>
      <c r="F6" s="124">
        <v>44811</v>
      </c>
      <c r="G6" s="86" t="s">
        <v>2950</v>
      </c>
      <c r="H6" t="s">
        <v>5857</v>
      </c>
    </row>
    <row r="7" spans="1:8" x14ac:dyDescent="0.25">
      <c r="A7" s="158">
        <v>6</v>
      </c>
      <c r="B7" s="51" t="s">
        <v>5390</v>
      </c>
      <c r="C7" s="123">
        <v>611</v>
      </c>
      <c r="D7" s="124" t="s">
        <v>5172</v>
      </c>
      <c r="E7" s="123">
        <v>419</v>
      </c>
      <c r="F7" s="124">
        <v>44846</v>
      </c>
      <c r="G7" s="86" t="s">
        <v>2950</v>
      </c>
      <c r="H7" t="s">
        <v>5986</v>
      </c>
    </row>
    <row r="8" spans="1:8" x14ac:dyDescent="0.25">
      <c r="A8" s="158">
        <v>7</v>
      </c>
      <c r="B8" s="51" t="s">
        <v>3946</v>
      </c>
      <c r="C8" s="123">
        <v>831</v>
      </c>
      <c r="D8" s="124" t="s">
        <v>5587</v>
      </c>
      <c r="E8" s="123">
        <v>17</v>
      </c>
      <c r="F8" s="124">
        <v>44945</v>
      </c>
      <c r="G8" s="86" t="s">
        <v>2950</v>
      </c>
      <c r="H8" t="s">
        <v>6166</v>
      </c>
    </row>
    <row r="9" spans="1:8" x14ac:dyDescent="0.25">
      <c r="A9" s="158">
        <v>8</v>
      </c>
      <c r="B9" s="51" t="s">
        <v>5601</v>
      </c>
      <c r="C9" s="123" t="s">
        <v>5050</v>
      </c>
      <c r="D9" s="124" t="s">
        <v>5602</v>
      </c>
      <c r="E9" s="123">
        <v>28</v>
      </c>
      <c r="F9" s="124">
        <v>44951</v>
      </c>
      <c r="G9" s="140" t="s">
        <v>2843</v>
      </c>
    </row>
    <row r="10" spans="1:8" x14ac:dyDescent="0.25">
      <c r="A10" s="158">
        <v>9</v>
      </c>
      <c r="B10" s="51" t="s">
        <v>5642</v>
      </c>
      <c r="C10" s="334" t="s">
        <v>3981</v>
      </c>
      <c r="D10" s="124" t="s">
        <v>5643</v>
      </c>
      <c r="E10" s="123">
        <v>71</v>
      </c>
      <c r="F10" s="124">
        <v>44987</v>
      </c>
      <c r="G10" s="86" t="s">
        <v>2950</v>
      </c>
    </row>
    <row r="11" spans="1:8" x14ac:dyDescent="0.25">
      <c r="A11" s="158">
        <v>10</v>
      </c>
      <c r="B11" s="51" t="s">
        <v>5652</v>
      </c>
      <c r="C11" s="123" t="s">
        <v>4525</v>
      </c>
      <c r="D11" s="124" t="s">
        <v>5657</v>
      </c>
      <c r="E11" s="123">
        <v>76</v>
      </c>
      <c r="F11" s="124">
        <v>44994</v>
      </c>
      <c r="G11" s="140" t="s">
        <v>2843</v>
      </c>
      <c r="H11" t="s">
        <v>6217</v>
      </c>
    </row>
    <row r="12" spans="1:8" x14ac:dyDescent="0.25">
      <c r="A12" s="158">
        <v>11</v>
      </c>
      <c r="B12" s="51" t="s">
        <v>5697</v>
      </c>
      <c r="C12" s="123">
        <v>531</v>
      </c>
      <c r="D12" s="124" t="s">
        <v>5698</v>
      </c>
      <c r="E12" s="123">
        <v>107</v>
      </c>
      <c r="F12" s="124">
        <v>45037</v>
      </c>
      <c r="G12" s="302" t="s">
        <v>2950</v>
      </c>
    </row>
    <row r="13" spans="1:8" x14ac:dyDescent="0.25">
      <c r="A13" s="158">
        <v>12</v>
      </c>
      <c r="B13" s="51" t="s">
        <v>5700</v>
      </c>
      <c r="C13" s="123">
        <v>332</v>
      </c>
      <c r="D13" s="124" t="s">
        <v>5701</v>
      </c>
      <c r="E13" s="123">
        <v>112</v>
      </c>
      <c r="F13" s="124">
        <v>45042</v>
      </c>
      <c r="G13" s="140" t="s">
        <v>2843</v>
      </c>
    </row>
    <row r="14" spans="1:8" x14ac:dyDescent="0.25">
      <c r="A14" s="158">
        <v>13</v>
      </c>
      <c r="B14" s="51" t="s">
        <v>5702</v>
      </c>
      <c r="C14" s="123">
        <v>921</v>
      </c>
      <c r="D14" s="124" t="s">
        <v>5703</v>
      </c>
      <c r="E14" s="123">
        <v>111</v>
      </c>
      <c r="F14" s="124">
        <v>45041</v>
      </c>
      <c r="G14" s="86" t="s">
        <v>2950</v>
      </c>
    </row>
    <row r="15" spans="1:8" x14ac:dyDescent="0.25">
      <c r="A15" s="158">
        <v>14</v>
      </c>
      <c r="B15" s="51" t="s">
        <v>5706</v>
      </c>
      <c r="C15" s="123" t="s">
        <v>5135</v>
      </c>
      <c r="D15" s="124" t="s">
        <v>5707</v>
      </c>
      <c r="E15" s="123">
        <v>113</v>
      </c>
      <c r="F15" s="124">
        <v>45042</v>
      </c>
      <c r="G15" s="140" t="s">
        <v>2843</v>
      </c>
    </row>
    <row r="16" spans="1:8" x14ac:dyDescent="0.25">
      <c r="A16" s="158">
        <v>15</v>
      </c>
      <c r="B16" s="65" t="s">
        <v>5713</v>
      </c>
      <c r="C16" s="287" t="s">
        <v>4308</v>
      </c>
      <c r="D16" s="288" t="s">
        <v>5712</v>
      </c>
      <c r="E16" s="287">
        <v>116</v>
      </c>
      <c r="F16" s="288">
        <v>45043</v>
      </c>
      <c r="G16" s="244" t="s">
        <v>2843</v>
      </c>
    </row>
    <row r="17" spans="1:7" x14ac:dyDescent="0.25">
      <c r="A17" s="158">
        <v>16</v>
      </c>
      <c r="B17" s="65" t="s">
        <v>5720</v>
      </c>
      <c r="C17" s="287" t="s">
        <v>4922</v>
      </c>
      <c r="D17" s="288" t="s">
        <v>5722</v>
      </c>
      <c r="E17" s="287">
        <v>124</v>
      </c>
      <c r="F17" s="288">
        <v>45063</v>
      </c>
      <c r="G17" s="244" t="s">
        <v>2843</v>
      </c>
    </row>
    <row r="18" spans="1:7" x14ac:dyDescent="0.25">
      <c r="A18" s="158">
        <v>17</v>
      </c>
      <c r="B18" s="65" t="s">
        <v>5723</v>
      </c>
      <c r="C18" s="287" t="s">
        <v>4137</v>
      </c>
      <c r="D18" s="288" t="s">
        <v>5722</v>
      </c>
      <c r="E18" s="287">
        <v>125</v>
      </c>
      <c r="F18" s="288">
        <v>45063</v>
      </c>
      <c r="G18" s="244" t="s">
        <v>2843</v>
      </c>
    </row>
    <row r="19" spans="1:7" x14ac:dyDescent="0.25">
      <c r="A19" s="158">
        <v>18</v>
      </c>
      <c r="B19" s="51" t="s">
        <v>5757</v>
      </c>
      <c r="C19" s="123" t="s">
        <v>4525</v>
      </c>
      <c r="D19" s="124" t="s">
        <v>5758</v>
      </c>
      <c r="E19" s="123">
        <v>171</v>
      </c>
      <c r="F19" s="124">
        <v>45107</v>
      </c>
      <c r="G19" s="140" t="s">
        <v>2843</v>
      </c>
    </row>
    <row r="20" spans="1:7" x14ac:dyDescent="0.25">
      <c r="A20" s="158">
        <v>19</v>
      </c>
      <c r="B20" s="51" t="s">
        <v>5829</v>
      </c>
      <c r="C20" s="123">
        <v>342</v>
      </c>
      <c r="D20" s="124" t="s">
        <v>5830</v>
      </c>
      <c r="E20" s="123">
        <v>250</v>
      </c>
      <c r="F20" s="124">
        <v>45175</v>
      </c>
      <c r="G20" s="140" t="s">
        <v>2843</v>
      </c>
    </row>
    <row r="21" spans="1:7" x14ac:dyDescent="0.25">
      <c r="A21" s="158">
        <v>20</v>
      </c>
      <c r="B21" s="51" t="s">
        <v>5833</v>
      </c>
      <c r="C21" s="123">
        <v>31</v>
      </c>
      <c r="D21" s="124" t="s">
        <v>5834</v>
      </c>
      <c r="E21" s="123">
        <v>253</v>
      </c>
      <c r="F21" s="124">
        <v>45175</v>
      </c>
      <c r="G21" s="86" t="s">
        <v>2950</v>
      </c>
    </row>
    <row r="22" spans="1:7" x14ac:dyDescent="0.25">
      <c r="A22" s="158">
        <v>21</v>
      </c>
      <c r="B22" s="65" t="s">
        <v>5852</v>
      </c>
      <c r="C22" s="287" t="s">
        <v>5853</v>
      </c>
      <c r="D22" s="288" t="s">
        <v>5854</v>
      </c>
      <c r="E22" s="287">
        <v>260</v>
      </c>
      <c r="F22" s="288">
        <v>45177</v>
      </c>
      <c r="G22" s="181" t="s">
        <v>2950</v>
      </c>
    </row>
    <row r="23" spans="1:7" x14ac:dyDescent="0.25">
      <c r="A23" s="158">
        <v>22</v>
      </c>
      <c r="B23" s="51" t="s">
        <v>5952</v>
      </c>
      <c r="C23" s="123">
        <v>631</v>
      </c>
      <c r="D23" s="124" t="s">
        <v>5834</v>
      </c>
      <c r="E23" s="123">
        <v>344</v>
      </c>
      <c r="F23" s="124">
        <v>45166</v>
      </c>
      <c r="G23" s="86" t="s">
        <v>2950</v>
      </c>
    </row>
    <row r="24" spans="1:7" x14ac:dyDescent="0.25">
      <c r="A24" s="158">
        <v>23</v>
      </c>
      <c r="B24" s="51" t="s">
        <v>5984</v>
      </c>
      <c r="C24" s="123">
        <v>342</v>
      </c>
      <c r="D24" s="124" t="s">
        <v>5985</v>
      </c>
      <c r="E24" s="123">
        <v>372</v>
      </c>
      <c r="F24" s="124">
        <v>45208</v>
      </c>
      <c r="G24" s="140" t="s">
        <v>2843</v>
      </c>
    </row>
    <row r="25" spans="1:7" x14ac:dyDescent="0.25">
      <c r="A25" s="158">
        <v>24</v>
      </c>
      <c r="B25" s="51" t="s">
        <v>6009</v>
      </c>
      <c r="C25" s="123">
        <v>611</v>
      </c>
      <c r="D25" s="124" t="s">
        <v>5834</v>
      </c>
      <c r="E25" s="123">
        <v>406</v>
      </c>
      <c r="F25" s="124">
        <v>45217</v>
      </c>
      <c r="G25" s="140" t="s">
        <v>2843</v>
      </c>
    </row>
    <row r="26" spans="1:7" x14ac:dyDescent="0.25">
      <c r="A26" s="158">
        <v>25</v>
      </c>
      <c r="B26" s="51" t="s">
        <v>6021</v>
      </c>
      <c r="C26" s="123">
        <v>521</v>
      </c>
      <c r="D26" s="124" t="s">
        <v>5834</v>
      </c>
      <c r="E26" s="123">
        <v>422</v>
      </c>
      <c r="F26" s="124">
        <v>45226</v>
      </c>
      <c r="G26" s="302" t="s">
        <v>2950</v>
      </c>
    </row>
    <row r="27" spans="1:7" x14ac:dyDescent="0.25">
      <c r="A27" s="158">
        <v>26</v>
      </c>
      <c r="B27" s="51" t="s">
        <v>6034</v>
      </c>
      <c r="C27" s="123" t="s">
        <v>4492</v>
      </c>
      <c r="D27" s="124" t="s">
        <v>6035</v>
      </c>
      <c r="E27" s="123">
        <v>430</v>
      </c>
      <c r="F27" s="124">
        <v>45232</v>
      </c>
      <c r="G27" s="140" t="s">
        <v>2843</v>
      </c>
    </row>
    <row r="28" spans="1:7" x14ac:dyDescent="0.25">
      <c r="A28" s="158">
        <v>27</v>
      </c>
      <c r="B28" s="51" t="s">
        <v>5442</v>
      </c>
      <c r="C28" s="123" t="s">
        <v>5059</v>
      </c>
      <c r="D28" s="124" t="s">
        <v>6041</v>
      </c>
      <c r="E28" s="123">
        <v>435</v>
      </c>
      <c r="F28" s="124">
        <v>45233</v>
      </c>
      <c r="G28" s="86" t="s">
        <v>2950</v>
      </c>
    </row>
    <row r="29" spans="1:7" x14ac:dyDescent="0.25">
      <c r="A29" s="158">
        <v>28</v>
      </c>
      <c r="B29" s="51" t="s">
        <v>6043</v>
      </c>
      <c r="C29" s="123" t="s">
        <v>5050</v>
      </c>
      <c r="D29" s="124" t="s">
        <v>5834</v>
      </c>
      <c r="E29" s="123">
        <v>437</v>
      </c>
      <c r="F29" s="124">
        <v>45233</v>
      </c>
      <c r="G29" s="140" t="s">
        <v>2843</v>
      </c>
    </row>
    <row r="30" spans="1:7" x14ac:dyDescent="0.25">
      <c r="A30" s="158">
        <v>29</v>
      </c>
      <c r="B30" s="51" t="s">
        <v>6045</v>
      </c>
      <c r="C30" s="123" t="s">
        <v>5050</v>
      </c>
      <c r="D30" s="124" t="s">
        <v>5834</v>
      </c>
      <c r="E30" s="123">
        <v>439</v>
      </c>
      <c r="F30" s="124">
        <v>45237</v>
      </c>
      <c r="G30" s="140" t="s">
        <v>2843</v>
      </c>
    </row>
    <row r="31" spans="1:7" x14ac:dyDescent="0.25">
      <c r="A31" s="158">
        <v>30</v>
      </c>
      <c r="B31" s="51" t="s">
        <v>6057</v>
      </c>
      <c r="C31" s="123">
        <v>342</v>
      </c>
      <c r="D31" s="124" t="s">
        <v>6058</v>
      </c>
      <c r="E31" s="123">
        <v>457</v>
      </c>
      <c r="F31" s="124">
        <v>45244</v>
      </c>
      <c r="G31" s="140" t="s">
        <v>2843</v>
      </c>
    </row>
    <row r="32" spans="1:7" x14ac:dyDescent="0.25">
      <c r="A32" s="158">
        <v>31</v>
      </c>
      <c r="B32" s="51" t="s">
        <v>6083</v>
      </c>
      <c r="C32" s="123" t="s">
        <v>4492</v>
      </c>
      <c r="D32" s="124" t="s">
        <v>6084</v>
      </c>
      <c r="E32" s="123">
        <v>462</v>
      </c>
      <c r="F32" s="124">
        <v>45245</v>
      </c>
      <c r="G32" s="140" t="s">
        <v>2843</v>
      </c>
    </row>
    <row r="33" spans="1:7" x14ac:dyDescent="0.25">
      <c r="A33" s="158">
        <v>32</v>
      </c>
      <c r="B33" s="51" t="s">
        <v>6086</v>
      </c>
      <c r="C33" s="123">
        <v>941</v>
      </c>
      <c r="D33" s="124" t="s">
        <v>6058</v>
      </c>
      <c r="E33" s="123">
        <v>458</v>
      </c>
      <c r="F33" s="124">
        <v>45244</v>
      </c>
      <c r="G33" s="140" t="s">
        <v>2843</v>
      </c>
    </row>
    <row r="34" spans="1:7" x14ac:dyDescent="0.25">
      <c r="A34" s="158">
        <v>33</v>
      </c>
      <c r="B34" s="51" t="s">
        <v>6103</v>
      </c>
      <c r="C34" s="123">
        <v>621</v>
      </c>
      <c r="D34" s="124" t="s">
        <v>5834</v>
      </c>
      <c r="E34" s="123">
        <v>477</v>
      </c>
      <c r="F34" s="124" t="s">
        <v>6104</v>
      </c>
      <c r="G34" s="86" t="s">
        <v>2950</v>
      </c>
    </row>
    <row r="35" spans="1:7" x14ac:dyDescent="0.25">
      <c r="A35" s="158">
        <v>34</v>
      </c>
      <c r="B35" s="51" t="s">
        <v>6124</v>
      </c>
      <c r="C35" s="123" t="s">
        <v>5763</v>
      </c>
      <c r="D35" s="124" t="s">
        <v>5834</v>
      </c>
      <c r="E35" s="123">
        <v>489</v>
      </c>
      <c r="F35" s="124">
        <v>45257</v>
      </c>
      <c r="G35" s="140" t="s">
        <v>2843</v>
      </c>
    </row>
    <row r="36" spans="1:7" x14ac:dyDescent="0.25">
      <c r="A36" s="158">
        <v>35</v>
      </c>
      <c r="B36" s="51" t="s">
        <v>6145</v>
      </c>
      <c r="C36" s="123">
        <v>531</v>
      </c>
      <c r="D36" s="124" t="s">
        <v>5834</v>
      </c>
      <c r="E36" s="123">
        <v>517</v>
      </c>
      <c r="F36" s="124">
        <v>45282</v>
      </c>
      <c r="G36" s="86" t="s">
        <v>2950</v>
      </c>
    </row>
    <row r="37" spans="1:7" x14ac:dyDescent="0.25">
      <c r="A37" s="158">
        <v>36</v>
      </c>
      <c r="B37" s="51" t="s">
        <v>6148</v>
      </c>
      <c r="C37" s="123" t="s">
        <v>6149</v>
      </c>
      <c r="D37" s="124" t="s">
        <v>6150</v>
      </c>
      <c r="E37" s="123">
        <v>518</v>
      </c>
      <c r="F37" s="124">
        <v>45285</v>
      </c>
      <c r="G37" s="86" t="s">
        <v>2950</v>
      </c>
    </row>
    <row r="38" spans="1:7" x14ac:dyDescent="0.25">
      <c r="A38" s="158">
        <v>37</v>
      </c>
      <c r="B38" s="51" t="s">
        <v>6151</v>
      </c>
      <c r="C38" s="123" t="s">
        <v>5763</v>
      </c>
      <c r="D38" s="124" t="s">
        <v>6152</v>
      </c>
      <c r="E38" s="123">
        <v>519</v>
      </c>
      <c r="F38" s="124">
        <v>45285</v>
      </c>
      <c r="G38" s="140" t="s">
        <v>2843</v>
      </c>
    </row>
    <row r="39" spans="1:7" x14ac:dyDescent="0.25">
      <c r="A39" s="158">
        <v>38</v>
      </c>
      <c r="B39" s="51" t="s">
        <v>6172</v>
      </c>
      <c r="C39" s="123">
        <v>141</v>
      </c>
      <c r="D39" s="124" t="s">
        <v>6173</v>
      </c>
      <c r="E39" s="123">
        <v>17</v>
      </c>
      <c r="F39" s="124">
        <v>45313</v>
      </c>
      <c r="G39" s="302" t="s">
        <v>2950</v>
      </c>
    </row>
    <row r="40" spans="1:7" x14ac:dyDescent="0.25">
      <c r="A40" s="158">
        <v>39</v>
      </c>
      <c r="B40" s="51" t="s">
        <v>6184</v>
      </c>
      <c r="C40" s="123">
        <v>342</v>
      </c>
      <c r="D40" s="124" t="s">
        <v>6185</v>
      </c>
      <c r="E40" s="123">
        <v>23</v>
      </c>
      <c r="F40" s="124">
        <v>45320</v>
      </c>
      <c r="G40" s="140" t="s">
        <v>2843</v>
      </c>
    </row>
    <row r="41" spans="1:7" x14ac:dyDescent="0.25">
      <c r="A41" s="158">
        <v>40</v>
      </c>
      <c r="B41" s="51" t="s">
        <v>5576</v>
      </c>
      <c r="C41" s="123" t="s">
        <v>5577</v>
      </c>
      <c r="D41" s="124" t="s">
        <v>6236</v>
      </c>
      <c r="E41" s="123">
        <v>71</v>
      </c>
      <c r="F41" s="124">
        <v>45370</v>
      </c>
      <c r="G41" s="302" t="s">
        <v>2950</v>
      </c>
    </row>
    <row r="42" spans="1:7" ht="18.75" x14ac:dyDescent="0.3">
      <c r="E42" s="452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Y400"/>
  <sheetViews>
    <sheetView zoomScaleNormal="100" workbookViewId="0">
      <pane ySplit="2" topLeftCell="A233" activePane="bottomLeft" state="frozen"/>
      <selection pane="bottomLeft" activeCell="E239" sqref="E239:E242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6243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388</v>
      </c>
      <c r="G4" s="24">
        <f>C6+C13+C24+C32+C37+C44+C52+C114+C127+C128+C137+C138+C146+C157+C57+C66+C89+C98+C14+C15+C25+C26+C67+C115+C129+C147+C158+C108+C99</f>
        <v>381</v>
      </c>
      <c r="H4" s="24">
        <f>C7+C16+C27+C33+C38+C46+C53+C58+C116+C130+C131+C139+C148+C159+C140+C90+C101+C70+C71+C117+C109</f>
        <v>366</v>
      </c>
      <c r="I4" s="24">
        <f>C8+C34+C39+C48+C54+C59+C118+C132+C141+C150+C161+C162+C133+C91+C103+C74+C76+C142+C163+C119+C49</f>
        <v>278</v>
      </c>
      <c r="J4" s="24"/>
      <c r="K4" s="170">
        <f>F4+G4+H4+I4</f>
        <v>1413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21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357</v>
      </c>
      <c r="G7" s="5">
        <f>B6+B13+B14+B15+B24+B25+B26+B32+B37+B44+B52+B57+B114+B127+B128+B137+B146+B157+B158+B138+B66+B89+B98+B67+B115+B147+B68+B69+B99+B45+B83+B84+B108+B100</f>
        <v>235</v>
      </c>
      <c r="H7" s="5">
        <f>B7+B16+B17+B18+B27+B28+B29+B33+B38+B46+B53+B58+B116+B130+B131+B139+B140+B148+B159+B160+B90+B101+B70+B71+B117+B149+B74+B47+B72+B73+B102+B85+B86</f>
        <v>213</v>
      </c>
      <c r="I7" s="5">
        <f>B8+B34+B39+B48+B54+B59+B118+B132+B141+B142+B150+B161+B162+B163+B91+B103+B76+B133+B77+B75+B119+B151+B49+B78+B79+B104</f>
        <v>78</v>
      </c>
      <c r="J7" s="5"/>
      <c r="K7" s="94">
        <f>SUM(F7+G7+H7+I7)</f>
        <v>883</v>
      </c>
      <c r="M7" s="451"/>
      <c r="N7" s="8" t="s">
        <v>6210</v>
      </c>
    </row>
    <row r="8" spans="1:19" x14ac:dyDescent="0.25">
      <c r="A8" s="62">
        <v>141</v>
      </c>
      <c r="B8" s="5">
        <v>1</v>
      </c>
      <c r="C8" s="24">
        <v>20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7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12</v>
      </c>
      <c r="I10" s="5">
        <f>D8+D34+D39+D48+D54+D59+D118+D132+D141+D142+D150+D161+D162+D163+D91+D103+D74+D76+D133+D79</f>
        <v>11</v>
      </c>
      <c r="J10" s="5"/>
      <c r="K10" s="94">
        <f>SUM(F10+G10+H10+I10)</f>
        <v>38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2334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15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23</v>
      </c>
      <c r="D16" s="5">
        <v>1</v>
      </c>
      <c r="E16" s="135" t="s">
        <v>2843</v>
      </c>
      <c r="F16" s="5">
        <f>SUM(F4+F7+F10)</f>
        <v>752</v>
      </c>
      <c r="G16" s="5">
        <f>SUM(G4+G7+G10)</f>
        <v>624</v>
      </c>
      <c r="H16" s="5">
        <f>SUM(H4+H7+H10)</f>
        <v>591</v>
      </c>
      <c r="I16" s="5">
        <f>SUM(I4+I7+I10)</f>
        <v>367</v>
      </c>
      <c r="J16" s="5"/>
      <c r="K16" s="94">
        <f>SUM(F16+G16+H16+I16)</f>
        <v>2334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21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18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12</v>
      </c>
      <c r="D39" s="108">
        <v>1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28</v>
      </c>
      <c r="C42" s="108">
        <v>0</v>
      </c>
      <c r="D42" s="108">
        <v>0</v>
      </c>
      <c r="E42" s="260"/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22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0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18</v>
      </c>
      <c r="D59" s="5">
        <v>2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26</v>
      </c>
      <c r="C70" s="5"/>
      <c r="D70" s="5">
        <v>1</v>
      </c>
      <c r="E70" s="264" t="s">
        <v>2843</v>
      </c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23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23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23</v>
      </c>
      <c r="D90" s="5">
        <v>2</v>
      </c>
      <c r="E90" s="264" t="s">
        <v>2843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86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16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1</v>
      </c>
      <c r="C103" s="5">
        <v>25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12</v>
      </c>
      <c r="C104" s="5"/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5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15</v>
      </c>
      <c r="C115" s="24">
        <v>0</v>
      </c>
      <c r="D115" s="5">
        <v>1</v>
      </c>
      <c r="E115" s="397" t="s">
        <v>2843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23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25</v>
      </c>
      <c r="D118" s="5">
        <v>0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25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8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0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14</v>
      </c>
      <c r="D141" s="5">
        <v>0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23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25</v>
      </c>
      <c r="D146" s="96">
        <v>1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27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14</v>
      </c>
      <c r="C160" s="5"/>
      <c r="D160" s="5">
        <v>1</v>
      </c>
      <c r="E160" s="135" t="s">
        <v>2843</v>
      </c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883</v>
      </c>
      <c r="C165" s="176">
        <f>SUM(C4:C164)</f>
        <v>1413</v>
      </c>
      <c r="D165" s="176">
        <f>SUM(D4:D164)</f>
        <v>38</v>
      </c>
      <c r="E165" s="165"/>
      <c r="F165" s="176"/>
      <c r="G165" s="165"/>
      <c r="H165" s="165"/>
      <c r="I165" s="165"/>
      <c r="J165" s="165"/>
      <c r="K165" s="176">
        <f>B165+C165+D165</f>
        <v>2334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9</v>
      </c>
      <c r="C184" s="96">
        <v>15</v>
      </c>
      <c r="D184" s="96">
        <v>0</v>
      </c>
      <c r="E184" s="135"/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19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85</v>
      </c>
      <c r="H192" s="24">
        <f>SUM(C181+C203+C212+C220)</f>
        <v>57</v>
      </c>
      <c r="I192" s="24">
        <f>C184+C204+C222</f>
        <v>30</v>
      </c>
      <c r="J192" s="24"/>
      <c r="K192" s="170">
        <f>SUM(F192:J192)</f>
        <v>257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30</v>
      </c>
      <c r="G194" s="165">
        <f>SUM(B180+B202+B210+B211+B218+B219)</f>
        <v>41</v>
      </c>
      <c r="H194" s="165">
        <f>SUM(B181+B182+B183+B203+B212+B220+B221)</f>
        <v>36</v>
      </c>
      <c r="I194" s="165">
        <f>B184+B186+B204+B213+B222+B223</f>
        <v>49</v>
      </c>
      <c r="J194" s="165">
        <f>B189+B225</f>
        <v>51</v>
      </c>
      <c r="K194" s="176">
        <f>SUM(F194:J194)</f>
        <v>207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0</v>
      </c>
      <c r="J196" s="165">
        <f>D189+D225</f>
        <v>2</v>
      </c>
      <c r="K196" s="176">
        <f>SUM(F196:J196)</f>
        <v>3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115</v>
      </c>
      <c r="G198" s="96">
        <f>G192+G194+G196</f>
        <v>126</v>
      </c>
      <c r="H198" s="96">
        <f>H192+H194+H196</f>
        <v>94</v>
      </c>
      <c r="I198" s="96">
        <f>I192+I194+I196</f>
        <v>79</v>
      </c>
      <c r="J198" s="96">
        <f>SUM(J192+J194+J196)</f>
        <v>53</v>
      </c>
      <c r="K198" s="167">
        <f>SUM(K192:K197)</f>
        <v>467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467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1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10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4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207</v>
      </c>
      <c r="C232" s="179">
        <f>SUM(C176:C231)</f>
        <v>257</v>
      </c>
      <c r="D232" s="179">
        <f>SUM(D179:D230)</f>
        <v>3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467</v>
      </c>
    </row>
    <row r="233" spans="1:18" ht="15.75" thickTop="1" x14ac:dyDescent="0.25">
      <c r="A233" s="24" t="s">
        <v>1802</v>
      </c>
      <c r="B233" s="24">
        <f>B232+B165</f>
        <v>1090</v>
      </c>
      <c r="C233" s="24">
        <f>C165+C232</f>
        <v>1670</v>
      </c>
      <c r="D233" s="24">
        <f>D165+D232</f>
        <v>41</v>
      </c>
      <c r="E233" s="24"/>
      <c r="F233" s="24"/>
      <c r="G233" s="24"/>
      <c r="H233" s="24"/>
      <c r="I233" s="24"/>
      <c r="J233" s="24"/>
      <c r="K233" s="24">
        <f>K232+K165</f>
        <v>2801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6254</v>
      </c>
      <c r="E239" t="s">
        <v>5600</v>
      </c>
      <c r="P239" t="s">
        <v>6244</v>
      </c>
      <c r="Q239" s="253"/>
      <c r="R239" s="253"/>
    </row>
    <row r="240" spans="1:18" x14ac:dyDescent="0.25">
      <c r="A240" t="s">
        <v>6256</v>
      </c>
      <c r="E240" t="s">
        <v>5874</v>
      </c>
      <c r="H240" s="253"/>
      <c r="I240" s="253"/>
      <c r="J240" s="253"/>
      <c r="K240" s="253"/>
      <c r="L240" s="253"/>
      <c r="M240" s="253"/>
      <c r="N240" s="253"/>
      <c r="O240" s="253"/>
      <c r="P240" s="253" t="s">
        <v>6271</v>
      </c>
      <c r="Q240" s="253"/>
      <c r="R240" s="253"/>
    </row>
    <row r="241" spans="1:18" x14ac:dyDescent="0.25">
      <c r="A241" t="s">
        <v>6258</v>
      </c>
      <c r="E241" t="s">
        <v>6255</v>
      </c>
      <c r="H241" s="253"/>
      <c r="I241" s="253"/>
      <c r="J241" s="253"/>
      <c r="K241" s="253"/>
      <c r="L241" s="253"/>
      <c r="M241" s="253"/>
      <c r="N241" s="253"/>
      <c r="O241" s="253"/>
      <c r="P241" s="253" t="s">
        <v>6276</v>
      </c>
      <c r="Q241" s="253"/>
      <c r="R241" s="253"/>
    </row>
    <row r="242" spans="1:18" x14ac:dyDescent="0.25">
      <c r="A242" t="s">
        <v>6266</v>
      </c>
      <c r="E242" t="s">
        <v>6277</v>
      </c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Q246" s="252"/>
      <c r="R246" s="252"/>
    </row>
    <row r="247" spans="1:18" x14ac:dyDescent="0.25">
      <c r="P247" s="253"/>
    </row>
    <row r="248" spans="1:18" x14ac:dyDescent="0.25">
      <c r="P248" s="253"/>
    </row>
    <row r="249" spans="1:18" x14ac:dyDescent="0.25"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 t="s">
        <v>6275</v>
      </c>
      <c r="P270" s="253" t="s">
        <v>6253</v>
      </c>
    </row>
    <row r="271" spans="1:16" x14ac:dyDescent="0.25">
      <c r="B271" s="253"/>
      <c r="C271" s="253"/>
      <c r="E271" s="253" t="s">
        <v>6276</v>
      </c>
      <c r="P271" t="s">
        <v>6254</v>
      </c>
    </row>
    <row r="272" spans="1:16" x14ac:dyDescent="0.25">
      <c r="B272" s="253"/>
      <c r="C272" s="253"/>
      <c r="E272" s="253"/>
      <c r="P272" s="253" t="s">
        <v>6284</v>
      </c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6263</v>
      </c>
      <c r="B341" s="166"/>
      <c r="E341" t="s">
        <v>6245</v>
      </c>
      <c r="P341" t="s">
        <v>6278</v>
      </c>
    </row>
    <row r="342" spans="1:18" x14ac:dyDescent="0.25">
      <c r="A342" t="s">
        <v>6267</v>
      </c>
      <c r="E342" t="s">
        <v>4881</v>
      </c>
      <c r="Q342" s="253"/>
      <c r="R342" s="253"/>
    </row>
    <row r="343" spans="1:18" x14ac:dyDescent="0.25">
      <c r="E343" t="s">
        <v>6259</v>
      </c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6262</v>
      </c>
      <c r="B357" s="253"/>
      <c r="C357" s="253"/>
      <c r="D357" s="253"/>
      <c r="E357" s="253" t="s">
        <v>6250</v>
      </c>
      <c r="F357" s="253"/>
      <c r="G357" s="253"/>
    </row>
    <row r="358" spans="1:16" x14ac:dyDescent="0.25">
      <c r="A358" s="253" t="s">
        <v>6270</v>
      </c>
      <c r="C358" s="253"/>
      <c r="D358" s="253"/>
      <c r="E358" s="253" t="s">
        <v>6251</v>
      </c>
      <c r="F358" s="253"/>
      <c r="G358" s="253"/>
    </row>
    <row r="359" spans="1:16" x14ac:dyDescent="0.25">
      <c r="A359" s="253"/>
      <c r="C359" s="253"/>
      <c r="D359" s="253"/>
      <c r="E359" s="253" t="s">
        <v>6252</v>
      </c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6249</v>
      </c>
      <c r="C389" s="253"/>
      <c r="D389" s="253"/>
      <c r="E389" s="253" t="s">
        <v>4881</v>
      </c>
      <c r="P389" t="s">
        <v>6273</v>
      </c>
    </row>
    <row r="390" spans="1:16" x14ac:dyDescent="0.25">
      <c r="A390" s="253"/>
      <c r="B390" s="253"/>
      <c r="C390" s="253"/>
      <c r="D390" s="253"/>
      <c r="P390" t="s">
        <v>6274</v>
      </c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H42"/>
  <sheetViews>
    <sheetView topLeftCell="A21" workbookViewId="0">
      <selection activeCell="A37" sqref="A37:XFD41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5202</v>
      </c>
      <c r="C5" s="123" t="s">
        <v>5203</v>
      </c>
      <c r="D5" s="124" t="s">
        <v>5172</v>
      </c>
      <c r="E5" s="123">
        <v>299</v>
      </c>
      <c r="F5" s="124">
        <v>44811</v>
      </c>
      <c r="G5" s="86" t="s">
        <v>2950</v>
      </c>
      <c r="H5" t="s">
        <v>5857</v>
      </c>
    </row>
    <row r="6" spans="1:8" x14ac:dyDescent="0.25">
      <c r="A6" s="158">
        <v>5</v>
      </c>
      <c r="B6" s="51" t="s">
        <v>5390</v>
      </c>
      <c r="C6" s="123">
        <v>611</v>
      </c>
      <c r="D6" s="124" t="s">
        <v>5172</v>
      </c>
      <c r="E6" s="123">
        <v>419</v>
      </c>
      <c r="F6" s="124">
        <v>44846</v>
      </c>
      <c r="G6" s="86" t="s">
        <v>2950</v>
      </c>
      <c r="H6" t="s">
        <v>5986</v>
      </c>
    </row>
    <row r="7" spans="1:8" x14ac:dyDescent="0.25">
      <c r="A7" s="158">
        <v>6</v>
      </c>
      <c r="B7" s="51" t="s">
        <v>3946</v>
      </c>
      <c r="C7" s="123">
        <v>831</v>
      </c>
      <c r="D7" s="124" t="s">
        <v>5587</v>
      </c>
      <c r="E7" s="123">
        <v>17</v>
      </c>
      <c r="F7" s="124">
        <v>44945</v>
      </c>
      <c r="G7" s="86" t="s">
        <v>2950</v>
      </c>
      <c r="H7" t="s">
        <v>6166</v>
      </c>
    </row>
    <row r="8" spans="1:8" x14ac:dyDescent="0.25">
      <c r="A8" s="158">
        <v>7</v>
      </c>
      <c r="B8" s="51" t="s">
        <v>5652</v>
      </c>
      <c r="C8" s="123" t="s">
        <v>4525</v>
      </c>
      <c r="D8" s="124" t="s">
        <v>5657</v>
      </c>
      <c r="E8" s="123">
        <v>76</v>
      </c>
      <c r="F8" s="124">
        <v>44994</v>
      </c>
      <c r="G8" s="140" t="s">
        <v>2843</v>
      </c>
      <c r="H8" t="s">
        <v>6217</v>
      </c>
    </row>
    <row r="9" spans="1:8" x14ac:dyDescent="0.25">
      <c r="A9" s="158">
        <v>8</v>
      </c>
      <c r="B9" s="51" t="s">
        <v>5697</v>
      </c>
      <c r="C9" s="123">
        <v>531</v>
      </c>
      <c r="D9" s="124" t="s">
        <v>5698</v>
      </c>
      <c r="E9" s="123">
        <v>107</v>
      </c>
      <c r="F9" s="124">
        <v>45037</v>
      </c>
      <c r="G9" s="302" t="s">
        <v>2950</v>
      </c>
    </row>
    <row r="10" spans="1:8" x14ac:dyDescent="0.25">
      <c r="A10" s="158">
        <v>9</v>
      </c>
      <c r="B10" s="51" t="s">
        <v>5700</v>
      </c>
      <c r="C10" s="123">
        <v>332</v>
      </c>
      <c r="D10" s="124" t="s">
        <v>5701</v>
      </c>
      <c r="E10" s="123">
        <v>112</v>
      </c>
      <c r="F10" s="124">
        <v>45042</v>
      </c>
      <c r="G10" s="140" t="s">
        <v>2843</v>
      </c>
    </row>
    <row r="11" spans="1:8" x14ac:dyDescent="0.25">
      <c r="A11" s="158">
        <v>10</v>
      </c>
      <c r="B11" s="51" t="s">
        <v>5702</v>
      </c>
      <c r="C11" s="123">
        <v>921</v>
      </c>
      <c r="D11" s="124" t="s">
        <v>5703</v>
      </c>
      <c r="E11" s="123">
        <v>111</v>
      </c>
      <c r="F11" s="124">
        <v>45041</v>
      </c>
      <c r="G11" s="86" t="s">
        <v>2950</v>
      </c>
    </row>
    <row r="12" spans="1:8" x14ac:dyDescent="0.25">
      <c r="A12" s="158">
        <v>11</v>
      </c>
      <c r="B12" s="51" t="s">
        <v>5706</v>
      </c>
      <c r="C12" s="123" t="s">
        <v>5135</v>
      </c>
      <c r="D12" s="124" t="s">
        <v>5707</v>
      </c>
      <c r="E12" s="123">
        <v>113</v>
      </c>
      <c r="F12" s="124">
        <v>45042</v>
      </c>
      <c r="G12" s="140" t="s">
        <v>2843</v>
      </c>
    </row>
    <row r="13" spans="1:8" x14ac:dyDescent="0.25">
      <c r="A13" s="158">
        <v>12</v>
      </c>
      <c r="B13" s="65" t="s">
        <v>5723</v>
      </c>
      <c r="C13" s="287" t="s">
        <v>4137</v>
      </c>
      <c r="D13" s="288" t="s">
        <v>5722</v>
      </c>
      <c r="E13" s="287">
        <v>125</v>
      </c>
      <c r="F13" s="288">
        <v>45063</v>
      </c>
      <c r="G13" s="244" t="s">
        <v>2843</v>
      </c>
      <c r="H13" t="s">
        <v>6272</v>
      </c>
    </row>
    <row r="14" spans="1:8" x14ac:dyDescent="0.25">
      <c r="A14" s="158">
        <v>13</v>
      </c>
      <c r="B14" s="51" t="s">
        <v>5757</v>
      </c>
      <c r="C14" s="123" t="s">
        <v>4525</v>
      </c>
      <c r="D14" s="124" t="s">
        <v>5758</v>
      </c>
      <c r="E14" s="123">
        <v>171</v>
      </c>
      <c r="F14" s="124">
        <v>45107</v>
      </c>
      <c r="G14" s="140" t="s">
        <v>2843</v>
      </c>
    </row>
    <row r="15" spans="1:8" x14ac:dyDescent="0.25">
      <c r="A15" s="158">
        <v>14</v>
      </c>
      <c r="B15" s="51" t="s">
        <v>5829</v>
      </c>
      <c r="C15" s="123">
        <v>342</v>
      </c>
      <c r="D15" s="124" t="s">
        <v>5830</v>
      </c>
      <c r="E15" s="123">
        <v>250</v>
      </c>
      <c r="F15" s="124">
        <v>45175</v>
      </c>
      <c r="G15" s="140" t="s">
        <v>2843</v>
      </c>
    </row>
    <row r="16" spans="1:8" x14ac:dyDescent="0.25">
      <c r="A16" s="158">
        <v>15</v>
      </c>
      <c r="B16" s="51" t="s">
        <v>5833</v>
      </c>
      <c r="C16" s="123">
        <v>31</v>
      </c>
      <c r="D16" s="124" t="s">
        <v>5834</v>
      </c>
      <c r="E16" s="123">
        <v>253</v>
      </c>
      <c r="F16" s="124">
        <v>45175</v>
      </c>
      <c r="G16" s="86" t="s">
        <v>2950</v>
      </c>
    </row>
    <row r="17" spans="1:7" x14ac:dyDescent="0.25">
      <c r="A17" s="158">
        <v>16</v>
      </c>
      <c r="B17" s="65" t="s">
        <v>5852</v>
      </c>
      <c r="C17" s="287" t="s">
        <v>5853</v>
      </c>
      <c r="D17" s="288" t="s">
        <v>5854</v>
      </c>
      <c r="E17" s="287">
        <v>260</v>
      </c>
      <c r="F17" s="288">
        <v>45177</v>
      </c>
      <c r="G17" s="181" t="s">
        <v>2950</v>
      </c>
    </row>
    <row r="18" spans="1:7" x14ac:dyDescent="0.25">
      <c r="A18" s="158">
        <v>17</v>
      </c>
      <c r="B18" s="51" t="s">
        <v>5952</v>
      </c>
      <c r="C18" s="123">
        <v>631</v>
      </c>
      <c r="D18" s="124" t="s">
        <v>5834</v>
      </c>
      <c r="E18" s="123">
        <v>344</v>
      </c>
      <c r="F18" s="124">
        <v>45166</v>
      </c>
      <c r="G18" s="86" t="s">
        <v>2950</v>
      </c>
    </row>
    <row r="19" spans="1:7" x14ac:dyDescent="0.25">
      <c r="A19" s="158">
        <v>18</v>
      </c>
      <c r="B19" s="51" t="s">
        <v>5984</v>
      </c>
      <c r="C19" s="123">
        <v>342</v>
      </c>
      <c r="D19" s="124" t="s">
        <v>5985</v>
      </c>
      <c r="E19" s="123">
        <v>372</v>
      </c>
      <c r="F19" s="124">
        <v>45208</v>
      </c>
      <c r="G19" s="140" t="s">
        <v>2843</v>
      </c>
    </row>
    <row r="20" spans="1:7" x14ac:dyDescent="0.25">
      <c r="A20" s="158">
        <v>19</v>
      </c>
      <c r="B20" s="51" t="s">
        <v>6009</v>
      </c>
      <c r="C20" s="123">
        <v>611</v>
      </c>
      <c r="D20" s="124" t="s">
        <v>5834</v>
      </c>
      <c r="E20" s="123">
        <v>406</v>
      </c>
      <c r="F20" s="124">
        <v>45217</v>
      </c>
      <c r="G20" s="140" t="s">
        <v>2843</v>
      </c>
    </row>
    <row r="21" spans="1:7" x14ac:dyDescent="0.25">
      <c r="A21" s="158">
        <v>20</v>
      </c>
      <c r="B21" s="51" t="s">
        <v>6021</v>
      </c>
      <c r="C21" s="123">
        <v>521</v>
      </c>
      <c r="D21" s="124" t="s">
        <v>5834</v>
      </c>
      <c r="E21" s="123">
        <v>422</v>
      </c>
      <c r="F21" s="124">
        <v>45226</v>
      </c>
      <c r="G21" s="302" t="s">
        <v>2950</v>
      </c>
    </row>
    <row r="22" spans="1:7" x14ac:dyDescent="0.25">
      <c r="A22" s="158">
        <v>21</v>
      </c>
      <c r="B22" s="51" t="s">
        <v>6034</v>
      </c>
      <c r="C22" s="123" t="s">
        <v>4492</v>
      </c>
      <c r="D22" s="124" t="s">
        <v>6035</v>
      </c>
      <c r="E22" s="123">
        <v>430</v>
      </c>
      <c r="F22" s="124">
        <v>45232</v>
      </c>
      <c r="G22" s="140" t="s">
        <v>2843</v>
      </c>
    </row>
    <row r="23" spans="1:7" x14ac:dyDescent="0.25">
      <c r="A23" s="158">
        <v>22</v>
      </c>
      <c r="B23" s="51" t="s">
        <v>5442</v>
      </c>
      <c r="C23" s="123" t="s">
        <v>5059</v>
      </c>
      <c r="D23" s="124" t="s">
        <v>6041</v>
      </c>
      <c r="E23" s="123">
        <v>435</v>
      </c>
      <c r="F23" s="124">
        <v>45233</v>
      </c>
      <c r="G23" s="86" t="s">
        <v>2950</v>
      </c>
    </row>
    <row r="24" spans="1:7" x14ac:dyDescent="0.25">
      <c r="A24" s="158">
        <v>23</v>
      </c>
      <c r="B24" s="51" t="s">
        <v>6043</v>
      </c>
      <c r="C24" s="123" t="s">
        <v>5050</v>
      </c>
      <c r="D24" s="124" t="s">
        <v>5834</v>
      </c>
      <c r="E24" s="123">
        <v>437</v>
      </c>
      <c r="F24" s="124">
        <v>45233</v>
      </c>
      <c r="G24" s="140" t="s">
        <v>2843</v>
      </c>
    </row>
    <row r="25" spans="1:7" x14ac:dyDescent="0.25">
      <c r="A25" s="158">
        <v>24</v>
      </c>
      <c r="B25" s="51" t="s">
        <v>6045</v>
      </c>
      <c r="C25" s="123" t="s">
        <v>5050</v>
      </c>
      <c r="D25" s="124" t="s">
        <v>5834</v>
      </c>
      <c r="E25" s="123">
        <v>439</v>
      </c>
      <c r="F25" s="124">
        <v>45237</v>
      </c>
      <c r="G25" s="140" t="s">
        <v>2843</v>
      </c>
    </row>
    <row r="26" spans="1:7" x14ac:dyDescent="0.25">
      <c r="A26" s="158">
        <v>25</v>
      </c>
      <c r="B26" s="51" t="s">
        <v>6057</v>
      </c>
      <c r="C26" s="123">
        <v>342</v>
      </c>
      <c r="D26" s="124" t="s">
        <v>6058</v>
      </c>
      <c r="E26" s="123">
        <v>457</v>
      </c>
      <c r="F26" s="124">
        <v>45244</v>
      </c>
      <c r="G26" s="140" t="s">
        <v>2843</v>
      </c>
    </row>
    <row r="27" spans="1:7" x14ac:dyDescent="0.25">
      <c r="A27" s="158">
        <v>26</v>
      </c>
      <c r="B27" s="51" t="s">
        <v>6083</v>
      </c>
      <c r="C27" s="123" t="s">
        <v>4492</v>
      </c>
      <c r="D27" s="124" t="s">
        <v>6084</v>
      </c>
      <c r="E27" s="123">
        <v>462</v>
      </c>
      <c r="F27" s="124">
        <v>45245</v>
      </c>
      <c r="G27" s="140" t="s">
        <v>2843</v>
      </c>
    </row>
    <row r="28" spans="1:7" x14ac:dyDescent="0.25">
      <c r="A28" s="158">
        <v>27</v>
      </c>
      <c r="B28" s="51" t="s">
        <v>6086</v>
      </c>
      <c r="C28" s="123">
        <v>941</v>
      </c>
      <c r="D28" s="124" t="s">
        <v>6058</v>
      </c>
      <c r="E28" s="123">
        <v>458</v>
      </c>
      <c r="F28" s="124">
        <v>45244</v>
      </c>
      <c r="G28" s="140" t="s">
        <v>2843</v>
      </c>
    </row>
    <row r="29" spans="1:7" x14ac:dyDescent="0.25">
      <c r="A29" s="158">
        <v>28</v>
      </c>
      <c r="B29" s="51" t="s">
        <v>6103</v>
      </c>
      <c r="C29" s="123">
        <v>621</v>
      </c>
      <c r="D29" s="124" t="s">
        <v>5834</v>
      </c>
      <c r="E29" s="123">
        <v>477</v>
      </c>
      <c r="F29" s="124" t="s">
        <v>6104</v>
      </c>
      <c r="G29" s="86" t="s">
        <v>2950</v>
      </c>
    </row>
    <row r="30" spans="1:7" x14ac:dyDescent="0.25">
      <c r="A30" s="158">
        <v>29</v>
      </c>
      <c r="B30" s="51" t="s">
        <v>6124</v>
      </c>
      <c r="C30" s="123" t="s">
        <v>5763</v>
      </c>
      <c r="D30" s="124" t="s">
        <v>5834</v>
      </c>
      <c r="E30" s="123">
        <v>489</v>
      </c>
      <c r="F30" s="124">
        <v>45257</v>
      </c>
      <c r="G30" s="140" t="s">
        <v>2843</v>
      </c>
    </row>
    <row r="31" spans="1:7" x14ac:dyDescent="0.25">
      <c r="A31" s="158">
        <v>30</v>
      </c>
      <c r="B31" s="51" t="s">
        <v>6145</v>
      </c>
      <c r="C31" s="123">
        <v>531</v>
      </c>
      <c r="D31" s="124" t="s">
        <v>5834</v>
      </c>
      <c r="E31" s="123">
        <v>517</v>
      </c>
      <c r="F31" s="124">
        <v>45282</v>
      </c>
      <c r="G31" s="86" t="s">
        <v>2950</v>
      </c>
    </row>
    <row r="32" spans="1:7" x14ac:dyDescent="0.25">
      <c r="A32" s="158">
        <v>31</v>
      </c>
      <c r="B32" s="51" t="s">
        <v>6148</v>
      </c>
      <c r="C32" s="123" t="s">
        <v>6149</v>
      </c>
      <c r="D32" s="124" t="s">
        <v>6150</v>
      </c>
      <c r="E32" s="123">
        <v>518</v>
      </c>
      <c r="F32" s="124">
        <v>45285</v>
      </c>
      <c r="G32" s="86" t="s">
        <v>2950</v>
      </c>
    </row>
    <row r="33" spans="1:7" x14ac:dyDescent="0.25">
      <c r="A33" s="158">
        <v>32</v>
      </c>
      <c r="B33" s="51" t="s">
        <v>6151</v>
      </c>
      <c r="C33" s="123" t="s">
        <v>5763</v>
      </c>
      <c r="D33" s="124" t="s">
        <v>6152</v>
      </c>
      <c r="E33" s="123">
        <v>519</v>
      </c>
      <c r="F33" s="124">
        <v>45285</v>
      </c>
      <c r="G33" s="140" t="s">
        <v>2843</v>
      </c>
    </row>
    <row r="34" spans="1:7" x14ac:dyDescent="0.25">
      <c r="A34" s="158">
        <v>33</v>
      </c>
      <c r="B34" s="51" t="s">
        <v>6172</v>
      </c>
      <c r="C34" s="123">
        <v>141</v>
      </c>
      <c r="D34" s="124" t="s">
        <v>6173</v>
      </c>
      <c r="E34" s="123">
        <v>17</v>
      </c>
      <c r="F34" s="124">
        <v>45313</v>
      </c>
      <c r="G34" s="302" t="s">
        <v>2950</v>
      </c>
    </row>
    <row r="35" spans="1:7" x14ac:dyDescent="0.25">
      <c r="A35" s="158">
        <v>34</v>
      </c>
      <c r="B35" s="51" t="s">
        <v>6184</v>
      </c>
      <c r="C35" s="123">
        <v>342</v>
      </c>
      <c r="D35" s="124" t="s">
        <v>6185</v>
      </c>
      <c r="E35" s="123">
        <v>23</v>
      </c>
      <c r="F35" s="124">
        <v>45320</v>
      </c>
      <c r="G35" s="140" t="s">
        <v>2843</v>
      </c>
    </row>
    <row r="36" spans="1:7" x14ac:dyDescent="0.25">
      <c r="A36" s="158">
        <v>35</v>
      </c>
      <c r="B36" s="51" t="s">
        <v>5576</v>
      </c>
      <c r="C36" s="123" t="s">
        <v>5577</v>
      </c>
      <c r="D36" s="124" t="s">
        <v>6236</v>
      </c>
      <c r="E36" s="123">
        <v>71</v>
      </c>
      <c r="F36" s="124">
        <v>45370</v>
      </c>
      <c r="G36" s="302" t="s">
        <v>2950</v>
      </c>
    </row>
    <row r="37" spans="1:7" x14ac:dyDescent="0.25">
      <c r="A37" s="158">
        <v>36</v>
      </c>
      <c r="B37" s="51" t="s">
        <v>6246</v>
      </c>
      <c r="C37" s="123" t="s">
        <v>6247</v>
      </c>
      <c r="D37" s="124" t="s">
        <v>6248</v>
      </c>
      <c r="E37" s="123">
        <v>83</v>
      </c>
      <c r="F37" s="124">
        <v>45384</v>
      </c>
      <c r="G37" s="140" t="s">
        <v>2843</v>
      </c>
    </row>
    <row r="38" spans="1:7" x14ac:dyDescent="0.25">
      <c r="A38" s="158">
        <v>37</v>
      </c>
      <c r="B38" s="51" t="s">
        <v>4882</v>
      </c>
      <c r="C38" s="123">
        <v>231</v>
      </c>
      <c r="D38" s="124" t="s">
        <v>6257</v>
      </c>
      <c r="E38" s="123">
        <v>92</v>
      </c>
      <c r="F38" s="124">
        <v>45390</v>
      </c>
      <c r="G38" s="140" t="s">
        <v>2843</v>
      </c>
    </row>
    <row r="39" spans="1:7" x14ac:dyDescent="0.25">
      <c r="A39" s="158">
        <v>38</v>
      </c>
      <c r="B39" s="51" t="s">
        <v>6260</v>
      </c>
      <c r="C39" s="123">
        <v>22</v>
      </c>
      <c r="D39" s="124" t="s">
        <v>6261</v>
      </c>
      <c r="E39" s="123">
        <v>98</v>
      </c>
      <c r="F39" s="124">
        <v>45392</v>
      </c>
      <c r="G39" s="140" t="s">
        <v>2843</v>
      </c>
    </row>
    <row r="40" spans="1:7" x14ac:dyDescent="0.25">
      <c r="A40" s="158">
        <v>39</v>
      </c>
      <c r="B40" s="51" t="s">
        <v>6264</v>
      </c>
      <c r="C40" s="123">
        <v>541</v>
      </c>
      <c r="D40" s="124" t="s">
        <v>6265</v>
      </c>
      <c r="E40" s="123">
        <v>102</v>
      </c>
      <c r="F40" s="124">
        <v>45393</v>
      </c>
      <c r="G40" s="86" t="s">
        <v>2950</v>
      </c>
    </row>
    <row r="41" spans="1:7" x14ac:dyDescent="0.25">
      <c r="A41" s="158">
        <v>40</v>
      </c>
      <c r="B41" s="51" t="s">
        <v>6268</v>
      </c>
      <c r="C41" s="124" t="s">
        <v>5577</v>
      </c>
      <c r="D41" s="123" t="s">
        <v>6269</v>
      </c>
      <c r="E41" s="123">
        <v>104</v>
      </c>
      <c r="F41" s="87">
        <v>45399</v>
      </c>
      <c r="G41" s="123" t="s">
        <v>2950</v>
      </c>
    </row>
    <row r="42" spans="1:7" x14ac:dyDescent="0.25">
      <c r="A42" s="104">
        <v>41</v>
      </c>
      <c r="B42" s="65" t="s">
        <v>6279</v>
      </c>
      <c r="C42" s="288" t="s">
        <v>4308</v>
      </c>
      <c r="D42" s="287" t="s">
        <v>6280</v>
      </c>
      <c r="E42" s="287">
        <v>115</v>
      </c>
      <c r="F42" s="297">
        <v>45406</v>
      </c>
      <c r="G42" s="244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Y400"/>
  <sheetViews>
    <sheetView zoomScaleNormal="100" workbookViewId="0">
      <pane ySplit="2" topLeftCell="A230" activePane="bottomLeft" state="frozen"/>
      <selection pane="bottomLeft" activeCell="A270" sqref="A270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6281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388</v>
      </c>
      <c r="G4" s="24">
        <f>C6+C13+C24+C32+C37+C44+C52+C114+C127+C128+C137+C138+C146+C157+C57+C66+C89+C98+C14+C15+C25+C26+C67+C115+C129+C147+C158+C108+C99</f>
        <v>381</v>
      </c>
      <c r="H4" s="24">
        <f>C7+C16+C27+C33+C38+C46+C53+C58+C116+C130+C131+C139+C148+C159+C140+C90+C101+C70+C71+C117+C109</f>
        <v>365</v>
      </c>
      <c r="I4" s="24">
        <f>C8+C34+C39+C48+C54+C59+C118+C132+C141+C150+C161+C162+C133+C91+C103+C74+C76+C142+C163+C119+C49</f>
        <v>276</v>
      </c>
      <c r="J4" s="24"/>
      <c r="K4" s="170">
        <f>F4+G4+H4+I4</f>
        <v>1410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21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354</v>
      </c>
      <c r="G7" s="5">
        <f>B6+B13+B14+B15+B24+B25+B26+B32+B37+B44+B52+B57+B114+B127+B128+B137+B146+B157+B158+B138+B66+B89+B98+B67+B115+B147+B68+B69+B99+B45+B83+B84+B108+B100</f>
        <v>233</v>
      </c>
      <c r="H7" s="5">
        <f>B7+B16+B17+B18+B27+B28+B29+B33+B38+B46+B53+B58+B116+B130+B131+B139+B140+B148+B159+B160+B90+B101+B70+B71+B117+B149+B74+B47+B72+B73+B102+B85+B86</f>
        <v>214</v>
      </c>
      <c r="I7" s="5">
        <f>B8+B34+B39+B48+B54+B59+B118+B132+B141+B142+B150+B161+B162+B163+B91+B103+B76+B133+B77+B75+B119+B151+B49+B78+B79+B104</f>
        <v>77</v>
      </c>
      <c r="J7" s="5"/>
      <c r="K7" s="94">
        <f>SUM(F7+G7+H7+I7)</f>
        <v>878</v>
      </c>
      <c r="M7" s="451"/>
      <c r="N7" s="8" t="s">
        <v>6210</v>
      </c>
    </row>
    <row r="8" spans="1:19" x14ac:dyDescent="0.25">
      <c r="A8" s="62">
        <v>141</v>
      </c>
      <c r="B8" s="5">
        <v>1</v>
      </c>
      <c r="C8" s="24">
        <v>20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8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12</v>
      </c>
      <c r="I10" s="5">
        <f>D8+D34+D39+D48+D54+D59+D118+D132+D141+D142+D150+D161+D162+D163+D91+D103+D74+D76+D133+D79+D104</f>
        <v>14</v>
      </c>
      <c r="J10" s="5"/>
      <c r="K10" s="94">
        <f>SUM(F10+G10+H10+I10)</f>
        <v>42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2330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14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23</v>
      </c>
      <c r="D16" s="5">
        <v>1</v>
      </c>
      <c r="E16" s="135" t="s">
        <v>2843</v>
      </c>
      <c r="F16" s="5">
        <f>SUM(F4+F7+F10)</f>
        <v>750</v>
      </c>
      <c r="G16" s="5">
        <f>SUM(G4+G7+G10)</f>
        <v>622</v>
      </c>
      <c r="H16" s="5">
        <f>SUM(H4+H7+H10)</f>
        <v>591</v>
      </c>
      <c r="I16" s="5">
        <f>SUM(I4+I7+I10)</f>
        <v>367</v>
      </c>
      <c r="J16" s="5"/>
      <c r="K16" s="94">
        <f>SUM(F16+G16+H16+I16)</f>
        <v>2330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12</v>
      </c>
      <c r="C17" s="5"/>
      <c r="D17" s="5">
        <v>0</v>
      </c>
      <c r="E17" s="135"/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1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21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18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2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12</v>
      </c>
      <c r="D39" s="108">
        <v>1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25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23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0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18</v>
      </c>
      <c r="D59" s="5">
        <v>2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26</v>
      </c>
      <c r="C70" s="5"/>
      <c r="D70" s="5">
        <v>1</v>
      </c>
      <c r="E70" s="264" t="s">
        <v>2843</v>
      </c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23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24</v>
      </c>
      <c r="D89" s="5">
        <v>0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22</v>
      </c>
      <c r="D90" s="5">
        <v>3</v>
      </c>
      <c r="E90" s="264" t="s">
        <v>5599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86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25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16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1</v>
      </c>
      <c r="C103" s="5">
        <v>25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11</v>
      </c>
      <c r="C104" s="5"/>
      <c r="D104" s="5">
        <v>1</v>
      </c>
      <c r="E104" s="264" t="s">
        <v>2843</v>
      </c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4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15</v>
      </c>
      <c r="C115" s="24">
        <v>0</v>
      </c>
      <c r="D115" s="5">
        <v>1</v>
      </c>
      <c r="E115" s="397" t="s">
        <v>2843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23</v>
      </c>
      <c r="D116" s="5">
        <v>1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24</v>
      </c>
      <c r="D118" s="5">
        <v>1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25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24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8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0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13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23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25</v>
      </c>
      <c r="D146" s="96">
        <v>1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27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15</v>
      </c>
      <c r="C160" s="5"/>
      <c r="D160" s="5">
        <v>0</v>
      </c>
      <c r="E160" s="135"/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25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17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878</v>
      </c>
      <c r="C165" s="176">
        <f>SUM(C4:C164)</f>
        <v>1410</v>
      </c>
      <c r="D165" s="176">
        <f>SUM(D4:D164)</f>
        <v>42</v>
      </c>
      <c r="E165" s="165"/>
      <c r="F165" s="176"/>
      <c r="G165" s="165"/>
      <c r="H165" s="165"/>
      <c r="I165" s="165"/>
      <c r="J165" s="165"/>
      <c r="K165" s="176">
        <f>B165+C165+D165</f>
        <v>2330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15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9</v>
      </c>
      <c r="C184" s="96">
        <v>15</v>
      </c>
      <c r="D184" s="96">
        <v>0</v>
      </c>
      <c r="E184" s="135"/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19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83</v>
      </c>
      <c r="G192" s="24">
        <f>C179+C202+C210+C218+C230</f>
        <v>85</v>
      </c>
      <c r="H192" s="24">
        <f>SUM(C181+C203+C212+C220)</f>
        <v>57</v>
      </c>
      <c r="I192" s="24">
        <f>C184+C204+C222</f>
        <v>30</v>
      </c>
      <c r="J192" s="24"/>
      <c r="K192" s="170">
        <f>SUM(F192:J192)</f>
        <v>255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32</v>
      </c>
      <c r="G194" s="165">
        <f>SUM(B180+B202+B210+B211+B218+B219)</f>
        <v>40</v>
      </c>
      <c r="H194" s="165">
        <f>SUM(B181+B182+B183+B203+B212+B220+B221)</f>
        <v>36</v>
      </c>
      <c r="I194" s="165">
        <f>B184+B186+B204+B213+B222+B223</f>
        <v>49</v>
      </c>
      <c r="J194" s="165">
        <f>B189+B225</f>
        <v>51</v>
      </c>
      <c r="K194" s="176">
        <f>SUM(F194:J194)</f>
        <v>208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0</v>
      </c>
      <c r="J196" s="165">
        <f>D189+D225</f>
        <v>2</v>
      </c>
      <c r="K196" s="176">
        <f>SUM(F196:J196)</f>
        <v>3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115</v>
      </c>
      <c r="G198" s="96">
        <f>G192+G194+G196</f>
        <v>125</v>
      </c>
      <c r="H198" s="96">
        <f>H192+H194+H196</f>
        <v>94</v>
      </c>
      <c r="I198" s="96">
        <f>I192+I194+I196</f>
        <v>79</v>
      </c>
      <c r="J198" s="96">
        <f>SUM(J192+J194+J196)</f>
        <v>53</v>
      </c>
      <c r="K198" s="167">
        <f>SUM(K192:K197)</f>
        <v>466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466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0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11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15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4</v>
      </c>
      <c r="C229" s="271">
        <v>23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208</v>
      </c>
      <c r="C232" s="179">
        <f>SUM(C176:C231)</f>
        <v>255</v>
      </c>
      <c r="D232" s="179">
        <f>SUM(D179:D230)</f>
        <v>3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466</v>
      </c>
    </row>
    <row r="233" spans="1:18" ht="15.75" thickTop="1" x14ac:dyDescent="0.25">
      <c r="A233" s="24" t="s">
        <v>1802</v>
      </c>
      <c r="B233" s="24">
        <f>B232+B165</f>
        <v>1086</v>
      </c>
      <c r="C233" s="24">
        <f>C165+C232</f>
        <v>1665</v>
      </c>
      <c r="D233" s="24">
        <f>D165+D232</f>
        <v>45</v>
      </c>
      <c r="E233" s="24"/>
      <c r="F233" s="24"/>
      <c r="G233" s="24"/>
      <c r="H233" s="24"/>
      <c r="I233" s="24"/>
      <c r="J233" s="24"/>
      <c r="K233" s="24">
        <f>K232+K165</f>
        <v>2796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6283</v>
      </c>
      <c r="E239" t="s">
        <v>6297</v>
      </c>
      <c r="L239" t="s">
        <v>6299</v>
      </c>
      <c r="Q239" s="253"/>
      <c r="R239" s="253"/>
    </row>
    <row r="240" spans="1:18" x14ac:dyDescent="0.25">
      <c r="A240" t="s">
        <v>6305</v>
      </c>
      <c r="E240" t="s">
        <v>6300</v>
      </c>
      <c r="H240" s="253"/>
      <c r="I240" s="253"/>
      <c r="J240" s="253"/>
      <c r="K240" s="253"/>
      <c r="L240" s="253" t="s">
        <v>6306</v>
      </c>
      <c r="M240" s="253"/>
      <c r="N240" s="253"/>
      <c r="O240" s="253"/>
      <c r="P240" s="253"/>
      <c r="Q240" s="253"/>
      <c r="R240" s="253"/>
    </row>
    <row r="241" spans="1:18" x14ac:dyDescent="0.25">
      <c r="E241" t="s">
        <v>6301</v>
      </c>
      <c r="H241" s="253"/>
      <c r="I241" s="253"/>
      <c r="J241" s="253"/>
      <c r="K241" s="253"/>
      <c r="L241" s="253" t="s">
        <v>6307</v>
      </c>
      <c r="M241" s="253"/>
      <c r="N241" s="253"/>
      <c r="O241" s="253"/>
      <c r="P241" s="253"/>
      <c r="Q241" s="253"/>
      <c r="R241" s="253"/>
    </row>
    <row r="242" spans="1:18" x14ac:dyDescent="0.25"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Q246" s="252"/>
      <c r="R246" s="252"/>
    </row>
    <row r="247" spans="1:18" x14ac:dyDescent="0.25">
      <c r="P247" s="253"/>
    </row>
    <row r="248" spans="1:18" x14ac:dyDescent="0.25">
      <c r="P248" s="253"/>
    </row>
    <row r="249" spans="1:18" x14ac:dyDescent="0.25"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 t="s">
        <v>6298</v>
      </c>
      <c r="B270" s="253"/>
      <c r="C270" s="253"/>
      <c r="D270" s="253"/>
      <c r="E270" s="253"/>
      <c r="P270" t="s">
        <v>6288</v>
      </c>
    </row>
    <row r="271" spans="1:16" x14ac:dyDescent="0.25">
      <c r="B271" s="253"/>
      <c r="C271" s="253"/>
      <c r="E271" s="253"/>
      <c r="P271" t="s">
        <v>6305</v>
      </c>
    </row>
    <row r="272" spans="1:16" x14ac:dyDescent="0.25">
      <c r="B272" s="253"/>
      <c r="C272" s="253"/>
      <c r="E272" s="253"/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6285</v>
      </c>
      <c r="B341" s="166"/>
      <c r="E341" t="s">
        <v>6289</v>
      </c>
    </row>
    <row r="342" spans="1:18" x14ac:dyDescent="0.25">
      <c r="A342" t="s">
        <v>6290</v>
      </c>
      <c r="E342" t="s">
        <v>6308</v>
      </c>
      <c r="Q342" s="253"/>
      <c r="R342" s="253"/>
    </row>
    <row r="343" spans="1:18" x14ac:dyDescent="0.25">
      <c r="A343" t="s">
        <v>6302</v>
      </c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6282</v>
      </c>
      <c r="B357" s="253"/>
      <c r="C357" s="253"/>
      <c r="D357" s="253"/>
      <c r="E357" s="253" t="s">
        <v>6295</v>
      </c>
      <c r="F357" s="253"/>
      <c r="G357" s="253"/>
      <c r="L357" t="s">
        <v>6296</v>
      </c>
      <c r="P357" t="s">
        <v>6296</v>
      </c>
    </row>
    <row r="358" spans="1:16" x14ac:dyDescent="0.25">
      <c r="A358" s="253" t="s">
        <v>6295</v>
      </c>
      <c r="C358" s="253"/>
      <c r="D358" s="253"/>
      <c r="E358" s="253"/>
      <c r="F358" s="253"/>
      <c r="G358" s="253"/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C389" s="253"/>
      <c r="D389" s="253"/>
      <c r="E389" s="253" t="s">
        <v>5699</v>
      </c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H39"/>
  <sheetViews>
    <sheetView workbookViewId="0">
      <selection activeCell="I37" sqref="I37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2087</v>
      </c>
      <c r="C2" s="221">
        <v>741</v>
      </c>
      <c r="D2" s="221" t="s">
        <v>2093</v>
      </c>
      <c r="E2" s="221">
        <v>92</v>
      </c>
      <c r="F2" s="222">
        <v>42874</v>
      </c>
      <c r="G2" s="221" t="s">
        <v>1846</v>
      </c>
      <c r="H2" s="184"/>
    </row>
    <row r="3" spans="1:8" x14ac:dyDescent="0.25">
      <c r="A3" s="223">
        <v>2</v>
      </c>
      <c r="B3" s="158" t="s">
        <v>400</v>
      </c>
      <c r="C3" s="221">
        <v>221</v>
      </c>
      <c r="D3" s="221" t="s">
        <v>2549</v>
      </c>
      <c r="E3" s="221">
        <v>152</v>
      </c>
      <c r="F3" s="222">
        <v>42976</v>
      </c>
      <c r="G3" s="221" t="s">
        <v>1846</v>
      </c>
      <c r="H3" s="184"/>
    </row>
    <row r="4" spans="1:8" x14ac:dyDescent="0.25">
      <c r="A4" s="158">
        <v>3</v>
      </c>
      <c r="B4" s="158" t="s">
        <v>1942</v>
      </c>
      <c r="C4" s="221">
        <v>231</v>
      </c>
      <c r="D4" s="221" t="s">
        <v>2086</v>
      </c>
      <c r="E4" s="221">
        <v>89</v>
      </c>
      <c r="F4" s="222">
        <v>42873</v>
      </c>
      <c r="G4" s="221" t="s">
        <v>1846</v>
      </c>
      <c r="H4" s="184"/>
    </row>
    <row r="5" spans="1:8" x14ac:dyDescent="0.25">
      <c r="A5" s="104">
        <v>4</v>
      </c>
      <c r="B5" s="104" t="s">
        <v>1821</v>
      </c>
      <c r="C5" s="129" t="s">
        <v>1449</v>
      </c>
      <c r="D5" s="104"/>
      <c r="E5" s="104"/>
      <c r="F5" s="104"/>
      <c r="G5" s="245" t="s">
        <v>2194</v>
      </c>
      <c r="H5" s="184"/>
    </row>
    <row r="6" spans="1:8" x14ac:dyDescent="0.25">
      <c r="A6" s="158">
        <v>5</v>
      </c>
      <c r="B6" s="158" t="s">
        <v>1900</v>
      </c>
      <c r="C6" s="36">
        <v>231</v>
      </c>
      <c r="D6" s="36" t="s">
        <v>1901</v>
      </c>
      <c r="E6" s="36">
        <v>303</v>
      </c>
      <c r="F6" s="28">
        <v>42696</v>
      </c>
      <c r="G6" s="36" t="s">
        <v>1846</v>
      </c>
      <c r="H6" s="186"/>
    </row>
    <row r="7" spans="1:8" x14ac:dyDescent="0.25">
      <c r="A7" s="158">
        <v>6</v>
      </c>
      <c r="B7" s="158" t="s">
        <v>2607</v>
      </c>
      <c r="C7" s="221">
        <v>711</v>
      </c>
      <c r="D7" s="221" t="s">
        <v>1909</v>
      </c>
      <c r="E7" s="221">
        <v>309</v>
      </c>
      <c r="F7" s="229">
        <v>42705</v>
      </c>
      <c r="G7" s="230" t="s">
        <v>1846</v>
      </c>
      <c r="H7" s="186" t="s">
        <v>2608</v>
      </c>
    </row>
    <row r="8" spans="1:8" x14ac:dyDescent="0.25">
      <c r="A8" s="158">
        <v>7</v>
      </c>
      <c r="B8" s="158" t="s">
        <v>703</v>
      </c>
      <c r="C8" s="36">
        <v>321</v>
      </c>
      <c r="D8" s="36" t="s">
        <v>1976</v>
      </c>
      <c r="E8" s="36">
        <v>8</v>
      </c>
      <c r="F8" s="28">
        <v>42747</v>
      </c>
      <c r="G8" s="225" t="s">
        <v>1846</v>
      </c>
      <c r="H8" s="186"/>
    </row>
    <row r="9" spans="1:8" x14ac:dyDescent="0.25">
      <c r="A9" s="158">
        <v>8</v>
      </c>
      <c r="B9" s="158" t="s">
        <v>1044</v>
      </c>
      <c r="C9" s="225">
        <v>141</v>
      </c>
      <c r="D9" s="36" t="s">
        <v>2008</v>
      </c>
      <c r="E9" s="36">
        <v>44</v>
      </c>
      <c r="F9" s="28">
        <v>42803</v>
      </c>
      <c r="G9" s="225" t="s">
        <v>1846</v>
      </c>
    </row>
    <row r="10" spans="1:8" x14ac:dyDescent="0.25">
      <c r="A10" s="158">
        <v>9</v>
      </c>
      <c r="B10" s="233" t="s">
        <v>631</v>
      </c>
      <c r="C10" s="225">
        <v>921</v>
      </c>
      <c r="D10" s="36" t="s">
        <v>2020</v>
      </c>
      <c r="E10" s="36">
        <v>51</v>
      </c>
      <c r="F10" s="28">
        <v>42816</v>
      </c>
      <c r="G10" s="234" t="s">
        <v>2194</v>
      </c>
    </row>
    <row r="11" spans="1:8" x14ac:dyDescent="0.25">
      <c r="A11" s="158">
        <v>10</v>
      </c>
      <c r="B11" s="158" t="s">
        <v>2195</v>
      </c>
      <c r="C11" s="225">
        <v>421</v>
      </c>
      <c r="D11" s="36" t="s">
        <v>2028</v>
      </c>
      <c r="E11" s="36">
        <v>55</v>
      </c>
      <c r="F11" s="28">
        <v>42821</v>
      </c>
      <c r="G11" s="234" t="s">
        <v>2194</v>
      </c>
    </row>
    <row r="12" spans="1:8" x14ac:dyDescent="0.25">
      <c r="A12" s="158">
        <v>11</v>
      </c>
      <c r="B12" s="158" t="s">
        <v>834</v>
      </c>
      <c r="C12" s="225">
        <v>31</v>
      </c>
      <c r="D12" s="36" t="s">
        <v>2028</v>
      </c>
      <c r="E12" s="36">
        <v>53</v>
      </c>
      <c r="F12" s="28">
        <v>42821</v>
      </c>
      <c r="G12" s="36" t="s">
        <v>1846</v>
      </c>
      <c r="H12" s="186"/>
    </row>
    <row r="13" spans="1:8" x14ac:dyDescent="0.25">
      <c r="A13" s="158">
        <v>12</v>
      </c>
      <c r="B13" s="158" t="s">
        <v>1822</v>
      </c>
      <c r="C13" s="225">
        <v>141</v>
      </c>
      <c r="D13" s="36" t="s">
        <v>2074</v>
      </c>
      <c r="E13" s="36">
        <v>82</v>
      </c>
      <c r="F13" s="28">
        <v>42859</v>
      </c>
      <c r="G13" s="225" t="s">
        <v>1846</v>
      </c>
    </row>
    <row r="14" spans="1:8" x14ac:dyDescent="0.25">
      <c r="A14" s="104">
        <v>13</v>
      </c>
      <c r="B14" s="104" t="s">
        <v>697</v>
      </c>
      <c r="C14" s="241" t="s">
        <v>1305</v>
      </c>
      <c r="D14" s="181" t="s">
        <v>2118</v>
      </c>
      <c r="E14" s="181">
        <v>108</v>
      </c>
      <c r="F14" s="182">
        <v>42901</v>
      </c>
      <c r="G14" s="242" t="s">
        <v>2194</v>
      </c>
    </row>
    <row r="15" spans="1:8" x14ac:dyDescent="0.25">
      <c r="A15" s="158">
        <v>14</v>
      </c>
      <c r="B15" s="158" t="s">
        <v>2548</v>
      </c>
      <c r="C15" s="225">
        <v>131</v>
      </c>
      <c r="D15" s="36" t="s">
        <v>2549</v>
      </c>
      <c r="E15" s="36">
        <v>174</v>
      </c>
      <c r="F15" s="28">
        <v>42997</v>
      </c>
      <c r="G15" s="225" t="s">
        <v>1846</v>
      </c>
    </row>
    <row r="16" spans="1:8" x14ac:dyDescent="0.25">
      <c r="A16" s="158">
        <v>15</v>
      </c>
      <c r="B16" s="158" t="s">
        <v>2551</v>
      </c>
      <c r="C16" s="225">
        <v>711</v>
      </c>
      <c r="D16" s="36" t="s">
        <v>2552</v>
      </c>
      <c r="E16" s="36">
        <v>201</v>
      </c>
      <c r="F16" s="28">
        <v>43003</v>
      </c>
      <c r="G16" s="225" t="s">
        <v>1846</v>
      </c>
    </row>
    <row r="17" spans="1:8" x14ac:dyDescent="0.25">
      <c r="A17" s="158">
        <v>16</v>
      </c>
      <c r="B17" s="158" t="s">
        <v>625</v>
      </c>
      <c r="C17" s="225">
        <v>931</v>
      </c>
      <c r="D17" s="36" t="s">
        <v>2549</v>
      </c>
      <c r="E17" s="36">
        <v>155</v>
      </c>
      <c r="F17" s="28">
        <v>42979</v>
      </c>
      <c r="G17" s="225" t="s">
        <v>1846</v>
      </c>
    </row>
    <row r="18" spans="1:8" x14ac:dyDescent="0.25">
      <c r="A18" s="158">
        <v>17</v>
      </c>
      <c r="B18" s="158" t="s">
        <v>2553</v>
      </c>
      <c r="C18" s="225">
        <v>931</v>
      </c>
      <c r="D18" s="36" t="s">
        <v>2554</v>
      </c>
      <c r="E18" s="36">
        <v>195</v>
      </c>
      <c r="F18" s="28">
        <v>42997</v>
      </c>
      <c r="G18" s="225" t="s">
        <v>1846</v>
      </c>
    </row>
    <row r="19" spans="1:8" x14ac:dyDescent="0.25">
      <c r="A19" s="104">
        <v>18</v>
      </c>
      <c r="B19" s="104" t="s">
        <v>2033</v>
      </c>
      <c r="C19" s="239" t="s">
        <v>1305</v>
      </c>
      <c r="D19" s="181" t="s">
        <v>2555</v>
      </c>
      <c r="E19" s="181">
        <v>218</v>
      </c>
      <c r="F19" s="182">
        <v>43014</v>
      </c>
      <c r="G19" s="240" t="s">
        <v>2194</v>
      </c>
    </row>
    <row r="20" spans="1:8" x14ac:dyDescent="0.25">
      <c r="A20" s="104">
        <v>19</v>
      </c>
      <c r="B20" s="104" t="s">
        <v>1618</v>
      </c>
      <c r="C20" s="239" t="s">
        <v>2556</v>
      </c>
      <c r="D20" s="181" t="s">
        <v>2557</v>
      </c>
      <c r="E20" s="181">
        <v>207</v>
      </c>
      <c r="F20" s="182">
        <v>43010</v>
      </c>
      <c r="G20" s="240" t="s">
        <v>2194</v>
      </c>
    </row>
    <row r="21" spans="1:8" x14ac:dyDescent="0.25">
      <c r="A21" s="158">
        <v>20</v>
      </c>
      <c r="B21" s="158" t="s">
        <v>2550</v>
      </c>
      <c r="C21" s="225">
        <v>521</v>
      </c>
      <c r="D21" s="36" t="s">
        <v>2549</v>
      </c>
      <c r="E21" s="36">
        <v>166</v>
      </c>
      <c r="F21" s="28">
        <v>42979</v>
      </c>
      <c r="G21" s="225" t="s">
        <v>1846</v>
      </c>
    </row>
    <row r="22" spans="1:8" x14ac:dyDescent="0.25">
      <c r="A22" s="158">
        <v>21</v>
      </c>
      <c r="B22" s="158" t="s">
        <v>2561</v>
      </c>
      <c r="C22" s="225">
        <v>341</v>
      </c>
      <c r="D22" s="36" t="s">
        <v>2562</v>
      </c>
      <c r="E22" s="36">
        <v>234</v>
      </c>
      <c r="F22" s="28">
        <v>43035</v>
      </c>
      <c r="G22" s="225" t="s">
        <v>1846</v>
      </c>
    </row>
    <row r="23" spans="1:8" x14ac:dyDescent="0.25">
      <c r="A23" s="158">
        <v>22</v>
      </c>
      <c r="B23" s="158" t="s">
        <v>1243</v>
      </c>
      <c r="C23" s="225">
        <v>131</v>
      </c>
      <c r="D23" s="36" t="s">
        <v>2560</v>
      </c>
      <c r="E23" s="36">
        <v>233</v>
      </c>
      <c r="F23" s="28">
        <v>43035</v>
      </c>
      <c r="G23" s="225" t="s">
        <v>1846</v>
      </c>
      <c r="H23" s="252"/>
    </row>
    <row r="24" spans="1:8" x14ac:dyDescent="0.25">
      <c r="A24" s="158">
        <v>23</v>
      </c>
      <c r="B24" s="158" t="s">
        <v>686</v>
      </c>
      <c r="C24" s="225">
        <v>331</v>
      </c>
      <c r="D24" s="36" t="s">
        <v>2606</v>
      </c>
      <c r="E24" s="36">
        <v>254</v>
      </c>
      <c r="F24" s="28">
        <v>43053</v>
      </c>
      <c r="G24" s="225" t="s">
        <v>1846</v>
      </c>
    </row>
    <row r="25" spans="1:8" x14ac:dyDescent="0.25">
      <c r="A25" s="158">
        <v>24</v>
      </c>
      <c r="B25" s="158" t="s">
        <v>2591</v>
      </c>
      <c r="C25" s="225">
        <v>411</v>
      </c>
      <c r="D25" s="36" t="s">
        <v>2592</v>
      </c>
      <c r="E25" s="36">
        <v>244</v>
      </c>
      <c r="F25" s="28">
        <v>43048</v>
      </c>
      <c r="G25" s="225" t="s">
        <v>1846</v>
      </c>
    </row>
    <row r="26" spans="1:8" x14ac:dyDescent="0.25">
      <c r="A26" s="158">
        <v>25</v>
      </c>
      <c r="B26" s="158" t="s">
        <v>676</v>
      </c>
      <c r="C26" s="225">
        <v>331</v>
      </c>
      <c r="D26" s="36" t="s">
        <v>2635</v>
      </c>
      <c r="E26" s="36">
        <v>271</v>
      </c>
      <c r="F26" s="28">
        <v>43070</v>
      </c>
      <c r="G26" s="225" t="s">
        <v>1846</v>
      </c>
    </row>
    <row r="27" spans="1:8" x14ac:dyDescent="0.25">
      <c r="A27" s="158">
        <v>26</v>
      </c>
      <c r="B27" s="158" t="s">
        <v>2636</v>
      </c>
      <c r="C27" s="225">
        <v>841</v>
      </c>
      <c r="D27" s="36" t="s">
        <v>2118</v>
      </c>
      <c r="E27" s="36"/>
      <c r="F27" s="28">
        <v>43073</v>
      </c>
      <c r="G27" s="225" t="s">
        <v>1846</v>
      </c>
    </row>
    <row r="28" spans="1:8" x14ac:dyDescent="0.25">
      <c r="A28" s="158">
        <v>27</v>
      </c>
      <c r="B28" s="158" t="s">
        <v>2647</v>
      </c>
      <c r="C28" s="225">
        <v>322</v>
      </c>
      <c r="D28" s="36" t="s">
        <v>2549</v>
      </c>
      <c r="E28" s="36">
        <v>285</v>
      </c>
      <c r="F28" s="28">
        <v>43082</v>
      </c>
      <c r="G28" s="225" t="s">
        <v>1846</v>
      </c>
    </row>
    <row r="29" spans="1:8" x14ac:dyDescent="0.25">
      <c r="A29" s="158">
        <v>28</v>
      </c>
      <c r="B29" s="158" t="s">
        <v>2652</v>
      </c>
      <c r="C29" s="225">
        <v>841</v>
      </c>
      <c r="D29" s="36" t="s">
        <v>2653</v>
      </c>
      <c r="E29" s="36">
        <v>287</v>
      </c>
      <c r="F29" s="28">
        <v>43088</v>
      </c>
      <c r="G29" s="225" t="s">
        <v>1846</v>
      </c>
    </row>
    <row r="30" spans="1:8" x14ac:dyDescent="0.25">
      <c r="A30" s="158">
        <v>29</v>
      </c>
      <c r="B30" s="158" t="s">
        <v>575</v>
      </c>
      <c r="C30" s="225">
        <v>722</v>
      </c>
      <c r="D30" s="36" t="s">
        <v>2655</v>
      </c>
      <c r="E30" s="36">
        <v>288</v>
      </c>
      <c r="F30" s="28">
        <v>43090</v>
      </c>
      <c r="G30" s="225" t="s">
        <v>1846</v>
      </c>
    </row>
    <row r="31" spans="1:8" x14ac:dyDescent="0.25">
      <c r="A31" s="158">
        <v>30</v>
      </c>
      <c r="B31" s="158" t="s">
        <v>540</v>
      </c>
      <c r="C31" s="225">
        <v>721</v>
      </c>
      <c r="D31" s="36" t="s">
        <v>2656</v>
      </c>
      <c r="E31" s="36">
        <v>289</v>
      </c>
      <c r="F31" s="28">
        <v>43094</v>
      </c>
      <c r="G31" s="234" t="s">
        <v>2194</v>
      </c>
    </row>
    <row r="32" spans="1:8" x14ac:dyDescent="0.25">
      <c r="A32" s="158">
        <v>31</v>
      </c>
      <c r="B32" s="158" t="s">
        <v>887</v>
      </c>
      <c r="C32" s="225">
        <v>741</v>
      </c>
      <c r="D32" s="36" t="s">
        <v>2669</v>
      </c>
      <c r="E32" s="36">
        <v>294</v>
      </c>
      <c r="F32" s="28">
        <v>43097</v>
      </c>
      <c r="G32" s="256" t="s">
        <v>1846</v>
      </c>
    </row>
    <row r="33" spans="1:7" x14ac:dyDescent="0.25">
      <c r="A33" s="158">
        <v>32</v>
      </c>
      <c r="B33" s="158" t="s">
        <v>2693</v>
      </c>
      <c r="C33" s="225">
        <v>421</v>
      </c>
      <c r="D33" s="36" t="s">
        <v>2694</v>
      </c>
      <c r="E33" s="36">
        <v>5</v>
      </c>
      <c r="F33" s="28">
        <v>43112</v>
      </c>
      <c r="G33" s="256" t="s">
        <v>1846</v>
      </c>
    </row>
    <row r="34" spans="1:7" x14ac:dyDescent="0.25">
      <c r="A34" s="158">
        <v>33</v>
      </c>
      <c r="B34" s="158" t="s">
        <v>2695</v>
      </c>
      <c r="C34" s="225">
        <v>812</v>
      </c>
      <c r="D34" s="36" t="s">
        <v>2696</v>
      </c>
      <c r="E34" s="36">
        <v>18</v>
      </c>
      <c r="F34" s="28">
        <v>43116</v>
      </c>
      <c r="G34" s="256" t="s">
        <v>1846</v>
      </c>
    </row>
    <row r="35" spans="1:7" x14ac:dyDescent="0.25">
      <c r="A35" s="158">
        <v>34</v>
      </c>
      <c r="B35" s="158" t="s">
        <v>2701</v>
      </c>
      <c r="C35" s="225">
        <v>31</v>
      </c>
      <c r="D35" s="36" t="s">
        <v>2702</v>
      </c>
      <c r="E35" s="36">
        <v>30</v>
      </c>
      <c r="F35" s="28">
        <v>43136</v>
      </c>
      <c r="G35" s="256" t="s">
        <v>1846</v>
      </c>
    </row>
    <row r="36" spans="1:7" x14ac:dyDescent="0.25">
      <c r="A36" s="158">
        <v>35</v>
      </c>
      <c r="B36" s="158" t="s">
        <v>15</v>
      </c>
      <c r="C36" s="225">
        <v>841</v>
      </c>
      <c r="D36" s="36" t="s">
        <v>2706</v>
      </c>
      <c r="E36" s="36">
        <v>34</v>
      </c>
      <c r="F36" s="28">
        <v>43139</v>
      </c>
      <c r="G36" s="256" t="s">
        <v>1846</v>
      </c>
    </row>
    <row r="37" spans="1:7" x14ac:dyDescent="0.25">
      <c r="A37" s="158">
        <v>36</v>
      </c>
      <c r="B37" s="158" t="s">
        <v>1250</v>
      </c>
      <c r="C37" s="225">
        <v>131</v>
      </c>
      <c r="D37" s="36" t="s">
        <v>2710</v>
      </c>
      <c r="E37" s="36">
        <v>37</v>
      </c>
      <c r="F37" s="28">
        <v>43145</v>
      </c>
      <c r="G37" s="256" t="s">
        <v>1846</v>
      </c>
    </row>
    <row r="38" spans="1:7" x14ac:dyDescent="0.25">
      <c r="A38" s="158">
        <v>37</v>
      </c>
      <c r="B38" s="158" t="s">
        <v>313</v>
      </c>
      <c r="C38" s="225">
        <v>721</v>
      </c>
      <c r="D38" s="36" t="s">
        <v>2711</v>
      </c>
      <c r="E38" s="36">
        <v>38</v>
      </c>
      <c r="F38" s="28">
        <v>43146</v>
      </c>
      <c r="G38" s="256" t="s">
        <v>1846</v>
      </c>
    </row>
    <row r="39" spans="1:7" x14ac:dyDescent="0.25">
      <c r="A39" s="158"/>
      <c r="B39" s="158"/>
      <c r="C39" s="225"/>
      <c r="D39" s="36"/>
      <c r="E39" s="36"/>
      <c r="F39" s="28"/>
      <c r="G39" s="256"/>
    </row>
  </sheetData>
  <pageMargins left="0.7" right="0.7" top="0.75" bottom="0.75" header="0.3" footer="0.3"/>
  <pageSetup paperSize="9" scale="56" fitToHeight="0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H46"/>
  <sheetViews>
    <sheetView topLeftCell="A22" workbookViewId="0">
      <selection activeCell="A42" sqref="A42:XFD46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5202</v>
      </c>
      <c r="C5" s="123" t="s">
        <v>5203</v>
      </c>
      <c r="D5" s="124" t="s">
        <v>5172</v>
      </c>
      <c r="E5" s="123">
        <v>299</v>
      </c>
      <c r="F5" s="124">
        <v>44811</v>
      </c>
      <c r="G5" s="86" t="s">
        <v>2950</v>
      </c>
      <c r="H5" t="s">
        <v>5857</v>
      </c>
    </row>
    <row r="6" spans="1:8" x14ac:dyDescent="0.25">
      <c r="A6" s="158">
        <v>5</v>
      </c>
      <c r="B6" s="51" t="s">
        <v>5390</v>
      </c>
      <c r="C6" s="123">
        <v>611</v>
      </c>
      <c r="D6" s="124" t="s">
        <v>5172</v>
      </c>
      <c r="E6" s="123">
        <v>419</v>
      </c>
      <c r="F6" s="124">
        <v>44846</v>
      </c>
      <c r="G6" s="86" t="s">
        <v>2950</v>
      </c>
      <c r="H6" t="s">
        <v>5986</v>
      </c>
    </row>
    <row r="7" spans="1:8" x14ac:dyDescent="0.25">
      <c r="A7" s="158">
        <v>6</v>
      </c>
      <c r="B7" s="51" t="s">
        <v>3946</v>
      </c>
      <c r="C7" s="123">
        <v>831</v>
      </c>
      <c r="D7" s="124" t="s">
        <v>5587</v>
      </c>
      <c r="E7" s="123">
        <v>17</v>
      </c>
      <c r="F7" s="124">
        <v>44945</v>
      </c>
      <c r="G7" s="86" t="s">
        <v>2950</v>
      </c>
      <c r="H7" t="s">
        <v>6166</v>
      </c>
    </row>
    <row r="8" spans="1:8" x14ac:dyDescent="0.25">
      <c r="A8" s="158">
        <v>7</v>
      </c>
      <c r="B8" s="51" t="s">
        <v>5652</v>
      </c>
      <c r="C8" s="123" t="s">
        <v>4525</v>
      </c>
      <c r="D8" s="124" t="s">
        <v>5657</v>
      </c>
      <c r="E8" s="123">
        <v>76</v>
      </c>
      <c r="F8" s="124">
        <v>44994</v>
      </c>
      <c r="G8" s="140" t="s">
        <v>2843</v>
      </c>
      <c r="H8" t="s">
        <v>6217</v>
      </c>
    </row>
    <row r="9" spans="1:8" x14ac:dyDescent="0.25">
      <c r="A9" s="158">
        <v>8</v>
      </c>
      <c r="B9" s="51" t="s">
        <v>5697</v>
      </c>
      <c r="C9" s="123">
        <v>531</v>
      </c>
      <c r="D9" s="124" t="s">
        <v>5698</v>
      </c>
      <c r="E9" s="123">
        <v>107</v>
      </c>
      <c r="F9" s="124">
        <v>45037</v>
      </c>
      <c r="G9" s="302" t="s">
        <v>2950</v>
      </c>
    </row>
    <row r="10" spans="1:8" x14ac:dyDescent="0.25">
      <c r="A10" s="158">
        <v>9</v>
      </c>
      <c r="B10" s="51" t="s">
        <v>5702</v>
      </c>
      <c r="C10" s="123">
        <v>921</v>
      </c>
      <c r="D10" s="124" t="s">
        <v>5703</v>
      </c>
      <c r="E10" s="123">
        <v>111</v>
      </c>
      <c r="F10" s="124">
        <v>45041</v>
      </c>
      <c r="G10" s="86" t="s">
        <v>2950</v>
      </c>
    </row>
    <row r="11" spans="1:8" x14ac:dyDescent="0.25">
      <c r="A11" s="158">
        <v>10</v>
      </c>
      <c r="B11" s="51" t="s">
        <v>5706</v>
      </c>
      <c r="C11" s="123" t="s">
        <v>5135</v>
      </c>
      <c r="D11" s="124" t="s">
        <v>5707</v>
      </c>
      <c r="E11" s="123">
        <v>113</v>
      </c>
      <c r="F11" s="124">
        <v>45042</v>
      </c>
      <c r="G11" s="140" t="s">
        <v>2843</v>
      </c>
    </row>
    <row r="12" spans="1:8" x14ac:dyDescent="0.25">
      <c r="A12" s="158">
        <v>11</v>
      </c>
      <c r="B12" s="65" t="s">
        <v>5723</v>
      </c>
      <c r="C12" s="287" t="s">
        <v>4137</v>
      </c>
      <c r="D12" s="288" t="s">
        <v>5722</v>
      </c>
      <c r="E12" s="287">
        <v>125</v>
      </c>
      <c r="F12" s="288">
        <v>45063</v>
      </c>
      <c r="G12" s="244" t="s">
        <v>2843</v>
      </c>
      <c r="H12" t="s">
        <v>6272</v>
      </c>
    </row>
    <row r="13" spans="1:8" x14ac:dyDescent="0.25">
      <c r="A13" s="158">
        <v>12</v>
      </c>
      <c r="B13" s="51" t="s">
        <v>5757</v>
      </c>
      <c r="C13" s="123" t="s">
        <v>4525</v>
      </c>
      <c r="D13" s="124" t="s">
        <v>5758</v>
      </c>
      <c r="E13" s="123">
        <v>171</v>
      </c>
      <c r="F13" s="124">
        <v>45107</v>
      </c>
      <c r="G13" s="140" t="s">
        <v>2843</v>
      </c>
    </row>
    <row r="14" spans="1:8" x14ac:dyDescent="0.25">
      <c r="A14" s="158">
        <v>13</v>
      </c>
      <c r="B14" s="51" t="s">
        <v>5829</v>
      </c>
      <c r="C14" s="123">
        <v>342</v>
      </c>
      <c r="D14" s="124" t="s">
        <v>5830</v>
      </c>
      <c r="E14" s="123">
        <v>250</v>
      </c>
      <c r="F14" s="124">
        <v>45175</v>
      </c>
      <c r="G14" s="140" t="s">
        <v>2843</v>
      </c>
    </row>
    <row r="15" spans="1:8" x14ac:dyDescent="0.25">
      <c r="A15" s="158">
        <v>14</v>
      </c>
      <c r="B15" s="51" t="s">
        <v>5833</v>
      </c>
      <c r="C15" s="123">
        <v>31</v>
      </c>
      <c r="D15" s="124" t="s">
        <v>5834</v>
      </c>
      <c r="E15" s="123">
        <v>253</v>
      </c>
      <c r="F15" s="124">
        <v>45175</v>
      </c>
      <c r="G15" s="86" t="s">
        <v>2950</v>
      </c>
    </row>
    <row r="16" spans="1:8" x14ac:dyDescent="0.25">
      <c r="A16" s="158">
        <v>15</v>
      </c>
      <c r="B16" s="65" t="s">
        <v>5852</v>
      </c>
      <c r="C16" s="287" t="s">
        <v>5853</v>
      </c>
      <c r="D16" s="288" t="s">
        <v>5854</v>
      </c>
      <c r="E16" s="287">
        <v>260</v>
      </c>
      <c r="F16" s="288">
        <v>45177</v>
      </c>
      <c r="G16" s="181" t="s">
        <v>2950</v>
      </c>
    </row>
    <row r="17" spans="1:7" x14ac:dyDescent="0.25">
      <c r="A17" s="158">
        <v>16</v>
      </c>
      <c r="B17" s="51" t="s">
        <v>5952</v>
      </c>
      <c r="C17" s="123">
        <v>631</v>
      </c>
      <c r="D17" s="124" t="s">
        <v>5834</v>
      </c>
      <c r="E17" s="123">
        <v>344</v>
      </c>
      <c r="F17" s="124">
        <v>45166</v>
      </c>
      <c r="G17" s="86" t="s">
        <v>2950</v>
      </c>
    </row>
    <row r="18" spans="1:7" x14ac:dyDescent="0.25">
      <c r="A18" s="158">
        <v>17</v>
      </c>
      <c r="B18" s="51" t="s">
        <v>5984</v>
      </c>
      <c r="C18" s="123">
        <v>342</v>
      </c>
      <c r="D18" s="124" t="s">
        <v>5985</v>
      </c>
      <c r="E18" s="123">
        <v>372</v>
      </c>
      <c r="F18" s="124">
        <v>45208</v>
      </c>
      <c r="G18" s="140" t="s">
        <v>2843</v>
      </c>
    </row>
    <row r="19" spans="1:7" x14ac:dyDescent="0.25">
      <c r="A19" s="158">
        <v>18</v>
      </c>
      <c r="B19" s="51" t="s">
        <v>6009</v>
      </c>
      <c r="C19" s="123">
        <v>611</v>
      </c>
      <c r="D19" s="124" t="s">
        <v>5834</v>
      </c>
      <c r="E19" s="123">
        <v>406</v>
      </c>
      <c r="F19" s="124">
        <v>45217</v>
      </c>
      <c r="G19" s="140" t="s">
        <v>2843</v>
      </c>
    </row>
    <row r="20" spans="1:7" x14ac:dyDescent="0.25">
      <c r="A20" s="158">
        <v>19</v>
      </c>
      <c r="B20" s="51" t="s">
        <v>6021</v>
      </c>
      <c r="C20" s="123">
        <v>521</v>
      </c>
      <c r="D20" s="124" t="s">
        <v>5834</v>
      </c>
      <c r="E20" s="123">
        <v>422</v>
      </c>
      <c r="F20" s="124">
        <v>45226</v>
      </c>
      <c r="G20" s="302" t="s">
        <v>2950</v>
      </c>
    </row>
    <row r="21" spans="1:7" x14ac:dyDescent="0.25">
      <c r="A21" s="158">
        <v>20</v>
      </c>
      <c r="B21" s="51" t="s">
        <v>6034</v>
      </c>
      <c r="C21" s="123" t="s">
        <v>4492</v>
      </c>
      <c r="D21" s="124" t="s">
        <v>6035</v>
      </c>
      <c r="E21" s="123">
        <v>430</v>
      </c>
      <c r="F21" s="124">
        <v>45232</v>
      </c>
      <c r="G21" s="140" t="s">
        <v>2843</v>
      </c>
    </row>
    <row r="22" spans="1:7" x14ac:dyDescent="0.25">
      <c r="A22" s="158">
        <v>21</v>
      </c>
      <c r="B22" s="51" t="s">
        <v>5442</v>
      </c>
      <c r="C22" s="123" t="s">
        <v>5059</v>
      </c>
      <c r="D22" s="124" t="s">
        <v>6041</v>
      </c>
      <c r="E22" s="123">
        <v>435</v>
      </c>
      <c r="F22" s="124">
        <v>45233</v>
      </c>
      <c r="G22" s="86" t="s">
        <v>2950</v>
      </c>
    </row>
    <row r="23" spans="1:7" x14ac:dyDescent="0.25">
      <c r="A23" s="158">
        <v>22</v>
      </c>
      <c r="B23" s="51" t="s">
        <v>6043</v>
      </c>
      <c r="C23" s="123" t="s">
        <v>5050</v>
      </c>
      <c r="D23" s="124" t="s">
        <v>5834</v>
      </c>
      <c r="E23" s="123">
        <v>437</v>
      </c>
      <c r="F23" s="124">
        <v>45233</v>
      </c>
      <c r="G23" s="140" t="s">
        <v>2843</v>
      </c>
    </row>
    <row r="24" spans="1:7" x14ac:dyDescent="0.25">
      <c r="A24" s="158">
        <v>23</v>
      </c>
      <c r="B24" s="51" t="s">
        <v>6045</v>
      </c>
      <c r="C24" s="123" t="s">
        <v>5050</v>
      </c>
      <c r="D24" s="124" t="s">
        <v>5834</v>
      </c>
      <c r="E24" s="123">
        <v>439</v>
      </c>
      <c r="F24" s="124">
        <v>45237</v>
      </c>
      <c r="G24" s="140" t="s">
        <v>2843</v>
      </c>
    </row>
    <row r="25" spans="1:7" x14ac:dyDescent="0.25">
      <c r="A25" s="158">
        <v>24</v>
      </c>
      <c r="B25" s="51" t="s">
        <v>6057</v>
      </c>
      <c r="C25" s="123">
        <v>342</v>
      </c>
      <c r="D25" s="124" t="s">
        <v>6058</v>
      </c>
      <c r="E25" s="123">
        <v>457</v>
      </c>
      <c r="F25" s="124">
        <v>45244</v>
      </c>
      <c r="G25" s="140" t="s">
        <v>2843</v>
      </c>
    </row>
    <row r="26" spans="1:7" x14ac:dyDescent="0.25">
      <c r="A26" s="158">
        <v>25</v>
      </c>
      <c r="B26" s="51" t="s">
        <v>6083</v>
      </c>
      <c r="C26" s="123" t="s">
        <v>4492</v>
      </c>
      <c r="D26" s="124" t="s">
        <v>6084</v>
      </c>
      <c r="E26" s="123">
        <v>462</v>
      </c>
      <c r="F26" s="124">
        <v>45245</v>
      </c>
      <c r="G26" s="140" t="s">
        <v>2843</v>
      </c>
    </row>
    <row r="27" spans="1:7" x14ac:dyDescent="0.25">
      <c r="A27" s="158">
        <v>26</v>
      </c>
      <c r="B27" s="51" t="s">
        <v>6086</v>
      </c>
      <c r="C27" s="123">
        <v>941</v>
      </c>
      <c r="D27" s="124" t="s">
        <v>6058</v>
      </c>
      <c r="E27" s="123">
        <v>458</v>
      </c>
      <c r="F27" s="124">
        <v>45244</v>
      </c>
      <c r="G27" s="140" t="s">
        <v>2843</v>
      </c>
    </row>
    <row r="28" spans="1:7" x14ac:dyDescent="0.25">
      <c r="A28" s="158">
        <v>27</v>
      </c>
      <c r="B28" s="51" t="s">
        <v>6103</v>
      </c>
      <c r="C28" s="123">
        <v>621</v>
      </c>
      <c r="D28" s="124" t="s">
        <v>5834</v>
      </c>
      <c r="E28" s="123">
        <v>477</v>
      </c>
      <c r="F28" s="124" t="s">
        <v>6104</v>
      </c>
      <c r="G28" s="86" t="s">
        <v>2950</v>
      </c>
    </row>
    <row r="29" spans="1:7" x14ac:dyDescent="0.25">
      <c r="A29" s="158">
        <v>28</v>
      </c>
      <c r="B29" s="51" t="s">
        <v>6124</v>
      </c>
      <c r="C29" s="123" t="s">
        <v>5763</v>
      </c>
      <c r="D29" s="124" t="s">
        <v>5834</v>
      </c>
      <c r="E29" s="123">
        <v>489</v>
      </c>
      <c r="F29" s="124">
        <v>45257</v>
      </c>
      <c r="G29" s="140" t="s">
        <v>2843</v>
      </c>
    </row>
    <row r="30" spans="1:7" x14ac:dyDescent="0.25">
      <c r="A30" s="158">
        <v>29</v>
      </c>
      <c r="B30" s="51" t="s">
        <v>6145</v>
      </c>
      <c r="C30" s="123">
        <v>531</v>
      </c>
      <c r="D30" s="124" t="s">
        <v>5834</v>
      </c>
      <c r="E30" s="123">
        <v>517</v>
      </c>
      <c r="F30" s="124">
        <v>45282</v>
      </c>
      <c r="G30" s="86" t="s">
        <v>2950</v>
      </c>
    </row>
    <row r="31" spans="1:7" x14ac:dyDescent="0.25">
      <c r="A31" s="158">
        <v>30</v>
      </c>
      <c r="B31" s="51" t="s">
        <v>6148</v>
      </c>
      <c r="C31" s="123" t="s">
        <v>6149</v>
      </c>
      <c r="D31" s="124" t="s">
        <v>6150</v>
      </c>
      <c r="E31" s="123">
        <v>518</v>
      </c>
      <c r="F31" s="124">
        <v>45285</v>
      </c>
      <c r="G31" s="86" t="s">
        <v>2950</v>
      </c>
    </row>
    <row r="32" spans="1:7" x14ac:dyDescent="0.25">
      <c r="A32" s="158">
        <v>31</v>
      </c>
      <c r="B32" s="51" t="s">
        <v>6151</v>
      </c>
      <c r="C32" s="123" t="s">
        <v>5763</v>
      </c>
      <c r="D32" s="124" t="s">
        <v>6152</v>
      </c>
      <c r="E32" s="123">
        <v>519</v>
      </c>
      <c r="F32" s="124">
        <v>45285</v>
      </c>
      <c r="G32" s="140" t="s">
        <v>2843</v>
      </c>
    </row>
    <row r="33" spans="1:7" x14ac:dyDescent="0.25">
      <c r="A33" s="158">
        <v>32</v>
      </c>
      <c r="B33" s="51" t="s">
        <v>6172</v>
      </c>
      <c r="C33" s="123">
        <v>141</v>
      </c>
      <c r="D33" s="124" t="s">
        <v>6173</v>
      </c>
      <c r="E33" s="123">
        <v>17</v>
      </c>
      <c r="F33" s="124">
        <v>45313</v>
      </c>
      <c r="G33" s="302" t="s">
        <v>2950</v>
      </c>
    </row>
    <row r="34" spans="1:7" x14ac:dyDescent="0.25">
      <c r="A34" s="158">
        <v>33</v>
      </c>
      <c r="B34" s="51" t="s">
        <v>6184</v>
      </c>
      <c r="C34" s="123">
        <v>342</v>
      </c>
      <c r="D34" s="124" t="s">
        <v>6185</v>
      </c>
      <c r="E34" s="123">
        <v>23</v>
      </c>
      <c r="F34" s="124">
        <v>45320</v>
      </c>
      <c r="G34" s="140" t="s">
        <v>2843</v>
      </c>
    </row>
    <row r="35" spans="1:7" x14ac:dyDescent="0.25">
      <c r="A35" s="158">
        <v>34</v>
      </c>
      <c r="B35" s="51" t="s">
        <v>5576</v>
      </c>
      <c r="C35" s="123" t="s">
        <v>5577</v>
      </c>
      <c r="D35" s="124" t="s">
        <v>6236</v>
      </c>
      <c r="E35" s="123">
        <v>71</v>
      </c>
      <c r="F35" s="124">
        <v>45370</v>
      </c>
      <c r="G35" s="302" t="s">
        <v>2950</v>
      </c>
    </row>
    <row r="36" spans="1:7" x14ac:dyDescent="0.25">
      <c r="A36" s="158">
        <v>35</v>
      </c>
      <c r="B36" s="51" t="s">
        <v>6246</v>
      </c>
      <c r="C36" s="123" t="s">
        <v>6247</v>
      </c>
      <c r="D36" s="124" t="s">
        <v>6248</v>
      </c>
      <c r="E36" s="123">
        <v>83</v>
      </c>
      <c r="F36" s="124">
        <v>45384</v>
      </c>
      <c r="G36" s="140" t="s">
        <v>2843</v>
      </c>
    </row>
    <row r="37" spans="1:7" x14ac:dyDescent="0.25">
      <c r="A37" s="158">
        <v>36</v>
      </c>
      <c r="B37" s="51" t="s">
        <v>4882</v>
      </c>
      <c r="C37" s="123">
        <v>231</v>
      </c>
      <c r="D37" s="124" t="s">
        <v>6257</v>
      </c>
      <c r="E37" s="123">
        <v>92</v>
      </c>
      <c r="F37" s="124">
        <v>45390</v>
      </c>
      <c r="G37" s="140" t="s">
        <v>2843</v>
      </c>
    </row>
    <row r="38" spans="1:7" x14ac:dyDescent="0.25">
      <c r="A38" s="158">
        <v>37</v>
      </c>
      <c r="B38" s="51" t="s">
        <v>6260</v>
      </c>
      <c r="C38" s="123">
        <v>22</v>
      </c>
      <c r="D38" s="124" t="s">
        <v>6261</v>
      </c>
      <c r="E38" s="123">
        <v>98</v>
      </c>
      <c r="F38" s="124">
        <v>45392</v>
      </c>
      <c r="G38" s="140" t="s">
        <v>2843</v>
      </c>
    </row>
    <row r="39" spans="1:7" x14ac:dyDescent="0.25">
      <c r="A39" s="158">
        <v>38</v>
      </c>
      <c r="B39" s="51" t="s">
        <v>6264</v>
      </c>
      <c r="C39" s="123">
        <v>541</v>
      </c>
      <c r="D39" s="124" t="s">
        <v>6265</v>
      </c>
      <c r="E39" s="123">
        <v>102</v>
      </c>
      <c r="F39" s="124">
        <v>45393</v>
      </c>
      <c r="G39" s="86" t="s">
        <v>2950</v>
      </c>
    </row>
    <row r="40" spans="1:7" x14ac:dyDescent="0.25">
      <c r="A40" s="158">
        <v>39</v>
      </c>
      <c r="B40" s="51" t="s">
        <v>6268</v>
      </c>
      <c r="C40" s="124" t="s">
        <v>5577</v>
      </c>
      <c r="D40" s="123" t="s">
        <v>6269</v>
      </c>
      <c r="E40" s="123">
        <v>104</v>
      </c>
      <c r="F40" s="87">
        <v>45399</v>
      </c>
      <c r="G40" s="123" t="s">
        <v>2950</v>
      </c>
    </row>
    <row r="41" spans="1:7" x14ac:dyDescent="0.25">
      <c r="A41" s="158">
        <v>40</v>
      </c>
      <c r="B41" s="65" t="s">
        <v>6279</v>
      </c>
      <c r="C41" s="288" t="s">
        <v>4308</v>
      </c>
      <c r="D41" s="287" t="s">
        <v>6280</v>
      </c>
      <c r="E41" s="287">
        <v>115</v>
      </c>
      <c r="F41" s="297">
        <v>45406</v>
      </c>
      <c r="G41" s="244" t="s">
        <v>2843</v>
      </c>
    </row>
    <row r="42" spans="1:7" x14ac:dyDescent="0.25">
      <c r="A42" s="158">
        <v>41</v>
      </c>
      <c r="B42" s="83" t="s">
        <v>6286</v>
      </c>
      <c r="C42" s="453" t="s">
        <v>2491</v>
      </c>
      <c r="D42" s="221" t="s">
        <v>6287</v>
      </c>
      <c r="E42" s="221">
        <v>124</v>
      </c>
      <c r="F42" s="37">
        <v>45426</v>
      </c>
      <c r="G42" s="36" t="s">
        <v>2950</v>
      </c>
    </row>
    <row r="43" spans="1:7" x14ac:dyDescent="0.25">
      <c r="A43" s="158">
        <v>42</v>
      </c>
      <c r="B43" s="51" t="s">
        <v>6291</v>
      </c>
      <c r="C43" s="123" t="s">
        <v>4938</v>
      </c>
      <c r="D43" s="124" t="s">
        <v>6292</v>
      </c>
      <c r="E43" s="123">
        <v>127</v>
      </c>
      <c r="F43" s="124">
        <v>45428</v>
      </c>
      <c r="G43" s="140" t="s">
        <v>2843</v>
      </c>
    </row>
    <row r="44" spans="1:7" x14ac:dyDescent="0.25">
      <c r="A44" s="158">
        <v>43</v>
      </c>
      <c r="B44" s="51" t="s">
        <v>6293</v>
      </c>
      <c r="C44" s="124" t="s">
        <v>5050</v>
      </c>
      <c r="D44" s="123" t="s">
        <v>6294</v>
      </c>
      <c r="E44" s="123">
        <v>128</v>
      </c>
      <c r="F44" s="87">
        <v>45428</v>
      </c>
      <c r="G44" s="123" t="s">
        <v>2950</v>
      </c>
    </row>
    <row r="45" spans="1:7" x14ac:dyDescent="0.25">
      <c r="A45" s="158">
        <v>44</v>
      </c>
      <c r="B45" s="51" t="s">
        <v>6303</v>
      </c>
      <c r="C45" s="123">
        <v>841</v>
      </c>
      <c r="D45" s="123" t="s">
        <v>6304</v>
      </c>
      <c r="E45" s="123">
        <v>139</v>
      </c>
      <c r="F45" s="87">
        <v>45441</v>
      </c>
      <c r="G45" s="123" t="s">
        <v>2950</v>
      </c>
    </row>
    <row r="46" spans="1:7" x14ac:dyDescent="0.25">
      <c r="A46" s="158">
        <v>45</v>
      </c>
      <c r="B46" s="51" t="s">
        <v>6309</v>
      </c>
      <c r="C46" s="124" t="s">
        <v>5766</v>
      </c>
      <c r="D46" s="123" t="s">
        <v>6310</v>
      </c>
      <c r="E46" s="123">
        <v>145</v>
      </c>
      <c r="F46" s="87">
        <v>45443</v>
      </c>
      <c r="G46" s="126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Y400"/>
  <sheetViews>
    <sheetView zoomScaleNormal="100" workbookViewId="0">
      <pane ySplit="2" topLeftCell="A350" activePane="bottomLeft" state="frozen"/>
      <selection pane="bottomLeft" activeCell="A239" sqref="A239:E245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6311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386</v>
      </c>
      <c r="G4" s="24">
        <f>C6+C13+C24+C32+C37+C44+C52+C114+C127+C128+C137+C138+C146+C157+C57+C66+C89+C98+C14+C15+C25+C26+C67+C115+C129+C147+C158+C108+C99</f>
        <v>379</v>
      </c>
      <c r="H4" s="24">
        <f>C7+C16+C27+C33+C38+C46+C53+C58+C116+C130+C131+C139+C148+C159+C140+C90+C101+C70+C71+C117+C109</f>
        <v>365</v>
      </c>
      <c r="I4" s="24">
        <f>C8+C34+C39+C48+C54+C59+C118+C132+C141+C150+C161+C162+C133+C91+C103+C74+C76+C142+C163+C119+C49</f>
        <v>275</v>
      </c>
      <c r="J4" s="24"/>
      <c r="K4" s="170">
        <f>F4+G4+H4+I4</f>
        <v>1405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21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354</v>
      </c>
      <c r="G7" s="5">
        <f>B6+B13+B14+B15+B24+B25+B26+B32+B37+B44+B52+B57+B114+B127+B128+B137+B146+B157+B158+B138+B66+B89+B98+B67+B115+B147+B68+B69+B99+B45+B83+B84+B108+B100</f>
        <v>230</v>
      </c>
      <c r="H7" s="5">
        <f>B7+B16+B17+B18+B27+B28+B29+B33+B38+B46+B53+B58+B116+B130+B131+B139+B140+B148+B159+B160+B90+B101+B70+B71+B117+B149+B74+B47+B72+B73+B102+B85+B86</f>
        <v>213</v>
      </c>
      <c r="I7" s="5">
        <f>B8+B34+B39+B48+B54+B59+B118+B132+B141+B142+B150+B161+B162+B163+B91+B103+B76+B133+B77+B75+B119+B151+B49+B78+B79+B104</f>
        <v>76</v>
      </c>
      <c r="J7" s="5"/>
      <c r="K7" s="94">
        <f>SUM(F7+G7+H7+I7)</f>
        <v>873</v>
      </c>
      <c r="M7" s="451"/>
      <c r="N7" s="8" t="s">
        <v>6210</v>
      </c>
    </row>
    <row r="8" spans="1:19" x14ac:dyDescent="0.25">
      <c r="A8" s="62">
        <v>141</v>
      </c>
      <c r="B8" s="5">
        <v>1</v>
      </c>
      <c r="C8" s="24">
        <v>20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8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D8+D34+D39+D48+D54+D59+D118+D132+D141+D142+D150+D161+D162+D163+D91+D103+D74+D76+D133+D79+D104</f>
        <v>14</v>
      </c>
      <c r="J10" s="5"/>
      <c r="K10" s="94">
        <f>SUM(F10+G10+H10+I10)</f>
        <v>43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2321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/>
    </row>
    <row r="14" spans="1:19" x14ac:dyDescent="0.25">
      <c r="A14" s="62" t="s">
        <v>2875</v>
      </c>
      <c r="B14" s="5">
        <v>14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O15" s="303"/>
    </row>
    <row r="16" spans="1:19" x14ac:dyDescent="0.25">
      <c r="A16" s="62" t="s">
        <v>2893</v>
      </c>
      <c r="B16" s="5">
        <v>0</v>
      </c>
      <c r="C16" s="5">
        <v>23</v>
      </c>
      <c r="D16" s="5">
        <v>1</v>
      </c>
      <c r="E16" s="135" t="s">
        <v>2843</v>
      </c>
      <c r="F16" s="5">
        <f>SUM(F4+F7+F10)</f>
        <v>748</v>
      </c>
      <c r="G16" s="5">
        <f>SUM(G4+G7+G10)</f>
        <v>617</v>
      </c>
      <c r="H16" s="5">
        <f>SUM(H4+H7+H10)</f>
        <v>591</v>
      </c>
      <c r="I16" s="5">
        <f>SUM(I4+I7+I10)</f>
        <v>365</v>
      </c>
      <c r="J16" s="5"/>
      <c r="K16" s="94">
        <f>SUM(F16+G16+H16+I16)</f>
        <v>2321</v>
      </c>
      <c r="M16" s="451"/>
      <c r="N16" s="220"/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11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s="220"/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25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15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0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22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20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17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18</v>
      </c>
      <c r="D38" s="5">
        <v>1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12</v>
      </c>
      <c r="D39" s="108">
        <v>1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25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25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23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23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0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1</v>
      </c>
      <c r="C54" s="5">
        <v>20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2</v>
      </c>
      <c r="C59" s="5">
        <v>18</v>
      </c>
      <c r="D59" s="5">
        <v>2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26</v>
      </c>
      <c r="C70" s="5"/>
      <c r="D70" s="5">
        <v>1</v>
      </c>
      <c r="E70" s="264" t="s">
        <v>2843</v>
      </c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26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23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22</v>
      </c>
      <c r="D89" s="5">
        <v>1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22</v>
      </c>
      <c r="D90" s="5">
        <v>3</v>
      </c>
      <c r="E90" s="264" t="s">
        <v>5599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4</v>
      </c>
      <c r="C91" s="86">
        <v>22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24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15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1</v>
      </c>
      <c r="C103" s="5">
        <v>25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11</v>
      </c>
      <c r="C104" s="5"/>
      <c r="D104" s="5">
        <v>1</v>
      </c>
      <c r="E104" s="264" t="s">
        <v>2843</v>
      </c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4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24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14</v>
      </c>
      <c r="C115" s="24">
        <v>0</v>
      </c>
      <c r="D115" s="5">
        <v>2</v>
      </c>
      <c r="E115" s="397" t="s">
        <v>2843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22</v>
      </c>
      <c r="D116" s="5">
        <v>2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1</v>
      </c>
      <c r="C118" s="5">
        <v>24</v>
      </c>
      <c r="D118" s="5">
        <v>1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10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24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7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25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0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13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23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26</v>
      </c>
      <c r="D146" s="96">
        <v>0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3</v>
      </c>
      <c r="C150" s="5">
        <v>25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27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15</v>
      </c>
      <c r="C160" s="5"/>
      <c r="D160" s="5">
        <v>0</v>
      </c>
      <c r="E160" s="135"/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3</v>
      </c>
      <c r="C161" s="5">
        <v>24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16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873</v>
      </c>
      <c r="C165" s="176">
        <f>SUM(C4:C164)</f>
        <v>1405</v>
      </c>
      <c r="D165" s="176">
        <f>SUM(D4:D164)</f>
        <v>43</v>
      </c>
      <c r="E165" s="165"/>
      <c r="F165" s="176"/>
      <c r="G165" s="165"/>
      <c r="H165" s="165"/>
      <c r="I165" s="165"/>
      <c r="J165" s="165"/>
      <c r="K165" s="176">
        <f>B165+C165+D165</f>
        <v>2321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14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9</v>
      </c>
      <c r="C184" s="96">
        <v>15</v>
      </c>
      <c r="D184" s="96">
        <v>0</v>
      </c>
      <c r="E184" s="135"/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19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34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84</v>
      </c>
      <c r="H192" s="24">
        <f>SUM(C181+C203+C212+C220)</f>
        <v>57</v>
      </c>
      <c r="I192" s="24">
        <f>C184+C204+C222</f>
        <v>30</v>
      </c>
      <c r="J192" s="24"/>
      <c r="K192" s="170">
        <f>SUM(F192:J192)</f>
        <v>256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30</v>
      </c>
      <c r="G194" s="165">
        <f>SUM(B180+B202+B210+B211+B218+B219)</f>
        <v>40</v>
      </c>
      <c r="H194" s="165">
        <f>SUM(B181+B182+B183+B203+B212+B220+B221)</f>
        <v>36</v>
      </c>
      <c r="I194" s="165">
        <f>B184+B186+B204+B213+B222+B223</f>
        <v>49</v>
      </c>
      <c r="J194" s="165">
        <f>B189+B225</f>
        <v>51</v>
      </c>
      <c r="K194" s="176">
        <f>SUM(F194:J194)</f>
        <v>206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0</v>
      </c>
      <c r="J196" s="165">
        <f>D189+D225</f>
        <v>2</v>
      </c>
      <c r="K196" s="176">
        <f>SUM(F196:J196)</f>
        <v>3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115</v>
      </c>
      <c r="G198" s="96">
        <f>G192+G194+G196</f>
        <v>124</v>
      </c>
      <c r="H198" s="96">
        <f>H192+H194+H196</f>
        <v>94</v>
      </c>
      <c r="I198" s="96">
        <f>I192+I194+I196</f>
        <v>79</v>
      </c>
      <c r="J198" s="96">
        <f>SUM(J192+J194+J196)</f>
        <v>53</v>
      </c>
      <c r="K198" s="167">
        <f>SUM(K192:K197)</f>
        <v>465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465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0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11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14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15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1</v>
      </c>
      <c r="C222" s="271">
        <v>15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17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2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206</v>
      </c>
      <c r="C232" s="179">
        <f>SUM(C176:C231)</f>
        <v>256</v>
      </c>
      <c r="D232" s="179">
        <f>SUM(D179:D230)</f>
        <v>3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465</v>
      </c>
    </row>
    <row r="233" spans="1:18" ht="15.75" thickTop="1" x14ac:dyDescent="0.25">
      <c r="A233" s="24" t="s">
        <v>1802</v>
      </c>
      <c r="B233" s="24">
        <f>B232+B165</f>
        <v>1079</v>
      </c>
      <c r="C233" s="24">
        <f>C165+C232</f>
        <v>1661</v>
      </c>
      <c r="D233" s="24">
        <f>D165+D232</f>
        <v>46</v>
      </c>
      <c r="E233" s="24"/>
      <c r="F233" s="24"/>
      <c r="G233" s="24"/>
      <c r="H233" s="24"/>
      <c r="I233" s="24"/>
      <c r="J233" s="24"/>
      <c r="K233" s="24">
        <f>K232+K165</f>
        <v>2786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6318</v>
      </c>
      <c r="E239" t="s">
        <v>6317</v>
      </c>
      <c r="L239" t="s">
        <v>6337</v>
      </c>
      <c r="Q239" s="253"/>
      <c r="R239" s="253"/>
    </row>
    <row r="240" spans="1:18" x14ac:dyDescent="0.25">
      <c r="A240" t="s">
        <v>6323</v>
      </c>
      <c r="E240" t="s">
        <v>5724</v>
      </c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</row>
    <row r="241" spans="1:18" x14ac:dyDescent="0.25">
      <c r="A241" t="s">
        <v>6327</v>
      </c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t="s">
        <v>6331</v>
      </c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6102</v>
      </c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t="s">
        <v>6336</v>
      </c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t="s">
        <v>6338</v>
      </c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Q246" s="252"/>
      <c r="R246" s="252"/>
    </row>
    <row r="247" spans="1:18" x14ac:dyDescent="0.25">
      <c r="P247" s="253"/>
    </row>
    <row r="248" spans="1:18" x14ac:dyDescent="0.25">
      <c r="P248" s="253"/>
    </row>
    <row r="249" spans="1:18" x14ac:dyDescent="0.25"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/>
    </row>
    <row r="271" spans="1:16" x14ac:dyDescent="0.25">
      <c r="B271" s="253"/>
      <c r="C271" s="253"/>
      <c r="E271" s="253"/>
    </row>
    <row r="272" spans="1:16" x14ac:dyDescent="0.25">
      <c r="B272" s="253"/>
      <c r="C272" s="253"/>
      <c r="E272" s="253"/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6313</v>
      </c>
      <c r="B341" s="166"/>
      <c r="E341" t="s">
        <v>6319</v>
      </c>
    </row>
    <row r="342" spans="1:18" x14ac:dyDescent="0.25">
      <c r="A342" t="s">
        <v>6324</v>
      </c>
      <c r="E342" t="s">
        <v>6332</v>
      </c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6328</v>
      </c>
      <c r="B357" s="253"/>
      <c r="C357" s="253"/>
      <c r="D357" s="253"/>
      <c r="E357" s="253" t="s">
        <v>6328</v>
      </c>
      <c r="F357" s="253"/>
      <c r="G357" s="253"/>
      <c r="L357" t="s">
        <v>6329</v>
      </c>
      <c r="P357" t="s">
        <v>6329</v>
      </c>
    </row>
    <row r="358" spans="1:16" x14ac:dyDescent="0.25">
      <c r="A358" s="253"/>
      <c r="C358" s="253"/>
      <c r="D358" s="253"/>
      <c r="E358" s="253"/>
      <c r="F358" s="253"/>
      <c r="G358" s="253"/>
      <c r="L358" t="s">
        <v>6330</v>
      </c>
      <c r="P358" t="s">
        <v>6330</v>
      </c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6312</v>
      </c>
      <c r="C389" s="253"/>
      <c r="D389" s="253"/>
      <c r="E389" s="253"/>
    </row>
    <row r="390" spans="1:16" x14ac:dyDescent="0.25">
      <c r="A390" s="253" t="s">
        <v>5704</v>
      </c>
      <c r="B390" s="253"/>
      <c r="C390" s="253"/>
      <c r="D390" s="253"/>
    </row>
    <row r="391" spans="1:16" x14ac:dyDescent="0.25">
      <c r="A391" t="s">
        <v>6102</v>
      </c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H47"/>
  <sheetViews>
    <sheetView topLeftCell="A28" workbookViewId="0">
      <selection activeCell="A44" sqref="A44:XFD47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5202</v>
      </c>
      <c r="C5" s="123" t="s">
        <v>5203</v>
      </c>
      <c r="D5" s="124" t="s">
        <v>5172</v>
      </c>
      <c r="E5" s="123">
        <v>299</v>
      </c>
      <c r="F5" s="124">
        <v>44811</v>
      </c>
      <c r="G5" s="86" t="s">
        <v>2950</v>
      </c>
      <c r="H5" t="s">
        <v>5857</v>
      </c>
    </row>
    <row r="6" spans="1:8" x14ac:dyDescent="0.25">
      <c r="A6" s="158">
        <v>5</v>
      </c>
      <c r="B6" s="51" t="s">
        <v>5390</v>
      </c>
      <c r="C6" s="123">
        <v>611</v>
      </c>
      <c r="D6" s="124" t="s">
        <v>5172</v>
      </c>
      <c r="E6" s="123">
        <v>419</v>
      </c>
      <c r="F6" s="124">
        <v>44846</v>
      </c>
      <c r="G6" s="86" t="s">
        <v>2950</v>
      </c>
      <c r="H6" t="s">
        <v>5986</v>
      </c>
    </row>
    <row r="7" spans="1:8" x14ac:dyDescent="0.25">
      <c r="A7" s="158">
        <v>6</v>
      </c>
      <c r="B7" s="51" t="s">
        <v>3946</v>
      </c>
      <c r="C7" s="123">
        <v>831</v>
      </c>
      <c r="D7" s="124" t="s">
        <v>5587</v>
      </c>
      <c r="E7" s="123">
        <v>17</v>
      </c>
      <c r="F7" s="124">
        <v>44945</v>
      </c>
      <c r="G7" s="86" t="s">
        <v>2950</v>
      </c>
      <c r="H7" t="s">
        <v>6166</v>
      </c>
    </row>
    <row r="8" spans="1:8" x14ac:dyDescent="0.25">
      <c r="A8" s="158">
        <v>7</v>
      </c>
      <c r="B8" s="51" t="s">
        <v>5652</v>
      </c>
      <c r="C8" s="123" t="s">
        <v>4525</v>
      </c>
      <c r="D8" s="124" t="s">
        <v>5657</v>
      </c>
      <c r="E8" s="123">
        <v>76</v>
      </c>
      <c r="F8" s="124">
        <v>44994</v>
      </c>
      <c r="G8" s="140" t="s">
        <v>2843</v>
      </c>
      <c r="H8" t="s">
        <v>6217</v>
      </c>
    </row>
    <row r="9" spans="1:8" x14ac:dyDescent="0.25">
      <c r="A9" s="158">
        <v>8</v>
      </c>
      <c r="B9" s="51" t="s">
        <v>5706</v>
      </c>
      <c r="C9" s="123" t="s">
        <v>5135</v>
      </c>
      <c r="D9" s="124" t="s">
        <v>5707</v>
      </c>
      <c r="E9" s="123">
        <v>113</v>
      </c>
      <c r="F9" s="124">
        <v>45042</v>
      </c>
      <c r="G9" s="140" t="s">
        <v>2843</v>
      </c>
      <c r="H9" t="s">
        <v>6316</v>
      </c>
    </row>
    <row r="10" spans="1:8" x14ac:dyDescent="0.25">
      <c r="A10" s="158">
        <v>9</v>
      </c>
      <c r="B10" s="65" t="s">
        <v>5723</v>
      </c>
      <c r="C10" s="287" t="s">
        <v>4137</v>
      </c>
      <c r="D10" s="288" t="s">
        <v>5722</v>
      </c>
      <c r="E10" s="287">
        <v>125</v>
      </c>
      <c r="F10" s="288">
        <v>45063</v>
      </c>
      <c r="G10" s="244" t="s">
        <v>2843</v>
      </c>
      <c r="H10" t="s">
        <v>6272</v>
      </c>
    </row>
    <row r="11" spans="1:8" x14ac:dyDescent="0.25">
      <c r="A11" s="158">
        <v>10</v>
      </c>
      <c r="B11" s="51" t="s">
        <v>5757</v>
      </c>
      <c r="C11" s="123" t="s">
        <v>4525</v>
      </c>
      <c r="D11" s="124" t="s">
        <v>5758</v>
      </c>
      <c r="E11" s="123">
        <v>171</v>
      </c>
      <c r="F11" s="124">
        <v>45107</v>
      </c>
      <c r="G11" s="140" t="s">
        <v>2843</v>
      </c>
    </row>
    <row r="12" spans="1:8" x14ac:dyDescent="0.25">
      <c r="A12" s="158">
        <v>11</v>
      </c>
      <c r="B12" s="51" t="s">
        <v>5829</v>
      </c>
      <c r="C12" s="123">
        <v>342</v>
      </c>
      <c r="D12" s="124" t="s">
        <v>5830</v>
      </c>
      <c r="E12" s="123">
        <v>250</v>
      </c>
      <c r="F12" s="124">
        <v>45175</v>
      </c>
      <c r="G12" s="140" t="s">
        <v>2843</v>
      </c>
    </row>
    <row r="13" spans="1:8" x14ac:dyDescent="0.25">
      <c r="A13" s="158">
        <v>12</v>
      </c>
      <c r="B13" s="51" t="s">
        <v>5833</v>
      </c>
      <c r="C13" s="123">
        <v>31</v>
      </c>
      <c r="D13" s="124" t="s">
        <v>5834</v>
      </c>
      <c r="E13" s="123">
        <v>253</v>
      </c>
      <c r="F13" s="124">
        <v>45175</v>
      </c>
      <c r="G13" s="86" t="s">
        <v>2950</v>
      </c>
    </row>
    <row r="14" spans="1:8" x14ac:dyDescent="0.25">
      <c r="A14" s="158">
        <v>13</v>
      </c>
      <c r="B14" s="65" t="s">
        <v>5852</v>
      </c>
      <c r="C14" s="287" t="s">
        <v>5853</v>
      </c>
      <c r="D14" s="288" t="s">
        <v>5854</v>
      </c>
      <c r="E14" s="287">
        <v>260</v>
      </c>
      <c r="F14" s="288">
        <v>45177</v>
      </c>
      <c r="G14" s="181" t="s">
        <v>2950</v>
      </c>
    </row>
    <row r="15" spans="1:8" x14ac:dyDescent="0.25">
      <c r="A15" s="158">
        <v>14</v>
      </c>
      <c r="B15" s="51" t="s">
        <v>5952</v>
      </c>
      <c r="C15" s="123">
        <v>631</v>
      </c>
      <c r="D15" s="124" t="s">
        <v>5834</v>
      </c>
      <c r="E15" s="123">
        <v>344</v>
      </c>
      <c r="F15" s="124">
        <v>45166</v>
      </c>
      <c r="G15" s="86" t="s">
        <v>2950</v>
      </c>
    </row>
    <row r="16" spans="1:8" x14ac:dyDescent="0.25">
      <c r="A16" s="158">
        <v>15</v>
      </c>
      <c r="B16" s="51" t="s">
        <v>5984</v>
      </c>
      <c r="C16" s="123">
        <v>342</v>
      </c>
      <c r="D16" s="124" t="s">
        <v>5985</v>
      </c>
      <c r="E16" s="123">
        <v>372</v>
      </c>
      <c r="F16" s="124">
        <v>45208</v>
      </c>
      <c r="G16" s="140" t="s">
        <v>2843</v>
      </c>
    </row>
    <row r="17" spans="1:7" x14ac:dyDescent="0.25">
      <c r="A17" s="158">
        <v>16</v>
      </c>
      <c r="B17" s="51" t="s">
        <v>6009</v>
      </c>
      <c r="C17" s="123">
        <v>611</v>
      </c>
      <c r="D17" s="124" t="s">
        <v>5834</v>
      </c>
      <c r="E17" s="123">
        <v>406</v>
      </c>
      <c r="F17" s="124">
        <v>45217</v>
      </c>
      <c r="G17" s="140" t="s">
        <v>2843</v>
      </c>
    </row>
    <row r="18" spans="1:7" x14ac:dyDescent="0.25">
      <c r="A18" s="158">
        <v>17</v>
      </c>
      <c r="B18" s="51" t="s">
        <v>6021</v>
      </c>
      <c r="C18" s="123">
        <v>521</v>
      </c>
      <c r="D18" s="124" t="s">
        <v>5834</v>
      </c>
      <c r="E18" s="123">
        <v>422</v>
      </c>
      <c r="F18" s="124">
        <v>45226</v>
      </c>
      <c r="G18" s="302" t="s">
        <v>2950</v>
      </c>
    </row>
    <row r="19" spans="1:7" x14ac:dyDescent="0.25">
      <c r="A19" s="158">
        <v>18</v>
      </c>
      <c r="B19" s="51" t="s">
        <v>6034</v>
      </c>
      <c r="C19" s="123" t="s">
        <v>4492</v>
      </c>
      <c r="D19" s="124" t="s">
        <v>6035</v>
      </c>
      <c r="E19" s="123">
        <v>430</v>
      </c>
      <c r="F19" s="124">
        <v>45232</v>
      </c>
      <c r="G19" s="140" t="s">
        <v>2843</v>
      </c>
    </row>
    <row r="20" spans="1:7" x14ac:dyDescent="0.25">
      <c r="A20" s="158">
        <v>19</v>
      </c>
      <c r="B20" s="51" t="s">
        <v>5442</v>
      </c>
      <c r="C20" s="123" t="s">
        <v>5059</v>
      </c>
      <c r="D20" s="124" t="s">
        <v>6041</v>
      </c>
      <c r="E20" s="123">
        <v>435</v>
      </c>
      <c r="F20" s="124">
        <v>45233</v>
      </c>
      <c r="G20" s="86" t="s">
        <v>2950</v>
      </c>
    </row>
    <row r="21" spans="1:7" x14ac:dyDescent="0.25">
      <c r="A21" s="158">
        <v>20</v>
      </c>
      <c r="B21" s="51" t="s">
        <v>6043</v>
      </c>
      <c r="C21" s="123" t="s">
        <v>5050</v>
      </c>
      <c r="D21" s="124" t="s">
        <v>5834</v>
      </c>
      <c r="E21" s="123">
        <v>437</v>
      </c>
      <c r="F21" s="124">
        <v>45233</v>
      </c>
      <c r="G21" s="140" t="s">
        <v>2843</v>
      </c>
    </row>
    <row r="22" spans="1:7" x14ac:dyDescent="0.25">
      <c r="A22" s="158">
        <v>21</v>
      </c>
      <c r="B22" s="51" t="s">
        <v>6045</v>
      </c>
      <c r="C22" s="123" t="s">
        <v>5050</v>
      </c>
      <c r="D22" s="124" t="s">
        <v>5834</v>
      </c>
      <c r="E22" s="123">
        <v>439</v>
      </c>
      <c r="F22" s="124">
        <v>45237</v>
      </c>
      <c r="G22" s="140" t="s">
        <v>2843</v>
      </c>
    </row>
    <row r="23" spans="1:7" x14ac:dyDescent="0.25">
      <c r="A23" s="158">
        <v>22</v>
      </c>
      <c r="B23" s="51" t="s">
        <v>6057</v>
      </c>
      <c r="C23" s="123">
        <v>342</v>
      </c>
      <c r="D23" s="124" t="s">
        <v>6058</v>
      </c>
      <c r="E23" s="123">
        <v>457</v>
      </c>
      <c r="F23" s="124">
        <v>45244</v>
      </c>
      <c r="G23" s="140" t="s">
        <v>2843</v>
      </c>
    </row>
    <row r="24" spans="1:7" x14ac:dyDescent="0.25">
      <c r="A24" s="158">
        <v>23</v>
      </c>
      <c r="B24" s="51" t="s">
        <v>6083</v>
      </c>
      <c r="C24" s="123" t="s">
        <v>4492</v>
      </c>
      <c r="D24" s="124" t="s">
        <v>6084</v>
      </c>
      <c r="E24" s="123">
        <v>462</v>
      </c>
      <c r="F24" s="124">
        <v>45245</v>
      </c>
      <c r="G24" s="140" t="s">
        <v>2843</v>
      </c>
    </row>
    <row r="25" spans="1:7" x14ac:dyDescent="0.25">
      <c r="A25" s="158">
        <v>24</v>
      </c>
      <c r="B25" s="51" t="s">
        <v>6086</v>
      </c>
      <c r="C25" s="123">
        <v>941</v>
      </c>
      <c r="D25" s="124" t="s">
        <v>6058</v>
      </c>
      <c r="E25" s="123">
        <v>458</v>
      </c>
      <c r="F25" s="124">
        <v>45244</v>
      </c>
      <c r="G25" s="140" t="s">
        <v>2843</v>
      </c>
    </row>
    <row r="26" spans="1:7" x14ac:dyDescent="0.25">
      <c r="A26" s="158">
        <v>25</v>
      </c>
      <c r="B26" s="51" t="s">
        <v>6124</v>
      </c>
      <c r="C26" s="123" t="s">
        <v>5763</v>
      </c>
      <c r="D26" s="124" t="s">
        <v>5834</v>
      </c>
      <c r="E26" s="123">
        <v>489</v>
      </c>
      <c r="F26" s="124">
        <v>45257</v>
      </c>
      <c r="G26" s="140" t="s">
        <v>2843</v>
      </c>
    </row>
    <row r="27" spans="1:7" x14ac:dyDescent="0.25">
      <c r="A27" s="158">
        <v>26</v>
      </c>
      <c r="B27" s="51" t="s">
        <v>6145</v>
      </c>
      <c r="C27" s="123">
        <v>531</v>
      </c>
      <c r="D27" s="124" t="s">
        <v>5834</v>
      </c>
      <c r="E27" s="123">
        <v>517</v>
      </c>
      <c r="F27" s="124">
        <v>45282</v>
      </c>
      <c r="G27" s="86" t="s">
        <v>2950</v>
      </c>
    </row>
    <row r="28" spans="1:7" x14ac:dyDescent="0.25">
      <c r="A28" s="158">
        <v>27</v>
      </c>
      <c r="B28" s="51" t="s">
        <v>6148</v>
      </c>
      <c r="C28" s="123" t="s">
        <v>6149</v>
      </c>
      <c r="D28" s="124" t="s">
        <v>6150</v>
      </c>
      <c r="E28" s="123">
        <v>518</v>
      </c>
      <c r="F28" s="124">
        <v>45285</v>
      </c>
      <c r="G28" s="86" t="s">
        <v>2950</v>
      </c>
    </row>
    <row r="29" spans="1:7" x14ac:dyDescent="0.25">
      <c r="A29" s="158">
        <v>28</v>
      </c>
      <c r="B29" s="51" t="s">
        <v>6151</v>
      </c>
      <c r="C29" s="123" t="s">
        <v>5763</v>
      </c>
      <c r="D29" s="124" t="s">
        <v>6152</v>
      </c>
      <c r="E29" s="123">
        <v>519</v>
      </c>
      <c r="F29" s="124">
        <v>45285</v>
      </c>
      <c r="G29" s="140" t="s">
        <v>2843</v>
      </c>
    </row>
    <row r="30" spans="1:7" x14ac:dyDescent="0.25">
      <c r="A30" s="158">
        <v>29</v>
      </c>
      <c r="B30" s="51" t="s">
        <v>6172</v>
      </c>
      <c r="C30" s="123">
        <v>141</v>
      </c>
      <c r="D30" s="124" t="s">
        <v>6173</v>
      </c>
      <c r="E30" s="123">
        <v>17</v>
      </c>
      <c r="F30" s="124">
        <v>45313</v>
      </c>
      <c r="G30" s="302" t="s">
        <v>2950</v>
      </c>
    </row>
    <row r="31" spans="1:7" x14ac:dyDescent="0.25">
      <c r="A31" s="158">
        <v>30</v>
      </c>
      <c r="B31" s="51" t="s">
        <v>6184</v>
      </c>
      <c r="C31" s="123">
        <v>342</v>
      </c>
      <c r="D31" s="124" t="s">
        <v>6185</v>
      </c>
      <c r="E31" s="123">
        <v>23</v>
      </c>
      <c r="F31" s="124">
        <v>45320</v>
      </c>
      <c r="G31" s="140" t="s">
        <v>2843</v>
      </c>
    </row>
    <row r="32" spans="1:7" x14ac:dyDescent="0.25">
      <c r="A32" s="158">
        <v>31</v>
      </c>
      <c r="B32" s="51" t="s">
        <v>5576</v>
      </c>
      <c r="C32" s="123" t="s">
        <v>5577</v>
      </c>
      <c r="D32" s="124" t="s">
        <v>6236</v>
      </c>
      <c r="E32" s="123">
        <v>71</v>
      </c>
      <c r="F32" s="124">
        <v>45370</v>
      </c>
      <c r="G32" s="302" t="s">
        <v>2950</v>
      </c>
    </row>
    <row r="33" spans="1:7" x14ac:dyDescent="0.25">
      <c r="A33" s="158">
        <v>32</v>
      </c>
      <c r="B33" s="51" t="s">
        <v>6246</v>
      </c>
      <c r="C33" s="123" t="s">
        <v>6247</v>
      </c>
      <c r="D33" s="124" t="s">
        <v>6248</v>
      </c>
      <c r="E33" s="123">
        <v>83</v>
      </c>
      <c r="F33" s="124">
        <v>45384</v>
      </c>
      <c r="G33" s="140" t="s">
        <v>2843</v>
      </c>
    </row>
    <row r="34" spans="1:7" x14ac:dyDescent="0.25">
      <c r="A34" s="158">
        <v>33</v>
      </c>
      <c r="B34" s="51" t="s">
        <v>4882</v>
      </c>
      <c r="C34" s="123">
        <v>231</v>
      </c>
      <c r="D34" s="124" t="s">
        <v>6257</v>
      </c>
      <c r="E34" s="123">
        <v>92</v>
      </c>
      <c r="F34" s="124">
        <v>45390</v>
      </c>
      <c r="G34" s="140" t="s">
        <v>2843</v>
      </c>
    </row>
    <row r="35" spans="1:7" x14ac:dyDescent="0.25">
      <c r="A35" s="158">
        <v>34</v>
      </c>
      <c r="B35" s="51" t="s">
        <v>6260</v>
      </c>
      <c r="C35" s="123">
        <v>22</v>
      </c>
      <c r="D35" s="124" t="s">
        <v>6261</v>
      </c>
      <c r="E35" s="123">
        <v>98</v>
      </c>
      <c r="F35" s="124">
        <v>45392</v>
      </c>
      <c r="G35" s="140" t="s">
        <v>2843</v>
      </c>
    </row>
    <row r="36" spans="1:7" x14ac:dyDescent="0.25">
      <c r="A36" s="158">
        <v>35</v>
      </c>
      <c r="B36" s="51" t="s">
        <v>6264</v>
      </c>
      <c r="C36" s="123">
        <v>541</v>
      </c>
      <c r="D36" s="124" t="s">
        <v>6265</v>
      </c>
      <c r="E36" s="123">
        <v>102</v>
      </c>
      <c r="F36" s="124">
        <v>45393</v>
      </c>
      <c r="G36" s="86" t="s">
        <v>2950</v>
      </c>
    </row>
    <row r="37" spans="1:7" x14ac:dyDescent="0.25">
      <c r="A37" s="158">
        <v>36</v>
      </c>
      <c r="B37" s="51" t="s">
        <v>6268</v>
      </c>
      <c r="C37" s="124" t="s">
        <v>5577</v>
      </c>
      <c r="D37" s="123" t="s">
        <v>6269</v>
      </c>
      <c r="E37" s="123">
        <v>104</v>
      </c>
      <c r="F37" s="87">
        <v>45399</v>
      </c>
      <c r="G37" s="123" t="s">
        <v>2950</v>
      </c>
    </row>
    <row r="38" spans="1:7" x14ac:dyDescent="0.25">
      <c r="A38" s="158">
        <v>37</v>
      </c>
      <c r="B38" s="65" t="s">
        <v>6279</v>
      </c>
      <c r="C38" s="288" t="s">
        <v>4308</v>
      </c>
      <c r="D38" s="287" t="s">
        <v>6280</v>
      </c>
      <c r="E38" s="287">
        <v>115</v>
      </c>
      <c r="F38" s="297">
        <v>45406</v>
      </c>
      <c r="G38" s="244" t="s">
        <v>2843</v>
      </c>
    </row>
    <row r="39" spans="1:7" x14ac:dyDescent="0.25">
      <c r="A39" s="158">
        <v>38</v>
      </c>
      <c r="B39" s="83" t="s">
        <v>6286</v>
      </c>
      <c r="C39" s="453" t="s">
        <v>2491</v>
      </c>
      <c r="D39" s="221" t="s">
        <v>6287</v>
      </c>
      <c r="E39" s="221">
        <v>124</v>
      </c>
      <c r="F39" s="37">
        <v>45426</v>
      </c>
      <c r="G39" s="36" t="s">
        <v>2950</v>
      </c>
    </row>
    <row r="40" spans="1:7" x14ac:dyDescent="0.25">
      <c r="A40" s="158">
        <v>39</v>
      </c>
      <c r="B40" s="51" t="s">
        <v>6291</v>
      </c>
      <c r="C40" s="123" t="s">
        <v>4938</v>
      </c>
      <c r="D40" s="124" t="s">
        <v>6292</v>
      </c>
      <c r="E40" s="123">
        <v>127</v>
      </c>
      <c r="F40" s="124">
        <v>45428</v>
      </c>
      <c r="G40" s="140" t="s">
        <v>2843</v>
      </c>
    </row>
    <row r="41" spans="1:7" x14ac:dyDescent="0.25">
      <c r="A41" s="158">
        <v>40</v>
      </c>
      <c r="B41" s="51" t="s">
        <v>6293</v>
      </c>
      <c r="C41" s="124" t="s">
        <v>5050</v>
      </c>
      <c r="D41" s="123" t="s">
        <v>6294</v>
      </c>
      <c r="E41" s="123">
        <v>128</v>
      </c>
      <c r="F41" s="87">
        <v>45428</v>
      </c>
      <c r="G41" s="123" t="s">
        <v>2950</v>
      </c>
    </row>
    <row r="42" spans="1:7" x14ac:dyDescent="0.25">
      <c r="A42" s="158">
        <v>41</v>
      </c>
      <c r="B42" s="51" t="s">
        <v>6303</v>
      </c>
      <c r="C42" s="123">
        <v>841</v>
      </c>
      <c r="D42" s="123" t="s">
        <v>6304</v>
      </c>
      <c r="E42" s="123">
        <v>139</v>
      </c>
      <c r="F42" s="87">
        <v>45441</v>
      </c>
      <c r="G42" s="123" t="s">
        <v>2950</v>
      </c>
    </row>
    <row r="43" spans="1:7" x14ac:dyDescent="0.25">
      <c r="A43" s="158">
        <v>42</v>
      </c>
      <c r="B43" s="51" t="s">
        <v>6309</v>
      </c>
      <c r="C43" s="124" t="s">
        <v>5766</v>
      </c>
      <c r="D43" s="123" t="s">
        <v>6310</v>
      </c>
      <c r="E43" s="123">
        <v>145</v>
      </c>
      <c r="F43" s="87">
        <v>45443</v>
      </c>
      <c r="G43" s="126" t="s">
        <v>2843</v>
      </c>
    </row>
    <row r="44" spans="1:7" x14ac:dyDescent="0.25">
      <c r="A44" s="158">
        <v>43</v>
      </c>
      <c r="B44" s="51" t="s">
        <v>6314</v>
      </c>
      <c r="C44" s="124" t="s">
        <v>4202</v>
      </c>
      <c r="D44" s="123" t="s">
        <v>6315</v>
      </c>
      <c r="E44" s="123">
        <v>148</v>
      </c>
      <c r="F44" s="87">
        <v>45447</v>
      </c>
      <c r="G44" s="123" t="s">
        <v>2950</v>
      </c>
    </row>
    <row r="45" spans="1:7" x14ac:dyDescent="0.25">
      <c r="A45" s="158">
        <v>44</v>
      </c>
      <c r="B45" s="51" t="s">
        <v>6320</v>
      </c>
      <c r="C45" s="334" t="s">
        <v>3981</v>
      </c>
      <c r="D45" s="123" t="s">
        <v>6321</v>
      </c>
      <c r="E45" s="123">
        <v>151</v>
      </c>
      <c r="F45" s="87">
        <v>45454</v>
      </c>
      <c r="G45" s="126" t="s">
        <v>2843</v>
      </c>
    </row>
    <row r="46" spans="1:7" x14ac:dyDescent="0.25">
      <c r="A46" s="158">
        <v>45</v>
      </c>
      <c r="B46" s="51" t="s">
        <v>6325</v>
      </c>
      <c r="C46" s="334" t="s">
        <v>100</v>
      </c>
      <c r="D46" s="123" t="s">
        <v>6326</v>
      </c>
      <c r="E46" s="123">
        <v>156</v>
      </c>
      <c r="F46" s="87">
        <v>45457</v>
      </c>
      <c r="G46" s="123" t="s">
        <v>2950</v>
      </c>
    </row>
    <row r="47" spans="1:7" x14ac:dyDescent="0.25">
      <c r="A47" s="158">
        <v>46</v>
      </c>
      <c r="B47" s="51" t="s">
        <v>6333</v>
      </c>
      <c r="C47" s="334" t="s">
        <v>6334</v>
      </c>
      <c r="D47" s="123" t="s">
        <v>6335</v>
      </c>
      <c r="E47" s="123">
        <v>161</v>
      </c>
      <c r="F47" s="87">
        <v>45464</v>
      </c>
      <c r="G47" s="126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Y400"/>
  <sheetViews>
    <sheetView zoomScaleNormal="100" workbookViewId="0">
      <pane ySplit="2" topLeftCell="A150" activePane="bottomLeft" state="frozen"/>
      <selection pane="bottomLeft" activeCell="Q21" sqref="Q21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6311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386</v>
      </c>
      <c r="G4" s="24">
        <f>C6+C13+C24+C32+C37+C44+C52+C114+C127+C128+C137+C138+C146+C157+C57+C66+C89+C98+C14+C15+C25+C26+C67+C115+C129+C147+C158+C108+C99</f>
        <v>379</v>
      </c>
      <c r="H4" s="24">
        <f>C7+C16+C27+C33+C38+C46+C53+C58+C116+C130+C131+C139+C148+C159+C140+C90+C101+C70+C71+C117+C109</f>
        <v>293</v>
      </c>
      <c r="I4" s="24">
        <f>C8+C34+C39+C48+C54+C59+C118+C132+C141+C150+C161+C162+C133+C91+C103+C74+C76+C142+C163+C119+C49</f>
        <v>0</v>
      </c>
      <c r="J4" s="24"/>
      <c r="K4" s="170">
        <f>F4+G4+H4+I4</f>
        <v>1058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21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354</v>
      </c>
      <c r="G7" s="5">
        <f>B6+B13+B14+B15+B24+B25+B26+B32+B37+B44+B52+B57+B114+B127+B128+B137+B146+B157+B158+B138+B66+B89+B98+B67+B115+B147+B68+B69+B99+B45+B83+B84+B108+B100</f>
        <v>230</v>
      </c>
      <c r="H7" s="5">
        <f>B7+B16+B17+B18+B27+B28+B29+B33+B38+B46+B53+B58+B116+B130+B131+B139+B140+B148+B159+B160+B90+B101+B70+B71+B117+B149+B74+B47+B72+B73+B102+B85+B86</f>
        <v>138</v>
      </c>
      <c r="I7" s="5">
        <f>B8+B34+B39+B48+B54+B59+B118+B132+B141+B142+B150+B161+B162+B163+B91+B103+B76+B133+B77+B75+B119+B151+B49+B78+B79+B104</f>
        <v>0</v>
      </c>
      <c r="J7" s="5"/>
      <c r="K7" s="94">
        <f>SUM(F7+G7+H7+I7)</f>
        <v>722</v>
      </c>
      <c r="M7" s="451"/>
      <c r="N7" s="8" t="s">
        <v>6210</v>
      </c>
    </row>
    <row r="8" spans="1:19" x14ac:dyDescent="0.25">
      <c r="A8" s="62">
        <v>141</v>
      </c>
      <c r="B8" s="5">
        <v>0</v>
      </c>
      <c r="C8" s="24">
        <v>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8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D8+D34+D39+D48+D54+D59+D118+D132+D141+D142+D150+D161+D162+D163+D91+D103+D74+D76+D133+D79+D104</f>
        <v>14</v>
      </c>
      <c r="J10" s="5"/>
      <c r="K10" s="94">
        <f>SUM(F10+G10+H10+I10)</f>
        <v>43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1823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 t="s">
        <v>6345</v>
      </c>
    </row>
    <row r="14" spans="1:19" x14ac:dyDescent="0.25">
      <c r="A14" s="62" t="s">
        <v>2875</v>
      </c>
      <c r="B14" s="5">
        <v>14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N14" s="220" t="s">
        <v>6339</v>
      </c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N15" t="s">
        <v>6340</v>
      </c>
      <c r="O15" s="303"/>
    </row>
    <row r="16" spans="1:19" x14ac:dyDescent="0.25">
      <c r="A16" s="62" t="s">
        <v>2893</v>
      </c>
      <c r="B16" s="5">
        <v>0</v>
      </c>
      <c r="C16" s="5">
        <v>0</v>
      </c>
      <c r="D16" s="5">
        <v>1</v>
      </c>
      <c r="E16" s="135" t="s">
        <v>2843</v>
      </c>
      <c r="F16" s="5">
        <f>SUM(F4+F7+F10)</f>
        <v>748</v>
      </c>
      <c r="G16" s="5">
        <f>SUM(G4+G7+G10)</f>
        <v>617</v>
      </c>
      <c r="H16" s="5">
        <f>SUM(H4+H7+H10)</f>
        <v>444</v>
      </c>
      <c r="I16" s="5">
        <f>SUM(I4+I7+I10)</f>
        <v>14</v>
      </c>
      <c r="J16" s="5"/>
      <c r="K16" s="94">
        <f>SUM(F16+G16+H16+I16)</f>
        <v>1823</v>
      </c>
      <c r="M16" s="451"/>
      <c r="N16" t="s">
        <v>6341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0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N19" s="220" t="s">
        <v>6342</v>
      </c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N20" t="s">
        <v>3453</v>
      </c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t="s">
        <v>6344</v>
      </c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  <c r="N24" s="220" t="s">
        <v>6346</v>
      </c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0</v>
      </c>
      <c r="D27" s="5">
        <v>0</v>
      </c>
      <c r="E27" s="5"/>
      <c r="F27" s="5"/>
      <c r="G27" s="5"/>
      <c r="H27" s="5"/>
      <c r="I27" s="5"/>
      <c r="J27" s="5"/>
      <c r="K27" s="5"/>
      <c r="N27" s="220"/>
      <c r="O27" s="220"/>
    </row>
    <row r="28" spans="1:19" x14ac:dyDescent="0.25">
      <c r="A28" s="360">
        <v>432</v>
      </c>
      <c r="B28" s="5">
        <v>0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4</v>
      </c>
      <c r="C31" s="5">
        <v>24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0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0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20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17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18</v>
      </c>
      <c r="D38" s="5">
        <v>1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0</v>
      </c>
      <c r="D39" s="108">
        <v>1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25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0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0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1</v>
      </c>
      <c r="C51" s="108">
        <v>23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0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0</v>
      </c>
      <c r="C54" s="5">
        <v>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24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0</v>
      </c>
      <c r="C59" s="5">
        <v>0</v>
      </c>
      <c r="D59" s="5">
        <v>2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26</v>
      </c>
      <c r="C70" s="5"/>
      <c r="D70" s="5">
        <v>1</v>
      </c>
      <c r="E70" s="264" t="s">
        <v>2843</v>
      </c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0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0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22</v>
      </c>
      <c r="D89" s="5">
        <v>1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22</v>
      </c>
      <c r="D90" s="5">
        <v>3</v>
      </c>
      <c r="E90" s="264" t="s">
        <v>5599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0</v>
      </c>
      <c r="C91" s="86">
        <v>0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24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28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24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15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0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0</v>
      </c>
      <c r="C104" s="5"/>
      <c r="D104" s="5">
        <v>1</v>
      </c>
      <c r="E104" s="264" t="s">
        <v>2843</v>
      </c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4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0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14</v>
      </c>
      <c r="C115" s="24">
        <v>0</v>
      </c>
      <c r="D115" s="5">
        <v>2</v>
      </c>
      <c r="E115" s="397" t="s">
        <v>2843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22</v>
      </c>
      <c r="D116" s="5">
        <v>2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0</v>
      </c>
      <c r="C118" s="5">
        <v>0</v>
      </c>
      <c r="D118" s="5">
        <v>1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24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0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7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0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0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0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3</v>
      </c>
      <c r="C144" s="5">
        <v>23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1</v>
      </c>
      <c r="C146" s="5">
        <v>26</v>
      </c>
      <c r="D146" s="96">
        <v>0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0</v>
      </c>
      <c r="C150" s="5">
        <v>0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27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15</v>
      </c>
      <c r="C160" s="5"/>
      <c r="D160" s="5">
        <v>0</v>
      </c>
      <c r="E160" s="135"/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0</v>
      </c>
      <c r="C161" s="5">
        <v>0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0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722</v>
      </c>
      <c r="C165" s="176">
        <f>SUM(C4:C164)</f>
        <v>1058</v>
      </c>
      <c r="D165" s="176">
        <f>SUM(D4:D164)</f>
        <v>43</v>
      </c>
      <c r="E165" s="165"/>
      <c r="F165" s="176"/>
      <c r="G165" s="165"/>
      <c r="H165" s="165"/>
      <c r="I165" s="165"/>
      <c r="J165" s="165"/>
      <c r="K165" s="176">
        <f>B165+C165+D165</f>
        <v>1823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14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0</v>
      </c>
      <c r="C184" s="96">
        <v>0</v>
      </c>
      <c r="D184" s="96">
        <v>0</v>
      </c>
      <c r="E184" s="135"/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19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0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84</v>
      </c>
      <c r="H192" s="24">
        <f>SUM(C181+C203+C212+C220)</f>
        <v>43</v>
      </c>
      <c r="I192" s="24">
        <f>C184+C204+C222</f>
        <v>0</v>
      </c>
      <c r="J192" s="24"/>
      <c r="K192" s="170">
        <f>SUM(F192:J192)</f>
        <v>212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30</v>
      </c>
      <c r="G194" s="165">
        <f>SUM(B180+B202+B210+B211+B218+B219)</f>
        <v>40</v>
      </c>
      <c r="H194" s="165">
        <f>SUM(B181+B182+B183+B203+B212+B220+B221)</f>
        <v>36</v>
      </c>
      <c r="I194" s="165">
        <f>B184+B186+B204+B213+B222+B223</f>
        <v>39</v>
      </c>
      <c r="J194" s="165">
        <f>B189+B225</f>
        <v>0</v>
      </c>
      <c r="K194" s="176">
        <f>SUM(F194:J194)</f>
        <v>145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0</v>
      </c>
      <c r="J196" s="165">
        <f>D189+D225</f>
        <v>2</v>
      </c>
      <c r="K196" s="176">
        <f>SUM(F196:J196)</f>
        <v>3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115</v>
      </c>
      <c r="G198" s="96">
        <f>G192+G194+G196</f>
        <v>124</v>
      </c>
      <c r="H198" s="96">
        <f>H192+H194+H196</f>
        <v>80</v>
      </c>
      <c r="I198" s="96">
        <f>I192+I194+I196</f>
        <v>39</v>
      </c>
      <c r="J198" s="96">
        <f>SUM(J192+J194+J196)</f>
        <v>2</v>
      </c>
      <c r="K198" s="167">
        <f>SUM(K192:K197)</f>
        <v>360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360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0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11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0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15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0</v>
      </c>
      <c r="C222" s="271">
        <v>0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0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2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145</v>
      </c>
      <c r="C232" s="179">
        <f>SUM(C176:C231)</f>
        <v>212</v>
      </c>
      <c r="D232" s="179">
        <f>SUM(D179:D230)</f>
        <v>3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360</v>
      </c>
    </row>
    <row r="233" spans="1:18" ht="15.75" thickTop="1" x14ac:dyDescent="0.25">
      <c r="A233" s="24" t="s">
        <v>1802</v>
      </c>
      <c r="B233" s="24">
        <f>B232+B165</f>
        <v>867</v>
      </c>
      <c r="C233" s="24">
        <f>C165+C232</f>
        <v>1270</v>
      </c>
      <c r="D233" s="24">
        <f>D165+D232</f>
        <v>46</v>
      </c>
      <c r="E233" s="24"/>
      <c r="F233" s="24"/>
      <c r="G233" s="24"/>
      <c r="H233" s="24"/>
      <c r="I233" s="24"/>
      <c r="J233" s="24"/>
      <c r="K233" s="24">
        <f>K232+K165</f>
        <v>2183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6318</v>
      </c>
      <c r="E239" t="s">
        <v>6317</v>
      </c>
      <c r="L239" t="s">
        <v>6337</v>
      </c>
      <c r="Q239" s="253"/>
      <c r="R239" s="253"/>
    </row>
    <row r="240" spans="1:18" x14ac:dyDescent="0.25">
      <c r="A240" t="s">
        <v>6323</v>
      </c>
      <c r="E240" t="s">
        <v>5724</v>
      </c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</row>
    <row r="241" spans="1:18" x14ac:dyDescent="0.25">
      <c r="A241" t="s">
        <v>6327</v>
      </c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t="s">
        <v>6331</v>
      </c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6102</v>
      </c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t="s">
        <v>6336</v>
      </c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A245" t="s">
        <v>6338</v>
      </c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Q246" s="252"/>
      <c r="R246" s="252"/>
    </row>
    <row r="247" spans="1:18" x14ac:dyDescent="0.25">
      <c r="P247" s="253"/>
    </row>
    <row r="248" spans="1:18" x14ac:dyDescent="0.25">
      <c r="P248" s="253"/>
    </row>
    <row r="249" spans="1:18" x14ac:dyDescent="0.25"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/>
    </row>
    <row r="271" spans="1:16" x14ac:dyDescent="0.25">
      <c r="B271" s="253"/>
      <c r="C271" s="253"/>
      <c r="E271" s="253"/>
    </row>
    <row r="272" spans="1:16" x14ac:dyDescent="0.25">
      <c r="B272" s="253"/>
      <c r="C272" s="253"/>
      <c r="E272" s="253"/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A341" t="s">
        <v>6313</v>
      </c>
      <c r="B341" s="166"/>
      <c r="E341" t="s">
        <v>6319</v>
      </c>
    </row>
    <row r="342" spans="1:18" x14ac:dyDescent="0.25">
      <c r="A342" t="s">
        <v>6324</v>
      </c>
      <c r="E342" t="s">
        <v>6332</v>
      </c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6328</v>
      </c>
      <c r="B357" s="253"/>
      <c r="C357" s="253"/>
      <c r="D357" s="253"/>
      <c r="E357" s="253" t="s">
        <v>6328</v>
      </c>
      <c r="F357" s="253"/>
      <c r="G357" s="253"/>
      <c r="L357" t="s">
        <v>6329</v>
      </c>
      <c r="P357" t="s">
        <v>6329</v>
      </c>
    </row>
    <row r="358" spans="1:16" x14ac:dyDescent="0.25">
      <c r="A358" s="253"/>
      <c r="C358" s="253"/>
      <c r="D358" s="253"/>
      <c r="E358" s="253"/>
      <c r="F358" s="253"/>
      <c r="G358" s="253"/>
      <c r="L358" t="s">
        <v>6330</v>
      </c>
      <c r="P358" t="s">
        <v>6330</v>
      </c>
    </row>
    <row r="359" spans="1:16" x14ac:dyDescent="0.25">
      <c r="A359" s="253"/>
      <c r="C359" s="253"/>
      <c r="D359" s="253"/>
      <c r="E359" s="253"/>
      <c r="F359" s="253"/>
      <c r="G359" s="253"/>
    </row>
    <row r="360" spans="1:16" x14ac:dyDescent="0.25">
      <c r="A360" s="253"/>
      <c r="C360" s="253"/>
      <c r="D360" s="253"/>
      <c r="E360" s="253"/>
      <c r="F360" s="253"/>
      <c r="G360" s="253"/>
    </row>
    <row r="361" spans="1:16" x14ac:dyDescent="0.25">
      <c r="A361" s="253"/>
      <c r="C361" s="253"/>
      <c r="D361" s="253"/>
      <c r="F361" s="253"/>
    </row>
    <row r="362" spans="1:16" x14ac:dyDescent="0.25">
      <c r="A362" s="253"/>
      <c r="C362" s="253"/>
      <c r="D362" s="253"/>
      <c r="E362" s="253"/>
    </row>
    <row r="363" spans="1:16" x14ac:dyDescent="0.25">
      <c r="A363" s="253"/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A389" t="s">
        <v>6312</v>
      </c>
      <c r="C389" s="253"/>
      <c r="D389" s="253"/>
      <c r="E389" s="253"/>
    </row>
    <row r="390" spans="1:16" x14ac:dyDescent="0.25">
      <c r="A390" s="253" t="s">
        <v>5704</v>
      </c>
      <c r="B390" s="253"/>
      <c r="C390" s="253"/>
      <c r="D390" s="253"/>
    </row>
    <row r="391" spans="1:16" x14ac:dyDescent="0.25">
      <c r="A391" t="s">
        <v>6102</v>
      </c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Y400"/>
  <sheetViews>
    <sheetView zoomScaleNormal="100" workbookViewId="0">
      <pane ySplit="2" topLeftCell="A248" activePane="bottomLeft" state="frozen"/>
      <selection pane="bottomLeft" activeCell="J244" sqref="J244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6343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6</v>
      </c>
      <c r="C4" s="24">
        <v>25</v>
      </c>
      <c r="D4" s="24">
        <v>0</v>
      </c>
      <c r="E4" s="97"/>
      <c r="F4" s="349">
        <f>C4+C10+C21+C31+C36+C41+C51+C56+C112+C124+C135+C144+C154+C62+C88+C95+C11+C12+C22+C23+C63+C125+C136+C155+C107+C96</f>
        <v>390</v>
      </c>
      <c r="G4" s="24">
        <f>C6+C13+C24+C32+C37+C44+C52+C114+C127+C128+C137+C138+C146+C157+C57+C66+C89+C98+C14+C15+C25+C26+C67+C115+C129+C147+C158+C108+C99</f>
        <v>378</v>
      </c>
      <c r="H4" s="24">
        <f>C7+C16+C27+C33+C38+C46+C53+C58+C116+C130+C131+C139+C148+C159+C140+C90+C101+C70+C71+C117+C109</f>
        <v>290</v>
      </c>
      <c r="I4" s="24">
        <f>C8+C34+C39+C48+C54+C59+C118+C132+C141+C150+C161+C162+C133+C91+C103+C74+C76+C142+C163+C119+C49</f>
        <v>0</v>
      </c>
      <c r="J4" s="24"/>
      <c r="K4" s="170">
        <f>F4+G4+H4+I4</f>
        <v>1058</v>
      </c>
      <c r="O4" s="303"/>
      <c r="P4" s="220"/>
    </row>
    <row r="5" spans="1:19" x14ac:dyDescent="0.25">
      <c r="A5" s="359" t="s">
        <v>2888</v>
      </c>
      <c r="B5" s="24">
        <v>0</v>
      </c>
      <c r="C5" s="24"/>
      <c r="D5" s="24"/>
      <c r="E5" s="97"/>
      <c r="F5" s="24"/>
      <c r="G5" s="24"/>
      <c r="H5" s="24"/>
      <c r="I5" s="24"/>
      <c r="J5" s="24"/>
      <c r="K5" s="170"/>
    </row>
    <row r="6" spans="1:19" x14ac:dyDescent="0.25">
      <c r="A6" s="62">
        <v>121</v>
      </c>
      <c r="B6" s="24">
        <v>2</v>
      </c>
      <c r="C6" s="24">
        <v>22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 t="s">
        <v>6209</v>
      </c>
      <c r="O6" s="220"/>
    </row>
    <row r="7" spans="1:19" x14ac:dyDescent="0.25">
      <c r="A7" s="62">
        <v>131</v>
      </c>
      <c r="B7" s="24">
        <v>0</v>
      </c>
      <c r="C7" s="24">
        <v>19</v>
      </c>
      <c r="D7" s="5">
        <v>0</v>
      </c>
      <c r="E7" s="338"/>
      <c r="F7" s="94">
        <f>SUM(B4+B10+B11+B12+B21+B22+B23+B31+B36+B41+B51+B56+B62+B63+B88+B95+B112+B113+B124+B125+B126+B135+B136+B144+B145+B154+B155+B156+B96+B64+B42+B65+B81+B82+B107+B97+B43+B164)</f>
        <v>348</v>
      </c>
      <c r="G7" s="5">
        <f>B6+B13+B14+B15+B24+B25+B26+B32+B37+B44+B52+B57+B114+B127+B128+B137+B146+B157+B158+B138+B66+B89+B98+B67+B115+B147+B68+B69+B99+B45+B83+B84+B108+B100</f>
        <v>229</v>
      </c>
      <c r="H7" s="5">
        <f>B7+B16+B17+B18+B27+B28+B29+B33+B38+B46+B53+B58+B116+B130+B131+B139+B140+B148+B159+B160+B90+B101+B70+B71+B117+B149+B74+B47+B72+B73+B102+B85+B86</f>
        <v>138</v>
      </c>
      <c r="I7" s="5">
        <f>B8+B34+B39+B48+B54+B59+B118+B132+B141+B142+B150+B161+B162+B163+B91+B103+B76+B133+B77+B75+B119+B151+B49+B78+B79+B104</f>
        <v>0</v>
      </c>
      <c r="J7" s="5"/>
      <c r="K7" s="94">
        <f>SUM(F7+G7+H7+I7)</f>
        <v>715</v>
      </c>
      <c r="M7" s="451"/>
      <c r="N7" s="8" t="s">
        <v>6210</v>
      </c>
    </row>
    <row r="8" spans="1:19" x14ac:dyDescent="0.25">
      <c r="A8" s="62">
        <v>141</v>
      </c>
      <c r="B8" s="5">
        <v>0</v>
      </c>
      <c r="C8" s="24">
        <v>0</v>
      </c>
      <c r="D8" s="5">
        <v>1</v>
      </c>
      <c r="E8" s="5"/>
      <c r="F8" s="5"/>
      <c r="G8" s="5"/>
      <c r="H8" s="5"/>
      <c r="I8" s="5"/>
      <c r="J8" s="5"/>
      <c r="K8" s="5"/>
      <c r="M8" s="451"/>
      <c r="N8" s="8" t="s">
        <v>6211</v>
      </c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</row>
    <row r="10" spans="1:19" x14ac:dyDescent="0.25">
      <c r="A10" s="62">
        <v>211</v>
      </c>
      <c r="B10" s="5">
        <v>0</v>
      </c>
      <c r="C10" s="5">
        <v>25</v>
      </c>
      <c r="D10" s="5"/>
      <c r="E10" s="5"/>
      <c r="F10" s="94">
        <f>D4+D10+D11+D12+D21+D22+D23+D31+D36+D41+D51+D56+D112+D124+D125+D126+D135+D136+D144+D145+D154+D155+D62+D88+D95+D63+D113+D156+D42+D81+D97</f>
        <v>8</v>
      </c>
      <c r="G10" s="5">
        <f>D6+D13+D14+D15+D24+D25+D32+D37+D44+D52+D57+D114+D127+D128+D137+D138+D146+D157+D158+D66+D89+D98+D26+D67+D115+D147+D68+D99+D83+D84+D45</f>
        <v>8</v>
      </c>
      <c r="H10" s="5">
        <f>D7+D16+D17+D18+D27+D28+D29+D33+D38+D46+D53+D58+D116+D130+D131+D139+D148+D159+D160+D67+D90+D101+D70+D71+D149+D117+D47</f>
        <v>13</v>
      </c>
      <c r="I10" s="5">
        <f>D8+D34+D39+D48+D54+D59+D118+D132+D141+D142+D150+D161+D162+D163+D91+D103+D74+D76+D133+D79+D104</f>
        <v>14</v>
      </c>
      <c r="J10" s="5"/>
      <c r="K10" s="94">
        <f>SUM(F10+G10+H10+I10)</f>
        <v>43</v>
      </c>
    </row>
    <row r="11" spans="1:19" x14ac:dyDescent="0.25">
      <c r="A11" s="62" t="s">
        <v>2874</v>
      </c>
      <c r="B11" s="5">
        <v>18</v>
      </c>
      <c r="C11" s="5"/>
      <c r="D11" s="5"/>
      <c r="E11" s="5"/>
      <c r="F11" s="5"/>
      <c r="G11" s="5"/>
      <c r="H11" s="5"/>
      <c r="I11" s="5"/>
      <c r="J11" s="5"/>
      <c r="K11" s="94">
        <f>K4+K7+K10</f>
        <v>1816</v>
      </c>
      <c r="M11" s="451"/>
      <c r="N11" s="220"/>
    </row>
    <row r="12" spans="1:19" x14ac:dyDescent="0.25">
      <c r="A12" s="62" t="s">
        <v>2891</v>
      </c>
      <c r="B12" s="5">
        <v>0</v>
      </c>
      <c r="C12" s="5"/>
      <c r="D12" s="5"/>
      <c r="E12" s="5"/>
      <c r="F12" s="5"/>
      <c r="G12" s="5"/>
      <c r="H12" s="5"/>
      <c r="I12" s="5"/>
      <c r="J12" s="5"/>
      <c r="K12" s="94"/>
      <c r="M12" s="451"/>
      <c r="N12" s="8"/>
    </row>
    <row r="13" spans="1:19" x14ac:dyDescent="0.25">
      <c r="A13" s="62">
        <v>221</v>
      </c>
      <c r="B13" s="5">
        <v>0</v>
      </c>
      <c r="C13" s="5">
        <v>24</v>
      </c>
      <c r="D13" s="5">
        <v>0</v>
      </c>
      <c r="E13" s="254"/>
      <c r="F13" s="5" t="s">
        <v>1776</v>
      </c>
      <c r="G13" s="5"/>
      <c r="H13" s="5"/>
      <c r="I13" s="5"/>
      <c r="J13" s="5"/>
      <c r="K13" s="5"/>
      <c r="M13" s="451"/>
      <c r="N13" s="8" t="s">
        <v>6345</v>
      </c>
    </row>
    <row r="14" spans="1:19" x14ac:dyDescent="0.25">
      <c r="A14" s="62" t="s">
        <v>2875</v>
      </c>
      <c r="B14" s="5">
        <v>14</v>
      </c>
      <c r="C14" s="5"/>
      <c r="D14" s="5">
        <v>0</v>
      </c>
      <c r="E14" s="338"/>
      <c r="F14" s="5"/>
      <c r="G14" s="5"/>
      <c r="H14" s="5"/>
      <c r="I14" s="5"/>
      <c r="J14" s="5"/>
      <c r="K14" s="5"/>
      <c r="N14" s="220" t="s">
        <v>6339</v>
      </c>
      <c r="O14" s="220"/>
      <c r="P14" s="220"/>
    </row>
    <row r="15" spans="1:19" x14ac:dyDescent="0.25">
      <c r="A15" s="62">
        <v>223</v>
      </c>
      <c r="B15" s="5">
        <v>0</v>
      </c>
      <c r="C15" s="5"/>
      <c r="D15" s="5"/>
      <c r="E15" s="254"/>
      <c r="F15" s="5"/>
      <c r="G15" s="5"/>
      <c r="H15" s="5"/>
      <c r="I15" s="5"/>
      <c r="J15" s="5"/>
      <c r="K15" s="5"/>
      <c r="N15" t="s">
        <v>6340</v>
      </c>
      <c r="O15" s="303"/>
    </row>
    <row r="16" spans="1:19" x14ac:dyDescent="0.25">
      <c r="A16" s="62" t="s">
        <v>2893</v>
      </c>
      <c r="B16" s="5">
        <v>0</v>
      </c>
      <c r="C16" s="5">
        <v>0</v>
      </c>
      <c r="D16" s="5">
        <v>1</v>
      </c>
      <c r="E16" s="135" t="s">
        <v>2843</v>
      </c>
      <c r="F16" s="5">
        <f>SUM(F4+F7+F10)</f>
        <v>746</v>
      </c>
      <c r="G16" s="5">
        <f>SUM(G4+G7+G10)</f>
        <v>615</v>
      </c>
      <c r="H16" s="5">
        <f>SUM(H4+H7+H10)</f>
        <v>441</v>
      </c>
      <c r="I16" s="5">
        <f>SUM(I4+I7+I10)</f>
        <v>14</v>
      </c>
      <c r="J16" s="5"/>
      <c r="K16" s="94">
        <f>SUM(F16+G16+H16+I16)</f>
        <v>1816</v>
      </c>
      <c r="M16" s="451"/>
      <c r="N16" t="s">
        <v>6341</v>
      </c>
      <c r="O16" s="252"/>
      <c r="P16" s="252"/>
      <c r="Q16" s="252"/>
      <c r="R16" s="252"/>
      <c r="S16" s="252"/>
    </row>
    <row r="17" spans="1:19" x14ac:dyDescent="0.25">
      <c r="A17" s="62" t="s">
        <v>2876</v>
      </c>
      <c r="B17" s="5">
        <v>0</v>
      </c>
      <c r="C17" s="5"/>
      <c r="D17" s="5">
        <v>1</v>
      </c>
      <c r="E17" s="135" t="s">
        <v>2843</v>
      </c>
      <c r="F17" s="5"/>
      <c r="G17" s="5"/>
      <c r="H17" s="5"/>
      <c r="I17" s="5"/>
      <c r="J17" s="5"/>
      <c r="K17" s="94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2877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94"/>
      <c r="M18" s="451"/>
      <c r="N18" s="8"/>
      <c r="O18" s="252"/>
      <c r="P18" s="252"/>
      <c r="Q18" s="252"/>
      <c r="R18" s="252"/>
      <c r="S18" s="252"/>
    </row>
    <row r="19" spans="1:19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94"/>
      <c r="N19" s="220" t="s">
        <v>6342</v>
      </c>
      <c r="O19" s="252"/>
      <c r="P19" s="252"/>
      <c r="Q19" s="252"/>
      <c r="R19" s="252"/>
      <c r="S19" s="252"/>
    </row>
    <row r="20" spans="1:19" ht="30.6" customHeight="1" x14ac:dyDescent="0.25">
      <c r="A20" s="370" t="s">
        <v>178</v>
      </c>
      <c r="B20" s="5"/>
      <c r="C20" s="5"/>
      <c r="D20" s="5"/>
      <c r="E20" s="5"/>
      <c r="F20" s="5"/>
      <c r="G20" s="5"/>
      <c r="H20" s="5"/>
      <c r="I20" s="5"/>
      <c r="J20" s="5"/>
      <c r="K20" s="94"/>
      <c r="N20" t="s">
        <v>3453</v>
      </c>
      <c r="O20" s="252"/>
      <c r="P20" s="252"/>
      <c r="Q20" s="252"/>
      <c r="R20" s="252"/>
      <c r="S20" s="252"/>
    </row>
    <row r="21" spans="1:19" x14ac:dyDescent="0.25">
      <c r="A21" s="62">
        <v>411</v>
      </c>
      <c r="B21" s="5">
        <v>0</v>
      </c>
      <c r="C21" s="5">
        <v>24</v>
      </c>
      <c r="D21" s="5">
        <v>0</v>
      </c>
      <c r="E21" s="5"/>
      <c r="F21" s="5"/>
      <c r="G21" s="5"/>
      <c r="H21" s="5"/>
      <c r="I21" s="5"/>
      <c r="J21" s="5"/>
      <c r="K21" s="5"/>
      <c r="M21" s="451"/>
      <c r="N21" t="s">
        <v>6344</v>
      </c>
      <c r="O21" s="252"/>
      <c r="P21" s="252"/>
      <c r="Q21" s="252"/>
      <c r="R21" s="252"/>
      <c r="S21" s="252"/>
    </row>
    <row r="22" spans="1:19" x14ac:dyDescent="0.25">
      <c r="A22" s="62" t="s">
        <v>6154</v>
      </c>
      <c r="B22" s="5">
        <v>19</v>
      </c>
      <c r="C22" s="5"/>
      <c r="D22" s="5"/>
      <c r="E22" s="5"/>
      <c r="F22" s="5"/>
      <c r="G22" s="5"/>
      <c r="H22" s="5"/>
      <c r="I22" s="5"/>
      <c r="J22" s="5"/>
      <c r="K22" s="5"/>
      <c r="M22" s="451"/>
      <c r="N22" s="8"/>
      <c r="O22" s="252"/>
      <c r="P22" s="252"/>
      <c r="Q22" s="252"/>
      <c r="R22" s="252"/>
      <c r="S22" s="252"/>
    </row>
    <row r="23" spans="1:19" x14ac:dyDescent="0.25">
      <c r="A23" s="62" t="s">
        <v>6155</v>
      </c>
      <c r="B23" s="5">
        <v>0</v>
      </c>
      <c r="C23" s="5"/>
      <c r="D23" s="5"/>
      <c r="E23" s="5"/>
      <c r="F23" s="5"/>
      <c r="G23" s="5"/>
      <c r="H23" s="5"/>
      <c r="I23" s="5"/>
      <c r="J23" s="5"/>
      <c r="K23" s="5"/>
      <c r="O23" s="252"/>
      <c r="P23" s="252"/>
      <c r="Q23" s="252"/>
      <c r="R23" s="252"/>
      <c r="S23" s="252"/>
    </row>
    <row r="24" spans="1:19" x14ac:dyDescent="0.25">
      <c r="A24" s="62">
        <v>421</v>
      </c>
      <c r="B24" s="5">
        <v>3</v>
      </c>
      <c r="C24" s="5">
        <v>25</v>
      </c>
      <c r="D24" s="5">
        <v>0</v>
      </c>
      <c r="E24" s="338"/>
      <c r="F24" s="5"/>
      <c r="G24" s="5"/>
      <c r="H24" s="5"/>
      <c r="I24" s="5"/>
      <c r="J24" s="5"/>
      <c r="K24" s="94"/>
      <c r="N24" s="220" t="s">
        <v>6346</v>
      </c>
    </row>
    <row r="25" spans="1:19" x14ac:dyDescent="0.25">
      <c r="A25" s="360">
        <v>422</v>
      </c>
      <c r="B25" s="5">
        <v>0</v>
      </c>
      <c r="C25" s="5"/>
      <c r="D25" s="5">
        <v>0</v>
      </c>
      <c r="E25" s="254"/>
      <c r="F25" s="5"/>
      <c r="G25" s="5"/>
      <c r="H25" s="5"/>
      <c r="I25" s="5"/>
      <c r="J25" s="5"/>
      <c r="K25" s="5"/>
      <c r="M25" s="451"/>
      <c r="N25" s="220"/>
      <c r="O25" s="303"/>
    </row>
    <row r="26" spans="1:19" x14ac:dyDescent="0.25">
      <c r="A26" s="360" t="s">
        <v>2890</v>
      </c>
      <c r="B26" s="5">
        <v>0</v>
      </c>
      <c r="C26" s="5"/>
      <c r="D26" s="5"/>
      <c r="E26" s="96"/>
      <c r="F26" s="5"/>
      <c r="G26" s="5"/>
      <c r="H26" s="5"/>
      <c r="I26" s="5"/>
      <c r="J26" s="5"/>
      <c r="K26" s="5"/>
      <c r="M26" s="451"/>
      <c r="N26" s="8"/>
    </row>
    <row r="27" spans="1:19" x14ac:dyDescent="0.25">
      <c r="A27" s="62">
        <v>431</v>
      </c>
      <c r="B27" s="5">
        <v>0</v>
      </c>
      <c r="C27" s="5">
        <v>0</v>
      </c>
      <c r="D27" s="5">
        <v>0</v>
      </c>
      <c r="E27" s="5"/>
      <c r="F27" s="5"/>
      <c r="G27" s="5"/>
      <c r="H27" s="5"/>
      <c r="I27" s="5"/>
      <c r="J27" s="5"/>
      <c r="K27" s="5"/>
      <c r="N27" s="220" t="s">
        <v>6362</v>
      </c>
      <c r="O27" s="220"/>
    </row>
    <row r="28" spans="1:19" x14ac:dyDescent="0.25">
      <c r="A28" s="360">
        <v>432</v>
      </c>
      <c r="B28" s="5">
        <v>0</v>
      </c>
      <c r="C28" s="5"/>
      <c r="D28" s="5">
        <v>0</v>
      </c>
      <c r="E28" s="135"/>
      <c r="F28" s="5"/>
      <c r="G28" s="5"/>
      <c r="H28" s="5"/>
      <c r="I28" s="5"/>
      <c r="J28" s="5"/>
      <c r="K28" s="5"/>
    </row>
    <row r="29" spans="1:19" x14ac:dyDescent="0.25">
      <c r="A29" s="360">
        <v>433</v>
      </c>
      <c r="B29" s="5"/>
      <c r="C29" s="5"/>
      <c r="D29" s="5"/>
      <c r="E29" s="5"/>
      <c r="F29" s="5"/>
      <c r="G29" s="5"/>
      <c r="H29" s="5"/>
      <c r="I29" s="5"/>
      <c r="J29" s="5"/>
      <c r="K29" s="5"/>
      <c r="O29" s="220"/>
    </row>
    <row r="30" spans="1:19" ht="30.6" customHeight="1" x14ac:dyDescent="0.25">
      <c r="A30" s="350" t="s">
        <v>5115</v>
      </c>
      <c r="B30" s="5"/>
      <c r="C30" s="5"/>
      <c r="D30" s="5"/>
      <c r="E30" s="5"/>
      <c r="F30" s="5"/>
      <c r="G30" s="5"/>
      <c r="H30" s="5"/>
      <c r="I30" s="5"/>
      <c r="J30" s="5"/>
      <c r="K30" s="5"/>
      <c r="O30" s="303"/>
    </row>
    <row r="31" spans="1:19" x14ac:dyDescent="0.25">
      <c r="A31" s="62">
        <v>611</v>
      </c>
      <c r="B31" s="5">
        <v>3</v>
      </c>
      <c r="C31" s="5">
        <v>25</v>
      </c>
      <c r="D31" s="5">
        <v>2</v>
      </c>
      <c r="E31" s="135" t="s">
        <v>3636</v>
      </c>
      <c r="F31" s="5"/>
      <c r="G31" s="5"/>
      <c r="H31" s="5"/>
      <c r="I31" s="5"/>
      <c r="J31" s="5"/>
      <c r="K31" s="5"/>
      <c r="M31" s="451"/>
      <c r="N31" s="451"/>
      <c r="O31" s="220"/>
    </row>
    <row r="32" spans="1:19" x14ac:dyDescent="0.25">
      <c r="A32" s="62">
        <v>621</v>
      </c>
      <c r="B32" s="5">
        <v>0</v>
      </c>
      <c r="C32" s="5">
        <v>21</v>
      </c>
      <c r="D32" s="5">
        <v>0</v>
      </c>
      <c r="E32" s="135"/>
      <c r="F32" s="5"/>
      <c r="G32" s="5"/>
      <c r="H32" s="5"/>
      <c r="I32" s="5"/>
      <c r="J32" s="5"/>
      <c r="K32" s="5"/>
      <c r="M32" s="451"/>
      <c r="N32" s="8"/>
    </row>
    <row r="33" spans="1:16" x14ac:dyDescent="0.25">
      <c r="A33" s="62">
        <v>631</v>
      </c>
      <c r="B33" s="5">
        <v>2</v>
      </c>
      <c r="C33" s="5">
        <v>23</v>
      </c>
      <c r="D33" s="108">
        <v>1</v>
      </c>
      <c r="E33" s="108"/>
      <c r="F33" s="108"/>
      <c r="G33" s="108"/>
      <c r="H33" s="108"/>
      <c r="I33" s="108"/>
      <c r="J33" s="108"/>
      <c r="K33" s="108"/>
      <c r="M33" s="451"/>
      <c r="N33" s="8"/>
    </row>
    <row r="34" spans="1:16" x14ac:dyDescent="0.25">
      <c r="A34" s="359">
        <v>641</v>
      </c>
      <c r="B34" s="5">
        <v>0</v>
      </c>
      <c r="C34" s="5">
        <v>0</v>
      </c>
      <c r="D34" s="108">
        <v>0</v>
      </c>
      <c r="E34" s="108"/>
      <c r="F34" s="108"/>
      <c r="G34" s="108"/>
      <c r="H34" s="108"/>
      <c r="I34" s="108"/>
      <c r="J34" s="108"/>
      <c r="K34" s="108"/>
      <c r="N34" s="220"/>
    </row>
    <row r="35" spans="1:16" ht="18" customHeight="1" x14ac:dyDescent="0.25">
      <c r="A35" s="351" t="s">
        <v>4</v>
      </c>
      <c r="B35" s="24"/>
      <c r="C35" s="24"/>
      <c r="D35" s="108"/>
      <c r="E35" s="108"/>
      <c r="F35" s="108"/>
      <c r="G35" s="108"/>
      <c r="H35" s="108"/>
      <c r="I35" s="108"/>
      <c r="J35" s="108"/>
      <c r="K35" s="108"/>
      <c r="O35" s="220"/>
      <c r="P35" s="220"/>
    </row>
    <row r="36" spans="1:16" x14ac:dyDescent="0.25">
      <c r="A36" s="359">
        <v>511</v>
      </c>
      <c r="B36" s="24">
        <v>0</v>
      </c>
      <c r="C36" s="24">
        <v>20</v>
      </c>
      <c r="D36" s="5">
        <v>0</v>
      </c>
      <c r="E36" s="108"/>
      <c r="F36" s="108"/>
      <c r="G36" s="108"/>
      <c r="H36" s="108"/>
      <c r="I36" s="108"/>
      <c r="J36" s="108"/>
      <c r="K36" s="108"/>
      <c r="M36" s="451"/>
      <c r="N36" s="220"/>
      <c r="O36" s="220"/>
    </row>
    <row r="37" spans="1:16" x14ac:dyDescent="0.25">
      <c r="A37" s="62">
        <v>521</v>
      </c>
      <c r="B37" s="5"/>
      <c r="C37" s="24">
        <v>17</v>
      </c>
      <c r="D37" s="5">
        <v>1</v>
      </c>
      <c r="E37" s="108"/>
      <c r="F37" s="108"/>
      <c r="G37" s="108"/>
      <c r="H37" s="108"/>
      <c r="I37" s="108"/>
      <c r="J37" s="108"/>
      <c r="K37" s="108"/>
      <c r="M37" s="451"/>
      <c r="N37" s="8"/>
    </row>
    <row r="38" spans="1:16" x14ac:dyDescent="0.25">
      <c r="A38" s="62">
        <v>531</v>
      </c>
      <c r="B38" s="5"/>
      <c r="C38" s="24">
        <v>17</v>
      </c>
      <c r="D38" s="5">
        <v>1</v>
      </c>
      <c r="E38" s="108"/>
      <c r="F38" s="108"/>
      <c r="G38" s="108"/>
      <c r="H38" s="108"/>
      <c r="I38" s="108"/>
      <c r="J38" s="108"/>
      <c r="K38" s="108"/>
      <c r="M38" s="451"/>
      <c r="N38" s="8"/>
      <c r="P38" s="220"/>
    </row>
    <row r="39" spans="1:16" x14ac:dyDescent="0.25">
      <c r="A39" s="361">
        <v>541</v>
      </c>
      <c r="B39" s="108"/>
      <c r="C39" s="5">
        <v>0</v>
      </c>
      <c r="D39" s="108">
        <v>1</v>
      </c>
      <c r="E39" s="108"/>
      <c r="F39" s="108"/>
      <c r="G39" s="108"/>
      <c r="H39" s="108"/>
      <c r="I39" s="108"/>
      <c r="J39" s="108"/>
      <c r="K39" s="108"/>
    </row>
    <row r="40" spans="1:16" x14ac:dyDescent="0.25">
      <c r="A40" s="368" t="s">
        <v>2215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O40" s="220"/>
    </row>
    <row r="41" spans="1:16" x14ac:dyDescent="0.25">
      <c r="A41" s="108" t="s">
        <v>2987</v>
      </c>
      <c r="B41" s="108">
        <v>0</v>
      </c>
      <c r="C41" s="108">
        <v>25</v>
      </c>
      <c r="D41" s="108">
        <v>0</v>
      </c>
      <c r="E41" s="260"/>
      <c r="F41" s="108"/>
      <c r="G41" s="108"/>
      <c r="H41" s="108"/>
      <c r="I41" s="108"/>
      <c r="J41" s="108"/>
      <c r="K41" s="108"/>
      <c r="O41" s="220"/>
    </row>
    <row r="42" spans="1:16" x14ac:dyDescent="0.25">
      <c r="A42" s="108" t="s">
        <v>4071</v>
      </c>
      <c r="B42" s="108">
        <v>25</v>
      </c>
      <c r="C42" s="108">
        <v>0</v>
      </c>
      <c r="D42" s="108">
        <v>1</v>
      </c>
      <c r="E42" s="260" t="s">
        <v>2843</v>
      </c>
      <c r="F42" s="108"/>
      <c r="G42" s="108"/>
      <c r="H42" s="108"/>
      <c r="I42" s="108"/>
      <c r="J42" s="108"/>
      <c r="K42" s="108"/>
      <c r="O42" s="220"/>
    </row>
    <row r="43" spans="1:16" x14ac:dyDescent="0.25">
      <c r="A43" s="108" t="s">
        <v>5795</v>
      </c>
      <c r="B43" s="108">
        <v>30</v>
      </c>
      <c r="C43" s="108"/>
      <c r="D43" s="108"/>
      <c r="E43" s="260"/>
      <c r="F43" s="108"/>
      <c r="G43" s="108"/>
      <c r="H43" s="108"/>
      <c r="I43" s="108"/>
      <c r="J43" s="108"/>
      <c r="K43" s="108"/>
      <c r="O43" s="220"/>
    </row>
    <row r="44" spans="1:16" x14ac:dyDescent="0.25">
      <c r="A44" s="108" t="s">
        <v>2988</v>
      </c>
      <c r="B44" s="108">
        <v>0</v>
      </c>
      <c r="C44" s="108">
        <v>24</v>
      </c>
      <c r="D44" s="108"/>
      <c r="E44" s="260"/>
      <c r="F44" s="108"/>
      <c r="G44" s="108"/>
      <c r="H44" s="108"/>
      <c r="I44" s="108"/>
      <c r="J44" s="108"/>
      <c r="K44" s="108"/>
      <c r="N44" s="220"/>
      <c r="O44" s="220"/>
    </row>
    <row r="45" spans="1:16" x14ac:dyDescent="0.25">
      <c r="A45" s="108" t="s">
        <v>4492</v>
      </c>
      <c r="B45" s="108">
        <v>22</v>
      </c>
      <c r="C45" s="108"/>
      <c r="D45" s="108">
        <v>2</v>
      </c>
      <c r="E45" s="260" t="s">
        <v>2843</v>
      </c>
      <c r="F45" s="108"/>
      <c r="G45" s="108"/>
      <c r="H45" s="108"/>
      <c r="I45" s="108"/>
      <c r="J45" s="108"/>
      <c r="K45" s="108"/>
      <c r="N45" s="220"/>
    </row>
    <row r="46" spans="1:16" x14ac:dyDescent="0.25">
      <c r="A46" s="108" t="s">
        <v>2989</v>
      </c>
      <c r="B46" s="108">
        <v>0</v>
      </c>
      <c r="C46" s="108">
        <v>25</v>
      </c>
      <c r="D46" s="108">
        <v>0</v>
      </c>
      <c r="E46" s="260"/>
      <c r="F46" s="108"/>
      <c r="G46" s="108"/>
      <c r="H46" s="108"/>
      <c r="I46" s="108"/>
      <c r="J46" s="108"/>
      <c r="K46" s="108"/>
    </row>
    <row r="47" spans="1:16" x14ac:dyDescent="0.25">
      <c r="A47" s="108" t="s">
        <v>5088</v>
      </c>
      <c r="B47" s="108">
        <v>14</v>
      </c>
      <c r="C47" s="108"/>
      <c r="D47" s="108">
        <v>0</v>
      </c>
      <c r="E47" s="260"/>
      <c r="F47" s="108"/>
      <c r="G47" s="108"/>
      <c r="H47" s="108"/>
      <c r="I47" s="108"/>
      <c r="J47" s="108"/>
      <c r="K47" s="108"/>
    </row>
    <row r="48" spans="1:16" x14ac:dyDescent="0.25">
      <c r="A48" s="108" t="s">
        <v>2990</v>
      </c>
      <c r="B48" s="108">
        <v>0</v>
      </c>
      <c r="C48" s="108">
        <v>0</v>
      </c>
      <c r="D48" s="108">
        <v>0</v>
      </c>
      <c r="E48" s="260"/>
      <c r="F48" s="108"/>
      <c r="G48" s="108"/>
      <c r="H48" s="108"/>
      <c r="I48" s="108"/>
      <c r="J48" s="108"/>
      <c r="K48" s="108"/>
      <c r="O48" s="303"/>
    </row>
    <row r="49" spans="1:20" x14ac:dyDescent="0.25">
      <c r="A49" s="108" t="s">
        <v>5761</v>
      </c>
      <c r="B49" s="108">
        <v>0</v>
      </c>
      <c r="C49" s="108"/>
      <c r="D49" s="108"/>
      <c r="E49" s="260"/>
      <c r="F49" s="108"/>
      <c r="G49" s="108"/>
      <c r="H49" s="108"/>
      <c r="I49" s="108"/>
      <c r="J49" s="108"/>
      <c r="K49" s="108"/>
      <c r="O49" s="303"/>
    </row>
    <row r="50" spans="1:20" ht="42.75" x14ac:dyDescent="0.25">
      <c r="A50" s="353" t="s">
        <v>5116</v>
      </c>
      <c r="B50" s="108"/>
      <c r="C50" s="108"/>
      <c r="D50" s="108"/>
      <c r="E50" s="260"/>
      <c r="F50" s="108"/>
      <c r="G50" s="108"/>
      <c r="H50" s="108"/>
      <c r="I50" s="108"/>
      <c r="J50" s="108"/>
      <c r="K50" s="108"/>
      <c r="O50" s="220"/>
    </row>
    <row r="51" spans="1:20" ht="15.75" thickBot="1" x14ac:dyDescent="0.3">
      <c r="A51" s="98" t="s">
        <v>2986</v>
      </c>
      <c r="B51" s="108">
        <v>0</v>
      </c>
      <c r="C51" s="108">
        <v>23</v>
      </c>
      <c r="D51" s="108">
        <v>1</v>
      </c>
      <c r="E51" s="108"/>
      <c r="F51" s="108"/>
      <c r="G51" s="108"/>
      <c r="H51" s="108"/>
      <c r="I51" s="108"/>
      <c r="J51" s="108"/>
      <c r="K51" s="108"/>
      <c r="O51" s="220"/>
    </row>
    <row r="52" spans="1:20" x14ac:dyDescent="0.25">
      <c r="A52" s="108" t="s">
        <v>2991</v>
      </c>
      <c r="B52" s="5">
        <v>0</v>
      </c>
      <c r="C52" s="108">
        <v>25</v>
      </c>
      <c r="D52" s="5">
        <v>1</v>
      </c>
      <c r="E52" s="5"/>
      <c r="F52" s="5"/>
      <c r="G52" s="5"/>
      <c r="H52" s="5"/>
      <c r="I52" s="5"/>
      <c r="J52" s="5"/>
      <c r="K52" s="5"/>
    </row>
    <row r="53" spans="1:20" x14ac:dyDescent="0.25">
      <c r="A53" s="5" t="s">
        <v>2992</v>
      </c>
      <c r="B53" s="5">
        <v>0</v>
      </c>
      <c r="C53" s="5">
        <v>22</v>
      </c>
      <c r="D53" s="5">
        <v>0</v>
      </c>
      <c r="E53" s="5"/>
      <c r="F53" s="5"/>
      <c r="G53" s="5"/>
      <c r="H53" s="5"/>
      <c r="I53" s="5"/>
      <c r="J53" s="5"/>
      <c r="K53" s="5"/>
    </row>
    <row r="54" spans="1:20" x14ac:dyDescent="0.25">
      <c r="A54" s="5" t="s">
        <v>2993</v>
      </c>
      <c r="B54" s="5">
        <v>0</v>
      </c>
      <c r="C54" s="5">
        <v>0</v>
      </c>
      <c r="D54" s="5">
        <v>0</v>
      </c>
      <c r="E54" s="5"/>
      <c r="F54" s="5"/>
      <c r="G54" s="5"/>
      <c r="H54" s="5"/>
      <c r="I54" s="5"/>
      <c r="J54" s="5"/>
      <c r="K54" s="5"/>
      <c r="O54" s="220"/>
    </row>
    <row r="55" spans="1:20" ht="28.5" x14ac:dyDescent="0.25">
      <c r="A55" s="354" t="s">
        <v>5117</v>
      </c>
      <c r="B55" s="5"/>
      <c r="C55" s="5"/>
      <c r="D55" s="5"/>
      <c r="E55" s="5"/>
      <c r="F55" s="5"/>
      <c r="G55" s="5"/>
      <c r="H55" s="5"/>
      <c r="I55" s="5"/>
      <c r="J55" s="5"/>
      <c r="K55" s="5"/>
    </row>
    <row r="56" spans="1:20" x14ac:dyDescent="0.25">
      <c r="A56" s="5" t="s">
        <v>2994</v>
      </c>
      <c r="B56" s="5">
        <v>1</v>
      </c>
      <c r="C56" s="5">
        <v>23</v>
      </c>
      <c r="D56" s="5">
        <v>0</v>
      </c>
      <c r="E56" s="264"/>
      <c r="F56" s="5"/>
      <c r="G56" s="5"/>
      <c r="H56" s="5"/>
      <c r="I56" s="5"/>
      <c r="J56" s="5"/>
      <c r="K56" s="5"/>
      <c r="O56" s="220"/>
      <c r="T56" s="220"/>
    </row>
    <row r="57" spans="1:20" x14ac:dyDescent="0.25">
      <c r="A57" s="5" t="s">
        <v>2995</v>
      </c>
      <c r="B57" s="5">
        <v>0</v>
      </c>
      <c r="C57" s="5">
        <v>23</v>
      </c>
      <c r="D57" s="5">
        <v>0</v>
      </c>
      <c r="E57" s="5"/>
      <c r="F57" s="5"/>
      <c r="G57" s="5"/>
      <c r="H57" s="5"/>
      <c r="I57" s="5"/>
      <c r="J57" s="5"/>
      <c r="K57" s="5"/>
      <c r="O57" s="220"/>
    </row>
    <row r="58" spans="1:20" x14ac:dyDescent="0.25">
      <c r="A58" s="5" t="s">
        <v>2996</v>
      </c>
      <c r="B58" s="5">
        <v>0</v>
      </c>
      <c r="C58" s="5">
        <v>23</v>
      </c>
      <c r="D58" s="5">
        <v>1</v>
      </c>
      <c r="E58" s="135"/>
      <c r="F58" s="5"/>
      <c r="G58" s="5"/>
      <c r="H58" s="5"/>
      <c r="I58" s="5"/>
      <c r="J58" s="5"/>
      <c r="K58" s="5"/>
    </row>
    <row r="59" spans="1:20" x14ac:dyDescent="0.25">
      <c r="A59" s="5" t="s">
        <v>2997</v>
      </c>
      <c r="B59" s="5">
        <v>0</v>
      </c>
      <c r="C59" s="5">
        <v>0</v>
      </c>
      <c r="D59" s="5">
        <v>2</v>
      </c>
      <c r="E59" s="5"/>
      <c r="F59" s="5"/>
      <c r="G59" s="5"/>
      <c r="H59" s="5"/>
      <c r="I59" s="5"/>
      <c r="J59" s="5"/>
      <c r="K59" s="5"/>
    </row>
    <row r="60" spans="1:20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O60" s="220"/>
    </row>
    <row r="61" spans="1:20" x14ac:dyDescent="0.25">
      <c r="A61" s="84" t="s">
        <v>3386</v>
      </c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20" x14ac:dyDescent="0.25">
      <c r="A62" s="5" t="s">
        <v>5096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  <c r="O62" s="220"/>
      <c r="P62" s="220"/>
    </row>
    <row r="63" spans="1:20" x14ac:dyDescent="0.25">
      <c r="A63" s="5" t="s">
        <v>5097</v>
      </c>
      <c r="B63" s="5">
        <v>26</v>
      </c>
      <c r="C63" s="5"/>
      <c r="D63" s="5">
        <v>0</v>
      </c>
      <c r="E63" s="264"/>
      <c r="F63" s="5"/>
      <c r="G63" s="5"/>
      <c r="H63" s="5"/>
      <c r="I63" s="5"/>
      <c r="J63" s="5"/>
      <c r="K63" s="5"/>
    </row>
    <row r="64" spans="1:20" x14ac:dyDescent="0.25">
      <c r="A64" s="5" t="s">
        <v>4060</v>
      </c>
      <c r="B64" s="5">
        <v>24</v>
      </c>
      <c r="C64" s="5"/>
      <c r="D64" s="5"/>
      <c r="E64" s="264"/>
      <c r="F64" s="5"/>
      <c r="G64" s="5"/>
      <c r="H64" s="5"/>
      <c r="I64" s="5"/>
      <c r="J64" s="5"/>
      <c r="K64" s="5"/>
      <c r="O64" s="220"/>
    </row>
    <row r="65" spans="1:16" x14ac:dyDescent="0.25">
      <c r="A65" s="5" t="s">
        <v>4081</v>
      </c>
      <c r="B65" s="5">
        <v>0</v>
      </c>
      <c r="C65" s="5"/>
      <c r="D65" s="5"/>
      <c r="E65" s="26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5092</v>
      </c>
      <c r="B66" s="5">
        <v>25</v>
      </c>
      <c r="C66" s="5"/>
      <c r="D66" s="5"/>
      <c r="E66" s="24"/>
      <c r="F66" s="5"/>
      <c r="G66" s="5"/>
      <c r="H66" s="5"/>
      <c r="I66" s="5"/>
      <c r="J66" s="5"/>
      <c r="K66" s="5"/>
    </row>
    <row r="67" spans="1:16" x14ac:dyDescent="0.25">
      <c r="A67" s="5" t="s">
        <v>5093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4488</v>
      </c>
      <c r="B68" s="5">
        <v>29</v>
      </c>
      <c r="C68" s="5"/>
      <c r="D68" s="5">
        <v>0</v>
      </c>
      <c r="E68" s="26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4489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5094</v>
      </c>
      <c r="B70" s="5">
        <v>26</v>
      </c>
      <c r="C70" s="5"/>
      <c r="D70" s="5">
        <v>1</v>
      </c>
      <c r="E70" s="264" t="s">
        <v>2843</v>
      </c>
      <c r="F70" s="5"/>
      <c r="G70" s="5"/>
      <c r="H70" s="5"/>
      <c r="I70" s="5"/>
      <c r="J70" s="5"/>
      <c r="K70" s="5"/>
    </row>
    <row r="71" spans="1:16" x14ac:dyDescent="0.25">
      <c r="A71" s="5" t="s">
        <v>5095</v>
      </c>
      <c r="B71" s="5">
        <v>28</v>
      </c>
      <c r="C71" s="5"/>
      <c r="D71" s="5"/>
      <c r="E71" s="24"/>
      <c r="F71" s="5"/>
      <c r="G71" s="5"/>
      <c r="H71" s="5"/>
      <c r="I71" s="5"/>
      <c r="J71" s="5"/>
      <c r="K71" s="5"/>
      <c r="O71" s="220"/>
      <c r="P71" s="220"/>
    </row>
    <row r="72" spans="1:16" x14ac:dyDescent="0.25">
      <c r="A72" s="5" t="s">
        <v>5090</v>
      </c>
      <c r="B72" s="5">
        <v>31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5091</v>
      </c>
      <c r="B73" s="5">
        <v>0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16" x14ac:dyDescent="0.25">
      <c r="A74" s="5" t="s">
        <v>4487</v>
      </c>
      <c r="B74" s="5">
        <v>0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5089</v>
      </c>
      <c r="B75" s="5">
        <v>0</v>
      </c>
      <c r="C75" s="5"/>
      <c r="D75" s="5"/>
      <c r="E75" s="24"/>
      <c r="F75" s="5"/>
      <c r="G75" s="5"/>
      <c r="H75" s="5"/>
      <c r="I75" s="5"/>
      <c r="J75" s="5"/>
      <c r="K75" s="5"/>
      <c r="M75" s="220"/>
      <c r="N75" s="220"/>
    </row>
    <row r="76" spans="1:16" x14ac:dyDescent="0.25">
      <c r="A76" s="5" t="s">
        <v>5098</v>
      </c>
      <c r="B76" s="5">
        <v>0</v>
      </c>
      <c r="C76" s="5"/>
      <c r="D76" s="5"/>
      <c r="E76" s="24"/>
      <c r="F76" s="5"/>
      <c r="G76" s="5"/>
      <c r="H76" s="5"/>
      <c r="I76" s="5"/>
      <c r="J76" s="5"/>
      <c r="K76" s="5"/>
      <c r="O76" s="220"/>
      <c r="P76" s="220"/>
    </row>
    <row r="77" spans="1:16" x14ac:dyDescent="0.25">
      <c r="A77" s="5" t="s">
        <v>5099</v>
      </c>
      <c r="B77" s="5">
        <v>0</v>
      </c>
      <c r="C77" s="5"/>
      <c r="D77" s="5"/>
      <c r="E77" s="24"/>
      <c r="F77" s="5"/>
      <c r="G77" s="5"/>
      <c r="H77" s="5"/>
      <c r="I77" s="5"/>
      <c r="J77" s="5"/>
      <c r="K77" s="5"/>
    </row>
    <row r="78" spans="1:16" x14ac:dyDescent="0.25">
      <c r="A78" s="5" t="s">
        <v>5762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5763</v>
      </c>
      <c r="B79" s="5">
        <v>0</v>
      </c>
      <c r="C79" s="5"/>
      <c r="D79" s="5">
        <v>2</v>
      </c>
      <c r="E79" s="264" t="s">
        <v>2843</v>
      </c>
      <c r="F79" s="5"/>
      <c r="G79" s="5"/>
      <c r="H79" s="5"/>
      <c r="I79" s="5"/>
      <c r="J79" s="5"/>
      <c r="K79" s="5"/>
    </row>
    <row r="80" spans="1:16" ht="30.6" customHeight="1" x14ac:dyDescent="0.25">
      <c r="A80" s="356" t="s">
        <v>4524</v>
      </c>
      <c r="B80" s="5"/>
      <c r="C80" s="5"/>
      <c r="D80" s="5"/>
      <c r="E80" s="24"/>
      <c r="F80" s="5"/>
      <c r="G80" s="5"/>
      <c r="H80" s="5"/>
      <c r="I80" s="5"/>
      <c r="J80" s="5"/>
      <c r="K80" s="5"/>
    </row>
    <row r="81" spans="1:15" x14ac:dyDescent="0.25">
      <c r="A81" s="5" t="s">
        <v>4525</v>
      </c>
      <c r="B81" s="5">
        <v>25</v>
      </c>
      <c r="C81" s="5"/>
      <c r="D81" s="5">
        <v>2</v>
      </c>
      <c r="E81" s="264" t="s">
        <v>2843</v>
      </c>
      <c r="F81" s="5"/>
      <c r="G81" s="5"/>
      <c r="H81" s="5"/>
      <c r="I81" s="5"/>
      <c r="J81" s="5"/>
      <c r="K81" s="5"/>
    </row>
    <row r="82" spans="1:15" x14ac:dyDescent="0.25">
      <c r="A82" s="5" t="s">
        <v>4526</v>
      </c>
      <c r="B82" s="5">
        <v>24</v>
      </c>
      <c r="C82" s="5"/>
      <c r="D82" s="5"/>
      <c r="E82" s="24"/>
      <c r="F82" s="5"/>
      <c r="G82" s="5"/>
      <c r="H82" s="5"/>
      <c r="I82" s="5"/>
      <c r="J82" s="5"/>
      <c r="K82" s="5"/>
    </row>
    <row r="83" spans="1:15" x14ac:dyDescent="0.25">
      <c r="A83" s="5" t="s">
        <v>5100</v>
      </c>
      <c r="B83" s="5">
        <v>22</v>
      </c>
      <c r="C83" s="5"/>
      <c r="D83" s="5"/>
      <c r="E83" s="24"/>
      <c r="F83" s="5"/>
      <c r="G83" s="5"/>
      <c r="H83" s="5"/>
      <c r="I83" s="5"/>
      <c r="J83" s="5"/>
      <c r="K83" s="5"/>
    </row>
    <row r="84" spans="1:15" x14ac:dyDescent="0.25">
      <c r="A84" s="5" t="s">
        <v>5101</v>
      </c>
      <c r="B84" s="5">
        <v>21</v>
      </c>
      <c r="C84" s="5"/>
      <c r="D84" s="5">
        <v>0</v>
      </c>
      <c r="E84" s="264"/>
      <c r="F84" s="5"/>
      <c r="G84" s="5"/>
      <c r="H84" s="5"/>
      <c r="I84" s="5"/>
      <c r="J84" s="5"/>
      <c r="K84" s="5"/>
    </row>
    <row r="85" spans="1:15" x14ac:dyDescent="0.25">
      <c r="A85" s="5" t="s">
        <v>5765</v>
      </c>
      <c r="B85" s="5">
        <v>0</v>
      </c>
      <c r="C85" s="5"/>
      <c r="D85" s="5"/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5764</v>
      </c>
      <c r="B86" s="5">
        <v>0</v>
      </c>
      <c r="C86" s="5"/>
      <c r="D86" s="5"/>
      <c r="E86" s="264"/>
      <c r="F86" s="5"/>
      <c r="G86" s="5"/>
      <c r="H86" s="5"/>
      <c r="I86" s="5"/>
      <c r="J86" s="5"/>
      <c r="K86" s="5"/>
    </row>
    <row r="87" spans="1:15" ht="43.9" customHeight="1" x14ac:dyDescent="0.25">
      <c r="A87" s="356" t="s">
        <v>5118</v>
      </c>
      <c r="B87" s="5"/>
      <c r="C87" s="5"/>
      <c r="D87" s="5"/>
      <c r="E87" s="24"/>
      <c r="F87" s="5"/>
      <c r="G87" s="5"/>
      <c r="H87" s="5"/>
      <c r="I87" s="5"/>
      <c r="J87" s="5"/>
      <c r="K87" s="5"/>
      <c r="O87" s="220"/>
    </row>
    <row r="88" spans="1:15" x14ac:dyDescent="0.25">
      <c r="A88" s="5" t="s">
        <v>4347</v>
      </c>
      <c r="B88" s="5">
        <v>1</v>
      </c>
      <c r="C88" s="86">
        <v>25</v>
      </c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 t="s">
        <v>4348</v>
      </c>
      <c r="B89" s="5">
        <v>0</v>
      </c>
      <c r="C89" s="86">
        <v>22</v>
      </c>
      <c r="D89" s="5">
        <v>1</v>
      </c>
      <c r="E89" s="264"/>
      <c r="F89" s="5"/>
      <c r="G89" s="5"/>
      <c r="H89" s="5"/>
      <c r="I89" s="5"/>
      <c r="J89" s="5"/>
      <c r="K89" s="5"/>
    </row>
    <row r="90" spans="1:15" x14ac:dyDescent="0.25">
      <c r="A90" s="5" t="s">
        <v>4349</v>
      </c>
      <c r="B90" s="5">
        <v>2</v>
      </c>
      <c r="C90" s="86">
        <v>22</v>
      </c>
      <c r="D90" s="5">
        <v>3</v>
      </c>
      <c r="E90" s="264" t="s">
        <v>5599</v>
      </c>
      <c r="F90" s="5"/>
      <c r="G90" s="5"/>
      <c r="H90" s="5"/>
      <c r="I90" s="5"/>
      <c r="J90" s="5"/>
      <c r="K90" s="5"/>
    </row>
    <row r="91" spans="1:15" x14ac:dyDescent="0.25">
      <c r="A91" s="5" t="s">
        <v>4350</v>
      </c>
      <c r="B91" s="5">
        <v>0</v>
      </c>
      <c r="C91" s="86">
        <v>0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/>
      <c r="B92" s="5"/>
      <c r="C92" s="5"/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/>
      <c r="B93" s="5"/>
      <c r="C93" s="5"/>
      <c r="D93" s="5"/>
      <c r="E93" s="24"/>
      <c r="F93" s="5"/>
      <c r="G93" s="5"/>
      <c r="H93" s="5"/>
      <c r="I93" s="5"/>
      <c r="J93" s="5"/>
      <c r="K93" s="5"/>
    </row>
    <row r="94" spans="1:15" ht="42.75" x14ac:dyDescent="0.25">
      <c r="A94" s="356" t="s">
        <v>5121</v>
      </c>
      <c r="B94" s="5"/>
      <c r="C94" s="5"/>
      <c r="D94" s="5"/>
      <c r="E94" s="24"/>
      <c r="F94" s="5"/>
      <c r="G94" s="5"/>
      <c r="H94" s="5"/>
      <c r="I94" s="5"/>
      <c r="J94" s="5"/>
      <c r="K94" s="5"/>
    </row>
    <row r="95" spans="1:15" x14ac:dyDescent="0.25">
      <c r="A95" s="5" t="s">
        <v>5317</v>
      </c>
      <c r="B95" s="5">
        <v>1</v>
      </c>
      <c r="C95" s="5">
        <v>25</v>
      </c>
      <c r="D95" s="5"/>
      <c r="E95" s="24"/>
      <c r="F95" s="5"/>
      <c r="G95" s="5"/>
      <c r="H95" s="5"/>
      <c r="I95" s="5"/>
      <c r="J95" s="5"/>
      <c r="K95" s="5"/>
    </row>
    <row r="96" spans="1:15" x14ac:dyDescent="0.25">
      <c r="A96" s="5" t="s">
        <v>4052</v>
      </c>
      <c r="B96" s="5">
        <v>1</v>
      </c>
      <c r="C96" s="5">
        <v>25</v>
      </c>
      <c r="D96" s="5"/>
      <c r="E96" s="24"/>
      <c r="F96" s="5"/>
      <c r="G96" s="5"/>
      <c r="H96" s="5"/>
      <c r="I96" s="5"/>
      <c r="J96" s="5"/>
      <c r="K96" s="5"/>
    </row>
    <row r="97" spans="1:11" x14ac:dyDescent="0.25">
      <c r="A97" s="5" t="s">
        <v>5135</v>
      </c>
      <c r="B97" s="5">
        <v>26</v>
      </c>
      <c r="C97" s="5"/>
      <c r="D97" s="5">
        <v>1</v>
      </c>
      <c r="E97" s="264" t="s">
        <v>2843</v>
      </c>
      <c r="F97" s="5"/>
      <c r="G97" s="5"/>
      <c r="H97" s="5"/>
      <c r="I97" s="5"/>
      <c r="J97" s="5"/>
      <c r="K97" s="5"/>
    </row>
    <row r="98" spans="1:11" x14ac:dyDescent="0.25">
      <c r="A98" s="5" t="s">
        <v>4130</v>
      </c>
      <c r="B98" s="5">
        <v>0</v>
      </c>
      <c r="C98" s="5">
        <v>24</v>
      </c>
      <c r="D98" s="5">
        <v>0</v>
      </c>
      <c r="E98" s="264"/>
      <c r="F98" s="5"/>
      <c r="G98" s="5"/>
      <c r="H98" s="5"/>
      <c r="I98" s="5"/>
      <c r="J98" s="5"/>
      <c r="K98" s="5"/>
    </row>
    <row r="99" spans="1:11" x14ac:dyDescent="0.25">
      <c r="A99" s="5" t="s">
        <v>4490</v>
      </c>
      <c r="B99" s="5">
        <v>0</v>
      </c>
      <c r="C99" s="5">
        <v>25</v>
      </c>
      <c r="D99" s="5">
        <v>0</v>
      </c>
      <c r="E99" s="264"/>
      <c r="F99" s="5"/>
      <c r="G99" s="5"/>
      <c r="H99" s="5"/>
      <c r="I99" s="5"/>
      <c r="J99" s="5"/>
      <c r="K99" s="5"/>
    </row>
    <row r="100" spans="1:11" x14ac:dyDescent="0.25">
      <c r="A100" s="5" t="s">
        <v>5767</v>
      </c>
      <c r="B100" s="5">
        <v>15</v>
      </c>
      <c r="C100" s="5"/>
      <c r="D100" s="5"/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4131</v>
      </c>
      <c r="B101" s="5">
        <v>0</v>
      </c>
      <c r="C101" s="5">
        <v>25</v>
      </c>
      <c r="D101" s="5"/>
      <c r="E101" s="24"/>
      <c r="F101" s="5"/>
      <c r="G101" s="5"/>
      <c r="H101" s="5"/>
      <c r="I101" s="5"/>
      <c r="J101" s="5"/>
      <c r="K101" s="5"/>
    </row>
    <row r="102" spans="1:11" x14ac:dyDescent="0.25">
      <c r="A102" s="5" t="s">
        <v>5102</v>
      </c>
      <c r="B102" s="5">
        <v>8</v>
      </c>
      <c r="C102" s="5"/>
      <c r="D102" s="5"/>
      <c r="E102" s="24"/>
      <c r="F102" s="5"/>
      <c r="G102" s="5"/>
      <c r="H102" s="5"/>
      <c r="I102" s="5"/>
      <c r="J102" s="5"/>
      <c r="K102" s="5"/>
    </row>
    <row r="103" spans="1:11" x14ac:dyDescent="0.25">
      <c r="A103" s="5" t="s">
        <v>4132</v>
      </c>
      <c r="B103" s="5">
        <v>0</v>
      </c>
      <c r="C103" s="5">
        <v>0</v>
      </c>
      <c r="D103" s="5">
        <v>0</v>
      </c>
      <c r="E103" s="264"/>
      <c r="F103" s="5"/>
      <c r="G103" s="5"/>
      <c r="H103" s="5"/>
      <c r="I103" s="5"/>
      <c r="J103" s="5"/>
      <c r="K103" s="5"/>
    </row>
    <row r="104" spans="1:11" x14ac:dyDescent="0.25">
      <c r="A104" s="5" t="s">
        <v>5766</v>
      </c>
      <c r="B104" s="5">
        <v>0</v>
      </c>
      <c r="C104" s="5"/>
      <c r="D104" s="5">
        <v>1</v>
      </c>
      <c r="E104" s="264" t="s">
        <v>2843</v>
      </c>
      <c r="F104" s="5"/>
      <c r="G104" s="5"/>
      <c r="H104" s="5"/>
      <c r="I104" s="5"/>
      <c r="J104" s="5"/>
      <c r="K104" s="5"/>
    </row>
    <row r="105" spans="1:11" x14ac:dyDescent="0.25">
      <c r="A105" s="5"/>
      <c r="B105" s="5"/>
      <c r="C105" s="5"/>
      <c r="D105" s="5"/>
      <c r="E105" s="24"/>
      <c r="F105" s="5"/>
      <c r="G105" s="5"/>
      <c r="H105" s="5"/>
      <c r="I105" s="5"/>
      <c r="J105" s="5"/>
      <c r="K105" s="5"/>
    </row>
    <row r="106" spans="1:11" ht="31.9" customHeight="1" x14ac:dyDescent="0.25">
      <c r="A106" s="356" t="s">
        <v>4547</v>
      </c>
      <c r="B106" s="5"/>
      <c r="C106" s="5"/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 t="s">
        <v>4548</v>
      </c>
      <c r="B107" s="5">
        <v>4</v>
      </c>
      <c r="C107" s="5">
        <v>25</v>
      </c>
      <c r="D107" s="5"/>
      <c r="E107" s="24"/>
      <c r="F107" s="5"/>
      <c r="G107" s="5"/>
      <c r="H107" s="5"/>
      <c r="I107" s="5"/>
      <c r="J107" s="5"/>
      <c r="K107" s="5"/>
    </row>
    <row r="108" spans="1:11" x14ac:dyDescent="0.25">
      <c r="A108" s="5" t="s">
        <v>5103</v>
      </c>
      <c r="B108" s="5">
        <v>4</v>
      </c>
      <c r="C108" s="5">
        <v>25</v>
      </c>
      <c r="D108" s="5"/>
      <c r="E108" s="24"/>
      <c r="F108" s="5"/>
      <c r="G108" s="5"/>
      <c r="H108" s="5"/>
      <c r="I108" s="5"/>
      <c r="J108" s="5"/>
      <c r="K108" s="5"/>
    </row>
    <row r="109" spans="1:11" x14ac:dyDescent="0.25">
      <c r="A109" s="5" t="s">
        <v>5768</v>
      </c>
      <c r="B109" s="5"/>
      <c r="C109" s="5">
        <v>0</v>
      </c>
      <c r="D109" s="5"/>
      <c r="E109" s="24"/>
      <c r="F109" s="5"/>
      <c r="G109" s="5"/>
      <c r="H109" s="5"/>
      <c r="I109" s="5"/>
      <c r="J109" s="5"/>
      <c r="K109" s="5"/>
    </row>
    <row r="110" spans="1:11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1" ht="28.5" x14ac:dyDescent="0.25">
      <c r="A111" s="356" t="s">
        <v>3</v>
      </c>
      <c r="B111" s="5"/>
      <c r="C111" s="5"/>
      <c r="D111" s="5"/>
      <c r="E111" s="97"/>
      <c r="F111" s="5"/>
      <c r="G111" s="5"/>
      <c r="H111" s="5"/>
      <c r="I111" s="5"/>
      <c r="J111" s="5"/>
      <c r="K111" s="5"/>
    </row>
    <row r="112" spans="1:11" ht="13.9" customHeight="1" x14ac:dyDescent="0.25">
      <c r="A112" s="362" t="s">
        <v>2489</v>
      </c>
      <c r="B112" s="5">
        <v>0</v>
      </c>
      <c r="C112" s="5">
        <v>0</v>
      </c>
      <c r="D112" s="5">
        <v>0</v>
      </c>
      <c r="E112" s="3"/>
      <c r="F112" s="5"/>
      <c r="G112" s="5"/>
      <c r="H112" s="5"/>
      <c r="I112" s="5"/>
      <c r="J112" s="5"/>
      <c r="K112" s="5"/>
    </row>
    <row r="113" spans="1:14" ht="13.9" customHeight="1" x14ac:dyDescent="0.25">
      <c r="A113" s="362" t="s">
        <v>3456</v>
      </c>
      <c r="B113" s="5">
        <v>13</v>
      </c>
      <c r="C113" s="24"/>
      <c r="D113" s="5">
        <v>1</v>
      </c>
      <c r="E113" s="391" t="s">
        <v>5274</v>
      </c>
      <c r="F113" s="5"/>
      <c r="G113" s="5"/>
      <c r="H113" s="5"/>
      <c r="I113" s="5"/>
      <c r="J113" s="5"/>
      <c r="K113" s="5"/>
    </row>
    <row r="114" spans="1:14" x14ac:dyDescent="0.25">
      <c r="A114" s="362" t="s">
        <v>2490</v>
      </c>
      <c r="B114" s="5">
        <v>0</v>
      </c>
      <c r="C114" s="5">
        <v>0</v>
      </c>
      <c r="D114" s="5">
        <v>0</v>
      </c>
      <c r="E114" s="5"/>
      <c r="F114" s="5"/>
      <c r="G114" s="5"/>
      <c r="H114" s="5"/>
      <c r="I114" s="5"/>
      <c r="J114" s="5"/>
      <c r="K114" s="94"/>
    </row>
    <row r="115" spans="1:14" x14ac:dyDescent="0.25">
      <c r="A115" s="362" t="s">
        <v>3981</v>
      </c>
      <c r="B115" s="5">
        <v>14</v>
      </c>
      <c r="C115" s="24">
        <v>0</v>
      </c>
      <c r="D115" s="5">
        <v>2</v>
      </c>
      <c r="E115" s="397" t="s">
        <v>2843</v>
      </c>
      <c r="F115" s="5"/>
      <c r="G115" s="5"/>
      <c r="H115" s="5"/>
      <c r="I115" s="5"/>
      <c r="J115" s="5"/>
      <c r="K115" s="94"/>
    </row>
    <row r="116" spans="1:14" x14ac:dyDescent="0.25">
      <c r="A116" s="362" t="s">
        <v>100</v>
      </c>
      <c r="B116" s="5">
        <v>5</v>
      </c>
      <c r="C116" s="24">
        <v>22</v>
      </c>
      <c r="D116" s="5">
        <v>2</v>
      </c>
      <c r="E116" s="135"/>
      <c r="F116" s="5"/>
      <c r="G116" s="5"/>
      <c r="H116" s="5"/>
      <c r="I116" s="5"/>
      <c r="J116" s="5"/>
      <c r="K116" s="5"/>
    </row>
    <row r="117" spans="1:14" x14ac:dyDescent="0.25">
      <c r="A117" s="362" t="s">
        <v>4491</v>
      </c>
      <c r="B117" s="5">
        <v>0</v>
      </c>
      <c r="C117" s="5">
        <v>0</v>
      </c>
      <c r="D117" s="5">
        <v>0</v>
      </c>
      <c r="E117" s="135"/>
      <c r="F117" s="5"/>
      <c r="G117" s="5"/>
      <c r="H117" s="5"/>
      <c r="I117" s="5"/>
      <c r="J117" s="5"/>
      <c r="K117" s="5"/>
      <c r="M117" s="220"/>
      <c r="N117" s="220"/>
    </row>
    <row r="118" spans="1:14" x14ac:dyDescent="0.25">
      <c r="A118" s="362" t="s">
        <v>2491</v>
      </c>
      <c r="B118" s="5">
        <v>0</v>
      </c>
      <c r="C118" s="5">
        <v>0</v>
      </c>
      <c r="D118" s="5">
        <v>1</v>
      </c>
      <c r="E118" s="5"/>
      <c r="F118" s="5"/>
      <c r="G118" s="5"/>
      <c r="H118" s="5"/>
      <c r="I118" s="5"/>
      <c r="J118" s="5"/>
      <c r="K118" s="94"/>
      <c r="M118" s="220"/>
    </row>
    <row r="119" spans="1:14" x14ac:dyDescent="0.25">
      <c r="A119" s="369" t="s">
        <v>5104</v>
      </c>
      <c r="B119" s="5">
        <v>0</v>
      </c>
      <c r="C119" s="5">
        <v>0</v>
      </c>
      <c r="D119" s="5"/>
      <c r="E119" s="5"/>
      <c r="F119" s="5"/>
      <c r="G119" s="5"/>
      <c r="H119" s="5"/>
      <c r="I119" s="5"/>
      <c r="J119" s="5"/>
      <c r="K119" s="5"/>
      <c r="M119" s="220"/>
    </row>
    <row r="120" spans="1:14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</row>
    <row r="122" spans="1:14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94"/>
      <c r="M122" s="220"/>
    </row>
    <row r="123" spans="1:14" ht="28.5" x14ac:dyDescent="0.25">
      <c r="A123" s="356" t="s">
        <v>288</v>
      </c>
      <c r="B123" s="5"/>
      <c r="C123" s="5"/>
      <c r="D123" s="5"/>
      <c r="E123" s="5"/>
      <c r="F123" s="5"/>
      <c r="G123" s="5"/>
      <c r="H123" s="5"/>
      <c r="I123" s="5"/>
      <c r="J123" s="5"/>
      <c r="K123" s="94"/>
    </row>
    <row r="124" spans="1:14" x14ac:dyDescent="0.25">
      <c r="A124" s="62">
        <v>711</v>
      </c>
      <c r="B124" s="5">
        <v>0</v>
      </c>
      <c r="C124" s="5">
        <v>25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4" x14ac:dyDescent="0.25">
      <c r="A125" s="62">
        <v>712</v>
      </c>
      <c r="B125" s="5">
        <v>20</v>
      </c>
      <c r="C125" s="5"/>
      <c r="D125" s="5">
        <v>0</v>
      </c>
      <c r="F125" s="5"/>
      <c r="G125" s="5"/>
      <c r="H125" s="5"/>
      <c r="I125" s="5"/>
      <c r="J125" s="5"/>
      <c r="K125" s="5"/>
    </row>
    <row r="126" spans="1:14" x14ac:dyDescent="0.25">
      <c r="A126" s="62" t="s">
        <v>2894</v>
      </c>
      <c r="B126" s="5">
        <v>0</v>
      </c>
      <c r="C126" s="5"/>
      <c r="D126" s="5"/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721</v>
      </c>
      <c r="B127" s="5">
        <v>7</v>
      </c>
      <c r="C127" s="5">
        <v>25</v>
      </c>
      <c r="D127" s="5">
        <v>1</v>
      </c>
      <c r="E127" s="254"/>
      <c r="F127" s="5"/>
      <c r="G127" s="5"/>
      <c r="H127" s="5"/>
      <c r="I127" s="5"/>
      <c r="J127" s="5"/>
      <c r="K127" s="94"/>
    </row>
    <row r="128" spans="1:14" x14ac:dyDescent="0.25">
      <c r="A128" s="62">
        <v>722</v>
      </c>
      <c r="B128" s="5">
        <v>0</v>
      </c>
      <c r="C128" s="5">
        <v>0</v>
      </c>
      <c r="D128" s="5">
        <v>0</v>
      </c>
      <c r="F128" s="5"/>
      <c r="G128" s="5"/>
      <c r="H128" s="5"/>
      <c r="I128" s="5"/>
      <c r="J128" s="5"/>
      <c r="K128" s="5"/>
    </row>
    <row r="129" spans="1:11" x14ac:dyDescent="0.25">
      <c r="A129" s="62" t="s">
        <v>2882</v>
      </c>
      <c r="B129" s="5">
        <v>0</v>
      </c>
      <c r="C129" s="5"/>
      <c r="D129" s="5"/>
      <c r="E129" s="254"/>
      <c r="F129" s="5"/>
      <c r="G129" s="5"/>
      <c r="H129" s="5"/>
      <c r="I129" s="5"/>
      <c r="J129" s="5"/>
      <c r="K129" s="5"/>
    </row>
    <row r="130" spans="1:11" x14ac:dyDescent="0.25">
      <c r="A130" s="62">
        <v>731</v>
      </c>
      <c r="B130" s="5">
        <v>2</v>
      </c>
      <c r="C130" s="5">
        <v>23</v>
      </c>
      <c r="D130" s="5">
        <v>1</v>
      </c>
      <c r="E130" s="5"/>
      <c r="F130" s="5"/>
      <c r="G130" s="5"/>
      <c r="H130" s="5"/>
      <c r="I130" s="5"/>
      <c r="J130" s="5"/>
      <c r="K130" s="5"/>
    </row>
    <row r="131" spans="1:11" x14ac:dyDescent="0.25">
      <c r="A131" s="62">
        <v>732</v>
      </c>
      <c r="B131" s="5">
        <v>0</v>
      </c>
      <c r="C131" s="5">
        <v>0</v>
      </c>
      <c r="D131" s="5">
        <v>0</v>
      </c>
      <c r="E131" s="5"/>
      <c r="F131" s="5"/>
      <c r="G131" s="5"/>
      <c r="H131" s="5"/>
      <c r="I131" s="5"/>
      <c r="J131" s="5"/>
      <c r="K131" s="5"/>
    </row>
    <row r="132" spans="1:11" x14ac:dyDescent="0.25">
      <c r="A132" s="62">
        <v>741</v>
      </c>
      <c r="B132" s="5">
        <v>0</v>
      </c>
      <c r="C132" s="5">
        <v>0</v>
      </c>
      <c r="D132" s="5">
        <v>0</v>
      </c>
      <c r="E132" s="5"/>
      <c r="F132" s="5"/>
      <c r="G132" s="5"/>
      <c r="H132" s="5"/>
      <c r="I132" s="5"/>
      <c r="J132" s="5"/>
      <c r="K132" s="5"/>
    </row>
    <row r="133" spans="1:11" x14ac:dyDescent="0.25">
      <c r="A133" s="62">
        <v>742</v>
      </c>
      <c r="B133" s="5"/>
      <c r="C133" s="5">
        <v>0</v>
      </c>
      <c r="D133" s="5"/>
      <c r="E133" s="5"/>
      <c r="F133" s="5"/>
      <c r="G133" s="5"/>
      <c r="H133" s="5"/>
      <c r="I133" s="5"/>
      <c r="J133" s="5"/>
      <c r="K133" s="5"/>
    </row>
    <row r="134" spans="1:11" x14ac:dyDescent="0.25">
      <c r="A134" s="355" t="s">
        <v>2</v>
      </c>
      <c r="B134" s="5"/>
      <c r="C134" s="5"/>
      <c r="D134" s="5"/>
      <c r="E134" s="5"/>
      <c r="F134" s="5"/>
      <c r="G134" s="5"/>
      <c r="H134" s="5"/>
      <c r="I134" s="5"/>
      <c r="J134" s="5"/>
      <c r="K134" s="5"/>
    </row>
    <row r="135" spans="1:11" x14ac:dyDescent="0.25">
      <c r="A135" s="62">
        <v>811</v>
      </c>
      <c r="B135" s="5">
        <v>0</v>
      </c>
      <c r="C135" s="5">
        <v>25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1" x14ac:dyDescent="0.25">
      <c r="A136" s="62" t="s">
        <v>2881</v>
      </c>
      <c r="B136" s="5">
        <v>0</v>
      </c>
      <c r="C136" s="5"/>
      <c r="D136" s="5"/>
      <c r="E136" s="5"/>
      <c r="F136" s="5"/>
      <c r="G136" s="5"/>
      <c r="H136" s="5"/>
      <c r="I136" s="5"/>
      <c r="J136" s="5"/>
      <c r="K136" s="5"/>
    </row>
    <row r="137" spans="1:11" x14ac:dyDescent="0.25">
      <c r="A137" s="62">
        <v>821</v>
      </c>
      <c r="B137" s="5">
        <v>0</v>
      </c>
      <c r="C137" s="5">
        <v>25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1" x14ac:dyDescent="0.25">
      <c r="A138" s="62">
        <v>822</v>
      </c>
      <c r="B138" s="5">
        <v>0</v>
      </c>
      <c r="C138" s="5">
        <v>0</v>
      </c>
      <c r="D138" s="5">
        <v>0</v>
      </c>
      <c r="E138" s="135"/>
      <c r="F138" s="5"/>
      <c r="G138" s="5"/>
      <c r="H138" s="5"/>
      <c r="I138" s="5"/>
      <c r="J138" s="5"/>
      <c r="K138" s="5"/>
    </row>
    <row r="139" spans="1:11" x14ac:dyDescent="0.25">
      <c r="A139" s="62">
        <v>831</v>
      </c>
      <c r="B139" s="5">
        <v>0</v>
      </c>
      <c r="C139" s="5">
        <v>19</v>
      </c>
      <c r="D139" s="5">
        <v>1</v>
      </c>
      <c r="E139" s="5"/>
      <c r="F139" s="5"/>
      <c r="G139" s="5"/>
      <c r="H139" s="5"/>
      <c r="I139" s="5"/>
      <c r="J139" s="5"/>
      <c r="K139" s="5"/>
    </row>
    <row r="140" spans="1:11" x14ac:dyDescent="0.25">
      <c r="A140" s="62">
        <v>832</v>
      </c>
      <c r="B140" s="5">
        <v>0</v>
      </c>
      <c r="C140" s="5">
        <v>0</v>
      </c>
      <c r="E140" s="5"/>
      <c r="F140" s="5"/>
      <c r="G140" s="5"/>
      <c r="H140" s="5"/>
      <c r="I140" s="5"/>
      <c r="J140" s="5"/>
      <c r="K140" s="5"/>
    </row>
    <row r="141" spans="1:11" x14ac:dyDescent="0.25">
      <c r="A141" s="62">
        <v>841</v>
      </c>
      <c r="B141" s="5">
        <v>0</v>
      </c>
      <c r="C141" s="5">
        <v>0</v>
      </c>
      <c r="D141" s="5">
        <v>1</v>
      </c>
      <c r="E141" s="135"/>
      <c r="F141" s="5"/>
      <c r="G141" s="5"/>
      <c r="H141" s="5"/>
      <c r="I141" s="5"/>
      <c r="J141" s="5"/>
      <c r="K141" s="5"/>
    </row>
    <row r="142" spans="1:11" x14ac:dyDescent="0.25">
      <c r="A142" s="62">
        <v>842</v>
      </c>
      <c r="B142" s="5">
        <v>0</v>
      </c>
      <c r="C142" s="5">
        <v>0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1" ht="30.6" customHeight="1" x14ac:dyDescent="0.25">
      <c r="A143" s="356" t="s">
        <v>319</v>
      </c>
      <c r="B143" s="5"/>
      <c r="C143" s="5"/>
      <c r="D143" s="5"/>
      <c r="E143" s="5"/>
      <c r="F143" s="5"/>
      <c r="G143" s="5"/>
      <c r="H143" s="5"/>
      <c r="I143" s="5"/>
      <c r="J143" s="5"/>
      <c r="K143" s="5"/>
    </row>
    <row r="144" spans="1:11" x14ac:dyDescent="0.25">
      <c r="A144" s="62">
        <v>911</v>
      </c>
      <c r="B144" s="5">
        <v>1</v>
      </c>
      <c r="C144" s="5">
        <v>25</v>
      </c>
      <c r="D144" s="5"/>
      <c r="E144" s="5"/>
      <c r="F144" s="5"/>
      <c r="G144" s="5"/>
      <c r="H144" s="5"/>
      <c r="I144" s="5"/>
      <c r="J144" s="5"/>
      <c r="K144" s="5"/>
    </row>
    <row r="145" spans="1:19" x14ac:dyDescent="0.25">
      <c r="A145" s="62">
        <v>912</v>
      </c>
      <c r="B145" s="5">
        <v>0</v>
      </c>
      <c r="C145" s="5"/>
      <c r="D145" s="5"/>
      <c r="E145" s="5"/>
      <c r="F145" s="5"/>
      <c r="G145" s="5"/>
      <c r="H145" s="5"/>
      <c r="I145" s="5"/>
      <c r="J145" s="5"/>
      <c r="K145" s="5"/>
    </row>
    <row r="146" spans="1:19" x14ac:dyDescent="0.25">
      <c r="A146" s="62">
        <v>921</v>
      </c>
      <c r="B146" s="5">
        <v>0</v>
      </c>
      <c r="C146" s="5">
        <v>26</v>
      </c>
      <c r="D146" s="96">
        <v>0</v>
      </c>
      <c r="E146" s="255"/>
      <c r="F146" s="5"/>
      <c r="G146" s="5"/>
      <c r="H146" s="5"/>
      <c r="I146" s="5"/>
      <c r="J146" s="5"/>
      <c r="K146" s="5"/>
    </row>
    <row r="147" spans="1:19" x14ac:dyDescent="0.25">
      <c r="A147" s="62">
        <v>922</v>
      </c>
      <c r="B147" s="5">
        <v>0</v>
      </c>
      <c r="C147" s="5"/>
      <c r="D147" s="5">
        <v>0</v>
      </c>
      <c r="E147" s="255"/>
      <c r="F147" s="5"/>
      <c r="G147" s="5"/>
      <c r="H147" s="5"/>
      <c r="I147" s="5"/>
      <c r="J147" s="5"/>
      <c r="K147" s="5"/>
    </row>
    <row r="148" spans="1:19" x14ac:dyDescent="0.25">
      <c r="A148" s="62">
        <v>931</v>
      </c>
      <c r="B148" s="5">
        <v>5</v>
      </c>
      <c r="C148" s="5">
        <v>25</v>
      </c>
      <c r="D148" s="5">
        <v>0</v>
      </c>
      <c r="E148" s="13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361">
        <v>932</v>
      </c>
      <c r="B149" s="5">
        <v>0</v>
      </c>
      <c r="C149" s="5"/>
      <c r="D149" s="108">
        <v>0</v>
      </c>
      <c r="E149" s="5"/>
      <c r="F149" s="108"/>
      <c r="G149" s="108"/>
      <c r="H149" s="108"/>
      <c r="I149" s="108"/>
      <c r="J149" s="108"/>
      <c r="K149" s="108"/>
      <c r="O149" s="252"/>
      <c r="P149" s="252"/>
      <c r="Q149" s="252"/>
      <c r="R149" s="252"/>
      <c r="S149" s="252"/>
    </row>
    <row r="150" spans="1:19" x14ac:dyDescent="0.25">
      <c r="A150" s="361">
        <v>941</v>
      </c>
      <c r="B150" s="5">
        <v>0</v>
      </c>
      <c r="C150" s="5">
        <v>0</v>
      </c>
      <c r="D150" s="108">
        <v>1</v>
      </c>
      <c r="E150" s="260" t="s">
        <v>2843</v>
      </c>
      <c r="F150" s="108"/>
      <c r="G150" s="108"/>
      <c r="H150" s="108"/>
      <c r="I150" s="108"/>
      <c r="J150" s="108"/>
      <c r="K150" s="108"/>
      <c r="O150" s="252"/>
      <c r="P150" s="252"/>
      <c r="Q150" s="252"/>
      <c r="R150" s="252"/>
      <c r="S150" s="252"/>
    </row>
    <row r="151" spans="1:19" x14ac:dyDescent="0.25">
      <c r="A151" s="62">
        <v>942</v>
      </c>
      <c r="B151" s="5">
        <v>0</v>
      </c>
      <c r="C151" s="5"/>
      <c r="D151" s="5"/>
      <c r="E151" s="5"/>
      <c r="F151" s="5"/>
      <c r="G151" s="5"/>
      <c r="H151" s="5"/>
      <c r="I151" s="5"/>
      <c r="J151" s="5"/>
      <c r="K151" s="5"/>
      <c r="O151" s="252"/>
      <c r="P151" s="252"/>
      <c r="Q151" s="252"/>
      <c r="R151" s="252"/>
      <c r="S151" s="252"/>
    </row>
    <row r="152" spans="1:19" x14ac:dyDescent="0.25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O152" s="252"/>
      <c r="P152" s="252"/>
      <c r="Q152" s="252"/>
      <c r="R152" s="252"/>
      <c r="S152" s="252"/>
    </row>
    <row r="153" spans="1:19" x14ac:dyDescent="0.25">
      <c r="A153" s="355" t="s">
        <v>346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O153" s="252"/>
      <c r="P153" s="252"/>
      <c r="Q153" s="252"/>
      <c r="R153" s="252"/>
      <c r="S153" s="252"/>
    </row>
    <row r="154" spans="1:19" x14ac:dyDescent="0.25">
      <c r="A154" s="62">
        <v>311</v>
      </c>
      <c r="B154" s="5">
        <v>0</v>
      </c>
      <c r="C154" s="5">
        <v>25</v>
      </c>
      <c r="D154" s="5"/>
      <c r="E154" s="84"/>
      <c r="F154" s="5"/>
      <c r="G154" s="5"/>
      <c r="H154" s="5"/>
      <c r="I154" s="5"/>
      <c r="J154" s="5"/>
      <c r="K154" s="5"/>
      <c r="O154" s="252"/>
      <c r="P154" s="252"/>
      <c r="Q154" s="252"/>
      <c r="R154" s="252"/>
      <c r="S154" s="252"/>
    </row>
    <row r="155" spans="1:19" x14ac:dyDescent="0.25">
      <c r="A155" s="360">
        <v>312</v>
      </c>
      <c r="B155" s="5">
        <v>27</v>
      </c>
      <c r="C155" s="5"/>
      <c r="D155" s="5">
        <v>0</v>
      </c>
      <c r="E155" s="255"/>
      <c r="F155" s="5"/>
      <c r="G155" s="5"/>
      <c r="H155" s="5"/>
      <c r="I155" s="5"/>
      <c r="J155" s="5"/>
      <c r="K155" s="94"/>
      <c r="O155" s="252"/>
      <c r="P155" s="252"/>
      <c r="Q155" s="252"/>
      <c r="R155" s="252"/>
      <c r="S155" s="252"/>
    </row>
    <row r="156" spans="1:19" x14ac:dyDescent="0.25">
      <c r="A156" s="360">
        <v>313</v>
      </c>
      <c r="B156" s="5">
        <v>0</v>
      </c>
      <c r="C156" s="24"/>
      <c r="D156" s="5"/>
      <c r="E156" s="5"/>
      <c r="F156" s="5"/>
      <c r="G156" s="5"/>
      <c r="H156" s="5"/>
      <c r="I156" s="5"/>
      <c r="J156" s="5"/>
      <c r="K156" s="94"/>
    </row>
    <row r="157" spans="1:19" x14ac:dyDescent="0.25">
      <c r="A157" s="62">
        <v>321</v>
      </c>
      <c r="B157" s="5">
        <v>0</v>
      </c>
      <c r="C157" s="24">
        <v>25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9" x14ac:dyDescent="0.25">
      <c r="A158" s="62">
        <v>322</v>
      </c>
      <c r="B158" s="5">
        <v>23</v>
      </c>
      <c r="C158" s="5"/>
      <c r="D158" s="5">
        <v>0</v>
      </c>
      <c r="E158" s="135"/>
      <c r="F158" s="5"/>
      <c r="G158" s="5"/>
      <c r="H158" s="5"/>
      <c r="I158" s="5"/>
      <c r="J158" s="5"/>
      <c r="K158" s="94"/>
      <c r="O158" t="s">
        <v>6</v>
      </c>
    </row>
    <row r="159" spans="1:19" x14ac:dyDescent="0.25">
      <c r="A159" s="62">
        <v>331</v>
      </c>
      <c r="B159" s="5">
        <v>0</v>
      </c>
      <c r="C159" s="24">
        <v>25</v>
      </c>
      <c r="D159" s="5">
        <v>0</v>
      </c>
      <c r="E159" s="135"/>
      <c r="F159" s="5"/>
      <c r="G159" s="5"/>
      <c r="H159" s="5"/>
      <c r="I159" s="5"/>
      <c r="J159" s="5"/>
      <c r="K159" s="5"/>
      <c r="N159" s="252"/>
      <c r="O159" s="335"/>
      <c r="P159" s="252"/>
    </row>
    <row r="160" spans="1:19" x14ac:dyDescent="0.25">
      <c r="A160" s="62">
        <v>332</v>
      </c>
      <c r="B160" s="5">
        <v>15</v>
      </c>
      <c r="C160" s="5"/>
      <c r="D160" s="5">
        <v>0</v>
      </c>
      <c r="E160" s="135"/>
      <c r="F160" s="5"/>
      <c r="G160" s="5"/>
      <c r="H160" s="5"/>
      <c r="I160" s="5"/>
      <c r="J160" s="5"/>
      <c r="K160" s="94"/>
    </row>
    <row r="161" spans="1:25" x14ac:dyDescent="0.25">
      <c r="A161" s="62">
        <v>341</v>
      </c>
      <c r="B161" s="5">
        <v>0</v>
      </c>
      <c r="C161" s="5">
        <v>0</v>
      </c>
      <c r="D161" s="5">
        <v>0</v>
      </c>
      <c r="E161" s="5"/>
      <c r="F161" s="5"/>
      <c r="G161" s="5"/>
      <c r="H161" s="5"/>
      <c r="I161" s="5"/>
      <c r="J161" s="5"/>
      <c r="K161" s="94"/>
    </row>
    <row r="162" spans="1:25" x14ac:dyDescent="0.25">
      <c r="A162" s="360">
        <v>342</v>
      </c>
      <c r="B162" s="5">
        <v>0</v>
      </c>
      <c r="C162" s="5">
        <v>0</v>
      </c>
      <c r="D162" s="5">
        <v>4</v>
      </c>
      <c r="E162" s="135" t="s">
        <v>2843</v>
      </c>
      <c r="F162" s="5"/>
      <c r="G162" s="5"/>
      <c r="H162" s="5"/>
      <c r="I162" s="5"/>
      <c r="J162" s="5"/>
      <c r="K162" s="5"/>
    </row>
    <row r="163" spans="1:25" x14ac:dyDescent="0.25">
      <c r="A163" s="360">
        <v>343</v>
      </c>
      <c r="B163" s="96"/>
      <c r="C163" s="96"/>
      <c r="D163" s="96"/>
      <c r="E163" s="175"/>
      <c r="F163" s="96"/>
      <c r="G163" s="96"/>
      <c r="H163" s="96"/>
      <c r="I163" s="96"/>
      <c r="J163" s="96"/>
      <c r="K163" s="96"/>
      <c r="L163" s="174"/>
      <c r="M163" s="166"/>
    </row>
    <row r="164" spans="1:25" ht="15.75" thickBot="1" x14ac:dyDescent="0.3">
      <c r="A164" s="107" t="s">
        <v>5799</v>
      </c>
      <c r="B164" s="107">
        <v>26</v>
      </c>
      <c r="C164" s="107"/>
      <c r="D164" s="107"/>
      <c r="E164" s="177"/>
      <c r="F164" s="107"/>
      <c r="G164" s="107"/>
      <c r="H164" s="107"/>
      <c r="I164" s="107"/>
      <c r="J164" s="107"/>
      <c r="K164" s="107"/>
      <c r="L164" s="174"/>
      <c r="M164" s="166"/>
    </row>
    <row r="165" spans="1:25" ht="13.9" customHeight="1" x14ac:dyDescent="0.25">
      <c r="A165" s="176" t="s">
        <v>1776</v>
      </c>
      <c r="B165" s="176">
        <f>SUM(B4:B164)</f>
        <v>715</v>
      </c>
      <c r="C165" s="176">
        <f>SUM(C4:C164)</f>
        <v>1058</v>
      </c>
      <c r="D165" s="176">
        <f>SUM(D4:D164)</f>
        <v>43</v>
      </c>
      <c r="E165" s="165"/>
      <c r="F165" s="176"/>
      <c r="G165" s="165"/>
      <c r="H165" s="165"/>
      <c r="I165" s="165"/>
      <c r="J165" s="165"/>
      <c r="K165" s="176">
        <f>B165+C165+D165</f>
        <v>1816</v>
      </c>
      <c r="L165" s="174"/>
      <c r="M165" s="166"/>
    </row>
    <row r="166" spans="1:25" x14ac:dyDescent="0.25">
      <c r="A166" s="96"/>
      <c r="B166" s="96"/>
      <c r="C166" s="96"/>
      <c r="D166" s="96"/>
      <c r="E166" s="167" t="s">
        <v>2191</v>
      </c>
      <c r="F166" s="167">
        <v>105</v>
      </c>
      <c r="G166" s="96"/>
      <c r="H166" s="96"/>
      <c r="I166" s="96"/>
      <c r="J166" s="96"/>
      <c r="K166" s="167"/>
      <c r="M166" s="166"/>
    </row>
    <row r="167" spans="1:25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174"/>
      <c r="M167" s="166"/>
    </row>
    <row r="168" spans="1:25" ht="16.899999999999999" customHeight="1" thickBot="1" x14ac:dyDescent="0.3">
      <c r="A168" s="171"/>
      <c r="B168" s="171"/>
      <c r="C168" s="171"/>
      <c r="D168" s="171"/>
      <c r="E168" s="107"/>
      <c r="F168" s="171"/>
      <c r="G168" s="171"/>
      <c r="H168" s="171"/>
      <c r="I168" s="171"/>
      <c r="J168" s="171"/>
      <c r="K168" s="171"/>
      <c r="L168" s="174"/>
      <c r="M168" s="166"/>
    </row>
    <row r="169" spans="1:25" ht="1.9" hidden="1" customHeight="1" thickBot="1" x14ac:dyDescent="0.3">
      <c r="A169" s="171"/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  <c r="L169" s="174"/>
      <c r="M169" s="166"/>
    </row>
    <row r="170" spans="1:25" ht="15.75" hidden="1" thickBot="1" x14ac:dyDescent="0.3">
      <c r="A170" s="171"/>
      <c r="B170" s="171"/>
      <c r="C170" s="171"/>
      <c r="D170" s="171"/>
      <c r="E170" s="171"/>
      <c r="F170" s="171"/>
      <c r="G170" s="171"/>
      <c r="H170" s="171"/>
      <c r="I170" s="171"/>
      <c r="J170" s="171"/>
      <c r="K170" s="171"/>
      <c r="L170" s="174"/>
      <c r="M170" s="166"/>
    </row>
    <row r="171" spans="1:25" ht="15.75" hidden="1" thickBot="1" x14ac:dyDescent="0.3">
      <c r="A171" s="171"/>
      <c r="B171" s="171"/>
      <c r="C171" s="171"/>
      <c r="D171" s="171"/>
      <c r="E171" s="171"/>
      <c r="F171" s="171"/>
      <c r="G171" s="171"/>
      <c r="H171" s="171"/>
      <c r="I171" s="171"/>
      <c r="J171" s="171"/>
      <c r="K171" s="171"/>
      <c r="L171" s="174"/>
      <c r="M171" s="166"/>
    </row>
    <row r="172" spans="1:25" s="5" customFormat="1" ht="15.75" hidden="1" thickBo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166"/>
      <c r="M172" s="166"/>
      <c r="N172"/>
      <c r="O172"/>
      <c r="P172"/>
      <c r="Q172"/>
      <c r="R172"/>
      <c r="S172"/>
      <c r="T172"/>
      <c r="U172"/>
      <c r="V172"/>
      <c r="W172"/>
      <c r="X172"/>
      <c r="Y172" s="77"/>
    </row>
    <row r="173" spans="1:25" ht="15.75" hidden="1" thickBo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166"/>
      <c r="M173" s="166"/>
    </row>
    <row r="174" spans="1:25" ht="15.75" hidden="1" thickBo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166"/>
      <c r="M174" s="166"/>
    </row>
    <row r="175" spans="1:25" ht="15.75" hidden="1" thickBot="1" x14ac:dyDescent="0.3">
      <c r="A175" s="265"/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166"/>
      <c r="M175" s="166"/>
    </row>
    <row r="176" spans="1:25" ht="15.75" thickTop="1" x14ac:dyDescent="0.25">
      <c r="A176" s="267" t="s">
        <v>1266</v>
      </c>
      <c r="B176" s="266"/>
      <c r="C176" s="266"/>
      <c r="D176" s="266"/>
      <c r="E176" s="5"/>
      <c r="F176" s="266"/>
      <c r="G176" s="266"/>
      <c r="H176" s="266"/>
      <c r="I176" s="266"/>
      <c r="J176" s="266"/>
      <c r="K176" s="266"/>
      <c r="L176" s="166"/>
      <c r="M176" s="166"/>
    </row>
    <row r="177" spans="1:24" x14ac:dyDescent="0.25">
      <c r="A177" s="355" t="s">
        <v>2</v>
      </c>
      <c r="B177" s="165"/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372" t="s">
        <v>5804</v>
      </c>
      <c r="B178" s="165">
        <v>1</v>
      </c>
      <c r="C178" s="165">
        <v>15</v>
      </c>
      <c r="D178" s="165"/>
      <c r="E178" s="340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372" t="s">
        <v>5156</v>
      </c>
      <c r="B179" s="165">
        <v>0</v>
      </c>
      <c r="C179" s="165">
        <v>13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372" t="s">
        <v>5160</v>
      </c>
      <c r="B180" s="165">
        <v>10</v>
      </c>
      <c r="C180" s="165"/>
      <c r="D180" s="165"/>
      <c r="E180" s="340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165" t="s">
        <v>4565</v>
      </c>
      <c r="B181" s="165">
        <v>0</v>
      </c>
      <c r="C181" s="165">
        <v>15</v>
      </c>
      <c r="D181" s="165">
        <v>0</v>
      </c>
      <c r="E181" s="254"/>
      <c r="F181" s="165"/>
      <c r="G181" s="165"/>
      <c r="H181" s="165"/>
      <c r="I181" s="165"/>
      <c r="J181" s="165"/>
      <c r="K181" s="165"/>
      <c r="L181" s="166"/>
      <c r="M181" s="166"/>
    </row>
    <row r="182" spans="1:24" x14ac:dyDescent="0.25">
      <c r="A182" s="165" t="s">
        <v>4528</v>
      </c>
      <c r="B182" s="165">
        <v>0</v>
      </c>
      <c r="C182" s="165">
        <v>0</v>
      </c>
      <c r="D182" s="165"/>
      <c r="E182" s="340"/>
      <c r="F182" s="165"/>
      <c r="G182" s="165"/>
      <c r="H182" s="165"/>
      <c r="I182" s="165"/>
      <c r="J182" s="165"/>
      <c r="K182" s="165"/>
      <c r="L182" s="166"/>
      <c r="M182" s="166"/>
    </row>
    <row r="183" spans="1:24" x14ac:dyDescent="0.25">
      <c r="A183" s="165" t="s">
        <v>4567</v>
      </c>
      <c r="B183" s="165">
        <v>16</v>
      </c>
      <c r="C183" s="165"/>
      <c r="D183" s="165">
        <v>0</v>
      </c>
      <c r="E183" s="254"/>
      <c r="F183" s="165"/>
      <c r="G183" s="165"/>
      <c r="H183" s="165"/>
      <c r="I183" s="165"/>
      <c r="J183" s="165"/>
      <c r="K183" s="165"/>
      <c r="L183" s="166"/>
      <c r="M183" s="166"/>
    </row>
    <row r="184" spans="1:24" x14ac:dyDescent="0.25">
      <c r="A184" s="96" t="s">
        <v>4019</v>
      </c>
      <c r="B184" s="96">
        <v>0</v>
      </c>
      <c r="C184" s="96">
        <v>0</v>
      </c>
      <c r="D184" s="96">
        <v>0</v>
      </c>
      <c r="E184" s="135"/>
      <c r="F184" s="96"/>
      <c r="G184" s="96"/>
      <c r="H184" s="96"/>
      <c r="I184" s="96"/>
      <c r="J184" s="96"/>
      <c r="K184" s="96"/>
      <c r="L184" s="166"/>
      <c r="M184" s="166"/>
      <c r="O184" s="220"/>
      <c r="P184" s="220"/>
    </row>
    <row r="185" spans="1:24" x14ac:dyDescent="0.25">
      <c r="A185" s="96" t="s">
        <v>4023</v>
      </c>
      <c r="B185" s="96">
        <v>0</v>
      </c>
      <c r="C185" s="96"/>
      <c r="D185" s="96"/>
      <c r="E185" s="96"/>
      <c r="F185" s="165"/>
      <c r="G185" s="96"/>
      <c r="H185" s="96"/>
      <c r="I185" s="96"/>
      <c r="J185" s="96"/>
      <c r="K185" s="96"/>
      <c r="L185" s="166"/>
      <c r="M185" s="166"/>
      <c r="O185" s="220"/>
      <c r="P185" s="220"/>
    </row>
    <row r="186" spans="1:24" x14ac:dyDescent="0.25">
      <c r="A186" s="96" t="s">
        <v>5284</v>
      </c>
      <c r="B186" s="96">
        <v>19</v>
      </c>
      <c r="C186" s="96"/>
      <c r="D186" s="96">
        <v>0</v>
      </c>
      <c r="E186" s="135"/>
      <c r="F186" s="165"/>
      <c r="G186" s="96"/>
      <c r="H186" s="96"/>
      <c r="I186" s="96"/>
      <c r="J186" s="96"/>
      <c r="K186" s="96"/>
      <c r="L186" s="166"/>
      <c r="M186" s="166"/>
      <c r="O186" s="220"/>
      <c r="P186" s="220"/>
    </row>
    <row r="187" spans="1:24" x14ac:dyDescent="0.25">
      <c r="A187" s="96" t="s">
        <v>3446</v>
      </c>
      <c r="B187" s="96">
        <v>0</v>
      </c>
      <c r="C187" s="96">
        <v>0</v>
      </c>
      <c r="D187" s="96">
        <v>0</v>
      </c>
      <c r="E187" s="5"/>
      <c r="F187" s="165"/>
      <c r="G187" s="96"/>
      <c r="H187" s="96"/>
      <c r="I187" s="96"/>
      <c r="J187" s="96"/>
      <c r="K187" s="96"/>
      <c r="L187" s="166"/>
      <c r="M187" s="166"/>
      <c r="O187" s="220"/>
      <c r="P187" s="220"/>
    </row>
    <row r="188" spans="1:24" x14ac:dyDescent="0.25">
      <c r="A188" s="5" t="s">
        <v>3447</v>
      </c>
      <c r="B188" s="5">
        <v>0</v>
      </c>
      <c r="C188" s="5">
        <v>0</v>
      </c>
      <c r="D188" s="5">
        <v>0</v>
      </c>
      <c r="E188" s="5"/>
      <c r="F188" s="165"/>
      <c r="G188" s="96"/>
      <c r="H188" s="96"/>
      <c r="I188" s="96"/>
      <c r="J188" s="96"/>
      <c r="K188" s="96"/>
      <c r="L188" s="166"/>
      <c r="M188" s="166"/>
      <c r="O188" s="220"/>
      <c r="P188" s="220"/>
    </row>
    <row r="189" spans="1:24" x14ac:dyDescent="0.25">
      <c r="A189" s="96" t="s">
        <v>3448</v>
      </c>
      <c r="B189" s="96">
        <v>0</v>
      </c>
      <c r="C189" s="96"/>
      <c r="D189" s="96">
        <v>1</v>
      </c>
      <c r="E189" s="254" t="s">
        <v>2843</v>
      </c>
      <c r="F189" s="165"/>
      <c r="G189" s="96"/>
      <c r="H189" s="96"/>
      <c r="I189" s="96"/>
      <c r="J189" s="96"/>
      <c r="K189" s="96"/>
      <c r="L189" s="166"/>
      <c r="M189" s="166"/>
      <c r="O189" s="220"/>
      <c r="P189" s="220"/>
    </row>
    <row r="190" spans="1:24" x14ac:dyDescent="0.25">
      <c r="A190" s="96" t="s">
        <v>3449</v>
      </c>
      <c r="B190" s="96">
        <v>0</v>
      </c>
      <c r="C190" s="96"/>
      <c r="D190" s="96">
        <v>0</v>
      </c>
      <c r="F190" s="165"/>
      <c r="G190" s="96"/>
      <c r="H190" s="96"/>
      <c r="I190" s="96"/>
      <c r="J190" s="96"/>
      <c r="K190" s="96"/>
      <c r="L190" s="166"/>
      <c r="M190" s="166"/>
      <c r="O190" s="220"/>
      <c r="P190" s="220"/>
    </row>
    <row r="191" spans="1:24" s="5" customFormat="1" x14ac:dyDescent="0.25">
      <c r="A191" s="96"/>
      <c r="B191" s="163"/>
      <c r="C191" s="163"/>
      <c r="D191" s="96"/>
      <c r="E191" s="135"/>
      <c r="F191" s="165" t="s">
        <v>1759</v>
      </c>
      <c r="G191" s="96"/>
      <c r="H191" s="96"/>
      <c r="I191" s="96"/>
      <c r="J191" s="96"/>
      <c r="K191" s="96"/>
      <c r="L191" s="166"/>
      <c r="M191" s="166"/>
      <c r="N191"/>
      <c r="O191" s="220"/>
      <c r="P191" s="220"/>
      <c r="Q191"/>
      <c r="R191"/>
      <c r="S191"/>
      <c r="T191"/>
      <c r="U191"/>
      <c r="V191"/>
      <c r="W191"/>
      <c r="X191"/>
    </row>
    <row r="192" spans="1:24" x14ac:dyDescent="0.25">
      <c r="A192" s="24"/>
      <c r="B192" s="274"/>
      <c r="C192" s="274"/>
      <c r="D192" s="24"/>
      <c r="E192" s="5"/>
      <c r="F192" s="24">
        <f>SUM(C216+C201+C178+C208+C229)</f>
        <v>85</v>
      </c>
      <c r="G192" s="24">
        <f>C179+C202+C210+C218+C230</f>
        <v>83</v>
      </c>
      <c r="H192" s="24">
        <f>SUM(C181+C203+C212+C220)</f>
        <v>43</v>
      </c>
      <c r="I192" s="24">
        <f>C184+C204+C222</f>
        <v>0</v>
      </c>
      <c r="J192" s="24"/>
      <c r="K192" s="170">
        <f>SUM(F192:J192)</f>
        <v>211</v>
      </c>
      <c r="L192" s="301"/>
      <c r="O192" s="220"/>
      <c r="P192" s="220"/>
      <c r="S192" s="220"/>
      <c r="T192" s="220"/>
      <c r="U192" s="220"/>
      <c r="V192" s="220"/>
    </row>
    <row r="193" spans="1:20" x14ac:dyDescent="0.25">
      <c r="A193" s="96"/>
      <c r="B193" s="163"/>
      <c r="C193" s="163"/>
      <c r="D193" s="96"/>
      <c r="E193" s="96"/>
      <c r="F193" s="96" t="s">
        <v>1770</v>
      </c>
      <c r="G193" s="96"/>
      <c r="H193" s="96"/>
      <c r="I193" s="96"/>
      <c r="J193" s="96"/>
      <c r="K193" s="96"/>
      <c r="L193" s="174"/>
      <c r="M193" s="166"/>
      <c r="O193" s="220"/>
      <c r="P193" s="220"/>
      <c r="S193" s="220"/>
    </row>
    <row r="194" spans="1:20" x14ac:dyDescent="0.25">
      <c r="A194" s="171"/>
      <c r="B194" s="278"/>
      <c r="C194" s="278"/>
      <c r="D194" s="165"/>
      <c r="E194" s="178"/>
      <c r="F194" s="341">
        <f>SUM(B201+B178+B217+B229+B209+B208+B216)</f>
        <v>29</v>
      </c>
      <c r="G194" s="165">
        <f>SUM(B180+B202+B210+B211+B218+B219)</f>
        <v>40</v>
      </c>
      <c r="H194" s="165">
        <f>SUM(B181+B182+B183+B203+B212+B220+B221)</f>
        <v>36</v>
      </c>
      <c r="I194" s="165">
        <f>B184+B186+B204+B213+B222+B223</f>
        <v>39</v>
      </c>
      <c r="J194" s="165">
        <f>B189+B225</f>
        <v>0</v>
      </c>
      <c r="K194" s="176">
        <f>SUM(F194:J194)</f>
        <v>144</v>
      </c>
      <c r="L194" s="174"/>
      <c r="M194" s="166"/>
      <c r="S194" s="220"/>
      <c r="T194" s="220"/>
    </row>
    <row r="195" spans="1:20" x14ac:dyDescent="0.25">
      <c r="A195" s="96"/>
      <c r="B195" s="278"/>
      <c r="C195" s="278"/>
      <c r="D195" s="165"/>
      <c r="E195" s="254"/>
      <c r="F195" s="96" t="s">
        <v>1775</v>
      </c>
      <c r="G195" s="165"/>
      <c r="H195" s="165"/>
      <c r="I195" s="165"/>
      <c r="J195" s="165"/>
      <c r="K195" s="165"/>
      <c r="L195" s="174"/>
      <c r="M195" s="166"/>
      <c r="S195" s="220"/>
      <c r="T195" s="220"/>
    </row>
    <row r="196" spans="1:20" x14ac:dyDescent="0.25">
      <c r="A196" s="268"/>
      <c r="B196" s="278"/>
      <c r="C196" s="278"/>
      <c r="D196" s="165"/>
      <c r="E196" s="178"/>
      <c r="F196" s="165">
        <f>D209+D217</f>
        <v>0</v>
      </c>
      <c r="G196" s="165">
        <f>D210</f>
        <v>0</v>
      </c>
      <c r="H196" s="165">
        <f>D181+D220</f>
        <v>1</v>
      </c>
      <c r="I196" s="165">
        <f>D184</f>
        <v>0</v>
      </c>
      <c r="J196" s="165">
        <f>D189+D225</f>
        <v>2</v>
      </c>
      <c r="K196" s="176">
        <f>SUM(F196:J196)</f>
        <v>3</v>
      </c>
      <c r="L196" s="174"/>
      <c r="M196" s="166"/>
    </row>
    <row r="197" spans="1:20" x14ac:dyDescent="0.25">
      <c r="A197" s="254"/>
      <c r="B197" s="163"/>
      <c r="C197" s="163"/>
      <c r="D197" s="96"/>
      <c r="F197" s="96" t="s">
        <v>1776</v>
      </c>
      <c r="G197" s="96"/>
      <c r="H197" s="96"/>
      <c r="I197" s="96"/>
      <c r="J197" s="96"/>
      <c r="K197" s="96"/>
      <c r="L197" s="174"/>
      <c r="M197" s="166"/>
    </row>
    <row r="198" spans="1:20" x14ac:dyDescent="0.25">
      <c r="A198" s="96"/>
      <c r="B198" s="163"/>
      <c r="C198" s="163"/>
      <c r="D198" s="96"/>
      <c r="E198" s="96"/>
      <c r="F198" s="5">
        <f>F192+F194+F196</f>
        <v>114</v>
      </c>
      <c r="G198" s="96">
        <f>G192+G194+G196</f>
        <v>123</v>
      </c>
      <c r="H198" s="96">
        <f>H192+H194+H196</f>
        <v>80</v>
      </c>
      <c r="I198" s="96">
        <f>I192+I194+I196</f>
        <v>39</v>
      </c>
      <c r="J198" s="96">
        <f>SUM(J192+J194+J196)</f>
        <v>2</v>
      </c>
      <c r="K198" s="167">
        <f>SUM(K192:K197)</f>
        <v>358</v>
      </c>
      <c r="L198" s="174"/>
      <c r="M198" s="166"/>
      <c r="O198" s="220"/>
      <c r="P198" s="220"/>
    </row>
    <row r="199" spans="1:20" x14ac:dyDescent="0.25">
      <c r="A199" s="96"/>
      <c r="B199" s="163"/>
      <c r="C199" s="163"/>
      <c r="D199" s="96"/>
      <c r="E199" s="96"/>
      <c r="F199" s="5"/>
      <c r="G199" s="96"/>
      <c r="H199" s="96"/>
      <c r="I199" s="167"/>
      <c r="J199" s="167">
        <f>SUM(F198:J198)</f>
        <v>358</v>
      </c>
      <c r="K199" s="167"/>
      <c r="L199" s="174"/>
      <c r="M199" s="166"/>
      <c r="O199" s="220"/>
      <c r="P199" s="220"/>
    </row>
    <row r="200" spans="1:20" x14ac:dyDescent="0.25">
      <c r="A200" s="84" t="s">
        <v>3386</v>
      </c>
      <c r="B200" s="163"/>
      <c r="C200" s="163"/>
      <c r="D200" s="96"/>
      <c r="E200" s="96"/>
      <c r="F200" s="5"/>
      <c r="G200" s="96"/>
      <c r="H200" s="96"/>
      <c r="I200" s="96"/>
      <c r="J200" s="96"/>
      <c r="K200" s="167"/>
      <c r="L200" s="174"/>
      <c r="M200" s="166"/>
      <c r="O200" s="220"/>
      <c r="P200" s="220"/>
    </row>
    <row r="201" spans="1:20" x14ac:dyDescent="0.25">
      <c r="A201" s="6" t="s">
        <v>5803</v>
      </c>
      <c r="B201" s="163">
        <v>0</v>
      </c>
      <c r="C201" s="163">
        <v>15</v>
      </c>
      <c r="D201" s="96"/>
      <c r="E201" s="96"/>
      <c r="F201" s="5"/>
      <c r="G201" s="96"/>
      <c r="H201" s="96"/>
      <c r="I201" s="96"/>
      <c r="J201" s="96"/>
      <c r="K201" s="167"/>
      <c r="L201" s="174"/>
      <c r="M201" s="166"/>
      <c r="O201" s="220"/>
      <c r="P201" s="220"/>
    </row>
    <row r="202" spans="1:20" x14ac:dyDescent="0.25">
      <c r="A202" s="6" t="s">
        <v>5155</v>
      </c>
      <c r="B202" s="163">
        <v>0</v>
      </c>
      <c r="C202" s="163">
        <v>15</v>
      </c>
      <c r="D202" s="96"/>
      <c r="E202" s="96"/>
      <c r="F202" s="5"/>
      <c r="G202" s="96"/>
      <c r="H202" s="96"/>
      <c r="I202" s="96"/>
      <c r="J202" s="96"/>
      <c r="K202" s="167"/>
      <c r="L202" s="174"/>
      <c r="M202" s="166"/>
      <c r="O202" s="220"/>
      <c r="P202" s="220"/>
    </row>
    <row r="203" spans="1:20" x14ac:dyDescent="0.25">
      <c r="A203" s="96" t="s">
        <v>4566</v>
      </c>
      <c r="B203" s="163">
        <v>3</v>
      </c>
      <c r="C203" s="163">
        <v>15</v>
      </c>
      <c r="D203" s="96"/>
      <c r="E203" s="96"/>
      <c r="F203" s="96"/>
      <c r="G203" s="96"/>
      <c r="H203" s="96"/>
      <c r="I203" s="167"/>
      <c r="J203" s="167"/>
      <c r="K203" s="167"/>
      <c r="L203" s="174"/>
      <c r="M203" s="166"/>
      <c r="O203" s="220"/>
    </row>
    <row r="204" spans="1:20" x14ac:dyDescent="0.25">
      <c r="A204" s="96" t="s">
        <v>4020</v>
      </c>
      <c r="B204" s="96">
        <v>0</v>
      </c>
      <c r="C204" s="96">
        <v>0</v>
      </c>
      <c r="D204" s="96"/>
      <c r="E204" s="96"/>
      <c r="F204" s="96"/>
      <c r="G204" s="96"/>
      <c r="H204" s="96"/>
      <c r="I204" s="96"/>
      <c r="J204" s="96"/>
      <c r="K204" s="96"/>
      <c r="L204" s="174"/>
      <c r="M204" s="166"/>
    </row>
    <row r="205" spans="1:20" x14ac:dyDescent="0.25">
      <c r="A205" s="96"/>
      <c r="B205" s="96"/>
      <c r="C205" s="96"/>
      <c r="D205" s="96"/>
      <c r="E205" s="254"/>
      <c r="F205" s="96"/>
      <c r="G205" s="96"/>
      <c r="H205" s="96"/>
      <c r="I205" s="96"/>
      <c r="J205" s="96"/>
      <c r="K205" s="167"/>
      <c r="L205" s="174"/>
      <c r="M205" s="166"/>
    </row>
    <row r="206" spans="1:20" x14ac:dyDescent="0.25">
      <c r="A206" s="96"/>
      <c r="B206" s="163"/>
      <c r="C206" s="163"/>
      <c r="D206" s="96"/>
      <c r="E206" s="96"/>
      <c r="G206" s="96"/>
      <c r="H206" s="96"/>
      <c r="I206" s="96"/>
      <c r="J206" s="96"/>
      <c r="K206" s="96"/>
      <c r="L206" s="174"/>
      <c r="M206" s="166"/>
    </row>
    <row r="207" spans="1:20" ht="30.6" customHeight="1" x14ac:dyDescent="0.25">
      <c r="A207" s="370" t="s">
        <v>178</v>
      </c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20" ht="13.15" customHeight="1" x14ac:dyDescent="0.25">
      <c r="A208" s="373" t="s">
        <v>5805</v>
      </c>
      <c r="B208" s="163"/>
      <c r="C208" s="163">
        <v>15</v>
      </c>
      <c r="D208" s="96"/>
      <c r="E208" s="96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ht="16.149999999999999" customHeight="1" x14ac:dyDescent="0.25">
      <c r="A209" s="373" t="s">
        <v>5770</v>
      </c>
      <c r="B209" s="163">
        <v>11</v>
      </c>
      <c r="C209" s="163"/>
      <c r="D209" s="96">
        <v>0</v>
      </c>
      <c r="E209" s="254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ht="13.9" customHeight="1" x14ac:dyDescent="0.25">
      <c r="A210" s="373" t="s">
        <v>5157</v>
      </c>
      <c r="B210" s="163">
        <v>1</v>
      </c>
      <c r="C210" s="163">
        <v>15</v>
      </c>
      <c r="D210" s="96">
        <v>0</v>
      </c>
      <c r="E210" s="96"/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ht="13.9" customHeight="1" x14ac:dyDescent="0.25">
      <c r="A211" s="373" t="s">
        <v>5161</v>
      </c>
      <c r="B211" s="163">
        <v>18</v>
      </c>
      <c r="C211" s="163"/>
      <c r="D211" s="96">
        <v>0</v>
      </c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4527</v>
      </c>
      <c r="B212" s="163">
        <v>0</v>
      </c>
      <c r="C212" s="163">
        <v>0</v>
      </c>
      <c r="D212" s="96">
        <v>0</v>
      </c>
      <c r="E212" s="96"/>
      <c r="F212" s="96"/>
      <c r="G212" s="96"/>
      <c r="H212" s="96"/>
      <c r="I212" s="96"/>
      <c r="J212" s="96"/>
      <c r="K212" s="96"/>
      <c r="L212" s="174"/>
      <c r="M212" s="166"/>
      <c r="O212" s="220"/>
    </row>
    <row r="213" spans="1:18" x14ac:dyDescent="0.25">
      <c r="A213" s="96" t="s">
        <v>4021</v>
      </c>
      <c r="B213" s="163">
        <v>0</v>
      </c>
      <c r="C213" s="163">
        <v>0</v>
      </c>
      <c r="D213" s="96">
        <v>0</v>
      </c>
      <c r="E213" s="96"/>
      <c r="F213" s="96"/>
      <c r="G213" s="96"/>
      <c r="H213" s="96"/>
      <c r="I213" s="96"/>
      <c r="J213" s="96"/>
      <c r="K213" s="96"/>
      <c r="L213" s="174"/>
      <c r="M213" s="166"/>
    </row>
    <row r="214" spans="1:18" x14ac:dyDescent="0.25">
      <c r="A214" s="96"/>
      <c r="B214" s="163"/>
      <c r="C214" s="163"/>
      <c r="D214" s="96"/>
      <c r="E214" s="96"/>
      <c r="F214" s="96"/>
      <c r="G214" s="96"/>
      <c r="H214" s="96"/>
      <c r="I214" s="96"/>
      <c r="J214" s="96"/>
      <c r="K214" s="96"/>
      <c r="L214" s="174"/>
      <c r="M214" s="166"/>
      <c r="N214" s="252"/>
    </row>
    <row r="215" spans="1:18" x14ac:dyDescent="0.25">
      <c r="A215" s="355" t="s">
        <v>346</v>
      </c>
      <c r="B215" s="163"/>
      <c r="C215" s="163"/>
      <c r="D215" s="96"/>
      <c r="E215" s="96"/>
      <c r="F215" s="96"/>
      <c r="G215" s="96"/>
      <c r="H215" s="96"/>
      <c r="I215" s="96"/>
      <c r="J215" s="96"/>
      <c r="K215" s="96"/>
      <c r="L215" s="174"/>
      <c r="M215" s="166"/>
      <c r="O215" s="220"/>
    </row>
    <row r="216" spans="1:18" x14ac:dyDescent="0.25">
      <c r="A216" s="51" t="s">
        <v>5802</v>
      </c>
      <c r="B216" s="163">
        <v>1</v>
      </c>
      <c r="C216" s="163">
        <v>15</v>
      </c>
      <c r="D216" s="96"/>
      <c r="E216" s="96"/>
      <c r="F216" s="96"/>
      <c r="G216" s="96"/>
      <c r="H216" s="96"/>
      <c r="I216" s="96"/>
      <c r="J216" s="96"/>
      <c r="K216" s="96"/>
      <c r="L216" s="174"/>
      <c r="M216" s="166"/>
      <c r="O216" s="220"/>
    </row>
    <row r="217" spans="1:18" x14ac:dyDescent="0.25">
      <c r="A217" s="51" t="s">
        <v>5771</v>
      </c>
      <c r="B217" s="163">
        <v>14</v>
      </c>
      <c r="C217" s="163"/>
      <c r="D217" s="96">
        <v>0</v>
      </c>
      <c r="E217" s="254"/>
      <c r="F217" s="96"/>
      <c r="G217" s="96"/>
      <c r="H217" s="96"/>
      <c r="I217" s="96"/>
      <c r="J217" s="96"/>
      <c r="K217" s="96"/>
      <c r="L217" s="174"/>
      <c r="M217" s="166"/>
      <c r="O217" s="220"/>
    </row>
    <row r="218" spans="1:18" x14ac:dyDescent="0.25">
      <c r="A218" s="51" t="s">
        <v>5154</v>
      </c>
      <c r="B218" s="163">
        <v>1</v>
      </c>
      <c r="C218" s="163">
        <v>15</v>
      </c>
      <c r="D218" s="96"/>
      <c r="E218" s="96"/>
      <c r="F218" s="96"/>
      <c r="G218" s="96"/>
      <c r="H218" s="96"/>
      <c r="I218" s="96"/>
      <c r="J218" s="96"/>
      <c r="K218" s="96"/>
      <c r="L218" s="174"/>
      <c r="M218" s="166"/>
      <c r="O218" s="220"/>
    </row>
    <row r="219" spans="1:18" x14ac:dyDescent="0.25">
      <c r="A219" s="51" t="s">
        <v>5159</v>
      </c>
      <c r="B219" s="163">
        <v>10</v>
      </c>
      <c r="C219" s="163"/>
      <c r="D219" s="96">
        <v>0</v>
      </c>
      <c r="F219" s="96"/>
      <c r="G219" s="96"/>
      <c r="H219" s="96"/>
      <c r="I219" s="96"/>
      <c r="J219" s="96"/>
      <c r="K219" s="96"/>
      <c r="L219" s="174"/>
      <c r="M219" s="166"/>
      <c r="O219" s="220"/>
    </row>
    <row r="220" spans="1:18" x14ac:dyDescent="0.25">
      <c r="A220" s="96" t="s">
        <v>4529</v>
      </c>
      <c r="B220" s="163">
        <v>1</v>
      </c>
      <c r="C220" s="163">
        <v>13</v>
      </c>
      <c r="D220" s="96">
        <v>1</v>
      </c>
      <c r="E220" s="96"/>
      <c r="F220" s="96"/>
      <c r="G220" s="96"/>
      <c r="H220" s="96"/>
      <c r="I220" s="96"/>
      <c r="J220" s="96"/>
      <c r="K220" s="96"/>
      <c r="L220" s="174"/>
      <c r="M220" s="166"/>
      <c r="O220" s="220"/>
    </row>
    <row r="221" spans="1:18" x14ac:dyDescent="0.25">
      <c r="A221" s="96" t="s">
        <v>4530</v>
      </c>
      <c r="B221" s="163">
        <v>16</v>
      </c>
      <c r="C221" s="163"/>
      <c r="D221" s="96">
        <v>0</v>
      </c>
      <c r="E221" s="135"/>
      <c r="F221" s="96"/>
      <c r="G221" s="96"/>
      <c r="H221" s="96"/>
      <c r="I221" s="96"/>
      <c r="J221" s="96"/>
      <c r="K221" s="96"/>
      <c r="L221" s="174"/>
      <c r="M221" s="166"/>
      <c r="N221" s="166"/>
      <c r="O221" s="342"/>
    </row>
    <row r="222" spans="1:18" x14ac:dyDescent="0.25">
      <c r="A222" s="5" t="s">
        <v>4022</v>
      </c>
      <c r="B222" s="271">
        <v>0</v>
      </c>
      <c r="C222" s="271">
        <v>0</v>
      </c>
      <c r="D222" s="5">
        <v>0</v>
      </c>
      <c r="E222" s="135"/>
      <c r="F222" s="96"/>
      <c r="G222" s="96"/>
      <c r="H222" s="96"/>
      <c r="I222" s="96"/>
      <c r="J222" s="96"/>
      <c r="K222" s="96"/>
      <c r="L222" s="166"/>
      <c r="M222" s="166"/>
      <c r="N222" s="335"/>
      <c r="O222" s="335"/>
      <c r="P222" s="252"/>
      <c r="Q222" s="252"/>
      <c r="R222" s="252"/>
    </row>
    <row r="223" spans="1:18" x14ac:dyDescent="0.25">
      <c r="A223" s="5" t="s">
        <v>4024</v>
      </c>
      <c r="B223" s="271">
        <v>20</v>
      </c>
      <c r="C223" s="271"/>
      <c r="D223" s="5">
        <v>0</v>
      </c>
      <c r="E223" s="252"/>
      <c r="F223" s="96"/>
      <c r="G223" s="96"/>
      <c r="H223" s="96"/>
      <c r="I223" s="96"/>
      <c r="J223" s="96"/>
      <c r="K223" s="96"/>
      <c r="L223" s="166"/>
      <c r="M223" s="166"/>
      <c r="N223" s="166"/>
      <c r="O223" s="166"/>
    </row>
    <row r="224" spans="1:18" x14ac:dyDescent="0.25">
      <c r="A224" s="5" t="s">
        <v>3450</v>
      </c>
      <c r="B224" s="271">
        <v>0</v>
      </c>
      <c r="C224" s="271">
        <v>0</v>
      </c>
      <c r="D224" s="5">
        <v>0</v>
      </c>
      <c r="E224" s="5"/>
      <c r="F224" s="96"/>
      <c r="G224" s="96"/>
      <c r="H224" s="96"/>
      <c r="I224" s="96"/>
      <c r="J224" s="96"/>
      <c r="K224" s="96"/>
      <c r="L224" s="166"/>
      <c r="M224" s="166"/>
      <c r="N224" s="166"/>
      <c r="O224" s="342"/>
    </row>
    <row r="225" spans="1:18" x14ac:dyDescent="0.25">
      <c r="A225" s="5" t="s">
        <v>3451</v>
      </c>
      <c r="B225" s="271">
        <v>0</v>
      </c>
      <c r="C225" s="271"/>
      <c r="D225" s="5">
        <v>1</v>
      </c>
      <c r="E225" s="135" t="s">
        <v>2843</v>
      </c>
      <c r="F225" s="96"/>
      <c r="G225" s="96"/>
      <c r="H225" s="96"/>
      <c r="I225" s="96"/>
      <c r="J225" s="96"/>
      <c r="K225" s="96"/>
      <c r="L225" s="166"/>
      <c r="M225" s="166"/>
      <c r="N225" s="166"/>
      <c r="O225" s="342"/>
    </row>
    <row r="226" spans="1:18" x14ac:dyDescent="0.25">
      <c r="A226" s="5" t="s">
        <v>2887</v>
      </c>
      <c r="B226" s="271">
        <v>0</v>
      </c>
      <c r="C226" s="271"/>
      <c r="D226" s="5">
        <v>0</v>
      </c>
      <c r="F226" s="96"/>
      <c r="G226" s="96"/>
      <c r="H226" s="96"/>
      <c r="I226" s="96"/>
      <c r="J226" s="96"/>
      <c r="K226" s="96"/>
      <c r="L226" s="166"/>
      <c r="M226" s="166"/>
      <c r="N226" s="166"/>
      <c r="O226" s="166"/>
    </row>
    <row r="227" spans="1:18" x14ac:dyDescent="0.25">
      <c r="A227" s="5"/>
      <c r="B227" s="271"/>
      <c r="C227" s="271"/>
      <c r="D227" s="5"/>
      <c r="E227" s="135"/>
      <c r="F227" s="96"/>
      <c r="G227" s="96"/>
      <c r="H227" s="96"/>
      <c r="I227" s="96"/>
      <c r="J227" s="96"/>
      <c r="K227" s="96"/>
      <c r="L227" s="166"/>
      <c r="M227" s="166"/>
      <c r="N227" s="166"/>
      <c r="O227" s="166"/>
    </row>
    <row r="228" spans="1:18" x14ac:dyDescent="0.25">
      <c r="A228" s="94" t="s">
        <v>3</v>
      </c>
      <c r="B228" s="271"/>
      <c r="C228" s="271"/>
      <c r="D228" s="5"/>
      <c r="E228" s="135"/>
      <c r="F228" s="96"/>
      <c r="G228" s="96"/>
      <c r="H228" s="96"/>
      <c r="I228" s="96"/>
      <c r="J228" s="96"/>
      <c r="K228" s="96"/>
      <c r="L228" s="166"/>
      <c r="M228" s="166"/>
      <c r="N228" s="166"/>
      <c r="O228" s="166"/>
    </row>
    <row r="229" spans="1:18" x14ac:dyDescent="0.25">
      <c r="A229" s="6" t="s">
        <v>5806</v>
      </c>
      <c r="B229" s="271">
        <v>2</v>
      </c>
      <c r="C229" s="271">
        <v>25</v>
      </c>
      <c r="D229" s="5"/>
      <c r="E229" s="135"/>
      <c r="F229" s="96"/>
      <c r="G229" s="96"/>
      <c r="H229" s="96"/>
      <c r="I229" s="96"/>
      <c r="J229" s="96"/>
      <c r="K229" s="96"/>
      <c r="L229" s="166"/>
      <c r="M229" s="166"/>
      <c r="N229" s="166"/>
      <c r="O229" s="166"/>
    </row>
    <row r="230" spans="1:18" x14ac:dyDescent="0.25">
      <c r="A230" s="5" t="s">
        <v>5158</v>
      </c>
      <c r="B230" s="271"/>
      <c r="C230" s="271">
        <v>25</v>
      </c>
      <c r="D230" s="5"/>
      <c r="E230" s="135"/>
      <c r="F230" s="96"/>
      <c r="G230" s="96"/>
      <c r="H230" s="96"/>
      <c r="I230" s="96"/>
      <c r="J230" s="96"/>
      <c r="K230" s="96"/>
      <c r="L230" s="166"/>
      <c r="M230" s="166"/>
      <c r="N230" s="166"/>
      <c r="O230" s="166"/>
    </row>
    <row r="231" spans="1:18" ht="15.75" thickBot="1" x14ac:dyDescent="0.3">
      <c r="A231" s="5"/>
      <c r="B231" s="271"/>
      <c r="C231" s="271"/>
      <c r="D231" s="5"/>
      <c r="E231" s="135"/>
      <c r="F231" s="96"/>
      <c r="G231" s="96"/>
      <c r="H231" s="96"/>
      <c r="I231" s="96"/>
      <c r="J231" s="96"/>
      <c r="K231" s="96"/>
      <c r="L231" s="166"/>
      <c r="M231" s="166"/>
    </row>
    <row r="232" spans="1:18" ht="15.75" thickBot="1" x14ac:dyDescent="0.3">
      <c r="A232" s="179" t="s">
        <v>1739</v>
      </c>
      <c r="B232" s="179">
        <f>SUM(B176:B231)</f>
        <v>144</v>
      </c>
      <c r="C232" s="179">
        <f>SUM(C176:C231)</f>
        <v>211</v>
      </c>
      <c r="D232" s="179">
        <f>SUM(D179:D230)</f>
        <v>3</v>
      </c>
      <c r="E232" s="292" t="s">
        <v>6188</v>
      </c>
      <c r="F232" s="179"/>
      <c r="G232" s="179"/>
      <c r="H232" s="179"/>
      <c r="I232" s="179"/>
      <c r="J232" s="179"/>
      <c r="K232" s="179">
        <f>B232+C232+D232</f>
        <v>358</v>
      </c>
    </row>
    <row r="233" spans="1:18" ht="15.75" thickTop="1" x14ac:dyDescent="0.25">
      <c r="A233" s="24" t="s">
        <v>1802</v>
      </c>
      <c r="B233" s="24">
        <f>B232+B165</f>
        <v>859</v>
      </c>
      <c r="C233" s="24">
        <f>C165+C232</f>
        <v>1269</v>
      </c>
      <c r="D233" s="24">
        <f>D165+D232</f>
        <v>46</v>
      </c>
      <c r="E233" s="24"/>
      <c r="F233" s="24"/>
      <c r="G233" s="24"/>
      <c r="H233" s="24"/>
      <c r="I233" s="24"/>
      <c r="J233" s="24"/>
      <c r="K233" s="24">
        <f>K232+K165</f>
        <v>2174</v>
      </c>
    </row>
    <row r="236" spans="1:18" x14ac:dyDescent="0.25">
      <c r="A236" s="529" t="s">
        <v>2567</v>
      </c>
      <c r="B236" s="529"/>
      <c r="C236" s="529"/>
      <c r="D236" s="529"/>
      <c r="F236" s="250"/>
      <c r="G236" s="250"/>
      <c r="H236" s="250"/>
      <c r="M236" s="529" t="s">
        <v>2568</v>
      </c>
      <c r="N236" s="529"/>
    </row>
    <row r="237" spans="1:18" x14ac:dyDescent="0.25">
      <c r="A237" s="251" t="s">
        <v>2569</v>
      </c>
      <c r="E237" s="251" t="s">
        <v>2570</v>
      </c>
      <c r="L237" t="s">
        <v>2569</v>
      </c>
      <c r="P237" s="253" t="s">
        <v>2570</v>
      </c>
    </row>
    <row r="238" spans="1:18" x14ac:dyDescent="0.25">
      <c r="A238" s="252" t="s">
        <v>2571</v>
      </c>
      <c r="E238" s="252" t="s">
        <v>2571</v>
      </c>
      <c r="L238" s="252" t="s">
        <v>2571</v>
      </c>
      <c r="P238" s="251" t="s">
        <v>2571</v>
      </c>
    </row>
    <row r="239" spans="1:18" x14ac:dyDescent="0.25">
      <c r="A239" t="s">
        <v>6347</v>
      </c>
      <c r="E239" t="s">
        <v>6354</v>
      </c>
      <c r="L239" t="s">
        <v>6348</v>
      </c>
      <c r="P239" t="s">
        <v>6288</v>
      </c>
      <c r="Q239" s="253"/>
      <c r="R239" s="253"/>
    </row>
    <row r="240" spans="1:18" x14ac:dyDescent="0.25">
      <c r="A240" t="s">
        <v>6349</v>
      </c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</row>
    <row r="241" spans="1:18" x14ac:dyDescent="0.25">
      <c r="A241" t="s">
        <v>6350</v>
      </c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</row>
    <row r="242" spans="1:18" x14ac:dyDescent="0.25">
      <c r="A242" t="s">
        <v>6352</v>
      </c>
      <c r="H242" s="253"/>
      <c r="I242" s="253"/>
      <c r="J242" s="253"/>
      <c r="K242" s="253"/>
      <c r="L242" s="253"/>
      <c r="M242" s="253"/>
      <c r="N242" s="253"/>
      <c r="O242" s="253"/>
      <c r="Q242" s="253"/>
      <c r="R242" s="253"/>
    </row>
    <row r="243" spans="1:18" x14ac:dyDescent="0.25">
      <c r="A243" t="s">
        <v>6353</v>
      </c>
      <c r="H243" s="253"/>
      <c r="I243" s="253"/>
      <c r="J243" s="253"/>
      <c r="K243" s="253"/>
      <c r="L243" s="253"/>
      <c r="M243" s="253"/>
      <c r="N243" s="253"/>
      <c r="O243" s="253"/>
      <c r="Q243" s="253"/>
      <c r="R243" s="253"/>
    </row>
    <row r="244" spans="1:18" x14ac:dyDescent="0.25">
      <c r="A244" t="s">
        <v>6361</v>
      </c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</row>
    <row r="245" spans="1:18" x14ac:dyDescent="0.25"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</row>
    <row r="246" spans="1:18" x14ac:dyDescent="0.25">
      <c r="Q246" s="252"/>
      <c r="R246" s="252"/>
    </row>
    <row r="247" spans="1:18" x14ac:dyDescent="0.25">
      <c r="P247" s="253"/>
    </row>
    <row r="248" spans="1:18" x14ac:dyDescent="0.25">
      <c r="P248" s="253"/>
    </row>
    <row r="249" spans="1:18" x14ac:dyDescent="0.25">
      <c r="P249" s="253"/>
    </row>
    <row r="250" spans="1:18" ht="16.149999999999999" customHeight="1" x14ac:dyDescent="0.25">
      <c r="A250" s="253"/>
      <c r="E250" s="253"/>
      <c r="P250" s="253"/>
    </row>
    <row r="251" spans="1:18" ht="16.149999999999999" customHeight="1" x14ac:dyDescent="0.25">
      <c r="A251" s="253"/>
      <c r="E251" s="253"/>
      <c r="P251" s="253"/>
    </row>
    <row r="252" spans="1:18" ht="16.149999999999999" customHeight="1" x14ac:dyDescent="0.25">
      <c r="A252" s="253"/>
      <c r="E252" s="253"/>
      <c r="P252" s="253"/>
    </row>
    <row r="253" spans="1:18" x14ac:dyDescent="0.25">
      <c r="A253" s="253"/>
      <c r="E253" s="253"/>
      <c r="P253" s="253"/>
    </row>
    <row r="254" spans="1:18" x14ac:dyDescent="0.25">
      <c r="A254" s="253"/>
      <c r="E254" s="253"/>
      <c r="P254" s="253"/>
    </row>
    <row r="255" spans="1:18" x14ac:dyDescent="0.25">
      <c r="A255" s="253"/>
      <c r="E255" s="253"/>
      <c r="P255" s="253"/>
    </row>
    <row r="256" spans="1:18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3"/>
      <c r="E259" s="253"/>
    </row>
    <row r="260" spans="1:16" x14ac:dyDescent="0.25">
      <c r="A260" s="253"/>
      <c r="E260" s="253"/>
    </row>
    <row r="261" spans="1:16" x14ac:dyDescent="0.25">
      <c r="A261" s="253"/>
    </row>
    <row r="262" spans="1:16" x14ac:dyDescent="0.25">
      <c r="A262" s="253"/>
    </row>
    <row r="263" spans="1:16" x14ac:dyDescent="0.25">
      <c r="A263" s="253"/>
      <c r="E263" s="253"/>
    </row>
    <row r="264" spans="1:16" x14ac:dyDescent="0.25">
      <c r="A264" s="253"/>
      <c r="E264" s="253"/>
    </row>
    <row r="265" spans="1:16" x14ac:dyDescent="0.25">
      <c r="A265" s="253"/>
      <c r="E265" s="253"/>
    </row>
    <row r="266" spans="1:16" x14ac:dyDescent="0.25">
      <c r="A266" s="253"/>
      <c r="E266" s="253"/>
    </row>
    <row r="267" spans="1:16" x14ac:dyDescent="0.25">
      <c r="A267" s="253"/>
      <c r="E267" s="253"/>
    </row>
    <row r="268" spans="1:16" x14ac:dyDescent="0.25">
      <c r="E268" s="253"/>
    </row>
    <row r="269" spans="1:16" x14ac:dyDescent="0.25">
      <c r="A269" s="251" t="s">
        <v>2572</v>
      </c>
      <c r="E269" s="251" t="s">
        <v>2572</v>
      </c>
      <c r="L269" s="252" t="s">
        <v>2572</v>
      </c>
      <c r="P269" s="252" t="s">
        <v>2572</v>
      </c>
    </row>
    <row r="270" spans="1:16" x14ac:dyDescent="0.25">
      <c r="A270" s="253"/>
      <c r="B270" s="253"/>
      <c r="C270" s="253"/>
      <c r="D270" s="253"/>
      <c r="E270" s="253"/>
    </row>
    <row r="271" spans="1:16" x14ac:dyDescent="0.25">
      <c r="B271" s="253"/>
      <c r="C271" s="253"/>
      <c r="E271" s="253"/>
    </row>
    <row r="272" spans="1:16" x14ac:dyDescent="0.25">
      <c r="B272" s="253"/>
      <c r="C272" s="253"/>
      <c r="E272" s="253"/>
    </row>
    <row r="273" spans="1:16" x14ac:dyDescent="0.25">
      <c r="A273" s="253"/>
      <c r="B273" s="253"/>
      <c r="C273" s="253"/>
      <c r="E273" s="253"/>
      <c r="P273" s="253"/>
    </row>
    <row r="274" spans="1:16" x14ac:dyDescent="0.25">
      <c r="B274" s="253"/>
      <c r="C274" s="253"/>
      <c r="E274" s="253"/>
      <c r="P274" s="253"/>
    </row>
    <row r="275" spans="1:16" x14ac:dyDescent="0.25">
      <c r="B275" s="253"/>
      <c r="C275" s="253"/>
      <c r="E275" s="253"/>
    </row>
    <row r="276" spans="1:16" x14ac:dyDescent="0.25">
      <c r="A276" s="253"/>
      <c r="B276" s="253"/>
      <c r="C276" s="253"/>
      <c r="E276" s="253"/>
      <c r="P276" s="253"/>
    </row>
    <row r="277" spans="1:16" x14ac:dyDescent="0.25">
      <c r="A277" s="253"/>
      <c r="B277" s="253"/>
      <c r="C277" s="253"/>
      <c r="E277" s="253"/>
      <c r="L277" s="253"/>
      <c r="P277" s="253"/>
    </row>
    <row r="278" spans="1:16" x14ac:dyDescent="0.25">
      <c r="A278" s="253"/>
      <c r="B278" s="253"/>
      <c r="C278" s="253"/>
      <c r="E278" s="253"/>
      <c r="L278" s="253"/>
      <c r="P278" s="253"/>
    </row>
    <row r="279" spans="1:16" x14ac:dyDescent="0.25">
      <c r="A279" s="253"/>
      <c r="B279" s="253"/>
      <c r="C279" s="253"/>
      <c r="E279" s="253"/>
      <c r="P279" s="253"/>
    </row>
    <row r="280" spans="1:16" x14ac:dyDescent="0.25">
      <c r="B280" s="253"/>
      <c r="C280" s="253"/>
      <c r="D280" s="253"/>
      <c r="E280" s="253"/>
      <c r="P280" s="253"/>
    </row>
    <row r="281" spans="1:16" x14ac:dyDescent="0.25">
      <c r="B281" s="253"/>
      <c r="C281" s="253"/>
      <c r="D281" s="253"/>
      <c r="E281" s="253"/>
      <c r="P281" s="253"/>
    </row>
    <row r="282" spans="1:16" x14ac:dyDescent="0.25">
      <c r="A282" s="253"/>
      <c r="B282" s="253"/>
      <c r="C282" s="253"/>
      <c r="D282" s="253"/>
      <c r="E282" s="253"/>
      <c r="P282" s="253"/>
    </row>
    <row r="283" spans="1:16" x14ac:dyDescent="0.25">
      <c r="A283" s="253"/>
      <c r="B283" s="253"/>
      <c r="C283" s="253"/>
      <c r="D283" s="253"/>
      <c r="E283" s="253"/>
      <c r="F283" s="252"/>
      <c r="P283" s="253"/>
    </row>
    <row r="284" spans="1:16" x14ac:dyDescent="0.25">
      <c r="A284" s="253"/>
      <c r="B284" s="253"/>
      <c r="C284" s="253"/>
      <c r="D284" s="253"/>
      <c r="E284" s="253"/>
      <c r="P284" s="253"/>
    </row>
    <row r="285" spans="1:16" x14ac:dyDescent="0.25">
      <c r="A285" s="253"/>
      <c r="B285" s="253"/>
      <c r="C285" s="253"/>
      <c r="D285" s="253"/>
      <c r="E285" s="253"/>
      <c r="P285" s="253"/>
    </row>
    <row r="286" spans="1:16" x14ac:dyDescent="0.25">
      <c r="A286" s="253"/>
      <c r="B286" s="253"/>
      <c r="C286" s="253"/>
      <c r="D286" s="253"/>
      <c r="E286" s="253"/>
      <c r="P286" s="253"/>
    </row>
    <row r="287" spans="1:16" x14ac:dyDescent="0.25">
      <c r="A287" s="253"/>
      <c r="B287" s="253"/>
      <c r="C287" s="253"/>
      <c r="D287" s="253"/>
      <c r="E287" s="253"/>
      <c r="P287" s="253"/>
    </row>
    <row r="288" spans="1:16" x14ac:dyDescent="0.25">
      <c r="A288" s="253"/>
      <c r="B288" s="253"/>
      <c r="C288" s="253"/>
      <c r="D288" s="253"/>
      <c r="E288" s="253"/>
    </row>
    <row r="289" spans="1:18" x14ac:dyDescent="0.25">
      <c r="A289" s="253"/>
      <c r="B289" s="253"/>
      <c r="C289" s="253"/>
      <c r="D289" s="253"/>
      <c r="E289" s="253"/>
    </row>
    <row r="290" spans="1:18" x14ac:dyDescent="0.25">
      <c r="A290" s="253"/>
      <c r="B290" s="253"/>
      <c r="C290" s="253"/>
      <c r="D290" s="253"/>
      <c r="E290" s="253"/>
    </row>
    <row r="291" spans="1:18" x14ac:dyDescent="0.25">
      <c r="A291" s="253"/>
      <c r="B291" s="253"/>
      <c r="C291" s="253"/>
      <c r="D291" s="253"/>
      <c r="E291" s="253"/>
      <c r="P291" s="253"/>
      <c r="Q291" s="253"/>
    </row>
    <row r="292" spans="1:18" x14ac:dyDescent="0.25">
      <c r="A292" s="253"/>
      <c r="B292" s="253"/>
      <c r="C292" s="253"/>
      <c r="D292" s="253"/>
      <c r="E292" s="253"/>
      <c r="P292" s="253"/>
      <c r="Q292" s="253"/>
    </row>
    <row r="293" spans="1:18" x14ac:dyDescent="0.25">
      <c r="A293" s="253"/>
      <c r="B293" s="253"/>
      <c r="C293" s="253"/>
      <c r="D293" s="253"/>
      <c r="E293" s="253"/>
    </row>
    <row r="294" spans="1:18" x14ac:dyDescent="0.25">
      <c r="A294" s="253"/>
      <c r="B294" s="253"/>
      <c r="C294" s="253"/>
      <c r="D294" s="253"/>
      <c r="E294" s="253"/>
      <c r="P294" s="252"/>
      <c r="Q294" s="252"/>
      <c r="R294" s="252"/>
    </row>
    <row r="295" spans="1:18" x14ac:dyDescent="0.25">
      <c r="A295" s="253"/>
      <c r="B295" s="253"/>
      <c r="C295" s="253"/>
      <c r="D295" s="253"/>
      <c r="E295" s="253"/>
      <c r="P295" s="252"/>
      <c r="Q295" s="252"/>
    </row>
    <row r="296" spans="1:18" x14ac:dyDescent="0.25">
      <c r="A296" s="253"/>
      <c r="B296" s="253"/>
      <c r="C296" s="253"/>
      <c r="D296" s="253"/>
      <c r="E296" s="253"/>
    </row>
    <row r="297" spans="1:18" x14ac:dyDescent="0.25">
      <c r="A297" s="253"/>
      <c r="B297" s="253"/>
      <c r="C297" s="253"/>
      <c r="D297" s="253"/>
      <c r="E297" s="253"/>
    </row>
    <row r="298" spans="1:18" x14ac:dyDescent="0.25">
      <c r="A298" s="253"/>
      <c r="B298" s="253"/>
      <c r="C298" s="253"/>
      <c r="D298" s="253"/>
      <c r="E298" s="253"/>
    </row>
    <row r="299" spans="1:18" x14ac:dyDescent="0.25">
      <c r="A299" s="253"/>
      <c r="B299" s="253"/>
      <c r="C299" s="253"/>
      <c r="D299" s="253"/>
      <c r="E299" s="253"/>
    </row>
    <row r="300" spans="1:18" x14ac:dyDescent="0.25">
      <c r="A300" s="253"/>
      <c r="B300" s="253"/>
      <c r="C300" s="253"/>
      <c r="D300" s="253"/>
      <c r="E300" s="253"/>
    </row>
    <row r="301" spans="1:18" x14ac:dyDescent="0.25">
      <c r="A301" s="253"/>
      <c r="B301" s="253"/>
      <c r="C301" s="253"/>
      <c r="D301" s="253"/>
      <c r="E301" s="253"/>
    </row>
    <row r="302" spans="1:18" x14ac:dyDescent="0.25">
      <c r="A302" s="253"/>
      <c r="B302" s="253"/>
      <c r="C302" s="253"/>
      <c r="D302" s="253"/>
      <c r="E302" s="253"/>
    </row>
    <row r="303" spans="1:18" x14ac:dyDescent="0.25">
      <c r="A303" s="253"/>
      <c r="B303" s="253"/>
      <c r="C303" s="253"/>
      <c r="D303" s="253"/>
      <c r="E303" s="392"/>
    </row>
    <row r="304" spans="1:18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253"/>
    </row>
    <row r="307" spans="1:5" x14ac:dyDescent="0.25">
      <c r="A307" s="253"/>
      <c r="B307" s="253"/>
      <c r="C307" s="253"/>
      <c r="D307" s="253"/>
      <c r="E307" s="253"/>
    </row>
    <row r="308" spans="1:5" x14ac:dyDescent="0.25">
      <c r="A308" s="253"/>
      <c r="B308" s="253"/>
      <c r="C308" s="253"/>
      <c r="D308" s="253"/>
      <c r="E308" s="392"/>
    </row>
    <row r="309" spans="1:5" x14ac:dyDescent="0.25">
      <c r="A309" s="253"/>
      <c r="B309" s="253"/>
      <c r="C309" s="253"/>
      <c r="D309" s="253"/>
      <c r="E309" s="392"/>
    </row>
    <row r="310" spans="1:5" x14ac:dyDescent="0.25">
      <c r="A310" s="253"/>
      <c r="B310" s="253"/>
      <c r="C310" s="253"/>
      <c r="D310" s="253"/>
      <c r="E310" s="392"/>
    </row>
    <row r="311" spans="1:5" x14ac:dyDescent="0.25">
      <c r="A311" s="253"/>
      <c r="B311" s="253"/>
      <c r="C311" s="253"/>
      <c r="D311" s="253"/>
      <c r="E311" s="392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2"/>
    </row>
    <row r="315" spans="1:5" x14ac:dyDescent="0.25">
      <c r="A315" s="253"/>
      <c r="B315" s="253"/>
      <c r="C315" s="253"/>
      <c r="D315" s="253"/>
      <c r="E315" s="392"/>
    </row>
    <row r="316" spans="1:5" x14ac:dyDescent="0.25">
      <c r="A316" s="253"/>
      <c r="B316" s="253"/>
      <c r="C316" s="253"/>
      <c r="D316" s="253"/>
      <c r="E316" s="392"/>
    </row>
    <row r="317" spans="1:5" x14ac:dyDescent="0.25">
      <c r="A317" s="253"/>
      <c r="B317" s="253"/>
      <c r="C317" s="253"/>
      <c r="D317" s="253"/>
      <c r="E317" s="392"/>
    </row>
    <row r="318" spans="1:5" x14ac:dyDescent="0.25">
      <c r="A318" s="253"/>
      <c r="B318" s="253"/>
      <c r="C318" s="253"/>
      <c r="D318" s="253"/>
      <c r="E318" s="394"/>
    </row>
    <row r="319" spans="1:5" x14ac:dyDescent="0.25">
      <c r="A319" s="253"/>
      <c r="B319" s="253"/>
      <c r="C319" s="253"/>
      <c r="D319" s="253"/>
      <c r="E319" s="394"/>
    </row>
    <row r="320" spans="1:5" x14ac:dyDescent="0.25">
      <c r="A320" s="253"/>
      <c r="B320" s="253"/>
      <c r="C320" s="253"/>
      <c r="D320" s="253"/>
      <c r="E320" s="394"/>
    </row>
    <row r="321" spans="1:5" x14ac:dyDescent="0.25">
      <c r="A321" s="253"/>
      <c r="B321" s="253"/>
      <c r="C321" s="253"/>
      <c r="D321" s="253"/>
      <c r="E321" s="394"/>
    </row>
    <row r="322" spans="1:5" x14ac:dyDescent="0.25">
      <c r="A322" s="253"/>
      <c r="B322" s="253"/>
      <c r="C322" s="253"/>
      <c r="D322" s="253"/>
      <c r="E322" s="394"/>
    </row>
    <row r="323" spans="1:5" x14ac:dyDescent="0.25">
      <c r="A323" s="253"/>
      <c r="B323" s="253"/>
      <c r="C323" s="253"/>
      <c r="D323" s="253"/>
      <c r="E323" s="394"/>
    </row>
    <row r="324" spans="1:5" x14ac:dyDescent="0.25">
      <c r="A324" s="253"/>
      <c r="B324" s="253"/>
      <c r="C324" s="253"/>
      <c r="D324" s="253"/>
      <c r="E324" s="394"/>
    </row>
    <row r="325" spans="1:5" x14ac:dyDescent="0.25">
      <c r="A325" s="253"/>
      <c r="B325" s="253"/>
      <c r="C325" s="253"/>
      <c r="D325" s="253"/>
      <c r="E325" s="394"/>
    </row>
    <row r="326" spans="1:5" x14ac:dyDescent="0.25">
      <c r="A326" s="253"/>
      <c r="B326" s="253"/>
      <c r="C326" s="253"/>
      <c r="D326" s="253"/>
    </row>
    <row r="327" spans="1:5" x14ac:dyDescent="0.25">
      <c r="A327" s="253"/>
      <c r="B327" s="253"/>
      <c r="C327" s="253"/>
      <c r="D327" s="253"/>
    </row>
    <row r="328" spans="1:5" x14ac:dyDescent="0.25">
      <c r="A328" s="253"/>
      <c r="B328" s="253"/>
      <c r="C328" s="253"/>
      <c r="D328" s="253"/>
    </row>
    <row r="329" spans="1:5" x14ac:dyDescent="0.25">
      <c r="A329" s="253"/>
      <c r="B329" s="253"/>
      <c r="C329" s="253"/>
      <c r="D329" s="253"/>
    </row>
    <row r="330" spans="1:5" x14ac:dyDescent="0.25">
      <c r="A330" s="253"/>
      <c r="B330" s="253"/>
      <c r="C330" s="253"/>
      <c r="D330" s="253"/>
    </row>
    <row r="331" spans="1:5" x14ac:dyDescent="0.25">
      <c r="A331" s="253"/>
      <c r="B331" s="253"/>
      <c r="C331" s="253"/>
      <c r="D331" s="253"/>
    </row>
    <row r="332" spans="1:5" x14ac:dyDescent="0.25">
      <c r="A332" s="253"/>
      <c r="B332" s="253"/>
      <c r="C332" s="253"/>
      <c r="D332" s="253"/>
    </row>
    <row r="333" spans="1:5" x14ac:dyDescent="0.25">
      <c r="A333" s="253"/>
      <c r="B333" s="253"/>
      <c r="C333" s="253"/>
      <c r="D333" s="253"/>
    </row>
    <row r="334" spans="1:5" x14ac:dyDescent="0.25">
      <c r="A334" s="253"/>
      <c r="B334" s="253"/>
      <c r="C334" s="253"/>
      <c r="D334" s="253"/>
    </row>
    <row r="335" spans="1:5" x14ac:dyDescent="0.25">
      <c r="A335" s="253"/>
      <c r="B335" s="253"/>
      <c r="C335" s="253"/>
      <c r="D335" s="253"/>
    </row>
    <row r="336" spans="1:5" x14ac:dyDescent="0.25">
      <c r="A336" s="253"/>
      <c r="B336" s="253"/>
      <c r="C336" s="253"/>
      <c r="D336" s="253"/>
    </row>
    <row r="337" spans="1:18" x14ac:dyDescent="0.25">
      <c r="A337" s="253"/>
      <c r="B337" s="253"/>
      <c r="C337" s="253"/>
      <c r="D337" s="253"/>
    </row>
    <row r="338" spans="1:18" x14ac:dyDescent="0.25">
      <c r="A338" s="253"/>
      <c r="B338" s="253"/>
      <c r="C338" s="253"/>
      <c r="D338" s="253"/>
    </row>
    <row r="340" spans="1:18" x14ac:dyDescent="0.25">
      <c r="A340" s="252" t="s">
        <v>2573</v>
      </c>
      <c r="E340" s="252" t="s">
        <v>2573</v>
      </c>
      <c r="L340" s="252" t="s">
        <v>2573</v>
      </c>
      <c r="P340" s="252" t="s">
        <v>2573</v>
      </c>
    </row>
    <row r="341" spans="1:18" x14ac:dyDescent="0.25">
      <c r="B341" s="166"/>
    </row>
    <row r="342" spans="1:18" x14ac:dyDescent="0.25">
      <c r="Q342" s="253"/>
      <c r="R342" s="253"/>
    </row>
    <row r="356" spans="1:16" x14ac:dyDescent="0.25">
      <c r="A356" s="252" t="s">
        <v>2574</v>
      </c>
      <c r="E356" s="252" t="s">
        <v>2574</v>
      </c>
      <c r="L356" s="252" t="s">
        <v>2574</v>
      </c>
      <c r="P356" s="252" t="s">
        <v>2574</v>
      </c>
    </row>
    <row r="357" spans="1:16" x14ac:dyDescent="0.25">
      <c r="A357" s="253" t="s">
        <v>6351</v>
      </c>
      <c r="B357" s="253"/>
      <c r="C357" s="253"/>
      <c r="D357" s="253"/>
      <c r="E357" s="253" t="s">
        <v>6355</v>
      </c>
      <c r="F357" s="253"/>
      <c r="G357" s="253"/>
    </row>
    <row r="358" spans="1:16" x14ac:dyDescent="0.25">
      <c r="A358" s="253" t="s">
        <v>6355</v>
      </c>
      <c r="B358" s="253"/>
      <c r="C358" s="253"/>
      <c r="D358" s="253"/>
      <c r="E358" s="253" t="s">
        <v>6356</v>
      </c>
      <c r="F358" s="253"/>
      <c r="G358" s="253"/>
    </row>
    <row r="359" spans="1:16" x14ac:dyDescent="0.25">
      <c r="A359" s="253" t="s">
        <v>6356</v>
      </c>
      <c r="B359" s="253"/>
      <c r="C359" s="253"/>
      <c r="D359" s="253"/>
      <c r="E359" s="253" t="s">
        <v>6357</v>
      </c>
      <c r="F359" s="253"/>
      <c r="G359" s="253"/>
    </row>
    <row r="360" spans="1:16" x14ac:dyDescent="0.25">
      <c r="A360" s="253" t="s">
        <v>6357</v>
      </c>
      <c r="B360" s="253"/>
      <c r="C360" s="253"/>
      <c r="D360" s="253"/>
      <c r="E360" s="253" t="s">
        <v>6358</v>
      </c>
      <c r="F360" s="253"/>
      <c r="G360" s="253"/>
    </row>
    <row r="361" spans="1:16" x14ac:dyDescent="0.25">
      <c r="A361" s="253" t="s">
        <v>6358</v>
      </c>
      <c r="B361" s="253"/>
      <c r="C361" s="253"/>
      <c r="D361" s="253"/>
      <c r="E361" s="253" t="s">
        <v>6359</v>
      </c>
      <c r="F361" s="253"/>
    </row>
    <row r="362" spans="1:16" x14ac:dyDescent="0.25">
      <c r="A362" s="253" t="s">
        <v>6359</v>
      </c>
      <c r="B362" s="253"/>
      <c r="C362" s="253"/>
      <c r="D362" s="253"/>
      <c r="E362" s="253" t="s">
        <v>6360</v>
      </c>
    </row>
    <row r="363" spans="1:16" x14ac:dyDescent="0.25">
      <c r="A363" s="253" t="s">
        <v>6360</v>
      </c>
      <c r="C363" s="253"/>
      <c r="D363" s="253"/>
      <c r="E363" s="253"/>
    </row>
    <row r="364" spans="1:16" x14ac:dyDescent="0.25">
      <c r="C364" s="253"/>
      <c r="D364" s="253"/>
      <c r="E364" s="253"/>
    </row>
    <row r="365" spans="1:16" x14ac:dyDescent="0.25">
      <c r="A365" s="253"/>
      <c r="C365" s="253"/>
      <c r="D365" s="253"/>
      <c r="E365" s="253"/>
    </row>
    <row r="366" spans="1:16" x14ac:dyDescent="0.25">
      <c r="A366" s="253"/>
      <c r="C366" s="253"/>
      <c r="D366" s="253"/>
    </row>
    <row r="367" spans="1:16" x14ac:dyDescent="0.25">
      <c r="A367" s="253"/>
    </row>
    <row r="370" spans="1:6" x14ac:dyDescent="0.25">
      <c r="A370" s="252"/>
      <c r="F370" s="252"/>
    </row>
    <row r="371" spans="1:6" x14ac:dyDescent="0.25">
      <c r="A371" s="252"/>
      <c r="F371" s="252"/>
    </row>
    <row r="372" spans="1:6" x14ac:dyDescent="0.25">
      <c r="A372" s="252"/>
      <c r="E372" s="252"/>
      <c r="F372" s="252"/>
    </row>
    <row r="373" spans="1:6" x14ac:dyDescent="0.25">
      <c r="A373" s="252"/>
      <c r="E373" s="252"/>
      <c r="F373" s="252"/>
    </row>
    <row r="374" spans="1:6" x14ac:dyDescent="0.25">
      <c r="A374" s="252"/>
      <c r="E374" s="252"/>
      <c r="F374" s="252"/>
    </row>
    <row r="375" spans="1:6" x14ac:dyDescent="0.25">
      <c r="A375" s="252"/>
      <c r="E375" s="252"/>
      <c r="F375" s="252"/>
    </row>
    <row r="376" spans="1:6" x14ac:dyDescent="0.25">
      <c r="A376" s="252"/>
      <c r="E376" s="252"/>
      <c r="F376" s="252"/>
    </row>
    <row r="377" spans="1:6" x14ac:dyDescent="0.25">
      <c r="A377" s="252"/>
      <c r="E377" s="252"/>
      <c r="F377" s="252"/>
    </row>
    <row r="378" spans="1:6" x14ac:dyDescent="0.25">
      <c r="E378" s="252"/>
      <c r="F378" s="252"/>
    </row>
    <row r="379" spans="1:6" x14ac:dyDescent="0.25">
      <c r="A379" s="253"/>
      <c r="E379" s="252"/>
      <c r="F379" s="252"/>
    </row>
    <row r="380" spans="1:6" x14ac:dyDescent="0.25">
      <c r="A380" s="253"/>
      <c r="E380" s="252"/>
      <c r="F380" s="252"/>
    </row>
    <row r="381" spans="1:6" x14ac:dyDescent="0.25">
      <c r="A381" s="253"/>
      <c r="E381" s="252"/>
      <c r="F381" s="252"/>
    </row>
    <row r="382" spans="1:6" x14ac:dyDescent="0.25">
      <c r="A382" s="253"/>
      <c r="E382" s="252"/>
      <c r="F382" s="252"/>
    </row>
    <row r="383" spans="1:6" x14ac:dyDescent="0.25">
      <c r="A383" s="253"/>
      <c r="E383" s="252"/>
      <c r="F383" s="252"/>
    </row>
    <row r="384" spans="1:6" x14ac:dyDescent="0.25">
      <c r="A384" s="253"/>
      <c r="E384" s="253"/>
    </row>
    <row r="385" spans="1:16" x14ac:dyDescent="0.25">
      <c r="A385" s="253"/>
      <c r="E385" s="253"/>
    </row>
    <row r="386" spans="1:16" x14ac:dyDescent="0.25">
      <c r="A386" s="253"/>
      <c r="E386" s="253"/>
    </row>
    <row r="387" spans="1:16" x14ac:dyDescent="0.25">
      <c r="E387" s="253"/>
    </row>
    <row r="388" spans="1:16" x14ac:dyDescent="0.25">
      <c r="A388" s="252" t="s">
        <v>2587</v>
      </c>
      <c r="E388" s="252" t="s">
        <v>2587</v>
      </c>
      <c r="L388" s="252" t="s">
        <v>2587</v>
      </c>
      <c r="P388" s="252" t="s">
        <v>2587</v>
      </c>
    </row>
    <row r="389" spans="1:16" x14ac:dyDescent="0.25">
      <c r="C389" s="253"/>
      <c r="D389" s="253"/>
      <c r="E389" s="253"/>
    </row>
    <row r="390" spans="1:16" x14ac:dyDescent="0.25">
      <c r="A390" s="253"/>
      <c r="B390" s="253"/>
      <c r="C390" s="253"/>
      <c r="D390" s="253"/>
    </row>
    <row r="391" spans="1:16" x14ac:dyDescent="0.25">
      <c r="B391" s="253"/>
      <c r="C391" s="253"/>
      <c r="D391" s="253"/>
      <c r="E391" s="253"/>
    </row>
    <row r="392" spans="1:16" x14ac:dyDescent="0.25">
      <c r="B392" s="253"/>
      <c r="C392" s="253"/>
      <c r="D392" s="253"/>
      <c r="E392" s="253"/>
    </row>
    <row r="393" spans="1:16" x14ac:dyDescent="0.25">
      <c r="B393" s="253"/>
      <c r="C393" s="253"/>
      <c r="D393" s="253"/>
      <c r="E393" s="253"/>
    </row>
    <row r="394" spans="1:16" x14ac:dyDescent="0.25">
      <c r="A394" s="253"/>
      <c r="B394" s="253"/>
      <c r="C394" s="253"/>
      <c r="D394" s="253"/>
      <c r="E394" s="253"/>
    </row>
    <row r="395" spans="1:16" x14ac:dyDescent="0.25">
      <c r="A395" s="253"/>
      <c r="B395" s="253"/>
      <c r="C395" s="253"/>
      <c r="D395" s="253"/>
      <c r="E395" s="253"/>
    </row>
    <row r="396" spans="1:16" x14ac:dyDescent="0.25">
      <c r="A396" s="253"/>
      <c r="B396" s="253"/>
      <c r="C396" s="253"/>
      <c r="D396" s="253"/>
      <c r="E396" s="253"/>
    </row>
    <row r="397" spans="1:16" x14ac:dyDescent="0.25">
      <c r="A397" s="253"/>
      <c r="B397" s="253"/>
    </row>
    <row r="398" spans="1:16" x14ac:dyDescent="0.25">
      <c r="A398" s="253"/>
    </row>
    <row r="399" spans="1:16" x14ac:dyDescent="0.25">
      <c r="A399" s="253"/>
    </row>
    <row r="400" spans="1:16" x14ac:dyDescent="0.25">
      <c r="A400" s="253"/>
    </row>
  </sheetData>
  <mergeCells count="3">
    <mergeCell ref="A1:K1"/>
    <mergeCell ref="A236:D236"/>
    <mergeCell ref="M236:N23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Y390"/>
  <sheetViews>
    <sheetView zoomScaleNormal="100" workbookViewId="0">
      <pane ySplit="2" topLeftCell="A150" activePane="bottomLeft" state="frozen"/>
      <selection pane="bottomLeft" activeCell="R164" sqref="R164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6343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0</v>
      </c>
      <c r="D4" s="24">
        <v>0</v>
      </c>
      <c r="E4" s="97"/>
      <c r="F4" s="349">
        <f>C4+C9+C17+C26+C31+C36+C47+C52+C109+C121+C130+C139+C149+C58+C84+C91+C10+C18+C59+C122+C131+C150+C104+C92</f>
        <v>0</v>
      </c>
      <c r="G4" s="24">
        <f>C5+C11+C19+C27+C32+C39+C48+C111+C123+C124+C132+C133+C141+C151+C53+C62+C85+C94+C12+C20+C63+C112+C142+C152+C105+C95</f>
        <v>389</v>
      </c>
      <c r="H4" s="24">
        <f>C6+C13+C21+C28+C33+C42+C49+C54+C113+C125+C126+C134+C143+C153+C135+C86+C97+C66+C67+C114+C106+C98</f>
        <v>378</v>
      </c>
      <c r="I4" s="24">
        <f>C7+C29+C34+C44+C50+C55+C115+C127+C136+C145+C155+C156+C128+C87+C100+C70+C72+C137+C116+C45</f>
        <v>290</v>
      </c>
      <c r="J4" s="24"/>
      <c r="K4" s="170">
        <f>F4+G4+H4+I4</f>
        <v>1057</v>
      </c>
      <c r="O4" s="303"/>
      <c r="P4" s="220"/>
    </row>
    <row r="5" spans="1:19" x14ac:dyDescent="0.25">
      <c r="A5" s="62">
        <v>121</v>
      </c>
      <c r="B5" s="24">
        <v>6</v>
      </c>
      <c r="C5" s="24">
        <v>25</v>
      </c>
      <c r="D5" s="5">
        <v>0</v>
      </c>
      <c r="E5" s="135"/>
      <c r="F5" s="5" t="s">
        <v>1770</v>
      </c>
      <c r="G5" s="5"/>
      <c r="H5" s="5"/>
      <c r="I5" s="5"/>
      <c r="J5" s="5"/>
      <c r="K5" s="5"/>
      <c r="M5" s="451"/>
      <c r="N5" s="220" t="s">
        <v>6209</v>
      </c>
      <c r="O5" s="220"/>
    </row>
    <row r="6" spans="1:19" x14ac:dyDescent="0.25">
      <c r="A6" s="62">
        <v>131</v>
      </c>
      <c r="B6" s="24">
        <v>2</v>
      </c>
      <c r="C6" s="24">
        <v>22</v>
      </c>
      <c r="D6" s="5">
        <v>0</v>
      </c>
      <c r="E6" s="338"/>
      <c r="F6" s="94">
        <f>SUM(B4+B9+B10+B17+B18+B26+B31+B36+B47+B52+B58+B59+B84+B91+B109+B110+B121+B122+B130+B131+B139+B140+B149+B150+B92+B60+B37+B61+B77+B78+B104+B93+B38+B159)</f>
        <v>0</v>
      </c>
      <c r="G6" s="5">
        <f>B5+B11+B12+B19+B20+B27+B32+B39+B48+B53+B111+B123+B124+B132+B141+B151+B152+B133+B62+B85+B94+B63+B112+B142+B64+B65+B95+B40+B79+B80+B105+B96+B41+B160</f>
        <v>348</v>
      </c>
      <c r="H6" s="5">
        <f>B6+B13+B14+B21+B22+B28+B33+B42+B49+B54+B113+B125+B126+B134+B135+B143+B153+B154+B86+B97+B66+B67+B114+B144+B70+B43+B68+B69+B98+B81+B82+B99+B106</f>
        <v>229</v>
      </c>
      <c r="I6" s="5">
        <f>B7+B29+B34+B44+B50+B55+B115+B127+B136+B137+B145+B155+B156+B87+B100+B72+B128+B73+B71+B116+B146+B45+B74+B75+B101</f>
        <v>138</v>
      </c>
      <c r="J6" s="5"/>
      <c r="K6" s="94">
        <f>SUM(F6+G6+H6+I6)</f>
        <v>715</v>
      </c>
      <c r="M6" s="451"/>
      <c r="N6" s="8" t="s">
        <v>6210</v>
      </c>
    </row>
    <row r="7" spans="1:19" x14ac:dyDescent="0.25">
      <c r="A7" s="62">
        <v>141</v>
      </c>
      <c r="B7" s="5">
        <v>0</v>
      </c>
      <c r="C7" s="24">
        <v>19</v>
      </c>
      <c r="D7" s="5">
        <v>1</v>
      </c>
      <c r="E7" s="5"/>
      <c r="F7" s="5"/>
      <c r="G7" s="5"/>
      <c r="H7" s="5"/>
      <c r="I7" s="5"/>
      <c r="J7" s="5"/>
      <c r="K7" s="5"/>
      <c r="M7" s="451"/>
      <c r="N7" s="8" t="s">
        <v>6211</v>
      </c>
    </row>
    <row r="8" spans="1:19" x14ac:dyDescent="0.25">
      <c r="A8" s="84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K8" s="5"/>
    </row>
    <row r="9" spans="1:19" x14ac:dyDescent="0.25">
      <c r="A9" s="62">
        <v>211</v>
      </c>
      <c r="B9" s="5">
        <v>0</v>
      </c>
      <c r="C9" s="5">
        <v>0</v>
      </c>
      <c r="D9" s="5"/>
      <c r="E9" s="5"/>
      <c r="F9" s="94">
        <f>D4+D9+D10+D17+D18+D26+D31+D36+D47+D52+D109+D121+D122+D130+D131+D139+D140+D149+D150+D58+D84+D91+D59+D110+D37+D77+D93</f>
        <v>7</v>
      </c>
      <c r="G9" s="5">
        <f>D5+D11+D12+D19+D20+D27+D32+D39+D48+D53+D111+D123+D124+D132+D133+D141+D151+D152+D62+D85+D94+D63+D112+D142+D64+D95+D79+D80+D40</f>
        <v>7</v>
      </c>
      <c r="H9" s="5">
        <f>D6+D13+D14+D21+D22+D28+D33+D42+D49+D54+D113+D125+D126+D134+D143+D153+D154+D63+D86+D97+D66+D67+D144+D114+D43</f>
        <v>13</v>
      </c>
      <c r="I9" s="5">
        <f>D7+D29+D34+D44+D50+D55+D115+D127+D136+D137+D145+D155+D156+D87+D100+D70+D72+D128+D75+D101</f>
        <v>14</v>
      </c>
      <c r="J9" s="5"/>
      <c r="K9" s="94">
        <f>SUM(F9+G9+H9+I9)</f>
        <v>41</v>
      </c>
    </row>
    <row r="10" spans="1:19" x14ac:dyDescent="0.25">
      <c r="A10" s="62" t="s">
        <v>2874</v>
      </c>
      <c r="B10" s="5">
        <v>0</v>
      </c>
      <c r="C10" s="5"/>
      <c r="D10" s="5"/>
      <c r="E10" s="5"/>
      <c r="F10" s="5"/>
      <c r="G10" s="5"/>
      <c r="H10" s="5"/>
      <c r="I10" s="5"/>
      <c r="J10" s="5"/>
      <c r="K10" s="94">
        <f>K4+K6+K9</f>
        <v>1813</v>
      </c>
      <c r="M10" s="451"/>
      <c r="N10" s="220"/>
    </row>
    <row r="11" spans="1:19" x14ac:dyDescent="0.25">
      <c r="A11" s="62">
        <v>221</v>
      </c>
      <c r="B11" s="5">
        <v>0</v>
      </c>
      <c r="C11" s="5">
        <v>25</v>
      </c>
      <c r="D11" s="5">
        <v>0</v>
      </c>
      <c r="E11" s="254"/>
      <c r="F11" s="5" t="s">
        <v>1776</v>
      </c>
      <c r="G11" s="5"/>
      <c r="H11" s="5"/>
      <c r="I11" s="5"/>
      <c r="J11" s="5"/>
      <c r="K11" s="5"/>
      <c r="M11" s="451"/>
      <c r="N11" s="8"/>
    </row>
    <row r="12" spans="1:19" x14ac:dyDescent="0.25">
      <c r="A12" s="62" t="s">
        <v>2875</v>
      </c>
      <c r="B12" s="5">
        <v>18</v>
      </c>
      <c r="C12" s="5"/>
      <c r="D12" s="5">
        <v>0</v>
      </c>
      <c r="E12" s="338"/>
      <c r="F12" s="5"/>
      <c r="G12" s="5"/>
      <c r="H12" s="5"/>
      <c r="I12" s="5"/>
      <c r="J12" s="5"/>
      <c r="K12" s="5"/>
      <c r="N12" s="8" t="s">
        <v>6345</v>
      </c>
      <c r="P12" s="220"/>
    </row>
    <row r="13" spans="1:19" x14ac:dyDescent="0.25">
      <c r="A13" s="62" t="s">
        <v>2893</v>
      </c>
      <c r="B13" s="5">
        <v>0</v>
      </c>
      <c r="C13" s="5">
        <v>24</v>
      </c>
      <c r="D13" s="5">
        <v>1</v>
      </c>
      <c r="E13" s="135" t="s">
        <v>2843</v>
      </c>
      <c r="F13" s="5">
        <f>SUM(F4+F6+F9)</f>
        <v>7</v>
      </c>
      <c r="G13" s="5">
        <f>SUM(G4+G6+G9)</f>
        <v>744</v>
      </c>
      <c r="H13" s="5">
        <f>SUM(H4+H6+H9)</f>
        <v>620</v>
      </c>
      <c r="I13" s="5">
        <f>SUM(I4+I6+I9)</f>
        <v>442</v>
      </c>
      <c r="J13" s="5"/>
      <c r="K13" s="94">
        <f>SUM(F13+G13+H13+I13)</f>
        <v>1813</v>
      </c>
      <c r="M13" s="451"/>
      <c r="N13" s="220" t="s">
        <v>6339</v>
      </c>
      <c r="O13" s="220"/>
      <c r="P13" s="252"/>
      <c r="Q13" s="252"/>
      <c r="R13" s="252"/>
      <c r="S13" s="252"/>
    </row>
    <row r="14" spans="1:19" x14ac:dyDescent="0.25">
      <c r="A14" s="62" t="s">
        <v>2876</v>
      </c>
      <c r="B14" s="5">
        <v>14</v>
      </c>
      <c r="C14" s="5"/>
      <c r="D14" s="5">
        <v>1</v>
      </c>
      <c r="E14" s="135" t="s">
        <v>2843</v>
      </c>
      <c r="F14" s="5"/>
      <c r="G14" s="5"/>
      <c r="H14" s="5"/>
      <c r="I14" s="5"/>
      <c r="J14" s="5"/>
      <c r="K14" s="94"/>
      <c r="M14" s="451"/>
      <c r="N14" t="s">
        <v>6340</v>
      </c>
      <c r="O14" s="303"/>
      <c r="P14" s="252"/>
      <c r="Q14" s="252"/>
      <c r="R14" s="252"/>
      <c r="S14" s="252"/>
    </row>
    <row r="15" spans="1:19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94"/>
      <c r="N15" t="s">
        <v>6341</v>
      </c>
      <c r="O15" s="252"/>
      <c r="P15" s="252"/>
      <c r="Q15" s="252"/>
      <c r="R15" s="252"/>
      <c r="S15" s="252"/>
    </row>
    <row r="16" spans="1:19" ht="30.6" customHeight="1" x14ac:dyDescent="0.25">
      <c r="A16" s="370" t="s">
        <v>178</v>
      </c>
      <c r="B16" s="5"/>
      <c r="C16" s="5"/>
      <c r="D16" s="5"/>
      <c r="E16" s="5"/>
      <c r="F16" s="5"/>
      <c r="G16" s="5"/>
      <c r="H16" s="5"/>
      <c r="I16" s="5"/>
      <c r="J16" s="5"/>
      <c r="K16" s="94"/>
      <c r="N16" s="8"/>
      <c r="O16" s="252"/>
      <c r="P16" s="252"/>
      <c r="Q16" s="252"/>
      <c r="R16" s="252"/>
      <c r="S16" s="252"/>
    </row>
    <row r="17" spans="1:19" x14ac:dyDescent="0.25">
      <c r="A17" s="62">
        <v>411</v>
      </c>
      <c r="B17" s="5">
        <v>0</v>
      </c>
      <c r="C17" s="5">
        <v>0</v>
      </c>
      <c r="D17" s="5">
        <v>0</v>
      </c>
      <c r="E17" s="5"/>
      <c r="F17" s="5"/>
      <c r="G17" s="5"/>
      <c r="H17" s="5"/>
      <c r="I17" s="5"/>
      <c r="J17" s="5"/>
      <c r="K17" s="5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6154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5"/>
      <c r="M18" s="451"/>
      <c r="N18" s="220" t="s">
        <v>6342</v>
      </c>
      <c r="O18" s="252"/>
      <c r="P18" s="252"/>
      <c r="Q18" s="252"/>
      <c r="R18" s="252"/>
      <c r="S18" s="252"/>
    </row>
    <row r="19" spans="1:19" x14ac:dyDescent="0.25">
      <c r="A19" s="62">
        <v>421</v>
      </c>
      <c r="B19" s="5">
        <v>0</v>
      </c>
      <c r="C19" s="5">
        <v>24</v>
      </c>
      <c r="D19" s="5">
        <v>0</v>
      </c>
      <c r="E19" s="338"/>
      <c r="F19" s="5"/>
      <c r="G19" s="5"/>
      <c r="H19" s="5"/>
      <c r="I19" s="5"/>
      <c r="J19" s="5"/>
      <c r="K19" s="94"/>
      <c r="N19" t="s">
        <v>3453</v>
      </c>
      <c r="O19" s="252"/>
    </row>
    <row r="20" spans="1:19" x14ac:dyDescent="0.25">
      <c r="A20" s="360">
        <v>422</v>
      </c>
      <c r="B20" s="5">
        <v>19</v>
      </c>
      <c r="C20" s="5"/>
      <c r="D20" s="5">
        <v>0</v>
      </c>
      <c r="E20" s="254"/>
      <c r="F20" s="5"/>
      <c r="G20" s="5"/>
      <c r="H20" s="5"/>
      <c r="I20" s="5"/>
      <c r="J20" s="5"/>
      <c r="K20" s="5"/>
      <c r="M20" s="451"/>
      <c r="N20" t="s">
        <v>6344</v>
      </c>
      <c r="O20" s="252"/>
    </row>
    <row r="21" spans="1:19" x14ac:dyDescent="0.25">
      <c r="A21" s="62">
        <v>431</v>
      </c>
      <c r="B21" s="5">
        <v>3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N21" s="8"/>
      <c r="O21" s="252"/>
    </row>
    <row r="22" spans="1:19" x14ac:dyDescent="0.25">
      <c r="A22" s="360">
        <v>432</v>
      </c>
      <c r="B22" s="5">
        <v>0</v>
      </c>
      <c r="C22" s="5"/>
      <c r="D22" s="5">
        <v>0</v>
      </c>
      <c r="E22" s="135"/>
      <c r="F22" s="5"/>
      <c r="G22" s="5"/>
      <c r="H22" s="5"/>
      <c r="I22" s="5"/>
      <c r="J22" s="5"/>
      <c r="K22" s="5"/>
      <c r="O22" s="252"/>
    </row>
    <row r="23" spans="1:19" x14ac:dyDescent="0.25">
      <c r="A23" s="360"/>
      <c r="B23" s="5"/>
      <c r="C23" s="5"/>
      <c r="D23" s="5"/>
      <c r="E23" s="135"/>
      <c r="F23" s="5"/>
      <c r="G23" s="5"/>
      <c r="H23" s="5"/>
      <c r="I23" s="5"/>
      <c r="J23" s="5"/>
      <c r="K23" s="5"/>
      <c r="N23" s="220" t="s">
        <v>6346</v>
      </c>
    </row>
    <row r="24" spans="1:19" x14ac:dyDescent="0.25">
      <c r="A24" s="360"/>
      <c r="B24" s="5"/>
      <c r="C24" s="5"/>
      <c r="D24" s="5"/>
      <c r="E24" s="135"/>
      <c r="F24" s="5"/>
      <c r="G24" s="5"/>
      <c r="H24" s="5"/>
      <c r="I24" s="5"/>
      <c r="J24" s="5"/>
      <c r="K24" s="5"/>
    </row>
    <row r="25" spans="1:19" ht="30.6" customHeight="1" x14ac:dyDescent="0.25">
      <c r="A25" s="350" t="s">
        <v>5115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N25" s="220" t="s">
        <v>6362</v>
      </c>
      <c r="O25" s="303"/>
    </row>
    <row r="26" spans="1:19" x14ac:dyDescent="0.25">
      <c r="A26" s="62">
        <v>611</v>
      </c>
      <c r="B26" s="5">
        <v>0</v>
      </c>
      <c r="C26" s="5">
        <v>0</v>
      </c>
      <c r="D26" s="5">
        <v>2</v>
      </c>
      <c r="E26" s="135" t="s">
        <v>3636</v>
      </c>
      <c r="F26" s="5"/>
      <c r="G26" s="5"/>
      <c r="H26" s="5"/>
      <c r="I26" s="5"/>
      <c r="J26" s="5"/>
      <c r="K26" s="5"/>
      <c r="M26" s="451"/>
      <c r="N26" s="451"/>
      <c r="O26" s="220"/>
    </row>
    <row r="27" spans="1:19" x14ac:dyDescent="0.25">
      <c r="A27" s="62">
        <v>621</v>
      </c>
      <c r="B27" s="5">
        <v>3</v>
      </c>
      <c r="C27" s="5">
        <v>25</v>
      </c>
      <c r="D27" s="5">
        <v>0</v>
      </c>
      <c r="E27" s="135"/>
      <c r="F27" s="5"/>
      <c r="G27" s="5"/>
      <c r="H27" s="5"/>
      <c r="I27" s="5"/>
      <c r="J27" s="5"/>
      <c r="K27" s="5"/>
      <c r="M27" s="451"/>
      <c r="N27" s="8"/>
    </row>
    <row r="28" spans="1:19" x14ac:dyDescent="0.25">
      <c r="A28" s="62">
        <v>631</v>
      </c>
      <c r="B28" s="5">
        <v>0</v>
      </c>
      <c r="C28" s="5">
        <v>21</v>
      </c>
      <c r="D28" s="108">
        <v>1</v>
      </c>
      <c r="E28" s="108"/>
      <c r="F28" s="108"/>
      <c r="G28" s="108"/>
      <c r="H28" s="108"/>
      <c r="I28" s="108"/>
      <c r="J28" s="108"/>
      <c r="K28" s="108"/>
      <c r="M28" s="451"/>
      <c r="N28" s="8"/>
    </row>
    <row r="29" spans="1:19" x14ac:dyDescent="0.25">
      <c r="A29" s="359">
        <v>641</v>
      </c>
      <c r="B29" s="5">
        <v>2</v>
      </c>
      <c r="C29" s="5">
        <v>23</v>
      </c>
      <c r="D29" s="108">
        <v>0</v>
      </c>
      <c r="E29" s="108"/>
      <c r="F29" s="108"/>
      <c r="G29" s="108"/>
      <c r="H29" s="108"/>
      <c r="I29" s="108"/>
      <c r="J29" s="108"/>
      <c r="K29" s="108"/>
      <c r="N29" s="220"/>
    </row>
    <row r="30" spans="1:19" ht="18" customHeight="1" x14ac:dyDescent="0.25">
      <c r="A30" s="351" t="s">
        <v>4</v>
      </c>
      <c r="B30" s="24"/>
      <c r="C30" s="24"/>
      <c r="D30" s="108"/>
      <c r="E30" s="108"/>
      <c r="F30" s="108"/>
      <c r="G30" s="108"/>
      <c r="H30" s="108"/>
      <c r="I30" s="108"/>
      <c r="J30" s="108"/>
      <c r="K30" s="108"/>
      <c r="O30" s="220"/>
      <c r="P30" s="220"/>
    </row>
    <row r="31" spans="1:19" x14ac:dyDescent="0.25">
      <c r="A31" s="359">
        <v>511</v>
      </c>
      <c r="B31" s="24">
        <v>0</v>
      </c>
      <c r="C31" s="24">
        <v>0</v>
      </c>
      <c r="D31" s="5">
        <v>0</v>
      </c>
      <c r="E31" s="108"/>
      <c r="F31" s="108"/>
      <c r="G31" s="108"/>
      <c r="H31" s="108"/>
      <c r="I31" s="108"/>
      <c r="J31" s="108"/>
      <c r="K31" s="108"/>
      <c r="M31" s="451"/>
      <c r="N31" s="220"/>
      <c r="O31" s="220"/>
    </row>
    <row r="32" spans="1:19" x14ac:dyDescent="0.25">
      <c r="A32" s="62">
        <v>521</v>
      </c>
      <c r="B32" s="5"/>
      <c r="C32" s="24">
        <v>20</v>
      </c>
      <c r="D32" s="5">
        <v>1</v>
      </c>
      <c r="E32" s="108"/>
      <c r="F32" s="108"/>
      <c r="G32" s="108"/>
      <c r="H32" s="108"/>
      <c r="I32" s="108"/>
      <c r="J32" s="108"/>
      <c r="K32" s="108"/>
      <c r="M32" s="451"/>
      <c r="N32" s="8"/>
    </row>
    <row r="33" spans="1:16" x14ac:dyDescent="0.25">
      <c r="A33" s="62">
        <v>531</v>
      </c>
      <c r="B33" s="5"/>
      <c r="C33" s="24">
        <v>17</v>
      </c>
      <c r="D33" s="5">
        <v>1</v>
      </c>
      <c r="E33" s="108"/>
      <c r="F33" s="108"/>
      <c r="G33" s="108"/>
      <c r="H33" s="108"/>
      <c r="I33" s="108"/>
      <c r="J33" s="108"/>
      <c r="K33" s="108"/>
      <c r="M33" s="451"/>
      <c r="N33" s="8"/>
      <c r="P33" s="220"/>
    </row>
    <row r="34" spans="1:16" x14ac:dyDescent="0.25">
      <c r="A34" s="361">
        <v>541</v>
      </c>
      <c r="B34" s="108"/>
      <c r="C34" s="5">
        <v>17</v>
      </c>
      <c r="D34" s="108">
        <v>1</v>
      </c>
      <c r="E34" s="108"/>
      <c r="F34" s="108"/>
      <c r="G34" s="108"/>
      <c r="H34" s="108"/>
      <c r="I34" s="108"/>
      <c r="J34" s="108"/>
      <c r="K34" s="108"/>
    </row>
    <row r="35" spans="1:16" x14ac:dyDescent="0.25">
      <c r="A35" s="368" t="s">
        <v>2215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O35" s="220"/>
    </row>
    <row r="36" spans="1:16" x14ac:dyDescent="0.25">
      <c r="A36" s="108" t="s">
        <v>2987</v>
      </c>
      <c r="B36" s="108">
        <v>0</v>
      </c>
      <c r="C36" s="108">
        <v>0</v>
      </c>
      <c r="D36" s="108">
        <v>0</v>
      </c>
      <c r="E36" s="260"/>
      <c r="F36" s="108"/>
      <c r="G36" s="108"/>
      <c r="H36" s="108"/>
      <c r="I36" s="108"/>
      <c r="J36" s="108"/>
      <c r="K36" s="108"/>
      <c r="O36" s="220"/>
    </row>
    <row r="37" spans="1:16" x14ac:dyDescent="0.25">
      <c r="A37" s="108" t="s">
        <v>4071</v>
      </c>
      <c r="B37" s="108">
        <v>0</v>
      </c>
      <c r="C37" s="108">
        <v>0</v>
      </c>
      <c r="D37" s="108">
        <v>1</v>
      </c>
      <c r="E37" s="260" t="s">
        <v>2843</v>
      </c>
      <c r="F37" s="108"/>
      <c r="G37" s="108"/>
      <c r="H37" s="108"/>
      <c r="I37" s="108"/>
      <c r="J37" s="108"/>
      <c r="K37" s="108"/>
      <c r="O37" s="220"/>
    </row>
    <row r="38" spans="1:16" x14ac:dyDescent="0.25">
      <c r="A38" s="108" t="s">
        <v>5795</v>
      </c>
      <c r="B38" s="108">
        <v>0</v>
      </c>
      <c r="C38" s="108"/>
      <c r="D38" s="108"/>
      <c r="E38" s="260"/>
      <c r="F38" s="108"/>
      <c r="G38" s="108"/>
      <c r="H38" s="108"/>
      <c r="I38" s="108"/>
      <c r="J38" s="108"/>
      <c r="K38" s="108"/>
      <c r="O38" s="220"/>
    </row>
    <row r="39" spans="1:16" x14ac:dyDescent="0.25">
      <c r="A39" s="108" t="s">
        <v>2988</v>
      </c>
      <c r="B39" s="108">
        <v>0</v>
      </c>
      <c r="C39" s="108">
        <v>25</v>
      </c>
      <c r="D39" s="108"/>
      <c r="E39" s="260"/>
      <c r="F39" s="108"/>
      <c r="G39" s="108"/>
      <c r="H39" s="108"/>
      <c r="I39" s="108"/>
      <c r="J39" s="108"/>
      <c r="K39" s="108"/>
      <c r="N39" s="220"/>
      <c r="O39" s="220"/>
    </row>
    <row r="40" spans="1:16" x14ac:dyDescent="0.25">
      <c r="A40" s="108" t="s">
        <v>4492</v>
      </c>
      <c r="B40" s="108">
        <v>25</v>
      </c>
      <c r="C40" s="108"/>
      <c r="D40" s="108">
        <v>1</v>
      </c>
      <c r="E40" s="260" t="s">
        <v>2843</v>
      </c>
      <c r="F40" s="108"/>
      <c r="G40" s="108"/>
      <c r="H40" s="108"/>
      <c r="I40" s="108"/>
      <c r="J40" s="108"/>
      <c r="K40" s="108"/>
      <c r="N40" s="220"/>
    </row>
    <row r="41" spans="1:16" x14ac:dyDescent="0.25">
      <c r="A41" s="108" t="s">
        <v>6363</v>
      </c>
      <c r="B41" s="108">
        <v>30</v>
      </c>
      <c r="C41" s="108"/>
      <c r="D41" s="108"/>
      <c r="E41" s="260"/>
      <c r="F41" s="108"/>
      <c r="G41" s="108"/>
      <c r="H41" s="108"/>
      <c r="I41" s="108"/>
      <c r="J41" s="108"/>
      <c r="K41" s="108"/>
      <c r="N41" s="220"/>
    </row>
    <row r="42" spans="1:16" x14ac:dyDescent="0.25">
      <c r="A42" s="108" t="s">
        <v>2989</v>
      </c>
      <c r="B42" s="108">
        <v>0</v>
      </c>
      <c r="C42" s="108">
        <v>24</v>
      </c>
      <c r="D42" s="108">
        <v>0</v>
      </c>
      <c r="E42" s="260"/>
      <c r="F42" s="108"/>
      <c r="G42" s="108"/>
      <c r="H42" s="108"/>
      <c r="I42" s="108"/>
      <c r="J42" s="108"/>
      <c r="K42" s="108"/>
    </row>
    <row r="43" spans="1:16" x14ac:dyDescent="0.25">
      <c r="A43" s="108" t="s">
        <v>5088</v>
      </c>
      <c r="B43" s="108">
        <v>22</v>
      </c>
      <c r="C43" s="108"/>
      <c r="D43" s="108">
        <v>0</v>
      </c>
      <c r="E43" s="260"/>
      <c r="F43" s="108"/>
      <c r="G43" s="108"/>
      <c r="H43" s="108"/>
      <c r="I43" s="108"/>
      <c r="J43" s="108"/>
      <c r="K43" s="108"/>
    </row>
    <row r="44" spans="1:16" x14ac:dyDescent="0.25">
      <c r="A44" s="108" t="s">
        <v>2990</v>
      </c>
      <c r="B44" s="108">
        <v>0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  <c r="K44" s="108"/>
      <c r="O44" s="303"/>
    </row>
    <row r="45" spans="1:16" x14ac:dyDescent="0.25">
      <c r="A45" s="108" t="s">
        <v>5761</v>
      </c>
      <c r="B45" s="108">
        <v>14</v>
      </c>
      <c r="C45" s="108"/>
      <c r="D45" s="108"/>
      <c r="E45" s="260"/>
      <c r="F45" s="108"/>
      <c r="G45" s="108"/>
      <c r="H45" s="108"/>
      <c r="I45" s="108"/>
      <c r="J45" s="108"/>
      <c r="K45" s="108"/>
      <c r="O45" s="303"/>
    </row>
    <row r="46" spans="1:16" ht="42.75" x14ac:dyDescent="0.25">
      <c r="A46" s="353" t="s">
        <v>5116</v>
      </c>
      <c r="B46" s="108"/>
      <c r="C46" s="108"/>
      <c r="D46" s="108"/>
      <c r="E46" s="260"/>
      <c r="F46" s="108"/>
      <c r="G46" s="108"/>
      <c r="H46" s="108"/>
      <c r="I46" s="108"/>
      <c r="J46" s="108"/>
      <c r="K46" s="108"/>
      <c r="O46" s="220"/>
    </row>
    <row r="47" spans="1:16" ht="15.75" thickBot="1" x14ac:dyDescent="0.3">
      <c r="A47" s="98" t="s">
        <v>2986</v>
      </c>
      <c r="B47" s="108">
        <v>0</v>
      </c>
      <c r="C47" s="108">
        <v>0</v>
      </c>
      <c r="D47" s="108">
        <v>1</v>
      </c>
      <c r="E47" s="108"/>
      <c r="F47" s="108"/>
      <c r="G47" s="108"/>
      <c r="H47" s="108"/>
      <c r="I47" s="108"/>
      <c r="J47" s="108"/>
      <c r="K47" s="108"/>
      <c r="O47" s="220"/>
    </row>
    <row r="48" spans="1:16" x14ac:dyDescent="0.25">
      <c r="A48" s="108" t="s">
        <v>2991</v>
      </c>
      <c r="B48" s="5">
        <v>0</v>
      </c>
      <c r="C48" s="108">
        <v>22</v>
      </c>
      <c r="D48" s="5">
        <v>1</v>
      </c>
      <c r="E48" s="5"/>
      <c r="F48" s="5"/>
      <c r="G48" s="5"/>
      <c r="H48" s="5"/>
      <c r="I48" s="5"/>
      <c r="J48" s="5"/>
      <c r="K48" s="5"/>
    </row>
    <row r="49" spans="1:20" x14ac:dyDescent="0.25">
      <c r="A49" s="5" t="s">
        <v>2992</v>
      </c>
      <c r="B49" s="5">
        <v>0</v>
      </c>
      <c r="C49" s="5">
        <v>25</v>
      </c>
      <c r="D49" s="5">
        <v>0</v>
      </c>
      <c r="E49" s="5"/>
      <c r="F49" s="5"/>
      <c r="G49" s="5"/>
      <c r="H49" s="5"/>
      <c r="I49" s="5"/>
      <c r="J49" s="5"/>
      <c r="K49" s="5"/>
    </row>
    <row r="50" spans="1:20" x14ac:dyDescent="0.25">
      <c r="A50" s="5" t="s">
        <v>2993</v>
      </c>
      <c r="B50" s="5">
        <v>0</v>
      </c>
      <c r="C50" s="5">
        <v>22</v>
      </c>
      <c r="D50" s="5">
        <v>0</v>
      </c>
      <c r="E50" s="5"/>
      <c r="F50" s="5"/>
      <c r="G50" s="5"/>
      <c r="H50" s="5"/>
      <c r="I50" s="5"/>
      <c r="J50" s="5"/>
      <c r="K50" s="5"/>
      <c r="O50" s="220"/>
    </row>
    <row r="51" spans="1:20" ht="28.5" x14ac:dyDescent="0.25">
      <c r="A51" s="354" t="s">
        <v>5117</v>
      </c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2994</v>
      </c>
      <c r="B52" s="5">
        <v>0</v>
      </c>
      <c r="C52" s="5">
        <v>0</v>
      </c>
      <c r="D52" s="5">
        <v>0</v>
      </c>
      <c r="E52" s="264"/>
      <c r="F52" s="5"/>
      <c r="G52" s="5"/>
      <c r="H52" s="5"/>
      <c r="I52" s="5"/>
      <c r="J52" s="5"/>
      <c r="K52" s="5"/>
      <c r="O52" s="220"/>
      <c r="T52" s="220"/>
    </row>
    <row r="53" spans="1:20" x14ac:dyDescent="0.25">
      <c r="A53" s="5" t="s">
        <v>2995</v>
      </c>
      <c r="B53" s="5">
        <v>1</v>
      </c>
      <c r="C53" s="5">
        <v>23</v>
      </c>
      <c r="D53" s="5">
        <v>0</v>
      </c>
      <c r="E53" s="5"/>
      <c r="F53" s="5"/>
      <c r="G53" s="5"/>
      <c r="H53" s="5"/>
      <c r="I53" s="5"/>
      <c r="J53" s="5"/>
      <c r="K53" s="5"/>
      <c r="O53" s="220"/>
    </row>
    <row r="54" spans="1:20" x14ac:dyDescent="0.25">
      <c r="A54" s="5" t="s">
        <v>2996</v>
      </c>
      <c r="B54" s="5">
        <v>0</v>
      </c>
      <c r="C54" s="5">
        <v>23</v>
      </c>
      <c r="D54" s="5">
        <v>1</v>
      </c>
      <c r="E54" s="135"/>
      <c r="F54" s="5"/>
      <c r="G54" s="5"/>
      <c r="H54" s="5"/>
      <c r="I54" s="5"/>
      <c r="J54" s="5"/>
      <c r="K54" s="5"/>
    </row>
    <row r="55" spans="1:20" x14ac:dyDescent="0.25">
      <c r="A55" s="5" t="s">
        <v>2997</v>
      </c>
      <c r="B55" s="5">
        <v>0</v>
      </c>
      <c r="C55" s="5">
        <v>23</v>
      </c>
      <c r="D55" s="5">
        <v>2</v>
      </c>
      <c r="E55" s="5"/>
      <c r="F55" s="5" t="s">
        <v>4326</v>
      </c>
      <c r="G55" s="5"/>
      <c r="H55" s="5"/>
      <c r="I55" s="5"/>
      <c r="J55" s="5"/>
      <c r="K55" s="5"/>
    </row>
    <row r="56" spans="1:20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O56" s="220"/>
    </row>
    <row r="57" spans="1:20" x14ac:dyDescent="0.25">
      <c r="A57" s="84" t="s">
        <v>3386</v>
      </c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20" x14ac:dyDescent="0.25">
      <c r="A58" s="5" t="s">
        <v>5096</v>
      </c>
      <c r="B58" s="5">
        <v>0</v>
      </c>
      <c r="C58" s="5"/>
      <c r="D58" s="5"/>
      <c r="E58" s="24"/>
      <c r="F58" s="5"/>
      <c r="G58" s="5"/>
      <c r="H58" s="5"/>
      <c r="I58" s="5"/>
      <c r="J58" s="5"/>
      <c r="K58" s="5"/>
      <c r="O58" s="220"/>
      <c r="P58" s="220"/>
    </row>
    <row r="59" spans="1:20" x14ac:dyDescent="0.25">
      <c r="A59" s="5" t="s">
        <v>5097</v>
      </c>
      <c r="B59" s="5">
        <v>0</v>
      </c>
      <c r="C59" s="5"/>
      <c r="D59" s="5">
        <v>0</v>
      </c>
      <c r="E59" s="264"/>
      <c r="F59" s="5"/>
      <c r="G59" s="5"/>
      <c r="H59" s="5"/>
      <c r="I59" s="5"/>
      <c r="J59" s="5"/>
      <c r="K59" s="5"/>
    </row>
    <row r="60" spans="1:20" x14ac:dyDescent="0.25">
      <c r="A60" s="5" t="s">
        <v>4060</v>
      </c>
      <c r="B60" s="5">
        <v>0</v>
      </c>
      <c r="C60" s="5"/>
      <c r="D60" s="5"/>
      <c r="E60" s="264"/>
      <c r="F60" s="5"/>
      <c r="G60" s="5"/>
      <c r="H60" s="5"/>
      <c r="I60" s="5"/>
      <c r="J60" s="5"/>
      <c r="K60" s="5"/>
      <c r="O60" s="220"/>
    </row>
    <row r="61" spans="1:20" x14ac:dyDescent="0.25">
      <c r="A61" s="5" t="s">
        <v>4081</v>
      </c>
      <c r="B61" s="5">
        <v>0</v>
      </c>
      <c r="C61" s="5"/>
      <c r="D61" s="5"/>
      <c r="E61" s="264"/>
      <c r="F61" s="5"/>
      <c r="G61" s="5"/>
      <c r="H61" s="5"/>
      <c r="I61" s="5"/>
      <c r="J61" s="5"/>
      <c r="K61" s="5"/>
      <c r="O61" s="220"/>
      <c r="P61" s="220"/>
    </row>
    <row r="62" spans="1:20" x14ac:dyDescent="0.25">
      <c r="A62" s="5" t="s">
        <v>5092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</row>
    <row r="63" spans="1:20" x14ac:dyDescent="0.25">
      <c r="A63" s="5" t="s">
        <v>5093</v>
      </c>
      <c r="B63" s="5">
        <v>26</v>
      </c>
      <c r="C63" s="5"/>
      <c r="D63" s="5"/>
      <c r="E63" s="2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4488</v>
      </c>
      <c r="B64" s="5">
        <v>24</v>
      </c>
      <c r="C64" s="5"/>
      <c r="D64" s="5">
        <v>0</v>
      </c>
      <c r="E64" s="264"/>
      <c r="F64" s="5"/>
      <c r="G64" s="5"/>
      <c r="H64" s="5"/>
      <c r="I64" s="5"/>
      <c r="J64" s="5"/>
      <c r="K64" s="5"/>
      <c r="O64" s="220"/>
      <c r="P64" s="220"/>
    </row>
    <row r="65" spans="1:16" x14ac:dyDescent="0.25">
      <c r="A65" s="5" t="s">
        <v>4489</v>
      </c>
      <c r="B65" s="5">
        <v>0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5094</v>
      </c>
      <c r="B66" s="5">
        <v>25</v>
      </c>
      <c r="C66" s="5"/>
      <c r="D66" s="5">
        <v>1</v>
      </c>
      <c r="E66" s="264" t="s">
        <v>2843</v>
      </c>
      <c r="F66" s="5"/>
      <c r="G66" s="5"/>
      <c r="H66" s="5"/>
      <c r="I66" s="5"/>
      <c r="J66" s="5"/>
      <c r="K66" s="5"/>
    </row>
    <row r="67" spans="1:16" x14ac:dyDescent="0.25">
      <c r="A67" s="5" t="s">
        <v>5095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5090</v>
      </c>
      <c r="B68" s="5">
        <v>29</v>
      </c>
      <c r="C68" s="5"/>
      <c r="D68" s="5"/>
      <c r="E68" s="2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5091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4487</v>
      </c>
      <c r="B70" s="5">
        <v>0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5089</v>
      </c>
      <c r="B71" s="5">
        <v>0</v>
      </c>
      <c r="C71" s="5"/>
      <c r="D71" s="5"/>
      <c r="E71" s="24"/>
      <c r="F71" s="5"/>
      <c r="G71" s="5"/>
      <c r="H71" s="5"/>
      <c r="I71" s="5"/>
      <c r="J71" s="5"/>
      <c r="K71" s="5"/>
      <c r="M71" s="220"/>
      <c r="N71" s="220"/>
    </row>
    <row r="72" spans="1:16" x14ac:dyDescent="0.25">
      <c r="A72" s="5" t="s">
        <v>5098</v>
      </c>
      <c r="B72" s="5">
        <v>26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5099</v>
      </c>
      <c r="B73" s="5">
        <v>28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5762</v>
      </c>
      <c r="B74" s="5">
        <v>31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5763</v>
      </c>
      <c r="B75" s="5">
        <v>0</v>
      </c>
      <c r="C75" s="5"/>
      <c r="D75" s="5">
        <v>2</v>
      </c>
      <c r="E75" s="264" t="s">
        <v>2843</v>
      </c>
      <c r="F75" s="5"/>
      <c r="G75" s="5"/>
      <c r="H75" s="5"/>
      <c r="I75" s="5"/>
      <c r="J75" s="5"/>
      <c r="K75" s="5"/>
    </row>
    <row r="76" spans="1:16" ht="30.6" customHeight="1" x14ac:dyDescent="0.25">
      <c r="A76" s="356" t="s">
        <v>4524</v>
      </c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 t="s">
        <v>4525</v>
      </c>
      <c r="B77" s="5">
        <v>0</v>
      </c>
      <c r="C77" s="5"/>
      <c r="D77" s="5">
        <v>1</v>
      </c>
      <c r="E77" s="264" t="s">
        <v>2843</v>
      </c>
      <c r="F77" s="5"/>
      <c r="G77" s="5"/>
      <c r="H77" s="5"/>
      <c r="I77" s="5"/>
      <c r="J77" s="5"/>
      <c r="K77" s="5"/>
    </row>
    <row r="78" spans="1:16" x14ac:dyDescent="0.25">
      <c r="A78" s="5" t="s">
        <v>4526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5100</v>
      </c>
      <c r="B79" s="5">
        <v>25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5101</v>
      </c>
      <c r="B80" s="5">
        <v>24</v>
      </c>
      <c r="C80" s="5"/>
      <c r="D80" s="5">
        <v>0</v>
      </c>
      <c r="E80" s="264"/>
      <c r="F80" s="5"/>
      <c r="G80" s="5"/>
      <c r="H80" s="5"/>
      <c r="I80" s="5"/>
      <c r="J80" s="5"/>
      <c r="K80" s="5"/>
    </row>
    <row r="81" spans="1:15" x14ac:dyDescent="0.25">
      <c r="A81" s="5" t="s">
        <v>5765</v>
      </c>
      <c r="B81" s="5">
        <v>22</v>
      </c>
      <c r="C81" s="5"/>
      <c r="D81" s="5"/>
      <c r="E81" s="264"/>
      <c r="F81" s="5"/>
      <c r="G81" s="5"/>
      <c r="H81" s="5"/>
      <c r="I81" s="5"/>
      <c r="J81" s="5"/>
      <c r="K81" s="5"/>
    </row>
    <row r="82" spans="1:15" x14ac:dyDescent="0.25">
      <c r="A82" s="5" t="s">
        <v>5764</v>
      </c>
      <c r="B82" s="5">
        <v>21</v>
      </c>
      <c r="C82" s="5"/>
      <c r="D82" s="5"/>
      <c r="E82" s="26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0</v>
      </c>
      <c r="C84" s="86">
        <v>0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1</v>
      </c>
      <c r="C85" s="86">
        <v>25</v>
      </c>
      <c r="D85" s="5">
        <v>1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0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</v>
      </c>
      <c r="C87" s="86">
        <v>22</v>
      </c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0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0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0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1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</v>
      </c>
      <c r="C95" s="5">
        <v>25</v>
      </c>
      <c r="D95" s="5">
        <v>0</v>
      </c>
      <c r="E95" s="264"/>
      <c r="F95" s="5"/>
      <c r="G95" s="5"/>
      <c r="H95" s="5"/>
      <c r="I95" s="5"/>
      <c r="J95" s="5"/>
      <c r="K95" s="5"/>
    </row>
    <row r="96" spans="1:15" x14ac:dyDescent="0.25">
      <c r="A96" s="5" t="s">
        <v>5767</v>
      </c>
      <c r="B96" s="5">
        <v>26</v>
      </c>
      <c r="C96" s="5"/>
      <c r="D96" s="5"/>
      <c r="E96" s="264"/>
      <c r="F96" s="5"/>
      <c r="G96" s="5"/>
      <c r="H96" s="5"/>
      <c r="I96" s="5"/>
      <c r="J96" s="5"/>
      <c r="K96" s="5"/>
    </row>
    <row r="97" spans="1:11" x14ac:dyDescent="0.25">
      <c r="A97" s="5" t="s">
        <v>4131</v>
      </c>
      <c r="B97" s="5">
        <v>0</v>
      </c>
      <c r="C97" s="5">
        <v>24</v>
      </c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5102</v>
      </c>
      <c r="B98" s="5">
        <v>0</v>
      </c>
      <c r="C98" s="5">
        <v>25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 t="s">
        <v>6364</v>
      </c>
      <c r="B99" s="5">
        <v>15</v>
      </c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 t="s">
        <v>4132</v>
      </c>
      <c r="B100" s="5">
        <v>0</v>
      </c>
      <c r="C100" s="5">
        <v>25</v>
      </c>
      <c r="D100" s="5">
        <v>0</v>
      </c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5766</v>
      </c>
      <c r="B101" s="5">
        <v>8</v>
      </c>
      <c r="C101" s="5"/>
      <c r="D101" s="5">
        <v>1</v>
      </c>
      <c r="E101" s="264" t="s">
        <v>2843</v>
      </c>
      <c r="F101" s="5"/>
      <c r="G101" s="5"/>
      <c r="H101" s="5"/>
      <c r="I101" s="5"/>
      <c r="J101" s="5"/>
      <c r="K101" s="5"/>
    </row>
    <row r="102" spans="1:11" x14ac:dyDescent="0.25">
      <c r="A102" s="5"/>
      <c r="B102" s="5"/>
      <c r="C102" s="5"/>
      <c r="D102" s="5"/>
      <c r="E102" s="24"/>
      <c r="F102" s="5"/>
      <c r="G102" s="5"/>
      <c r="H102" s="5"/>
      <c r="I102" s="5"/>
      <c r="J102" s="5"/>
      <c r="K102" s="5"/>
    </row>
    <row r="103" spans="1:11" ht="31.9" customHeight="1" x14ac:dyDescent="0.25">
      <c r="A103" s="356" t="s">
        <v>4547</v>
      </c>
      <c r="B103" s="5"/>
      <c r="C103" s="5"/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 t="s">
        <v>4548</v>
      </c>
      <c r="B104" s="5">
        <v>0</v>
      </c>
      <c r="C104" s="5">
        <v>0</v>
      </c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 t="s">
        <v>5103</v>
      </c>
      <c r="B105" s="5">
        <v>4</v>
      </c>
      <c r="C105" s="5">
        <v>25</v>
      </c>
      <c r="D105" s="5"/>
      <c r="E105" s="24"/>
      <c r="F105" s="5"/>
      <c r="G105" s="5"/>
      <c r="H105" s="5"/>
      <c r="I105" s="5"/>
      <c r="J105" s="5"/>
      <c r="K105" s="5"/>
    </row>
    <row r="106" spans="1:11" x14ac:dyDescent="0.25">
      <c r="A106" s="5" t="s">
        <v>5768</v>
      </c>
      <c r="B106" s="5">
        <v>4</v>
      </c>
      <c r="C106" s="5">
        <v>25</v>
      </c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/>
      <c r="B107" s="5"/>
      <c r="C107" s="5"/>
      <c r="D107" s="5"/>
      <c r="E107" s="24"/>
      <c r="F107" s="5"/>
      <c r="G107" s="5"/>
      <c r="H107" s="5"/>
      <c r="I107" s="5"/>
      <c r="J107" s="5"/>
      <c r="K107" s="5"/>
    </row>
    <row r="108" spans="1:11" ht="28.5" x14ac:dyDescent="0.25">
      <c r="A108" s="356" t="s">
        <v>3</v>
      </c>
      <c r="B108" s="5"/>
      <c r="C108" s="5"/>
      <c r="D108" s="5"/>
      <c r="E108" s="97"/>
      <c r="F108" s="5"/>
      <c r="G108" s="5"/>
      <c r="H108" s="5"/>
      <c r="I108" s="5"/>
      <c r="J108" s="5"/>
      <c r="K108" s="5"/>
    </row>
    <row r="109" spans="1:11" ht="13.9" customHeight="1" x14ac:dyDescent="0.25">
      <c r="A109" s="362" t="s">
        <v>2489</v>
      </c>
      <c r="B109" s="5">
        <v>0</v>
      </c>
      <c r="C109" s="5">
        <v>0</v>
      </c>
      <c r="D109" s="5">
        <v>0</v>
      </c>
      <c r="E109" s="3"/>
      <c r="F109" s="5"/>
      <c r="G109" s="5"/>
      <c r="H109" s="5"/>
      <c r="I109" s="5"/>
      <c r="J109" s="5"/>
      <c r="K109" s="5"/>
    </row>
    <row r="110" spans="1:11" ht="13.9" customHeight="1" x14ac:dyDescent="0.25">
      <c r="A110" s="362" t="s">
        <v>3456</v>
      </c>
      <c r="B110" s="5">
        <v>0</v>
      </c>
      <c r="C110" s="24"/>
      <c r="D110" s="5">
        <v>1</v>
      </c>
      <c r="E110" s="391" t="s">
        <v>5274</v>
      </c>
      <c r="F110" s="5"/>
      <c r="G110" s="5"/>
      <c r="H110" s="5"/>
      <c r="I110" s="5"/>
      <c r="J110" s="5"/>
      <c r="K110" s="5"/>
    </row>
    <row r="111" spans="1:11" x14ac:dyDescent="0.25">
      <c r="A111" s="362" t="s">
        <v>2490</v>
      </c>
      <c r="B111" s="5">
        <v>0</v>
      </c>
      <c r="C111" s="5">
        <v>0</v>
      </c>
      <c r="D111" s="5">
        <v>0</v>
      </c>
      <c r="E111" s="5"/>
      <c r="F111" s="5"/>
      <c r="G111" s="5"/>
      <c r="H111" s="5"/>
      <c r="I111" s="5"/>
      <c r="J111" s="5"/>
      <c r="K111" s="94"/>
    </row>
    <row r="112" spans="1:11" x14ac:dyDescent="0.25">
      <c r="A112" s="362" t="s">
        <v>3981</v>
      </c>
      <c r="B112" s="5">
        <v>13</v>
      </c>
      <c r="C112" s="24">
        <v>0</v>
      </c>
      <c r="D112" s="5">
        <v>2</v>
      </c>
      <c r="E112" s="397" t="s">
        <v>2843</v>
      </c>
      <c r="F112" s="5"/>
      <c r="G112" s="5"/>
      <c r="H112" s="5"/>
      <c r="I112" s="5"/>
      <c r="J112" s="5"/>
      <c r="K112" s="94"/>
    </row>
    <row r="113" spans="1:14" x14ac:dyDescent="0.25">
      <c r="A113" s="362" t="s">
        <v>100</v>
      </c>
      <c r="B113" s="5">
        <v>0</v>
      </c>
      <c r="C113" s="24">
        <v>0</v>
      </c>
      <c r="D113" s="5">
        <v>2</v>
      </c>
      <c r="E113" s="135"/>
      <c r="F113" s="5"/>
      <c r="G113" s="5"/>
      <c r="H113" s="5"/>
      <c r="I113" s="5"/>
      <c r="J113" s="5"/>
      <c r="K113" s="5"/>
    </row>
    <row r="114" spans="1:14" x14ac:dyDescent="0.25">
      <c r="A114" s="362" t="s">
        <v>4491</v>
      </c>
      <c r="B114" s="5">
        <v>14</v>
      </c>
      <c r="C114" s="5">
        <v>0</v>
      </c>
      <c r="D114" s="5">
        <v>0</v>
      </c>
      <c r="E114" s="135"/>
      <c r="F114" s="5"/>
      <c r="G114" s="5"/>
      <c r="H114" s="5"/>
      <c r="I114" s="5"/>
      <c r="J114" s="5"/>
      <c r="K114" s="5"/>
      <c r="M114" s="220"/>
      <c r="N114" s="220"/>
    </row>
    <row r="115" spans="1:14" x14ac:dyDescent="0.25">
      <c r="A115" s="362" t="s">
        <v>2491</v>
      </c>
      <c r="B115" s="5">
        <v>5</v>
      </c>
      <c r="C115" s="5">
        <v>22</v>
      </c>
      <c r="D115" s="5">
        <v>1</v>
      </c>
      <c r="E115" s="5"/>
      <c r="F115" s="5"/>
      <c r="G115" s="5"/>
      <c r="H115" s="5"/>
      <c r="I115" s="5"/>
      <c r="J115" s="5"/>
      <c r="K115" s="94"/>
      <c r="M115" s="220"/>
    </row>
    <row r="116" spans="1:14" x14ac:dyDescent="0.25">
      <c r="A116" s="369" t="s">
        <v>5104</v>
      </c>
      <c r="B116" s="5">
        <v>0</v>
      </c>
      <c r="C116" s="5">
        <v>0</v>
      </c>
      <c r="D116" s="5"/>
      <c r="E116" s="5"/>
      <c r="F116" s="5"/>
      <c r="G116" s="5"/>
      <c r="H116" s="5"/>
      <c r="I116" s="5"/>
      <c r="J116" s="5"/>
      <c r="K116" s="5"/>
      <c r="M116" s="220"/>
    </row>
    <row r="117" spans="1:14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4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</row>
    <row r="119" spans="1:14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94"/>
      <c r="M119" s="220"/>
    </row>
    <row r="120" spans="1:14" ht="28.5" x14ac:dyDescent="0.25">
      <c r="A120" s="356" t="s">
        <v>288</v>
      </c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62">
        <v>711</v>
      </c>
      <c r="B121" s="5">
        <v>0</v>
      </c>
      <c r="C121" s="5">
        <v>0</v>
      </c>
      <c r="D121" s="5">
        <v>0</v>
      </c>
      <c r="E121" s="135"/>
      <c r="F121" s="5"/>
      <c r="G121" s="5"/>
      <c r="H121" s="5"/>
      <c r="I121" s="5"/>
      <c r="J121" s="5"/>
      <c r="K121" s="5"/>
    </row>
    <row r="122" spans="1:14" x14ac:dyDescent="0.25">
      <c r="A122" s="62">
        <v>712</v>
      </c>
      <c r="B122" s="5">
        <v>0</v>
      </c>
      <c r="C122" s="5"/>
      <c r="D122" s="5">
        <v>0</v>
      </c>
      <c r="F122" s="5"/>
      <c r="G122" s="5"/>
      <c r="H122" s="5"/>
      <c r="I122" s="5"/>
      <c r="J122" s="5"/>
      <c r="K122" s="5"/>
    </row>
    <row r="123" spans="1:14" x14ac:dyDescent="0.25">
      <c r="A123" s="62">
        <v>721</v>
      </c>
      <c r="B123" s="5">
        <v>0</v>
      </c>
      <c r="C123" s="5">
        <v>25</v>
      </c>
      <c r="D123" s="5">
        <v>1</v>
      </c>
      <c r="E123" s="254"/>
      <c r="F123" s="5"/>
      <c r="G123" s="5"/>
      <c r="H123" s="5"/>
      <c r="I123" s="5"/>
      <c r="J123" s="5"/>
      <c r="K123" s="94"/>
    </row>
    <row r="124" spans="1:14" x14ac:dyDescent="0.25">
      <c r="A124" s="62">
        <v>722</v>
      </c>
      <c r="B124" s="5">
        <v>20</v>
      </c>
      <c r="C124" s="5">
        <v>0</v>
      </c>
      <c r="D124" s="5">
        <v>0</v>
      </c>
      <c r="F124" s="5"/>
      <c r="G124" s="5"/>
      <c r="H124" s="5"/>
      <c r="I124" s="5"/>
      <c r="J124" s="5"/>
      <c r="K124" s="5"/>
    </row>
    <row r="125" spans="1:14" x14ac:dyDescent="0.25">
      <c r="A125" s="62">
        <v>731</v>
      </c>
      <c r="B125" s="5">
        <v>7</v>
      </c>
      <c r="C125" s="5">
        <v>25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4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741</v>
      </c>
      <c r="B127" s="5">
        <v>2</v>
      </c>
      <c r="C127" s="5">
        <v>23</v>
      </c>
      <c r="D127" s="5">
        <v>0</v>
      </c>
      <c r="E127" s="5"/>
      <c r="F127" s="5"/>
      <c r="G127" s="5"/>
      <c r="H127" s="5"/>
      <c r="I127" s="5"/>
      <c r="J127" s="5"/>
      <c r="K127" s="5"/>
    </row>
    <row r="128" spans="1:14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0</v>
      </c>
      <c r="C130" s="5">
        <v>0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0</v>
      </c>
      <c r="C132" s="5">
        <v>25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0</v>
      </c>
      <c r="C134" s="5">
        <v>25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0</v>
      </c>
      <c r="C139" s="5">
        <v>0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1</v>
      </c>
      <c r="C141" s="5">
        <v>25</v>
      </c>
      <c r="D141" s="96">
        <v>0</v>
      </c>
      <c r="E141" s="255"/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0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0</v>
      </c>
      <c r="C143" s="5">
        <v>26</v>
      </c>
      <c r="D143" s="5">
        <v>0</v>
      </c>
      <c r="E143" s="135"/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5</v>
      </c>
      <c r="C145" s="5">
        <v>25</v>
      </c>
      <c r="D145" s="108">
        <v>1</v>
      </c>
      <c r="E145" s="260" t="s">
        <v>2843</v>
      </c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0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0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0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62">
        <v>321</v>
      </c>
      <c r="B151" s="5">
        <v>0</v>
      </c>
      <c r="C151" s="24">
        <v>25</v>
      </c>
      <c r="D151" s="5">
        <v>0</v>
      </c>
      <c r="E151" s="5"/>
      <c r="F151" s="5"/>
      <c r="G151" s="5"/>
      <c r="H151" s="5"/>
      <c r="I151" s="5"/>
      <c r="J151" s="5"/>
      <c r="K151" s="5"/>
    </row>
    <row r="152" spans="1:19" x14ac:dyDescent="0.25">
      <c r="A152" s="62">
        <v>322</v>
      </c>
      <c r="B152" s="5">
        <v>27</v>
      </c>
      <c r="C152" s="5"/>
      <c r="D152" s="5">
        <v>0</v>
      </c>
      <c r="E152" s="135"/>
      <c r="F152" s="5"/>
      <c r="G152" s="5"/>
      <c r="H152" s="5"/>
      <c r="I152" s="5"/>
      <c r="J152" s="5"/>
      <c r="K152" s="94"/>
      <c r="O152" t="s">
        <v>6</v>
      </c>
    </row>
    <row r="153" spans="1:19" x14ac:dyDescent="0.25">
      <c r="A153" s="62">
        <v>331</v>
      </c>
      <c r="B153" s="5">
        <v>0</v>
      </c>
      <c r="C153" s="24">
        <v>25</v>
      </c>
      <c r="D153" s="5">
        <v>0</v>
      </c>
      <c r="E153" s="135"/>
      <c r="F153" s="5"/>
      <c r="G153" s="5"/>
      <c r="H153" s="5"/>
      <c r="I153" s="5"/>
      <c r="J153" s="5"/>
      <c r="K153" s="5"/>
      <c r="N153" s="252"/>
      <c r="O153" s="335"/>
      <c r="P153" s="252"/>
    </row>
    <row r="154" spans="1:19" x14ac:dyDescent="0.25">
      <c r="A154" s="62">
        <v>332</v>
      </c>
      <c r="B154" s="5">
        <v>23</v>
      </c>
      <c r="C154" s="5"/>
      <c r="D154" s="5">
        <v>0</v>
      </c>
      <c r="E154" s="135"/>
      <c r="F154" s="5"/>
      <c r="G154" s="5"/>
      <c r="H154" s="5"/>
      <c r="I154" s="5"/>
      <c r="J154" s="5"/>
      <c r="K154" s="94"/>
    </row>
    <row r="155" spans="1:19" x14ac:dyDescent="0.25">
      <c r="A155" s="62">
        <v>341</v>
      </c>
      <c r="B155" s="5">
        <v>0</v>
      </c>
      <c r="C155" s="5">
        <v>25</v>
      </c>
      <c r="D155" s="5">
        <v>0</v>
      </c>
      <c r="E155" s="5"/>
      <c r="F155" s="5"/>
      <c r="G155" s="5"/>
      <c r="H155" s="5"/>
      <c r="I155" s="5"/>
      <c r="J155" s="5"/>
      <c r="K155" s="94"/>
    </row>
    <row r="156" spans="1:19" x14ac:dyDescent="0.25">
      <c r="A156" s="360">
        <v>342</v>
      </c>
      <c r="B156" s="5">
        <v>15</v>
      </c>
      <c r="C156" s="5">
        <v>0</v>
      </c>
      <c r="D156" s="5">
        <v>4</v>
      </c>
      <c r="E156" s="135" t="s">
        <v>2843</v>
      </c>
      <c r="F156" s="5"/>
      <c r="G156" s="5"/>
      <c r="H156" s="5"/>
      <c r="I156" s="5"/>
      <c r="J156" s="5"/>
      <c r="K156" s="5"/>
    </row>
    <row r="157" spans="1:19" x14ac:dyDescent="0.25">
      <c r="A157" s="454"/>
      <c r="B157" s="108"/>
      <c r="C157" s="108"/>
      <c r="D157" s="108"/>
      <c r="E157" s="260"/>
      <c r="F157" s="108"/>
      <c r="G157" s="108"/>
      <c r="H157" s="108"/>
      <c r="I157" s="108"/>
      <c r="J157" s="108"/>
      <c r="K157" s="108"/>
    </row>
    <row r="158" spans="1:19" x14ac:dyDescent="0.25">
      <c r="A158" s="454"/>
      <c r="B158" s="108"/>
      <c r="C158" s="108"/>
      <c r="D158" s="108"/>
      <c r="E158" s="260"/>
      <c r="F158" s="108"/>
      <c r="G158" s="108"/>
      <c r="H158" s="108"/>
      <c r="I158" s="108"/>
      <c r="J158" s="108"/>
      <c r="K158" s="108"/>
    </row>
    <row r="159" spans="1:19" x14ac:dyDescent="0.25">
      <c r="A159" s="265" t="s">
        <v>5799</v>
      </c>
      <c r="B159" s="265">
        <v>0</v>
      </c>
      <c r="C159" s="265"/>
      <c r="D159" s="265"/>
      <c r="E159" s="455"/>
      <c r="F159" s="265"/>
      <c r="G159" s="265"/>
      <c r="H159" s="265"/>
      <c r="I159" s="265"/>
      <c r="J159" s="265"/>
      <c r="K159" s="265"/>
      <c r="L159" s="174"/>
      <c r="M159" s="166"/>
    </row>
    <row r="160" spans="1:19" x14ac:dyDescent="0.25">
      <c r="A160" s="265" t="s">
        <v>6365</v>
      </c>
      <c r="B160" s="265">
        <v>26</v>
      </c>
      <c r="C160" s="265"/>
      <c r="D160" s="265"/>
      <c r="E160" s="455"/>
      <c r="F160" s="265"/>
      <c r="G160" s="265"/>
      <c r="H160" s="265"/>
      <c r="I160" s="265"/>
      <c r="J160" s="265"/>
      <c r="K160" s="265"/>
      <c r="L160" s="174"/>
      <c r="M160" s="166"/>
    </row>
    <row r="161" spans="1:25" ht="15.75" thickBot="1" x14ac:dyDescent="0.3">
      <c r="A161" s="265"/>
      <c r="B161" s="265"/>
      <c r="C161" s="265"/>
      <c r="D161" s="265"/>
      <c r="E161" s="455"/>
      <c r="F161" s="265"/>
      <c r="G161" s="265"/>
      <c r="H161" s="265"/>
      <c r="I161" s="265"/>
      <c r="J161" s="265"/>
      <c r="K161" s="265"/>
      <c r="L161" s="174"/>
      <c r="M161" s="166"/>
    </row>
    <row r="162" spans="1:25" ht="13.9" customHeight="1" thickBot="1" x14ac:dyDescent="0.3">
      <c r="A162" s="456" t="s">
        <v>1776</v>
      </c>
      <c r="B162" s="457">
        <f>SUM(B4:B160)</f>
        <v>715</v>
      </c>
      <c r="C162" s="457">
        <f>SUM(C4:C159)</f>
        <v>1057</v>
      </c>
      <c r="D162" s="457">
        <f>SUM(D4:D159)</f>
        <v>41</v>
      </c>
      <c r="E162" s="458"/>
      <c r="F162" s="457"/>
      <c r="G162" s="458"/>
      <c r="H162" s="458"/>
      <c r="I162" s="458"/>
      <c r="J162" s="458"/>
      <c r="K162" s="459">
        <f>B162+C162+D162</f>
        <v>1813</v>
      </c>
      <c r="L162" s="166"/>
      <c r="M162" s="166"/>
    </row>
    <row r="163" spans="1:25" x14ac:dyDescent="0.25">
      <c r="A163" s="165"/>
      <c r="B163" s="165"/>
      <c r="C163" s="165"/>
      <c r="D163" s="165"/>
      <c r="E163" s="176" t="s">
        <v>2191</v>
      </c>
      <c r="F163" s="176">
        <v>105</v>
      </c>
      <c r="G163" s="165"/>
      <c r="H163" s="165"/>
      <c r="I163" s="165"/>
      <c r="J163" s="165"/>
      <c r="K163" s="176"/>
      <c r="M163" s="166"/>
    </row>
    <row r="164" spans="1:25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174"/>
      <c r="M164" s="166"/>
    </row>
    <row r="165" spans="1:25" ht="16.899999999999999" customHeight="1" thickBot="1" x14ac:dyDescent="0.3">
      <c r="A165" s="171"/>
      <c r="B165" s="171"/>
      <c r="C165" s="171"/>
      <c r="D165" s="171"/>
      <c r="E165" s="107"/>
      <c r="F165" s="171"/>
      <c r="G165" s="171"/>
      <c r="H165" s="171"/>
      <c r="I165" s="171"/>
      <c r="J165" s="171"/>
      <c r="K165" s="171"/>
      <c r="L165" s="174"/>
      <c r="M165" s="166"/>
    </row>
    <row r="166" spans="1:25" ht="1.9" hidden="1" customHeight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ht="15.75" hidden="1" thickBot="1" x14ac:dyDescent="0.3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4"/>
      <c r="M167" s="166"/>
    </row>
    <row r="168" spans="1:25" ht="15.75" hidden="1" thickBot="1" x14ac:dyDescent="0.3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4"/>
      <c r="M168" s="166"/>
    </row>
    <row r="169" spans="1:25" s="5" customFormat="1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  <c r="N169"/>
      <c r="O169"/>
      <c r="P169"/>
      <c r="Q169"/>
      <c r="R169"/>
      <c r="S169"/>
      <c r="T169"/>
      <c r="U169"/>
      <c r="V169"/>
      <c r="W169"/>
      <c r="X169"/>
      <c r="Y169" s="77"/>
    </row>
    <row r="170" spans="1:25" ht="15.75" hidden="1" thickBot="1" x14ac:dyDescent="0.3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166"/>
      <c r="M170" s="166"/>
    </row>
    <row r="171" spans="1:25" ht="15.75" hidden="1" thickBot="1" x14ac:dyDescent="0.3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166"/>
      <c r="M171" s="166"/>
    </row>
    <row r="172" spans="1:25" ht="15.75" hidden="1" thickBot="1" x14ac:dyDescent="0.3">
      <c r="A172" s="265"/>
      <c r="B172" s="265"/>
      <c r="C172" s="265"/>
      <c r="D172" s="265"/>
      <c r="E172" s="265"/>
      <c r="F172" s="265"/>
      <c r="G172" s="265"/>
      <c r="H172" s="265"/>
      <c r="I172" s="265"/>
      <c r="J172" s="265"/>
      <c r="K172" s="265"/>
      <c r="L172" s="166"/>
      <c r="M172" s="166"/>
    </row>
    <row r="173" spans="1:25" ht="15.75" thickTop="1" x14ac:dyDescent="0.25">
      <c r="A173" s="267" t="s">
        <v>1266</v>
      </c>
      <c r="B173" s="266"/>
      <c r="C173" s="266"/>
      <c r="D173" s="266"/>
      <c r="E173" s="5"/>
      <c r="F173" s="266"/>
      <c r="G173" s="266"/>
      <c r="H173" s="266"/>
      <c r="I173" s="266"/>
      <c r="J173" s="266"/>
      <c r="K173" s="266"/>
      <c r="L173" s="166"/>
      <c r="M173" s="166"/>
    </row>
    <row r="174" spans="1:25" x14ac:dyDescent="0.25">
      <c r="A174" s="355" t="s">
        <v>2</v>
      </c>
      <c r="B174" s="165"/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372" t="s">
        <v>5804</v>
      </c>
      <c r="B175" s="165">
        <v>1</v>
      </c>
      <c r="C175" s="165">
        <v>15</v>
      </c>
      <c r="D175" s="165"/>
      <c r="E175" s="340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372" t="s">
        <v>5156</v>
      </c>
      <c r="B176" s="165">
        <v>0</v>
      </c>
      <c r="C176" s="165">
        <v>13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372" t="s">
        <v>5160</v>
      </c>
      <c r="B177" s="165">
        <v>10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165" t="s">
        <v>4565</v>
      </c>
      <c r="B178" s="165">
        <v>0</v>
      </c>
      <c r="C178" s="165">
        <v>15</v>
      </c>
      <c r="D178" s="165">
        <v>0</v>
      </c>
      <c r="E178" s="254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165" t="s">
        <v>4528</v>
      </c>
      <c r="B179" s="165">
        <v>0</v>
      </c>
      <c r="C179" s="165">
        <v>0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165" t="s">
        <v>4567</v>
      </c>
      <c r="B180" s="165">
        <v>16</v>
      </c>
      <c r="C180" s="165"/>
      <c r="D180" s="165">
        <v>0</v>
      </c>
      <c r="E180" s="254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96" t="s">
        <v>4019</v>
      </c>
      <c r="B181" s="96">
        <v>0</v>
      </c>
      <c r="C181" s="96">
        <v>0</v>
      </c>
      <c r="D181" s="96">
        <v>0</v>
      </c>
      <c r="E181" s="135"/>
      <c r="F181" s="96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96" t="s">
        <v>4023</v>
      </c>
      <c r="B182" s="96">
        <v>0</v>
      </c>
      <c r="C182" s="96"/>
      <c r="D182" s="96"/>
      <c r="E182" s="96"/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5284</v>
      </c>
      <c r="B183" s="96">
        <v>19</v>
      </c>
      <c r="C183" s="96"/>
      <c r="D183" s="96">
        <v>1</v>
      </c>
      <c r="E183" s="254" t="s">
        <v>2843</v>
      </c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s="5" customFormat="1" x14ac:dyDescent="0.25">
      <c r="A184" s="96"/>
      <c r="B184" s="163"/>
      <c r="C184" s="163"/>
      <c r="D184" s="96"/>
      <c r="E184" s="135"/>
      <c r="F184" s="165" t="s">
        <v>1759</v>
      </c>
      <c r="G184" s="96"/>
      <c r="H184" s="96"/>
      <c r="I184" s="96"/>
      <c r="J184" s="96"/>
      <c r="K184" s="96"/>
      <c r="L184" s="166"/>
      <c r="M184" s="166"/>
      <c r="N184"/>
      <c r="O184" s="220"/>
      <c r="P184" s="220"/>
      <c r="Q184"/>
      <c r="R184"/>
      <c r="S184"/>
      <c r="T184"/>
      <c r="U184"/>
      <c r="V184"/>
      <c r="W184"/>
      <c r="X184"/>
    </row>
    <row r="185" spans="1:24" x14ac:dyDescent="0.25">
      <c r="A185" s="24"/>
      <c r="B185" s="274"/>
      <c r="C185" s="274"/>
      <c r="D185" s="24"/>
      <c r="E185" s="5"/>
      <c r="F185" s="24"/>
      <c r="G185" s="24">
        <f>SUM(C175+C194+C200+C219+C207)</f>
        <v>85</v>
      </c>
      <c r="H185" s="24">
        <f>SUM(C176+C195+C202+C209+C220)</f>
        <v>83</v>
      </c>
      <c r="I185" s="24">
        <f>C178+C196+C211</f>
        <v>43</v>
      </c>
      <c r="J185" s="24">
        <f>SUM(C181+C182+C183+C213+C214)</f>
        <v>0</v>
      </c>
      <c r="K185" s="170">
        <f>SUM(F185:J185)</f>
        <v>211</v>
      </c>
      <c r="L185" s="301"/>
      <c r="O185" s="220"/>
      <c r="P185" s="220"/>
      <c r="S185" s="220"/>
      <c r="T185" s="220"/>
      <c r="U185" s="220"/>
      <c r="V185" s="220"/>
    </row>
    <row r="186" spans="1:24" x14ac:dyDescent="0.25">
      <c r="A186" s="96"/>
      <c r="B186" s="163"/>
      <c r="C186" s="163"/>
      <c r="D186" s="96"/>
      <c r="E186" s="96"/>
      <c r="F186" s="96" t="s">
        <v>1770</v>
      </c>
      <c r="G186" s="96"/>
      <c r="H186" s="96"/>
      <c r="I186" s="96"/>
      <c r="J186" s="96"/>
      <c r="K186" s="96"/>
      <c r="L186" s="174"/>
      <c r="M186" s="166"/>
      <c r="O186" s="220"/>
      <c r="P186" s="220"/>
      <c r="S186" s="220"/>
    </row>
    <row r="187" spans="1:24" x14ac:dyDescent="0.25">
      <c r="A187" s="171"/>
      <c r="B187" s="278"/>
      <c r="C187" s="278"/>
      <c r="D187" s="165"/>
      <c r="E187" s="178"/>
      <c r="F187" s="341"/>
      <c r="G187" s="96">
        <f>SUM(B175+B194+B200+B201+B207+B208+B219)</f>
        <v>29</v>
      </c>
      <c r="H187" s="96">
        <f>SUM(B176+B177+B195+B202+B203+B209+B210+B220)</f>
        <v>40</v>
      </c>
      <c r="I187" s="96">
        <f>SUM(B178+B179+B196+B211+B212+B180)</f>
        <v>36</v>
      </c>
      <c r="J187" s="165">
        <f>SUM(B181+B182+B183+B213+B214)</f>
        <v>39</v>
      </c>
      <c r="K187" s="176">
        <f>SUM(F187:J187)</f>
        <v>144</v>
      </c>
      <c r="L187" s="174"/>
      <c r="M187" s="166"/>
      <c r="S187" s="220"/>
      <c r="T187" s="220"/>
    </row>
    <row r="188" spans="1:24" x14ac:dyDescent="0.25">
      <c r="A188" s="96"/>
      <c r="B188" s="278"/>
      <c r="C188" s="278"/>
      <c r="D188" s="165"/>
      <c r="E188" s="254"/>
      <c r="F188" s="96" t="s">
        <v>1775</v>
      </c>
      <c r="G188" s="165"/>
      <c r="H188" s="165"/>
      <c r="I188" s="165"/>
      <c r="J188" s="165"/>
      <c r="K188" s="165"/>
      <c r="L188" s="174"/>
      <c r="M188" s="166"/>
      <c r="S188" s="220"/>
      <c r="T188" s="220"/>
    </row>
    <row r="189" spans="1:24" x14ac:dyDescent="0.25">
      <c r="A189" s="268"/>
      <c r="B189" s="278"/>
      <c r="C189" s="278"/>
      <c r="D189" s="165"/>
      <c r="E189" s="178"/>
      <c r="F189" s="165">
        <f>D201+D208</f>
        <v>0</v>
      </c>
      <c r="G189" s="165">
        <f>SUM(F189)</f>
        <v>0</v>
      </c>
      <c r="H189" s="165">
        <f>SUM(D209)</f>
        <v>1</v>
      </c>
      <c r="I189" s="165">
        <f>SUM(D178+D179+D180+D196+D211+D212)</f>
        <v>0</v>
      </c>
      <c r="J189" s="165">
        <f>SUM(D181+D182+D183+D213+D214)</f>
        <v>2</v>
      </c>
      <c r="K189" s="176">
        <f>SUM(F189:J189)</f>
        <v>3</v>
      </c>
      <c r="L189" s="174"/>
      <c r="M189" s="166"/>
    </row>
    <row r="190" spans="1:24" x14ac:dyDescent="0.25">
      <c r="A190" s="254"/>
      <c r="B190" s="163"/>
      <c r="C190" s="163"/>
      <c r="D190" s="96"/>
      <c r="F190" s="96" t="s">
        <v>1776</v>
      </c>
      <c r="G190" s="96"/>
      <c r="H190" s="96"/>
      <c r="I190" s="96"/>
      <c r="J190" s="96"/>
      <c r="K190" s="96"/>
      <c r="L190" s="174"/>
      <c r="M190" s="166"/>
    </row>
    <row r="191" spans="1:24" x14ac:dyDescent="0.25">
      <c r="A191" s="96"/>
      <c r="B191" s="163"/>
      <c r="C191" s="163"/>
      <c r="D191" s="96"/>
      <c r="E191" s="96"/>
      <c r="F191" s="5">
        <f>F185+F187+F189</f>
        <v>0</v>
      </c>
      <c r="G191" s="96">
        <f>SUM(G185+G187+G189)</f>
        <v>114</v>
      </c>
      <c r="H191" s="96">
        <f>SUM(H185+H187+H189)</f>
        <v>124</v>
      </c>
      <c r="I191" s="96">
        <f>SUM(I185+I187+I189)</f>
        <v>79</v>
      </c>
      <c r="J191" s="96">
        <f>SUM(J185+J187+J189)</f>
        <v>41</v>
      </c>
      <c r="K191" s="167">
        <f>SUM(K185:K190)</f>
        <v>358</v>
      </c>
      <c r="L191" s="174"/>
      <c r="M191" s="166"/>
      <c r="O191" s="220"/>
      <c r="P191" s="220"/>
    </row>
    <row r="192" spans="1:24" x14ac:dyDescent="0.25">
      <c r="A192" s="96"/>
      <c r="B192" s="163"/>
      <c r="C192" s="163"/>
      <c r="D192" s="96"/>
      <c r="E192" s="96"/>
      <c r="F192" s="5"/>
      <c r="G192" s="96"/>
      <c r="H192" s="96"/>
      <c r="I192" s="167"/>
      <c r="J192" s="167">
        <f>SUM(F191:J191)</f>
        <v>358</v>
      </c>
      <c r="K192" s="167"/>
      <c r="L192" s="174"/>
      <c r="M192" s="166"/>
      <c r="O192" s="220"/>
      <c r="P192" s="220"/>
    </row>
    <row r="193" spans="1:16" x14ac:dyDescent="0.25">
      <c r="A193" s="84" t="s">
        <v>3386</v>
      </c>
      <c r="B193" s="163"/>
      <c r="C193" s="163"/>
      <c r="D193" s="96"/>
      <c r="E193" s="96"/>
      <c r="F193" s="5"/>
      <c r="G193" s="96"/>
      <c r="H193" s="96"/>
      <c r="I193" s="96"/>
      <c r="J193" s="96"/>
      <c r="K193" s="167"/>
      <c r="L193" s="174"/>
      <c r="M193" s="166"/>
      <c r="O193" s="220"/>
      <c r="P193" s="220"/>
    </row>
    <row r="194" spans="1:16" x14ac:dyDescent="0.25">
      <c r="A194" s="6" t="s">
        <v>5803</v>
      </c>
      <c r="B194" s="163">
        <v>0</v>
      </c>
      <c r="C194" s="163">
        <v>15</v>
      </c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0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/>
      <c r="B197" s="96"/>
      <c r="C197" s="96"/>
      <c r="D197" s="96"/>
      <c r="E197" s="254"/>
      <c r="F197" s="96"/>
      <c r="G197" s="96"/>
      <c r="H197" s="96"/>
      <c r="I197" s="96"/>
      <c r="J197" s="96"/>
      <c r="K197" s="167"/>
      <c r="L197" s="174"/>
      <c r="M197" s="166"/>
    </row>
    <row r="198" spans="1:16" x14ac:dyDescent="0.25">
      <c r="A198" s="96"/>
      <c r="B198" s="163"/>
      <c r="C198" s="163"/>
      <c r="D198" s="96"/>
      <c r="E198" s="96"/>
      <c r="G198" s="96"/>
      <c r="H198" s="96"/>
      <c r="I198" s="96"/>
      <c r="J198" s="96"/>
      <c r="K198" s="96"/>
      <c r="L198" s="174"/>
      <c r="M198" s="166"/>
    </row>
    <row r="199" spans="1:16" ht="30.6" customHeight="1" x14ac:dyDescent="0.25">
      <c r="A199" s="370" t="s">
        <v>178</v>
      </c>
      <c r="B199" s="163"/>
      <c r="C199" s="163"/>
      <c r="D199" s="96"/>
      <c r="E199" s="96"/>
      <c r="F199" s="96"/>
      <c r="G199" s="96"/>
      <c r="H199" s="96"/>
      <c r="I199" s="96"/>
      <c r="J199" s="96"/>
      <c r="K199" s="96"/>
      <c r="L199" s="174"/>
      <c r="M199" s="166"/>
      <c r="O199" s="220"/>
    </row>
    <row r="200" spans="1:16" ht="13.15" customHeight="1" x14ac:dyDescent="0.25">
      <c r="A200" s="373" t="s">
        <v>5805</v>
      </c>
      <c r="B200" s="163"/>
      <c r="C200" s="163">
        <v>15</v>
      </c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6.149999999999999" customHeight="1" x14ac:dyDescent="0.25">
      <c r="A201" s="373" t="s">
        <v>5770</v>
      </c>
      <c r="B201" s="163">
        <v>11</v>
      </c>
      <c r="C201" s="163"/>
      <c r="D201" s="96">
        <v>0</v>
      </c>
      <c r="E201" s="254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5157</v>
      </c>
      <c r="B202" s="163">
        <v>1</v>
      </c>
      <c r="C202" s="163">
        <v>15</v>
      </c>
      <c r="D202" s="96">
        <v>0</v>
      </c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ht="13.9" customHeight="1" x14ac:dyDescent="0.25">
      <c r="A203" s="373" t="s">
        <v>5161</v>
      </c>
      <c r="B203" s="163">
        <v>18</v>
      </c>
      <c r="C203" s="163"/>
      <c r="D203" s="96">
        <v>0</v>
      </c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ht="13.9" customHeight="1" x14ac:dyDescent="0.25">
      <c r="A204" s="373"/>
      <c r="B204" s="163"/>
      <c r="C204" s="163"/>
      <c r="D204" s="96"/>
      <c r="F204" s="96"/>
      <c r="G204" s="96"/>
      <c r="H204" s="96"/>
      <c r="I204" s="96"/>
      <c r="J204" s="96"/>
      <c r="K204" s="96"/>
      <c r="L204" s="174"/>
      <c r="M204" s="166"/>
      <c r="O204" s="220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5802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5771</v>
      </c>
      <c r="B208" s="163">
        <v>14</v>
      </c>
      <c r="C208" s="163"/>
      <c r="D208" s="96">
        <v>0</v>
      </c>
      <c r="E208" s="254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51" t="s">
        <v>5154</v>
      </c>
      <c r="B209" s="163">
        <v>1</v>
      </c>
      <c r="C209" s="163">
        <v>15</v>
      </c>
      <c r="D209" s="96">
        <v>1</v>
      </c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51" t="s">
        <v>5159</v>
      </c>
      <c r="B210" s="163">
        <v>10</v>
      </c>
      <c r="C210" s="163"/>
      <c r="D210" s="96">
        <v>0</v>
      </c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x14ac:dyDescent="0.25">
      <c r="A211" s="96" t="s">
        <v>4529</v>
      </c>
      <c r="B211" s="163">
        <v>1</v>
      </c>
      <c r="C211" s="163">
        <v>13</v>
      </c>
      <c r="D211" s="96">
        <v>0</v>
      </c>
      <c r="E211" s="96"/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4530</v>
      </c>
      <c r="B212" s="163">
        <v>16</v>
      </c>
      <c r="C212" s="163"/>
      <c r="D212" s="96">
        <v>0</v>
      </c>
      <c r="E212" s="135"/>
      <c r="F212" s="96"/>
      <c r="G212" s="96"/>
      <c r="H212" s="96"/>
      <c r="I212" s="96"/>
      <c r="J212" s="96"/>
      <c r="K212" s="96"/>
      <c r="L212" s="174"/>
      <c r="M212" s="166"/>
      <c r="N212" s="166"/>
      <c r="O212" s="342"/>
    </row>
    <row r="213" spans="1:18" x14ac:dyDescent="0.25">
      <c r="A213" s="5" t="s">
        <v>4022</v>
      </c>
      <c r="B213" s="271">
        <v>0</v>
      </c>
      <c r="C213" s="271">
        <v>0</v>
      </c>
      <c r="D213" s="5">
        <v>0</v>
      </c>
      <c r="E213" s="135"/>
      <c r="F213" s="96"/>
      <c r="G213" s="96"/>
      <c r="H213" s="96"/>
      <c r="I213" s="96"/>
      <c r="J213" s="96"/>
      <c r="K213" s="96"/>
      <c r="L213" s="166"/>
      <c r="M213" s="166"/>
      <c r="N213" s="335"/>
      <c r="O213" s="335"/>
      <c r="P213" s="252"/>
      <c r="Q213" s="252"/>
      <c r="R213" s="252"/>
    </row>
    <row r="214" spans="1:18" x14ac:dyDescent="0.25">
      <c r="A214" s="5" t="s">
        <v>4024</v>
      </c>
      <c r="B214" s="271">
        <v>20</v>
      </c>
      <c r="C214" s="271"/>
      <c r="D214" s="5">
        <v>1</v>
      </c>
      <c r="E214" s="135" t="s">
        <v>2843</v>
      </c>
      <c r="F214" s="96"/>
      <c r="G214" s="96"/>
      <c r="H214" s="96"/>
      <c r="I214" s="96"/>
      <c r="J214" s="96"/>
      <c r="K214" s="96"/>
      <c r="L214" s="166"/>
      <c r="M214" s="166"/>
      <c r="N214" s="166"/>
      <c r="O214" s="166"/>
    </row>
    <row r="215" spans="1:18" x14ac:dyDescent="0.25">
      <c r="A215" s="5"/>
      <c r="B215" s="271"/>
      <c r="C215" s="271"/>
      <c r="D215" s="5"/>
      <c r="E215" s="135"/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5"/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94" t="s">
        <v>3</v>
      </c>
      <c r="B218" s="271"/>
      <c r="C218" s="271"/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x14ac:dyDescent="0.25">
      <c r="A219" s="6" t="s">
        <v>5806</v>
      </c>
      <c r="B219" s="271">
        <v>2</v>
      </c>
      <c r="C219" s="271">
        <v>25</v>
      </c>
      <c r="D219" s="5"/>
      <c r="E219" s="135"/>
      <c r="F219" s="96"/>
      <c r="G219" s="96"/>
      <c r="H219" s="96"/>
      <c r="I219" s="96"/>
      <c r="J219" s="96"/>
      <c r="K219" s="96"/>
      <c r="L219" s="166"/>
      <c r="M219" s="166"/>
      <c r="N219" s="166"/>
      <c r="O219" s="166"/>
    </row>
    <row r="220" spans="1:18" x14ac:dyDescent="0.25">
      <c r="A220" s="5" t="s">
        <v>5158</v>
      </c>
      <c r="B220" s="271"/>
      <c r="C220" s="271">
        <v>25</v>
      </c>
      <c r="D220" s="5"/>
      <c r="E220" s="135"/>
      <c r="F220" s="96"/>
      <c r="G220" s="96"/>
      <c r="H220" s="96"/>
      <c r="I220" s="96"/>
      <c r="J220" s="96"/>
      <c r="K220" s="96"/>
      <c r="L220" s="166"/>
      <c r="M220" s="166"/>
      <c r="N220" s="166"/>
      <c r="O220" s="166"/>
    </row>
    <row r="221" spans="1:18" ht="15.75" thickBot="1" x14ac:dyDescent="0.3">
      <c r="A221" s="5"/>
      <c r="B221" s="271"/>
      <c r="C221" s="271"/>
      <c r="D221" s="5"/>
      <c r="E221" s="135"/>
      <c r="F221" s="96"/>
      <c r="G221" s="96"/>
      <c r="H221" s="96"/>
      <c r="I221" s="96"/>
      <c r="J221" s="96"/>
      <c r="K221" s="96"/>
      <c r="L221" s="166"/>
      <c r="M221" s="166"/>
    </row>
    <row r="222" spans="1:18" ht="15.75" thickBot="1" x14ac:dyDescent="0.3">
      <c r="A222" s="179" t="s">
        <v>1739</v>
      </c>
      <c r="B222" s="179">
        <f>SUM(B173:B221)</f>
        <v>144</v>
      </c>
      <c r="C222" s="179">
        <f>SUM(C173:C221)</f>
        <v>211</v>
      </c>
      <c r="D222" s="179">
        <f>SUM(D176:D220)</f>
        <v>3</v>
      </c>
      <c r="E222" s="292" t="s">
        <v>6188</v>
      </c>
      <c r="F222" s="179"/>
      <c r="G222" s="179"/>
      <c r="H222" s="179"/>
      <c r="I222" s="179"/>
      <c r="J222" s="179"/>
      <c r="K222" s="179">
        <f>B222+C222+D222</f>
        <v>358</v>
      </c>
    </row>
    <row r="223" spans="1:18" ht="15.75" thickTop="1" x14ac:dyDescent="0.25">
      <c r="A223" s="24" t="s">
        <v>1802</v>
      </c>
      <c r="B223" s="24">
        <f>B222+B162</f>
        <v>859</v>
      </c>
      <c r="C223" s="24">
        <f>C162+C222</f>
        <v>1268</v>
      </c>
      <c r="D223" s="24">
        <f>D162+D222</f>
        <v>44</v>
      </c>
      <c r="E223" s="24"/>
      <c r="F223" s="24"/>
      <c r="G223" s="24"/>
      <c r="H223" s="24"/>
      <c r="I223" s="24"/>
      <c r="J223" s="24"/>
      <c r="K223" s="24">
        <f>K222+K162</f>
        <v>2171</v>
      </c>
    </row>
    <row r="226" spans="1:18" x14ac:dyDescent="0.25">
      <c r="A226" s="529" t="s">
        <v>2567</v>
      </c>
      <c r="B226" s="529"/>
      <c r="C226" s="529"/>
      <c r="D226" s="529"/>
      <c r="F226" s="250"/>
      <c r="G226" s="250"/>
      <c r="H226" s="250"/>
      <c r="M226" s="529" t="s">
        <v>2568</v>
      </c>
      <c r="N226" s="529"/>
    </row>
    <row r="227" spans="1:18" x14ac:dyDescent="0.25">
      <c r="A227" s="251" t="s">
        <v>2569</v>
      </c>
      <c r="E227" s="251" t="s">
        <v>2570</v>
      </c>
      <c r="L227" t="s">
        <v>2569</v>
      </c>
      <c r="P227" s="253" t="s">
        <v>2570</v>
      </c>
    </row>
    <row r="228" spans="1:18" x14ac:dyDescent="0.25">
      <c r="A228" s="252" t="s">
        <v>2571</v>
      </c>
      <c r="E228" s="252" t="s">
        <v>2571</v>
      </c>
      <c r="L228" s="252" t="s">
        <v>2571</v>
      </c>
      <c r="P228" s="251" t="s">
        <v>2571</v>
      </c>
    </row>
    <row r="229" spans="1:18" x14ac:dyDescent="0.25">
      <c r="A229" t="s">
        <v>6347</v>
      </c>
      <c r="E229" t="s">
        <v>6354</v>
      </c>
      <c r="L229" t="s">
        <v>6348</v>
      </c>
      <c r="P229" t="s">
        <v>6288</v>
      </c>
      <c r="Q229" s="253"/>
      <c r="R229" s="253"/>
    </row>
    <row r="230" spans="1:18" x14ac:dyDescent="0.25">
      <c r="A230" t="s">
        <v>6349</v>
      </c>
      <c r="E230" s="253" t="s">
        <v>5650</v>
      </c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A231" t="s">
        <v>6350</v>
      </c>
      <c r="E231" t="s">
        <v>6033</v>
      </c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A232" t="s">
        <v>6352</v>
      </c>
      <c r="H232" s="253"/>
      <c r="I232" s="253"/>
      <c r="J232" s="253"/>
      <c r="K232" s="253"/>
      <c r="L232" s="253"/>
      <c r="M232" s="253"/>
      <c r="N232" s="253"/>
      <c r="O232" s="253"/>
      <c r="Q232" s="253"/>
      <c r="R232" s="253"/>
    </row>
    <row r="233" spans="1:18" x14ac:dyDescent="0.25">
      <c r="A233" t="s">
        <v>6353</v>
      </c>
      <c r="H233" s="253"/>
      <c r="I233" s="253"/>
      <c r="J233" s="253"/>
      <c r="K233" s="253"/>
      <c r="L233" s="253"/>
      <c r="M233" s="253"/>
      <c r="N233" s="253"/>
      <c r="O233" s="253"/>
      <c r="Q233" s="253"/>
      <c r="R233" s="253"/>
    </row>
    <row r="234" spans="1:18" x14ac:dyDescent="0.25">
      <c r="A234" t="s">
        <v>6361</v>
      </c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</row>
    <row r="235" spans="1:18" x14ac:dyDescent="0.25">
      <c r="A235" t="s">
        <v>6368</v>
      </c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</row>
    <row r="236" spans="1:18" x14ac:dyDescent="0.25">
      <c r="Q236" s="252"/>
      <c r="R236" s="252"/>
    </row>
    <row r="237" spans="1:18" x14ac:dyDescent="0.25">
      <c r="P237" s="253"/>
    </row>
    <row r="238" spans="1:18" x14ac:dyDescent="0.25">
      <c r="P238" s="253"/>
    </row>
    <row r="239" spans="1:18" x14ac:dyDescent="0.25">
      <c r="P239" s="253"/>
    </row>
    <row r="240" spans="1:18" ht="16.149999999999999" customHeight="1" x14ac:dyDescent="0.25">
      <c r="A240" s="253"/>
      <c r="E240" s="253"/>
      <c r="P240" s="253"/>
    </row>
    <row r="241" spans="1:16" ht="16.149999999999999" customHeight="1" x14ac:dyDescent="0.25">
      <c r="A241" s="253"/>
      <c r="E241" s="253"/>
      <c r="P241" s="253"/>
    </row>
    <row r="242" spans="1:16" ht="16.149999999999999" customHeight="1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  <c r="P244" s="253"/>
    </row>
    <row r="245" spans="1:16" x14ac:dyDescent="0.25">
      <c r="A245" s="253"/>
      <c r="E245" s="253"/>
      <c r="P245" s="253"/>
    </row>
    <row r="246" spans="1:16" x14ac:dyDescent="0.25">
      <c r="A246" s="253"/>
      <c r="E246" s="253"/>
    </row>
    <row r="247" spans="1:16" x14ac:dyDescent="0.25">
      <c r="A247" s="253"/>
      <c r="E247" s="253"/>
    </row>
    <row r="248" spans="1:16" x14ac:dyDescent="0.25"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</row>
    <row r="252" spans="1:16" x14ac:dyDescent="0.25">
      <c r="A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1" t="s">
        <v>2572</v>
      </c>
      <c r="E259" s="251" t="s">
        <v>2572</v>
      </c>
      <c r="L259" s="252" t="s">
        <v>2572</v>
      </c>
      <c r="P259" s="252" t="s">
        <v>2572</v>
      </c>
    </row>
    <row r="260" spans="1:16" x14ac:dyDescent="0.25">
      <c r="A260" s="253"/>
      <c r="B260" s="253"/>
      <c r="C260" s="253"/>
      <c r="D260" s="253"/>
      <c r="E260" s="253"/>
    </row>
    <row r="261" spans="1:16" x14ac:dyDescent="0.25">
      <c r="B261" s="253"/>
      <c r="C261" s="253"/>
      <c r="E261" s="253"/>
    </row>
    <row r="262" spans="1:16" x14ac:dyDescent="0.25">
      <c r="B262" s="253"/>
      <c r="C262" s="253"/>
      <c r="E262" s="253"/>
    </row>
    <row r="263" spans="1:16" x14ac:dyDescent="0.25">
      <c r="A263" s="253"/>
      <c r="B263" s="253"/>
      <c r="C263" s="253"/>
      <c r="E263" s="253"/>
      <c r="P263" s="253"/>
    </row>
    <row r="264" spans="1:16" x14ac:dyDescent="0.25">
      <c r="B264" s="253"/>
      <c r="C264" s="253"/>
      <c r="E264" s="253"/>
      <c r="P264" s="253"/>
    </row>
    <row r="265" spans="1:16" x14ac:dyDescent="0.25">
      <c r="B265" s="253"/>
      <c r="C265" s="253"/>
      <c r="E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E267" s="253"/>
      <c r="L267" s="253"/>
      <c r="P267" s="253"/>
    </row>
    <row r="268" spans="1:16" x14ac:dyDescent="0.25">
      <c r="A268" s="253"/>
      <c r="B268" s="253"/>
      <c r="C268" s="253"/>
      <c r="E268" s="253"/>
      <c r="L268" s="253"/>
      <c r="P268" s="253"/>
    </row>
    <row r="269" spans="1:16" x14ac:dyDescent="0.25">
      <c r="A269" s="253"/>
      <c r="B269" s="253"/>
      <c r="C269" s="253"/>
      <c r="E269" s="253"/>
      <c r="P269" s="253"/>
    </row>
    <row r="270" spans="1:16" x14ac:dyDescent="0.25">
      <c r="B270" s="253"/>
      <c r="C270" s="253"/>
      <c r="D270" s="253"/>
      <c r="E270" s="253"/>
      <c r="P270" s="253"/>
    </row>
    <row r="271" spans="1:16" x14ac:dyDescent="0.25"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F273" s="252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  <c r="P275" s="253"/>
    </row>
    <row r="276" spans="1:18" x14ac:dyDescent="0.25">
      <c r="A276" s="253"/>
      <c r="B276" s="253"/>
      <c r="C276" s="253"/>
      <c r="D276" s="253"/>
      <c r="E276" s="253"/>
      <c r="P276" s="253"/>
    </row>
    <row r="277" spans="1:18" x14ac:dyDescent="0.25">
      <c r="A277" s="253"/>
      <c r="B277" s="253"/>
      <c r="C277" s="253"/>
      <c r="D277" s="253"/>
      <c r="E277" s="253"/>
      <c r="P277" s="253"/>
    </row>
    <row r="278" spans="1:18" x14ac:dyDescent="0.25">
      <c r="A278" s="253"/>
      <c r="B278" s="253"/>
      <c r="C278" s="253"/>
      <c r="D278" s="253"/>
      <c r="E278" s="253"/>
    </row>
    <row r="279" spans="1:18" x14ac:dyDescent="0.25">
      <c r="A279" s="253"/>
      <c r="B279" s="253"/>
      <c r="C279" s="253"/>
      <c r="D279" s="253"/>
      <c r="E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3"/>
      <c r="Q281" s="253"/>
    </row>
    <row r="282" spans="1:18" x14ac:dyDescent="0.25">
      <c r="A282" s="253"/>
      <c r="B282" s="253"/>
      <c r="C282" s="253"/>
      <c r="D282" s="253"/>
      <c r="E282" s="253"/>
      <c r="P282" s="253"/>
      <c r="Q282" s="253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  <c r="P284" s="252"/>
      <c r="Q284" s="252"/>
      <c r="R284" s="252"/>
    </row>
    <row r="285" spans="1:18" x14ac:dyDescent="0.25">
      <c r="A285" s="253"/>
      <c r="B285" s="253"/>
      <c r="C285" s="253"/>
      <c r="D285" s="253"/>
      <c r="E285" s="253"/>
      <c r="P285" s="252"/>
      <c r="Q285" s="252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253"/>
    </row>
    <row r="291" spans="1:5" x14ac:dyDescent="0.25">
      <c r="A291" s="253"/>
      <c r="B291" s="253"/>
      <c r="C291" s="253"/>
      <c r="D291" s="253"/>
      <c r="E291" s="253"/>
    </row>
    <row r="292" spans="1:5" x14ac:dyDescent="0.25">
      <c r="A292" s="253"/>
      <c r="B292" s="253"/>
      <c r="C292" s="253"/>
      <c r="D292" s="253"/>
      <c r="E292" s="253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253"/>
    </row>
    <row r="297" spans="1:5" x14ac:dyDescent="0.25">
      <c r="A297" s="253"/>
      <c r="B297" s="253"/>
      <c r="C297" s="253"/>
      <c r="D297" s="253"/>
      <c r="E297" s="253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2"/>
    </row>
    <row r="300" spans="1:5" x14ac:dyDescent="0.25">
      <c r="A300" s="253"/>
      <c r="B300" s="253"/>
      <c r="C300" s="253"/>
      <c r="D300" s="253"/>
      <c r="E300" s="392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4"/>
    </row>
    <row r="303" spans="1:5" x14ac:dyDescent="0.25">
      <c r="A303" s="253"/>
      <c r="B303" s="253"/>
      <c r="C303" s="253"/>
      <c r="D303" s="253"/>
      <c r="E303" s="394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392"/>
    </row>
    <row r="307" spans="1:5" x14ac:dyDescent="0.25">
      <c r="A307" s="253"/>
      <c r="B307" s="253"/>
      <c r="C307" s="253"/>
      <c r="D307" s="253"/>
      <c r="E307" s="392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4"/>
    </row>
    <row r="315" spans="1:5" x14ac:dyDescent="0.25">
      <c r="A315" s="253"/>
      <c r="B315" s="253"/>
      <c r="C315" s="253"/>
      <c r="D315" s="253"/>
      <c r="E315" s="394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6" spans="1:18" x14ac:dyDescent="0.25">
      <c r="A326" s="253"/>
      <c r="B326" s="253"/>
      <c r="C326" s="253"/>
      <c r="D326" s="253"/>
    </row>
    <row r="327" spans="1:18" x14ac:dyDescent="0.25">
      <c r="A327" s="253"/>
      <c r="B327" s="253"/>
      <c r="C327" s="253"/>
      <c r="D327" s="253"/>
    </row>
    <row r="328" spans="1:18" x14ac:dyDescent="0.25">
      <c r="A328" s="253"/>
      <c r="B328" s="253"/>
      <c r="C328" s="253"/>
      <c r="D328" s="253"/>
    </row>
    <row r="330" spans="1:18" x14ac:dyDescent="0.25">
      <c r="A330" s="252" t="s">
        <v>2573</v>
      </c>
      <c r="E330" s="252" t="s">
        <v>2573</v>
      </c>
      <c r="L330" s="252" t="s">
        <v>2573</v>
      </c>
      <c r="P330" s="252" t="s">
        <v>2573</v>
      </c>
    </row>
    <row r="331" spans="1:18" x14ac:dyDescent="0.25">
      <c r="B331" s="166"/>
    </row>
    <row r="332" spans="1:18" x14ac:dyDescent="0.25">
      <c r="Q332" s="253"/>
      <c r="R332" s="253"/>
    </row>
    <row r="346" spans="1:16" x14ac:dyDescent="0.25">
      <c r="A346" s="252" t="s">
        <v>2574</v>
      </c>
      <c r="E346" s="252" t="s">
        <v>2574</v>
      </c>
      <c r="L346" s="252" t="s">
        <v>2574</v>
      </c>
      <c r="P346" s="252" t="s">
        <v>2574</v>
      </c>
    </row>
    <row r="347" spans="1:16" x14ac:dyDescent="0.25">
      <c r="A347" s="253" t="s">
        <v>6351</v>
      </c>
      <c r="B347" s="253"/>
      <c r="C347" s="253"/>
      <c r="D347" s="253"/>
      <c r="E347" s="253" t="s">
        <v>6355</v>
      </c>
      <c r="F347" s="253"/>
      <c r="G347" s="253"/>
    </row>
    <row r="348" spans="1:16" x14ac:dyDescent="0.25">
      <c r="A348" s="253" t="s">
        <v>6355</v>
      </c>
      <c r="B348" s="253"/>
      <c r="C348" s="253"/>
      <c r="D348" s="253"/>
      <c r="E348" s="253" t="s">
        <v>6369</v>
      </c>
      <c r="F348" s="253"/>
      <c r="G348" s="253"/>
    </row>
    <row r="349" spans="1:16" x14ac:dyDescent="0.25">
      <c r="A349" s="253" t="s">
        <v>6369</v>
      </c>
      <c r="B349" s="253"/>
      <c r="C349" s="253"/>
      <c r="D349" s="253"/>
      <c r="E349" s="253" t="s">
        <v>6357</v>
      </c>
      <c r="F349" s="253"/>
      <c r="G349" s="253"/>
    </row>
    <row r="350" spans="1:16" x14ac:dyDescent="0.25">
      <c r="A350" s="253" t="s">
        <v>6357</v>
      </c>
      <c r="B350" s="253"/>
      <c r="C350" s="253"/>
      <c r="D350" s="253"/>
      <c r="E350" s="253" t="s">
        <v>6358</v>
      </c>
      <c r="F350" s="253"/>
      <c r="G350" s="253"/>
    </row>
    <row r="351" spans="1:16" x14ac:dyDescent="0.25">
      <c r="A351" s="253" t="s">
        <v>6358</v>
      </c>
      <c r="B351" s="253"/>
      <c r="C351" s="253"/>
      <c r="D351" s="253"/>
      <c r="E351" s="253" t="s">
        <v>6359</v>
      </c>
      <c r="F351" s="253"/>
    </row>
    <row r="352" spans="1:16" x14ac:dyDescent="0.25">
      <c r="A352" s="253" t="s">
        <v>6359</v>
      </c>
      <c r="B352" s="253"/>
      <c r="C352" s="253"/>
      <c r="D352" s="253"/>
      <c r="E352" s="253" t="s">
        <v>6360</v>
      </c>
    </row>
    <row r="353" spans="1:6" x14ac:dyDescent="0.25">
      <c r="A353" s="253" t="s">
        <v>6360</v>
      </c>
      <c r="C353" s="253"/>
      <c r="D353" s="253"/>
      <c r="E353" s="253"/>
    </row>
    <row r="354" spans="1:6" x14ac:dyDescent="0.25">
      <c r="C354" s="253"/>
      <c r="D354" s="253"/>
      <c r="E354" s="253"/>
    </row>
    <row r="355" spans="1:6" x14ac:dyDescent="0.25">
      <c r="A355" s="253"/>
      <c r="C355" s="253"/>
      <c r="D355" s="253"/>
      <c r="E355" s="253"/>
    </row>
    <row r="356" spans="1:6" x14ac:dyDescent="0.25">
      <c r="A356" s="253"/>
      <c r="C356" s="253"/>
      <c r="D356" s="253"/>
    </row>
    <row r="357" spans="1:6" x14ac:dyDescent="0.25">
      <c r="A357" s="253"/>
    </row>
    <row r="360" spans="1:6" x14ac:dyDescent="0.25">
      <c r="A360" s="252"/>
      <c r="F360" s="252"/>
    </row>
    <row r="361" spans="1:6" x14ac:dyDescent="0.25">
      <c r="A361" s="252"/>
      <c r="F361" s="252"/>
    </row>
    <row r="362" spans="1:6" x14ac:dyDescent="0.25">
      <c r="A362" s="252"/>
      <c r="E362" s="252"/>
      <c r="F362" s="252"/>
    </row>
    <row r="363" spans="1:6" x14ac:dyDescent="0.25">
      <c r="A363" s="252"/>
      <c r="E363" s="252"/>
      <c r="F363" s="252"/>
    </row>
    <row r="364" spans="1:6" x14ac:dyDescent="0.25">
      <c r="A364" s="252"/>
      <c r="E364" s="252"/>
      <c r="F364" s="252"/>
    </row>
    <row r="365" spans="1:6" x14ac:dyDescent="0.25">
      <c r="A365" s="252"/>
      <c r="E365" s="252"/>
      <c r="F365" s="252"/>
    </row>
    <row r="366" spans="1:6" x14ac:dyDescent="0.25">
      <c r="A366" s="252"/>
      <c r="E366" s="252"/>
      <c r="F366" s="252"/>
    </row>
    <row r="367" spans="1:6" x14ac:dyDescent="0.25">
      <c r="A367" s="252"/>
      <c r="E367" s="252"/>
      <c r="F367" s="252"/>
    </row>
    <row r="368" spans="1:6" x14ac:dyDescent="0.25">
      <c r="E368" s="252"/>
      <c r="F368" s="252"/>
    </row>
    <row r="369" spans="1:16" x14ac:dyDescent="0.25">
      <c r="A369" s="253"/>
      <c r="E369" s="252"/>
      <c r="F369" s="252"/>
    </row>
    <row r="370" spans="1:16" x14ac:dyDescent="0.25">
      <c r="A370" s="253"/>
      <c r="E370" s="252"/>
      <c r="F370" s="252"/>
    </row>
    <row r="371" spans="1:16" x14ac:dyDescent="0.25">
      <c r="A371" s="253"/>
      <c r="E371" s="252"/>
      <c r="F371" s="252"/>
    </row>
    <row r="372" spans="1:16" x14ac:dyDescent="0.25">
      <c r="A372" s="253"/>
      <c r="E372" s="252"/>
      <c r="F372" s="252"/>
    </row>
    <row r="373" spans="1:16" x14ac:dyDescent="0.25">
      <c r="A373" s="253"/>
      <c r="E373" s="252"/>
      <c r="F373" s="252"/>
    </row>
    <row r="374" spans="1:16" x14ac:dyDescent="0.25">
      <c r="A374" s="253"/>
      <c r="E374" s="253"/>
    </row>
    <row r="375" spans="1:16" x14ac:dyDescent="0.25">
      <c r="A375" s="253"/>
      <c r="E375" s="253"/>
    </row>
    <row r="376" spans="1:16" x14ac:dyDescent="0.25">
      <c r="A376" s="253"/>
      <c r="E376" s="253"/>
    </row>
    <row r="377" spans="1:16" x14ac:dyDescent="0.25">
      <c r="E377" s="253"/>
    </row>
    <row r="378" spans="1:16" x14ac:dyDescent="0.25">
      <c r="A378" s="252" t="s">
        <v>2587</v>
      </c>
      <c r="E378" s="252" t="s">
        <v>2587</v>
      </c>
      <c r="L378" s="252" t="s">
        <v>2587</v>
      </c>
      <c r="P378" s="252" t="s">
        <v>2587</v>
      </c>
    </row>
    <row r="379" spans="1:16" x14ac:dyDescent="0.25">
      <c r="C379" s="253"/>
      <c r="D379" s="253"/>
      <c r="E379" s="253" t="s">
        <v>5650</v>
      </c>
    </row>
    <row r="380" spans="1:16" x14ac:dyDescent="0.25">
      <c r="A380" s="253"/>
      <c r="B380" s="253"/>
      <c r="C380" s="253"/>
      <c r="D380" s="253"/>
      <c r="E380" t="s">
        <v>6033</v>
      </c>
    </row>
    <row r="381" spans="1:16" x14ac:dyDescent="0.25">
      <c r="B381" s="253"/>
      <c r="C381" s="253"/>
      <c r="D381" s="253"/>
      <c r="E381" s="253"/>
    </row>
    <row r="382" spans="1:16" x14ac:dyDescent="0.25">
      <c r="B382" s="253"/>
      <c r="C382" s="253"/>
      <c r="D382" s="253"/>
      <c r="E382" s="253"/>
    </row>
    <row r="383" spans="1:16" x14ac:dyDescent="0.25">
      <c r="B383" s="253"/>
      <c r="C383" s="253"/>
      <c r="D383" s="253"/>
      <c r="E383" s="253"/>
    </row>
    <row r="384" spans="1:16" x14ac:dyDescent="0.25">
      <c r="A384" s="253"/>
      <c r="B384" s="253"/>
      <c r="C384" s="253"/>
      <c r="D384" s="253"/>
      <c r="E384" s="253"/>
    </row>
    <row r="385" spans="1:5" x14ac:dyDescent="0.25">
      <c r="A385" s="253"/>
      <c r="B385" s="253"/>
      <c r="C385" s="253"/>
      <c r="D385" s="253"/>
      <c r="E385" s="253"/>
    </row>
    <row r="386" spans="1:5" x14ac:dyDescent="0.25">
      <c r="A386" s="253"/>
      <c r="B386" s="253"/>
      <c r="C386" s="253"/>
      <c r="D386" s="253"/>
      <c r="E386" s="253"/>
    </row>
    <row r="387" spans="1:5" x14ac:dyDescent="0.25">
      <c r="A387" s="253"/>
      <c r="B387" s="253"/>
    </row>
    <row r="388" spans="1:5" x14ac:dyDescent="0.25">
      <c r="A388" s="253"/>
    </row>
    <row r="389" spans="1:5" x14ac:dyDescent="0.25">
      <c r="A389" s="253"/>
    </row>
    <row r="390" spans="1:5" x14ac:dyDescent="0.25">
      <c r="A390" s="253"/>
    </row>
  </sheetData>
  <mergeCells count="3">
    <mergeCell ref="A1:K1"/>
    <mergeCell ref="A226:D226"/>
    <mergeCell ref="M226:N22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H45"/>
  <sheetViews>
    <sheetView topLeftCell="A22" workbookViewId="0">
      <selection activeCell="G45" sqref="G45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5186</v>
      </c>
      <c r="C4" s="123">
        <v>721</v>
      </c>
      <c r="D4" s="123" t="s">
        <v>4556</v>
      </c>
      <c r="E4" s="123">
        <v>422</v>
      </c>
      <c r="F4" s="124">
        <v>44539</v>
      </c>
      <c r="G4" s="86" t="s">
        <v>2950</v>
      </c>
      <c r="H4" t="s">
        <v>5790</v>
      </c>
    </row>
    <row r="5" spans="1:8" x14ac:dyDescent="0.25">
      <c r="A5" s="158">
        <v>4</v>
      </c>
      <c r="B5" s="51" t="s">
        <v>5202</v>
      </c>
      <c r="C5" s="123" t="s">
        <v>5203</v>
      </c>
      <c r="D5" s="124" t="s">
        <v>5172</v>
      </c>
      <c r="E5" s="123">
        <v>299</v>
      </c>
      <c r="F5" s="124">
        <v>44811</v>
      </c>
      <c r="G5" s="86" t="s">
        <v>2950</v>
      </c>
      <c r="H5" t="s">
        <v>5857</v>
      </c>
    </row>
    <row r="6" spans="1:8" x14ac:dyDescent="0.25">
      <c r="A6" s="158">
        <v>5</v>
      </c>
      <c r="B6" s="51" t="s">
        <v>5390</v>
      </c>
      <c r="C6" s="123">
        <v>611</v>
      </c>
      <c r="D6" s="124" t="s">
        <v>5172</v>
      </c>
      <c r="E6" s="123">
        <v>419</v>
      </c>
      <c r="F6" s="124">
        <v>44846</v>
      </c>
      <c r="G6" s="86" t="s">
        <v>2950</v>
      </c>
      <c r="H6" t="s">
        <v>5986</v>
      </c>
    </row>
    <row r="7" spans="1:8" x14ac:dyDescent="0.25">
      <c r="A7" s="158">
        <v>6</v>
      </c>
      <c r="B7" s="51" t="s">
        <v>3946</v>
      </c>
      <c r="C7" s="123">
        <v>831</v>
      </c>
      <c r="D7" s="124" t="s">
        <v>5587</v>
      </c>
      <c r="E7" s="123">
        <v>17</v>
      </c>
      <c r="F7" s="124">
        <v>44945</v>
      </c>
      <c r="G7" s="86" t="s">
        <v>2950</v>
      </c>
      <c r="H7" t="s">
        <v>6166</v>
      </c>
    </row>
    <row r="8" spans="1:8" x14ac:dyDescent="0.25">
      <c r="A8" s="158">
        <v>7</v>
      </c>
      <c r="B8" s="51" t="s">
        <v>5706</v>
      </c>
      <c r="C8" s="123" t="s">
        <v>5135</v>
      </c>
      <c r="D8" s="124" t="s">
        <v>5707</v>
      </c>
      <c r="E8" s="123">
        <v>113</v>
      </c>
      <c r="F8" s="124">
        <v>45042</v>
      </c>
      <c r="G8" s="140" t="s">
        <v>2843</v>
      </c>
      <c r="H8" t="s">
        <v>6316</v>
      </c>
    </row>
    <row r="9" spans="1:8" x14ac:dyDescent="0.25">
      <c r="A9" s="158">
        <v>8</v>
      </c>
      <c r="B9" s="65" t="s">
        <v>5723</v>
      </c>
      <c r="C9" s="287" t="s">
        <v>6366</v>
      </c>
      <c r="D9" s="288" t="s">
        <v>5722</v>
      </c>
      <c r="E9" s="287">
        <v>125</v>
      </c>
      <c r="F9" s="288">
        <v>45063</v>
      </c>
      <c r="G9" s="244" t="s">
        <v>2843</v>
      </c>
      <c r="H9" t="s">
        <v>6272</v>
      </c>
    </row>
    <row r="10" spans="1:8" x14ac:dyDescent="0.25">
      <c r="A10" s="158">
        <v>9</v>
      </c>
      <c r="B10" s="51" t="s">
        <v>5757</v>
      </c>
      <c r="C10" s="123" t="s">
        <v>4525</v>
      </c>
      <c r="D10" s="124" t="s">
        <v>5758</v>
      </c>
      <c r="E10" s="123">
        <v>171</v>
      </c>
      <c r="F10" s="124">
        <v>45107</v>
      </c>
      <c r="G10" s="140" t="s">
        <v>2843</v>
      </c>
    </row>
    <row r="11" spans="1:8" x14ac:dyDescent="0.25">
      <c r="A11" s="158">
        <v>10</v>
      </c>
      <c r="B11" s="51" t="s">
        <v>5829</v>
      </c>
      <c r="C11" s="123">
        <v>342</v>
      </c>
      <c r="D11" s="124" t="s">
        <v>5830</v>
      </c>
      <c r="E11" s="123">
        <v>250</v>
      </c>
      <c r="F11" s="124">
        <v>45175</v>
      </c>
      <c r="G11" s="140" t="s">
        <v>2843</v>
      </c>
    </row>
    <row r="12" spans="1:8" x14ac:dyDescent="0.25">
      <c r="A12" s="158">
        <v>11</v>
      </c>
      <c r="B12" s="51" t="s">
        <v>5833</v>
      </c>
      <c r="C12" s="123">
        <v>31</v>
      </c>
      <c r="D12" s="124" t="s">
        <v>5834</v>
      </c>
      <c r="E12" s="123">
        <v>253</v>
      </c>
      <c r="F12" s="124">
        <v>45175</v>
      </c>
      <c r="G12" s="86" t="s">
        <v>2950</v>
      </c>
    </row>
    <row r="13" spans="1:8" x14ac:dyDescent="0.25">
      <c r="A13" s="158">
        <v>12</v>
      </c>
      <c r="B13" s="65" t="s">
        <v>5852</v>
      </c>
      <c r="C13" s="287" t="s">
        <v>6367</v>
      </c>
      <c r="D13" s="288" t="s">
        <v>5854</v>
      </c>
      <c r="E13" s="287">
        <v>260</v>
      </c>
      <c r="F13" s="288">
        <v>45177</v>
      </c>
      <c r="G13" s="181" t="s">
        <v>2950</v>
      </c>
    </row>
    <row r="14" spans="1:8" x14ac:dyDescent="0.25">
      <c r="A14" s="158">
        <v>13</v>
      </c>
      <c r="B14" s="51" t="s">
        <v>5952</v>
      </c>
      <c r="C14" s="123">
        <v>631</v>
      </c>
      <c r="D14" s="124" t="s">
        <v>5834</v>
      </c>
      <c r="E14" s="123">
        <v>344</v>
      </c>
      <c r="F14" s="124">
        <v>45166</v>
      </c>
      <c r="G14" s="86" t="s">
        <v>2950</v>
      </c>
    </row>
    <row r="15" spans="1:8" x14ac:dyDescent="0.25">
      <c r="A15" s="158">
        <v>14</v>
      </c>
      <c r="B15" s="51" t="s">
        <v>5984</v>
      </c>
      <c r="C15" s="123">
        <v>342</v>
      </c>
      <c r="D15" s="124" t="s">
        <v>5985</v>
      </c>
      <c r="E15" s="123">
        <v>372</v>
      </c>
      <c r="F15" s="124">
        <v>45208</v>
      </c>
      <c r="G15" s="140" t="s">
        <v>2843</v>
      </c>
    </row>
    <row r="16" spans="1:8" x14ac:dyDescent="0.25">
      <c r="A16" s="158">
        <v>15</v>
      </c>
      <c r="B16" s="51" t="s">
        <v>6009</v>
      </c>
      <c r="C16" s="123">
        <v>611</v>
      </c>
      <c r="D16" s="124" t="s">
        <v>5834</v>
      </c>
      <c r="E16" s="123">
        <v>406</v>
      </c>
      <c r="F16" s="124">
        <v>45217</v>
      </c>
      <c r="G16" s="140" t="s">
        <v>2843</v>
      </c>
    </row>
    <row r="17" spans="1:7" x14ac:dyDescent="0.25">
      <c r="A17" s="158">
        <v>16</v>
      </c>
      <c r="B17" s="51" t="s">
        <v>6021</v>
      </c>
      <c r="C17" s="123">
        <v>521</v>
      </c>
      <c r="D17" s="124" t="s">
        <v>5834</v>
      </c>
      <c r="E17" s="123">
        <v>422</v>
      </c>
      <c r="F17" s="124">
        <v>45226</v>
      </c>
      <c r="G17" s="302" t="s">
        <v>2950</v>
      </c>
    </row>
    <row r="18" spans="1:7" x14ac:dyDescent="0.25">
      <c r="A18" s="158">
        <v>17</v>
      </c>
      <c r="B18" s="51" t="s">
        <v>5442</v>
      </c>
      <c r="C18" s="123" t="s">
        <v>5059</v>
      </c>
      <c r="D18" s="124" t="s">
        <v>6041</v>
      </c>
      <c r="E18" s="123">
        <v>435</v>
      </c>
      <c r="F18" s="124">
        <v>45233</v>
      </c>
      <c r="G18" s="86" t="s">
        <v>2950</v>
      </c>
    </row>
    <row r="19" spans="1:7" x14ac:dyDescent="0.25">
      <c r="A19" s="158">
        <v>18</v>
      </c>
      <c r="B19" s="51" t="s">
        <v>6043</v>
      </c>
      <c r="C19" s="123" t="s">
        <v>5050</v>
      </c>
      <c r="D19" s="124" t="s">
        <v>5834</v>
      </c>
      <c r="E19" s="123">
        <v>437</v>
      </c>
      <c r="F19" s="124">
        <v>45233</v>
      </c>
      <c r="G19" s="140" t="s">
        <v>2843</v>
      </c>
    </row>
    <row r="20" spans="1:7" x14ac:dyDescent="0.25">
      <c r="A20" s="158">
        <v>19</v>
      </c>
      <c r="B20" s="51" t="s">
        <v>6045</v>
      </c>
      <c r="C20" s="123" t="s">
        <v>5050</v>
      </c>
      <c r="D20" s="124" t="s">
        <v>5834</v>
      </c>
      <c r="E20" s="123">
        <v>439</v>
      </c>
      <c r="F20" s="124">
        <v>45237</v>
      </c>
      <c r="G20" s="140" t="s">
        <v>2843</v>
      </c>
    </row>
    <row r="21" spans="1:7" x14ac:dyDescent="0.25">
      <c r="A21" s="158">
        <v>20</v>
      </c>
      <c r="B21" s="51" t="s">
        <v>6057</v>
      </c>
      <c r="C21" s="123">
        <v>342</v>
      </c>
      <c r="D21" s="124" t="s">
        <v>6058</v>
      </c>
      <c r="E21" s="123">
        <v>457</v>
      </c>
      <c r="F21" s="124">
        <v>45244</v>
      </c>
      <c r="G21" s="140" t="s">
        <v>2843</v>
      </c>
    </row>
    <row r="22" spans="1:7" x14ac:dyDescent="0.25">
      <c r="A22" s="158">
        <v>21</v>
      </c>
      <c r="B22" s="51" t="s">
        <v>6083</v>
      </c>
      <c r="C22" s="123" t="s">
        <v>4492</v>
      </c>
      <c r="D22" s="124" t="s">
        <v>6084</v>
      </c>
      <c r="E22" s="123">
        <v>462</v>
      </c>
      <c r="F22" s="124">
        <v>45245</v>
      </c>
      <c r="G22" s="140" t="s">
        <v>2843</v>
      </c>
    </row>
    <row r="23" spans="1:7" x14ac:dyDescent="0.25">
      <c r="A23" s="158">
        <v>22</v>
      </c>
      <c r="B23" s="51" t="s">
        <v>6086</v>
      </c>
      <c r="C23" s="123">
        <v>941</v>
      </c>
      <c r="D23" s="124" t="s">
        <v>6058</v>
      </c>
      <c r="E23" s="123">
        <v>458</v>
      </c>
      <c r="F23" s="124">
        <v>45244</v>
      </c>
      <c r="G23" s="140" t="s">
        <v>2843</v>
      </c>
    </row>
    <row r="24" spans="1:7" x14ac:dyDescent="0.25">
      <c r="A24" s="158">
        <v>23</v>
      </c>
      <c r="B24" s="51" t="s">
        <v>6124</v>
      </c>
      <c r="C24" s="123" t="s">
        <v>5763</v>
      </c>
      <c r="D24" s="124" t="s">
        <v>5834</v>
      </c>
      <c r="E24" s="123">
        <v>489</v>
      </c>
      <c r="F24" s="124">
        <v>45257</v>
      </c>
      <c r="G24" s="140" t="s">
        <v>2843</v>
      </c>
    </row>
    <row r="25" spans="1:7" x14ac:dyDescent="0.25">
      <c r="A25" s="158">
        <v>24</v>
      </c>
      <c r="B25" s="51" t="s">
        <v>6145</v>
      </c>
      <c r="C25" s="123">
        <v>531</v>
      </c>
      <c r="D25" s="124" t="s">
        <v>5834</v>
      </c>
      <c r="E25" s="123">
        <v>517</v>
      </c>
      <c r="F25" s="124">
        <v>45282</v>
      </c>
      <c r="G25" s="86" t="s">
        <v>2950</v>
      </c>
    </row>
    <row r="26" spans="1:7" x14ac:dyDescent="0.25">
      <c r="A26" s="158">
        <v>25</v>
      </c>
      <c r="B26" s="51" t="s">
        <v>6148</v>
      </c>
      <c r="C26" s="123" t="s">
        <v>6149</v>
      </c>
      <c r="D26" s="124" t="s">
        <v>6150</v>
      </c>
      <c r="E26" s="123">
        <v>518</v>
      </c>
      <c r="F26" s="124">
        <v>45285</v>
      </c>
      <c r="G26" s="86" t="s">
        <v>2950</v>
      </c>
    </row>
    <row r="27" spans="1:7" x14ac:dyDescent="0.25">
      <c r="A27" s="158">
        <v>26</v>
      </c>
      <c r="B27" s="51" t="s">
        <v>6151</v>
      </c>
      <c r="C27" s="123" t="s">
        <v>5763</v>
      </c>
      <c r="D27" s="124" t="s">
        <v>6152</v>
      </c>
      <c r="E27" s="123">
        <v>519</v>
      </c>
      <c r="F27" s="124">
        <v>45285</v>
      </c>
      <c r="G27" s="140" t="s">
        <v>2843</v>
      </c>
    </row>
    <row r="28" spans="1:7" x14ac:dyDescent="0.25">
      <c r="A28" s="158">
        <v>27</v>
      </c>
      <c r="B28" s="51" t="s">
        <v>6172</v>
      </c>
      <c r="C28" s="123">
        <v>141</v>
      </c>
      <c r="D28" s="124" t="s">
        <v>6173</v>
      </c>
      <c r="E28" s="123">
        <v>17</v>
      </c>
      <c r="F28" s="124">
        <v>45313</v>
      </c>
      <c r="G28" s="302" t="s">
        <v>2950</v>
      </c>
    </row>
    <row r="29" spans="1:7" x14ac:dyDescent="0.25">
      <c r="A29" s="158">
        <v>28</v>
      </c>
      <c r="B29" s="51" t="s">
        <v>6184</v>
      </c>
      <c r="C29" s="123">
        <v>342</v>
      </c>
      <c r="D29" s="124" t="s">
        <v>6185</v>
      </c>
      <c r="E29" s="123">
        <v>23</v>
      </c>
      <c r="F29" s="124">
        <v>45320</v>
      </c>
      <c r="G29" s="140" t="s">
        <v>2843</v>
      </c>
    </row>
    <row r="30" spans="1:7" x14ac:dyDescent="0.25">
      <c r="A30" s="158">
        <v>29</v>
      </c>
      <c r="B30" s="51" t="s">
        <v>5576</v>
      </c>
      <c r="C30" s="123" t="s">
        <v>5577</v>
      </c>
      <c r="D30" s="124" t="s">
        <v>6236</v>
      </c>
      <c r="E30" s="123">
        <v>71</v>
      </c>
      <c r="F30" s="124">
        <v>45370</v>
      </c>
      <c r="G30" s="302" t="s">
        <v>2950</v>
      </c>
    </row>
    <row r="31" spans="1:7" x14ac:dyDescent="0.25">
      <c r="A31" s="158">
        <v>30</v>
      </c>
      <c r="B31" s="51" t="s">
        <v>6246</v>
      </c>
      <c r="C31" s="123" t="s">
        <v>6247</v>
      </c>
      <c r="D31" s="124" t="s">
        <v>6248</v>
      </c>
      <c r="E31" s="123">
        <v>83</v>
      </c>
      <c r="F31" s="124">
        <v>45384</v>
      </c>
      <c r="G31" s="140" t="s">
        <v>2843</v>
      </c>
    </row>
    <row r="32" spans="1:7" x14ac:dyDescent="0.25">
      <c r="A32" s="158">
        <v>31</v>
      </c>
      <c r="B32" s="51" t="s">
        <v>4882</v>
      </c>
      <c r="C32" s="123">
        <v>231</v>
      </c>
      <c r="D32" s="124" t="s">
        <v>6257</v>
      </c>
      <c r="E32" s="123">
        <v>92</v>
      </c>
      <c r="F32" s="124">
        <v>45390</v>
      </c>
      <c r="G32" s="140" t="s">
        <v>2843</v>
      </c>
    </row>
    <row r="33" spans="1:7" x14ac:dyDescent="0.25">
      <c r="A33" s="158">
        <v>32</v>
      </c>
      <c r="B33" s="51" t="s">
        <v>6260</v>
      </c>
      <c r="C33" s="123">
        <v>22</v>
      </c>
      <c r="D33" s="124" t="s">
        <v>6261</v>
      </c>
      <c r="E33" s="123">
        <v>98</v>
      </c>
      <c r="F33" s="124">
        <v>45392</v>
      </c>
      <c r="G33" s="140" t="s">
        <v>2843</v>
      </c>
    </row>
    <row r="34" spans="1:7" x14ac:dyDescent="0.25">
      <c r="A34" s="158">
        <v>33</v>
      </c>
      <c r="B34" s="51" t="s">
        <v>6264</v>
      </c>
      <c r="C34" s="123">
        <v>541</v>
      </c>
      <c r="D34" s="124" t="s">
        <v>6265</v>
      </c>
      <c r="E34" s="123">
        <v>102</v>
      </c>
      <c r="F34" s="124">
        <v>45393</v>
      </c>
      <c r="G34" s="86" t="s">
        <v>2950</v>
      </c>
    </row>
    <row r="35" spans="1:7" x14ac:dyDescent="0.25">
      <c r="A35" s="158">
        <v>34</v>
      </c>
      <c r="B35" s="51" t="s">
        <v>6268</v>
      </c>
      <c r="C35" s="124" t="s">
        <v>5577</v>
      </c>
      <c r="D35" s="123" t="s">
        <v>6269</v>
      </c>
      <c r="E35" s="123">
        <v>104</v>
      </c>
      <c r="F35" s="87">
        <v>45399</v>
      </c>
      <c r="G35" s="123" t="s">
        <v>2950</v>
      </c>
    </row>
    <row r="36" spans="1:7" x14ac:dyDescent="0.25">
      <c r="A36" s="158">
        <v>35</v>
      </c>
      <c r="B36" s="65" t="s">
        <v>6279</v>
      </c>
      <c r="C36" s="288" t="s">
        <v>4043</v>
      </c>
      <c r="D36" s="287" t="s">
        <v>6280</v>
      </c>
      <c r="E36" s="287">
        <v>115</v>
      </c>
      <c r="F36" s="297">
        <v>45406</v>
      </c>
      <c r="G36" s="244" t="s">
        <v>2843</v>
      </c>
    </row>
    <row r="37" spans="1:7" x14ac:dyDescent="0.25">
      <c r="A37" s="158">
        <v>36</v>
      </c>
      <c r="B37" s="83" t="s">
        <v>6286</v>
      </c>
      <c r="C37" s="453" t="s">
        <v>2491</v>
      </c>
      <c r="D37" s="221" t="s">
        <v>6287</v>
      </c>
      <c r="E37" s="221">
        <v>124</v>
      </c>
      <c r="F37" s="37">
        <v>45426</v>
      </c>
      <c r="G37" s="36" t="s">
        <v>2950</v>
      </c>
    </row>
    <row r="38" spans="1:7" x14ac:dyDescent="0.25">
      <c r="A38" s="158">
        <v>37</v>
      </c>
      <c r="B38" s="51" t="s">
        <v>6291</v>
      </c>
      <c r="C38" s="123" t="s">
        <v>4938</v>
      </c>
      <c r="D38" s="124" t="s">
        <v>6292</v>
      </c>
      <c r="E38" s="123">
        <v>127</v>
      </c>
      <c r="F38" s="124">
        <v>45428</v>
      </c>
      <c r="G38" s="140" t="s">
        <v>2843</v>
      </c>
    </row>
    <row r="39" spans="1:7" x14ac:dyDescent="0.25">
      <c r="A39" s="158">
        <v>38</v>
      </c>
      <c r="B39" s="51" t="s">
        <v>6293</v>
      </c>
      <c r="C39" s="124" t="s">
        <v>5050</v>
      </c>
      <c r="D39" s="123" t="s">
        <v>6294</v>
      </c>
      <c r="E39" s="123">
        <v>128</v>
      </c>
      <c r="F39" s="87">
        <v>45428</v>
      </c>
      <c r="G39" s="123" t="s">
        <v>2950</v>
      </c>
    </row>
    <row r="40" spans="1:7" x14ac:dyDescent="0.25">
      <c r="A40" s="158">
        <v>39</v>
      </c>
      <c r="B40" s="51" t="s">
        <v>6303</v>
      </c>
      <c r="C40" s="123">
        <v>841</v>
      </c>
      <c r="D40" s="123" t="s">
        <v>6304</v>
      </c>
      <c r="E40" s="123">
        <v>139</v>
      </c>
      <c r="F40" s="87">
        <v>45441</v>
      </c>
      <c r="G40" s="123" t="s">
        <v>2950</v>
      </c>
    </row>
    <row r="41" spans="1:7" x14ac:dyDescent="0.25">
      <c r="A41" s="158">
        <v>40</v>
      </c>
      <c r="B41" s="51" t="s">
        <v>6309</v>
      </c>
      <c r="C41" s="124" t="s">
        <v>5766</v>
      </c>
      <c r="D41" s="123" t="s">
        <v>6310</v>
      </c>
      <c r="E41" s="123">
        <v>145</v>
      </c>
      <c r="F41" s="87">
        <v>45443</v>
      </c>
      <c r="G41" s="126" t="s">
        <v>2843</v>
      </c>
    </row>
    <row r="42" spans="1:7" x14ac:dyDescent="0.25">
      <c r="A42" s="158">
        <v>41</v>
      </c>
      <c r="B42" s="51" t="s">
        <v>6314</v>
      </c>
      <c r="C42" s="124" t="s">
        <v>4202</v>
      </c>
      <c r="D42" s="123" t="s">
        <v>6315</v>
      </c>
      <c r="E42" s="123">
        <v>148</v>
      </c>
      <c r="F42" s="87">
        <v>45447</v>
      </c>
      <c r="G42" s="123" t="s">
        <v>2950</v>
      </c>
    </row>
    <row r="43" spans="1:7" x14ac:dyDescent="0.25">
      <c r="A43" s="158">
        <v>42</v>
      </c>
      <c r="B43" s="51" t="s">
        <v>6320</v>
      </c>
      <c r="C43" s="334" t="s">
        <v>3981</v>
      </c>
      <c r="D43" s="123" t="s">
        <v>6321</v>
      </c>
      <c r="E43" s="123">
        <v>151</v>
      </c>
      <c r="F43" s="87">
        <v>45454</v>
      </c>
      <c r="G43" s="126" t="s">
        <v>2843</v>
      </c>
    </row>
    <row r="44" spans="1:7" x14ac:dyDescent="0.25">
      <c r="A44" s="158">
        <v>43</v>
      </c>
      <c r="B44" s="51" t="s">
        <v>6325</v>
      </c>
      <c r="C44" s="334" t="s">
        <v>100</v>
      </c>
      <c r="D44" s="123" t="s">
        <v>6326</v>
      </c>
      <c r="E44" s="123">
        <v>156</v>
      </c>
      <c r="F44" s="87">
        <v>45457</v>
      </c>
      <c r="G44" s="123" t="s">
        <v>2950</v>
      </c>
    </row>
    <row r="45" spans="1:7" x14ac:dyDescent="0.25">
      <c r="A45" s="158">
        <v>44</v>
      </c>
      <c r="B45" s="51" t="s">
        <v>6333</v>
      </c>
      <c r="C45" s="334" t="s">
        <v>6334</v>
      </c>
      <c r="D45" s="123" t="s">
        <v>6335</v>
      </c>
      <c r="E45" s="123">
        <v>161</v>
      </c>
      <c r="F45" s="87">
        <v>45464</v>
      </c>
      <c r="G45" s="126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Y390"/>
  <sheetViews>
    <sheetView zoomScaleNormal="100" workbookViewId="0">
      <pane ySplit="2" topLeftCell="A206" activePane="bottomLeft" state="frozen"/>
      <selection pane="bottomLeft" activeCell="G229" sqref="G229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6370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0</v>
      </c>
      <c r="D4" s="24">
        <v>0</v>
      </c>
      <c r="E4" s="97"/>
      <c r="F4" s="349">
        <f>C4+C9+C17+C26+C31+C36+C47+C52+C109+C121+C130+C139+C149+C58+C84+C91+C10+C18+C59+C122+C131+C150+C104+C92</f>
        <v>0</v>
      </c>
      <c r="G4" s="24">
        <f>C5+C11+C19+C27+C32+C39+C48+C111+C123+C124+C132+C133+C141+C151+C53+C62+C85+C94+C12+C20+C63+C112+C142+C152+C105+C95</f>
        <v>387</v>
      </c>
      <c r="H4" s="24">
        <f>C6+C13+C21+C28+C33+C42+C49+C54+C113+C125+C126+C134+C143+C153+C135+C86+C97+C66+C67+C114+C106+C98</f>
        <v>378</v>
      </c>
      <c r="I4" s="24">
        <f>C7+C29+C34+C44+C50+C55+C115+C127+C136+C145+C155+C156+C128+C87+C100+C70+C72+C137+C116+C45</f>
        <v>290</v>
      </c>
      <c r="J4" s="24"/>
      <c r="K4" s="170">
        <f>F4+G4+H4+I4</f>
        <v>1055</v>
      </c>
      <c r="O4" s="303"/>
      <c r="P4" s="220"/>
    </row>
    <row r="5" spans="1:19" x14ac:dyDescent="0.25">
      <c r="A5" s="62">
        <v>121</v>
      </c>
      <c r="B5" s="24">
        <v>6</v>
      </c>
      <c r="C5" s="24">
        <v>25</v>
      </c>
      <c r="D5" s="5">
        <v>0</v>
      </c>
      <c r="E5" s="135"/>
      <c r="F5" s="5" t="s">
        <v>1770</v>
      </c>
      <c r="G5" s="5"/>
      <c r="H5" s="5"/>
      <c r="I5" s="5"/>
      <c r="J5" s="5"/>
      <c r="K5" s="5"/>
      <c r="M5" s="451"/>
      <c r="N5" s="220"/>
      <c r="O5" s="220"/>
    </row>
    <row r="6" spans="1:19" x14ac:dyDescent="0.25">
      <c r="A6" s="62">
        <v>131</v>
      </c>
      <c r="B6" s="24">
        <v>2</v>
      </c>
      <c r="C6" s="24">
        <v>22</v>
      </c>
      <c r="D6" s="5">
        <v>0</v>
      </c>
      <c r="E6" s="338"/>
      <c r="F6" s="94">
        <f>SUM(B4+B9+B10+B17+B18+B26+B31+B36+B47+B52+B58+B59+B84+B91+B109+B110+B121+B122+B130+B131+B139+B140+B149+B150+B92+B60+B37+B61+B77+B78+B104+B93+B38+B159)</f>
        <v>0</v>
      </c>
      <c r="G6" s="5">
        <f>B5+B11+B12+B19+B20+B27+B32+B39+B48+B53+B111+B123+B124+B132+B141+B151+B152+B133+B62+B85+B94+B63+B112+B142+B64+B65+B95+B40+B79+B80+B105+B96+B41+B160</f>
        <v>346</v>
      </c>
      <c r="H6" s="5">
        <f>B6+B13+B14+B21+B22+B28+B33+B42+B49+B54+B113+B125+B126+B134+B135+B143+B153+B154+B86+B97+B66+B67+B114+B144+B70+B43+B68+B69+B98+B81+B82+B99+B106</f>
        <v>228</v>
      </c>
      <c r="I6" s="5">
        <f>B7+B29+B34+B44+B50+B55+B115+B127+B136+B137+B145+B155+B156+B87+B100+B72+B128+B73+B71+B116+B146+B45+B74+B75+B101</f>
        <v>138</v>
      </c>
      <c r="J6" s="5"/>
      <c r="K6" s="94">
        <f>SUM(F6+G6+H6+I6)</f>
        <v>712</v>
      </c>
      <c r="M6" s="451"/>
      <c r="N6" s="8"/>
    </row>
    <row r="7" spans="1:19" x14ac:dyDescent="0.25">
      <c r="A7" s="62">
        <v>141</v>
      </c>
      <c r="B7" s="5">
        <v>0</v>
      </c>
      <c r="C7" s="24">
        <v>19</v>
      </c>
      <c r="D7" s="5">
        <v>1</v>
      </c>
      <c r="E7" s="5"/>
      <c r="F7" s="5"/>
      <c r="G7" s="5"/>
      <c r="H7" s="5"/>
      <c r="I7" s="5"/>
      <c r="J7" s="5"/>
      <c r="K7" s="5"/>
      <c r="M7" s="451"/>
      <c r="N7" s="8"/>
    </row>
    <row r="8" spans="1:19" x14ac:dyDescent="0.25">
      <c r="A8" s="84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K8" s="5"/>
    </row>
    <row r="9" spans="1:19" x14ac:dyDescent="0.25">
      <c r="A9" s="62">
        <v>211</v>
      </c>
      <c r="B9" s="5">
        <v>0</v>
      </c>
      <c r="C9" s="5">
        <v>0</v>
      </c>
      <c r="D9" s="5"/>
      <c r="E9" s="5"/>
      <c r="F9" s="94">
        <f>D4+D9+D10+D17+D18+D26+D31+D36+D47+D52+D109+D121+D122+D130+D131+D139+D140+D149+D150+D58+D84+D91+D59+D110+D37+D77+D93</f>
        <v>6</v>
      </c>
      <c r="G9" s="5">
        <f>D5+D11+D12+D19+D20+D27+D32+D39+D48+D53+D111+D123+D124+D132+D133+D141+D151+D152+D62+D85+D94+D63+D112+D142+D64+D95+D79+D80+D40</f>
        <v>7</v>
      </c>
      <c r="H9" s="5">
        <f>D6+D13+D14+D21+D22+D28+D33+D42+D49+D54+D113+D125+D126+D134+D143+D153+D154+D63+D86+D97+D66+D67+D144+D114+D43</f>
        <v>13</v>
      </c>
      <c r="I9" s="5">
        <f>D7+D29+D34+D44+D50+D55+D115+D127+D136+D137+D145+D155+D156+D87+D100+D70+D72+D128+D75+D101</f>
        <v>14</v>
      </c>
      <c r="J9" s="5"/>
      <c r="K9" s="94">
        <f>SUM(F9+G9+H9+I9)</f>
        <v>40</v>
      </c>
    </row>
    <row r="10" spans="1:19" x14ac:dyDescent="0.25">
      <c r="A10" s="62" t="s">
        <v>2874</v>
      </c>
      <c r="B10" s="5">
        <v>0</v>
      </c>
      <c r="C10" s="5"/>
      <c r="D10" s="5"/>
      <c r="E10" s="5"/>
      <c r="F10" s="5"/>
      <c r="G10" s="5"/>
      <c r="H10" s="5"/>
      <c r="I10" s="5"/>
      <c r="J10" s="5"/>
      <c r="K10" s="94">
        <f>K4+K6+K9</f>
        <v>1807</v>
      </c>
      <c r="M10" s="451"/>
      <c r="N10" s="220"/>
    </row>
    <row r="11" spans="1:19" x14ac:dyDescent="0.25">
      <c r="A11" s="62">
        <v>221</v>
      </c>
      <c r="B11" s="5">
        <v>0</v>
      </c>
      <c r="C11" s="5">
        <v>25</v>
      </c>
      <c r="D11" s="5">
        <v>0</v>
      </c>
      <c r="E11" s="254"/>
      <c r="F11" s="5" t="s">
        <v>1776</v>
      </c>
      <c r="G11" s="5"/>
      <c r="H11" s="5"/>
      <c r="I11" s="5"/>
      <c r="J11" s="5"/>
      <c r="K11" s="5"/>
      <c r="M11" s="451"/>
      <c r="N11" s="8"/>
    </row>
    <row r="12" spans="1:19" x14ac:dyDescent="0.25">
      <c r="A12" s="62" t="s">
        <v>2875</v>
      </c>
      <c r="B12" s="5">
        <v>18</v>
      </c>
      <c r="C12" s="5"/>
      <c r="D12" s="5">
        <v>0</v>
      </c>
      <c r="E12" s="338"/>
      <c r="F12" s="5"/>
      <c r="G12" s="5"/>
      <c r="H12" s="5"/>
      <c r="I12" s="5"/>
      <c r="J12" s="5"/>
      <c r="K12" s="5"/>
      <c r="N12" s="8"/>
      <c r="P12" s="220"/>
    </row>
    <row r="13" spans="1:19" x14ac:dyDescent="0.25">
      <c r="A13" s="62" t="s">
        <v>2893</v>
      </c>
      <c r="B13" s="5">
        <v>0</v>
      </c>
      <c r="C13" s="5">
        <v>24</v>
      </c>
      <c r="D13" s="5">
        <v>1</v>
      </c>
      <c r="E13" s="135" t="s">
        <v>2843</v>
      </c>
      <c r="F13" s="5">
        <f>SUM(F4+F6+F9)</f>
        <v>6</v>
      </c>
      <c r="G13" s="5">
        <f>SUM(G4+G6+G9)</f>
        <v>740</v>
      </c>
      <c r="H13" s="5">
        <f>SUM(H4+H6+H9)</f>
        <v>619</v>
      </c>
      <c r="I13" s="5">
        <f>SUM(I4+I6+I9)</f>
        <v>442</v>
      </c>
      <c r="J13" s="5"/>
      <c r="K13" s="94">
        <f>SUM(F13+G13+H13+I13)</f>
        <v>1807</v>
      </c>
      <c r="M13" s="451"/>
      <c r="N13" s="220"/>
      <c r="O13" s="220"/>
      <c r="P13" s="252"/>
      <c r="Q13" s="252"/>
      <c r="R13" s="252"/>
      <c r="S13" s="252"/>
    </row>
    <row r="14" spans="1:19" x14ac:dyDescent="0.25">
      <c r="A14" s="62" t="s">
        <v>2876</v>
      </c>
      <c r="B14" s="5">
        <v>14</v>
      </c>
      <c r="C14" s="5"/>
      <c r="D14" s="5">
        <v>1</v>
      </c>
      <c r="E14" s="135" t="s">
        <v>2843</v>
      </c>
      <c r="F14" s="5"/>
      <c r="G14" s="5"/>
      <c r="H14" s="5"/>
      <c r="I14" s="5"/>
      <c r="J14" s="5"/>
      <c r="K14" s="94"/>
      <c r="M14" s="451"/>
      <c r="O14" s="303"/>
      <c r="P14" s="252"/>
      <c r="Q14" s="252"/>
      <c r="R14" s="252"/>
      <c r="S14" s="252"/>
    </row>
    <row r="15" spans="1:19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94"/>
      <c r="O15" s="252"/>
      <c r="P15" s="252"/>
      <c r="Q15" s="252"/>
      <c r="R15" s="252"/>
      <c r="S15" s="252"/>
    </row>
    <row r="16" spans="1:19" ht="30.6" customHeight="1" x14ac:dyDescent="0.25">
      <c r="A16" s="370" t="s">
        <v>178</v>
      </c>
      <c r="B16" s="5"/>
      <c r="C16" s="5"/>
      <c r="D16" s="5"/>
      <c r="E16" s="5"/>
      <c r="F16" s="5"/>
      <c r="G16" s="5"/>
      <c r="H16" s="5"/>
      <c r="I16" s="5"/>
      <c r="J16" s="5"/>
      <c r="K16" s="94"/>
      <c r="N16" s="8"/>
      <c r="O16" s="252"/>
      <c r="P16" s="252"/>
      <c r="Q16" s="252"/>
      <c r="R16" s="252"/>
      <c r="S16" s="252"/>
    </row>
    <row r="17" spans="1:19" x14ac:dyDescent="0.25">
      <c r="A17" s="62">
        <v>411</v>
      </c>
      <c r="B17" s="5">
        <v>0</v>
      </c>
      <c r="C17" s="5">
        <v>0</v>
      </c>
      <c r="D17" s="5">
        <v>0</v>
      </c>
      <c r="E17" s="5"/>
      <c r="F17" s="5"/>
      <c r="G17" s="5"/>
      <c r="H17" s="5"/>
      <c r="I17" s="5"/>
      <c r="J17" s="5"/>
      <c r="K17" s="5"/>
      <c r="M17" s="451"/>
      <c r="N17" s="8"/>
      <c r="O17" s="252"/>
      <c r="P17" s="252"/>
      <c r="Q17" s="252"/>
      <c r="R17" s="252"/>
      <c r="S17" s="252"/>
    </row>
    <row r="18" spans="1:19" x14ac:dyDescent="0.25">
      <c r="A18" s="62" t="s">
        <v>6154</v>
      </c>
      <c r="B18" s="5">
        <v>0</v>
      </c>
      <c r="C18" s="5"/>
      <c r="D18" s="5"/>
      <c r="E18" s="5"/>
      <c r="F18" s="5"/>
      <c r="G18" s="5"/>
      <c r="H18" s="5"/>
      <c r="I18" s="5"/>
      <c r="J18" s="5"/>
      <c r="K18" s="5"/>
      <c r="M18" s="451"/>
      <c r="N18" s="220"/>
      <c r="O18" s="252"/>
      <c r="P18" s="252"/>
      <c r="Q18" s="252"/>
      <c r="R18" s="252"/>
      <c r="S18" s="252"/>
    </row>
    <row r="19" spans="1:19" x14ac:dyDescent="0.25">
      <c r="A19" s="62">
        <v>421</v>
      </c>
      <c r="B19" s="5">
        <v>0</v>
      </c>
      <c r="C19" s="5">
        <v>24</v>
      </c>
      <c r="D19" s="5">
        <v>0</v>
      </c>
      <c r="E19" s="338"/>
      <c r="F19" s="5"/>
      <c r="G19" s="5"/>
      <c r="H19" s="5"/>
      <c r="I19" s="5"/>
      <c r="J19" s="5"/>
      <c r="K19" s="94"/>
      <c r="O19" s="252"/>
    </row>
    <row r="20" spans="1:19" x14ac:dyDescent="0.25">
      <c r="A20" s="360">
        <v>422</v>
      </c>
      <c r="B20" s="5">
        <v>18</v>
      </c>
      <c r="C20" s="5"/>
      <c r="D20" s="5">
        <v>0</v>
      </c>
      <c r="E20" s="254"/>
      <c r="F20" s="5"/>
      <c r="G20" s="5"/>
      <c r="H20" s="5"/>
      <c r="I20" s="5"/>
      <c r="J20" s="5"/>
      <c r="K20" s="5"/>
      <c r="M20" s="451"/>
      <c r="O20" s="252"/>
    </row>
    <row r="21" spans="1:19" x14ac:dyDescent="0.25">
      <c r="A21" s="62">
        <v>431</v>
      </c>
      <c r="B21" s="5">
        <v>3</v>
      </c>
      <c r="C21" s="5">
        <v>25</v>
      </c>
      <c r="D21" s="5">
        <v>0</v>
      </c>
      <c r="E21" s="5"/>
      <c r="F21" s="5"/>
      <c r="G21" s="5"/>
      <c r="H21" s="5"/>
      <c r="I21" s="5"/>
      <c r="J21" s="5"/>
      <c r="K21" s="5"/>
      <c r="N21" s="8"/>
      <c r="O21" s="252"/>
    </row>
    <row r="22" spans="1:19" x14ac:dyDescent="0.25">
      <c r="A22" s="360">
        <v>432</v>
      </c>
      <c r="B22" s="5">
        <v>0</v>
      </c>
      <c r="C22" s="5"/>
      <c r="D22" s="5">
        <v>0</v>
      </c>
      <c r="E22" s="135"/>
      <c r="F22" s="5"/>
      <c r="G22" s="5"/>
      <c r="H22" s="5"/>
      <c r="I22" s="5"/>
      <c r="J22" s="5"/>
      <c r="K22" s="5"/>
      <c r="O22" s="252"/>
    </row>
    <row r="23" spans="1:19" x14ac:dyDescent="0.25">
      <c r="A23" s="360"/>
      <c r="B23" s="5"/>
      <c r="C23" s="5"/>
      <c r="D23" s="5"/>
      <c r="E23" s="135"/>
      <c r="F23" s="5"/>
      <c r="G23" s="5"/>
      <c r="H23" s="5"/>
      <c r="I23" s="5"/>
      <c r="J23" s="5"/>
      <c r="K23" s="5"/>
      <c r="N23" s="220"/>
    </row>
    <row r="24" spans="1:19" x14ac:dyDescent="0.25">
      <c r="A24" s="360"/>
      <c r="B24" s="5"/>
      <c r="C24" s="5"/>
      <c r="D24" s="5"/>
      <c r="E24" s="135"/>
      <c r="F24" s="5"/>
      <c r="G24" s="5"/>
      <c r="H24" s="5"/>
      <c r="I24" s="5"/>
      <c r="J24" s="5"/>
      <c r="K24" s="5"/>
    </row>
    <row r="25" spans="1:19" ht="30.6" customHeight="1" x14ac:dyDescent="0.25">
      <c r="A25" s="350" t="s">
        <v>5115</v>
      </c>
      <c r="B25" s="5"/>
      <c r="C25" s="5"/>
      <c r="D25" s="5"/>
      <c r="E25" s="5"/>
      <c r="F25" s="5"/>
      <c r="G25" s="5"/>
      <c r="H25" s="5"/>
      <c r="I25" s="5"/>
      <c r="J25" s="5"/>
      <c r="K25" s="5"/>
      <c r="N25" s="220"/>
      <c r="O25" s="303"/>
    </row>
    <row r="26" spans="1:19" x14ac:dyDescent="0.25">
      <c r="A26" s="62">
        <v>611</v>
      </c>
      <c r="B26" s="5">
        <v>0</v>
      </c>
      <c r="C26" s="5">
        <v>0</v>
      </c>
      <c r="D26" s="5">
        <v>2</v>
      </c>
      <c r="E26" s="135" t="s">
        <v>3636</v>
      </c>
      <c r="F26" s="5"/>
      <c r="G26" s="5"/>
      <c r="H26" s="5"/>
      <c r="I26" s="5"/>
      <c r="J26" s="5"/>
      <c r="K26" s="5"/>
      <c r="M26" s="451"/>
      <c r="N26" s="451"/>
      <c r="O26" s="220"/>
    </row>
    <row r="27" spans="1:19" x14ac:dyDescent="0.25">
      <c r="A27" s="62">
        <v>621</v>
      </c>
      <c r="B27" s="5">
        <v>3</v>
      </c>
      <c r="C27" s="5">
        <v>25</v>
      </c>
      <c r="D27" s="5">
        <v>0</v>
      </c>
      <c r="E27" s="135"/>
      <c r="F27" s="5"/>
      <c r="G27" s="5"/>
      <c r="H27" s="5"/>
      <c r="I27" s="5"/>
      <c r="J27" s="5"/>
      <c r="K27" s="5"/>
      <c r="M27" s="451"/>
      <c r="N27" s="8"/>
    </row>
    <row r="28" spans="1:19" x14ac:dyDescent="0.25">
      <c r="A28" s="62">
        <v>631</v>
      </c>
      <c r="B28" s="5">
        <v>0</v>
      </c>
      <c r="C28" s="5">
        <v>21</v>
      </c>
      <c r="D28" s="108">
        <v>1</v>
      </c>
      <c r="E28" s="108"/>
      <c r="F28" s="108"/>
      <c r="G28" s="108"/>
      <c r="H28" s="108"/>
      <c r="I28" s="108"/>
      <c r="J28" s="108"/>
      <c r="K28" s="108"/>
      <c r="M28" s="451"/>
      <c r="N28" s="8"/>
    </row>
    <row r="29" spans="1:19" x14ac:dyDescent="0.25">
      <c r="A29" s="359">
        <v>641</v>
      </c>
      <c r="B29" s="5">
        <v>2</v>
      </c>
      <c r="C29" s="5">
        <v>23</v>
      </c>
      <c r="D29" s="108">
        <v>0</v>
      </c>
      <c r="E29" s="108"/>
      <c r="F29" s="108"/>
      <c r="G29" s="108"/>
      <c r="H29" s="108"/>
      <c r="I29" s="108"/>
      <c r="J29" s="108"/>
      <c r="K29" s="108"/>
      <c r="N29" s="220"/>
    </row>
    <row r="30" spans="1:19" ht="18" customHeight="1" x14ac:dyDescent="0.25">
      <c r="A30" s="351" t="s">
        <v>4</v>
      </c>
      <c r="B30" s="24"/>
      <c r="C30" s="24"/>
      <c r="D30" s="108"/>
      <c r="E30" s="108"/>
      <c r="F30" s="108"/>
      <c r="G30" s="108"/>
      <c r="H30" s="108"/>
      <c r="I30" s="108"/>
      <c r="J30" s="108"/>
      <c r="K30" s="108"/>
      <c r="O30" s="220"/>
      <c r="P30" s="220"/>
    </row>
    <row r="31" spans="1:19" x14ac:dyDescent="0.25">
      <c r="A31" s="359">
        <v>511</v>
      </c>
      <c r="B31" s="24">
        <v>0</v>
      </c>
      <c r="C31" s="24">
        <v>0</v>
      </c>
      <c r="D31" s="5">
        <v>0</v>
      </c>
      <c r="E31" s="108"/>
      <c r="F31" s="108"/>
      <c r="G31" s="108"/>
      <c r="H31" s="108"/>
      <c r="I31" s="108"/>
      <c r="J31" s="108"/>
      <c r="K31" s="108"/>
      <c r="M31" s="451"/>
      <c r="N31" s="220"/>
      <c r="O31" s="220"/>
    </row>
    <row r="32" spans="1:19" x14ac:dyDescent="0.25">
      <c r="A32" s="62">
        <v>521</v>
      </c>
      <c r="B32" s="5"/>
      <c r="C32" s="24">
        <v>20</v>
      </c>
      <c r="D32" s="5">
        <v>1</v>
      </c>
      <c r="E32" s="108"/>
      <c r="F32" s="108"/>
      <c r="G32" s="108"/>
      <c r="H32" s="108"/>
      <c r="I32" s="108"/>
      <c r="J32" s="108"/>
      <c r="K32" s="108"/>
      <c r="M32" s="451"/>
      <c r="N32" s="8"/>
    </row>
    <row r="33" spans="1:16" x14ac:dyDescent="0.25">
      <c r="A33" s="62">
        <v>531</v>
      </c>
      <c r="B33" s="5"/>
      <c r="C33" s="24">
        <v>17</v>
      </c>
      <c r="D33" s="5">
        <v>1</v>
      </c>
      <c r="E33" s="108"/>
      <c r="F33" s="108"/>
      <c r="G33" s="108"/>
      <c r="H33" s="108"/>
      <c r="I33" s="108"/>
      <c r="J33" s="108"/>
      <c r="K33" s="108"/>
      <c r="M33" s="451"/>
      <c r="N33" s="8"/>
      <c r="P33" s="220"/>
    </row>
    <row r="34" spans="1:16" x14ac:dyDescent="0.25">
      <c r="A34" s="361">
        <v>541</v>
      </c>
      <c r="B34" s="108"/>
      <c r="C34" s="5">
        <v>17</v>
      </c>
      <c r="D34" s="108">
        <v>1</v>
      </c>
      <c r="E34" s="108"/>
      <c r="F34" s="108"/>
      <c r="G34" s="108"/>
      <c r="H34" s="108"/>
      <c r="I34" s="108"/>
      <c r="J34" s="108"/>
      <c r="K34" s="108"/>
    </row>
    <row r="35" spans="1:16" x14ac:dyDescent="0.25">
      <c r="A35" s="368" t="s">
        <v>2215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O35" s="220"/>
    </row>
    <row r="36" spans="1:16" x14ac:dyDescent="0.25">
      <c r="A36" s="108" t="s">
        <v>2987</v>
      </c>
      <c r="B36" s="108">
        <v>0</v>
      </c>
      <c r="C36" s="108">
        <v>0</v>
      </c>
      <c r="D36" s="108">
        <v>0</v>
      </c>
      <c r="E36" s="260"/>
      <c r="F36" s="108"/>
      <c r="G36" s="108"/>
      <c r="H36" s="108"/>
      <c r="I36" s="108"/>
      <c r="J36" s="108"/>
      <c r="K36" s="108"/>
      <c r="O36" s="220"/>
    </row>
    <row r="37" spans="1:16" x14ac:dyDescent="0.25">
      <c r="A37" s="108" t="s">
        <v>4071</v>
      </c>
      <c r="B37" s="108">
        <v>0</v>
      </c>
      <c r="C37" s="108">
        <v>0</v>
      </c>
      <c r="D37" s="108">
        <v>1</v>
      </c>
      <c r="E37" s="260" t="s">
        <v>2843</v>
      </c>
      <c r="F37" s="108"/>
      <c r="G37" s="108"/>
      <c r="H37" s="108"/>
      <c r="I37" s="108"/>
      <c r="J37" s="108"/>
      <c r="K37" s="108"/>
      <c r="O37" s="220"/>
    </row>
    <row r="38" spans="1:16" x14ac:dyDescent="0.25">
      <c r="A38" s="108" t="s">
        <v>5795</v>
      </c>
      <c r="B38" s="108">
        <v>0</v>
      </c>
      <c r="C38" s="108"/>
      <c r="D38" s="108"/>
      <c r="E38" s="260"/>
      <c r="F38" s="108"/>
      <c r="G38" s="108"/>
      <c r="H38" s="108"/>
      <c r="I38" s="108"/>
      <c r="J38" s="108"/>
      <c r="K38" s="108"/>
      <c r="O38" s="220"/>
    </row>
    <row r="39" spans="1:16" x14ac:dyDescent="0.25">
      <c r="A39" s="108" t="s">
        <v>2988</v>
      </c>
      <c r="B39" s="108">
        <v>0</v>
      </c>
      <c r="C39" s="108">
        <v>25</v>
      </c>
      <c r="D39" s="108"/>
      <c r="E39" s="260"/>
      <c r="F39" s="108"/>
      <c r="G39" s="108"/>
      <c r="H39" s="108"/>
      <c r="I39" s="108"/>
      <c r="J39" s="108"/>
      <c r="K39" s="108"/>
      <c r="N39" s="220"/>
      <c r="O39" s="220"/>
    </row>
    <row r="40" spans="1:16" x14ac:dyDescent="0.25">
      <c r="A40" s="108" t="s">
        <v>4492</v>
      </c>
      <c r="B40" s="108">
        <v>25</v>
      </c>
      <c r="C40" s="108"/>
      <c r="D40" s="108">
        <v>1</v>
      </c>
      <c r="E40" s="260" t="s">
        <v>2843</v>
      </c>
      <c r="F40" s="108"/>
      <c r="G40" s="108"/>
      <c r="H40" s="108"/>
      <c r="I40" s="108"/>
      <c r="J40" s="108"/>
      <c r="K40" s="108"/>
      <c r="N40" s="220"/>
    </row>
    <row r="41" spans="1:16" x14ac:dyDescent="0.25">
      <c r="A41" s="108" t="s">
        <v>6363</v>
      </c>
      <c r="B41" s="108">
        <v>30</v>
      </c>
      <c r="C41" s="108"/>
      <c r="D41" s="108"/>
      <c r="E41" s="260"/>
      <c r="F41" s="108"/>
      <c r="G41" s="108"/>
      <c r="H41" s="108"/>
      <c r="I41" s="108"/>
      <c r="J41" s="108"/>
      <c r="K41" s="108"/>
      <c r="N41" s="220"/>
    </row>
    <row r="42" spans="1:16" x14ac:dyDescent="0.25">
      <c r="A42" s="108" t="s">
        <v>2989</v>
      </c>
      <c r="B42" s="108">
        <v>0</v>
      </c>
      <c r="C42" s="108">
        <v>24</v>
      </c>
      <c r="D42" s="108">
        <v>0</v>
      </c>
      <c r="E42" s="260"/>
      <c r="F42" s="108"/>
      <c r="G42" s="108"/>
      <c r="H42" s="108"/>
      <c r="I42" s="108"/>
      <c r="J42" s="108"/>
      <c r="K42" s="108"/>
    </row>
    <row r="43" spans="1:16" x14ac:dyDescent="0.25">
      <c r="A43" s="108" t="s">
        <v>5088</v>
      </c>
      <c r="B43" s="108">
        <v>22</v>
      </c>
      <c r="C43" s="108"/>
      <c r="D43" s="108">
        <v>0</v>
      </c>
      <c r="E43" s="260"/>
      <c r="F43" s="108"/>
      <c r="G43" s="108"/>
      <c r="H43" s="108"/>
      <c r="I43" s="108"/>
      <c r="J43" s="108"/>
      <c r="K43" s="108"/>
    </row>
    <row r="44" spans="1:16" x14ac:dyDescent="0.25">
      <c r="A44" s="108" t="s">
        <v>2990</v>
      </c>
      <c r="B44" s="108">
        <v>0</v>
      </c>
      <c r="C44" s="108">
        <v>25</v>
      </c>
      <c r="D44" s="108">
        <v>0</v>
      </c>
      <c r="E44" s="260"/>
      <c r="F44" s="108"/>
      <c r="G44" s="108"/>
      <c r="H44" s="108"/>
      <c r="I44" s="108"/>
      <c r="J44" s="108"/>
      <c r="K44" s="108"/>
      <c r="O44" s="303"/>
    </row>
    <row r="45" spans="1:16" x14ac:dyDescent="0.25">
      <c r="A45" s="108" t="s">
        <v>5761</v>
      </c>
      <c r="B45" s="108">
        <v>14</v>
      </c>
      <c r="C45" s="108"/>
      <c r="D45" s="108"/>
      <c r="E45" s="260"/>
      <c r="F45" s="108"/>
      <c r="G45" s="108"/>
      <c r="H45" s="108"/>
      <c r="I45" s="108"/>
      <c r="J45" s="108"/>
      <c r="K45" s="108"/>
      <c r="O45" s="303"/>
    </row>
    <row r="46" spans="1:16" ht="42.75" x14ac:dyDescent="0.25">
      <c r="A46" s="353" t="s">
        <v>5116</v>
      </c>
      <c r="B46" s="108"/>
      <c r="C46" s="108"/>
      <c r="D46" s="108"/>
      <c r="E46" s="260"/>
      <c r="F46" s="108"/>
      <c r="G46" s="108"/>
      <c r="H46" s="108"/>
      <c r="I46" s="108"/>
      <c r="J46" s="108"/>
      <c r="K46" s="108"/>
      <c r="O46" s="220"/>
    </row>
    <row r="47" spans="1:16" ht="15.75" thickBot="1" x14ac:dyDescent="0.3">
      <c r="A47" s="98" t="s">
        <v>2986</v>
      </c>
      <c r="B47" s="108">
        <v>0</v>
      </c>
      <c r="C47" s="108">
        <v>0</v>
      </c>
      <c r="D47" s="108">
        <v>1</v>
      </c>
      <c r="E47" s="108"/>
      <c r="F47" s="108"/>
      <c r="G47" s="108"/>
      <c r="H47" s="108"/>
      <c r="I47" s="108"/>
      <c r="J47" s="108"/>
      <c r="K47" s="108"/>
      <c r="O47" s="220"/>
    </row>
    <row r="48" spans="1:16" x14ac:dyDescent="0.25">
      <c r="A48" s="108" t="s">
        <v>2991</v>
      </c>
      <c r="B48" s="5">
        <v>0</v>
      </c>
      <c r="C48" s="108">
        <v>21</v>
      </c>
      <c r="D48" s="5">
        <v>1</v>
      </c>
      <c r="E48" s="5"/>
      <c r="F48" s="5"/>
      <c r="G48" s="5"/>
      <c r="H48" s="5"/>
      <c r="I48" s="5"/>
      <c r="J48" s="5"/>
      <c r="K48" s="5"/>
    </row>
    <row r="49" spans="1:20" x14ac:dyDescent="0.25">
      <c r="A49" s="5" t="s">
        <v>2992</v>
      </c>
      <c r="B49" s="5">
        <v>0</v>
      </c>
      <c r="C49" s="5">
        <v>25</v>
      </c>
      <c r="D49" s="5">
        <v>0</v>
      </c>
      <c r="E49" s="5"/>
      <c r="F49" s="5"/>
      <c r="G49" s="5"/>
      <c r="H49" s="5"/>
      <c r="I49" s="5"/>
      <c r="J49" s="5"/>
      <c r="K49" s="5"/>
    </row>
    <row r="50" spans="1:20" x14ac:dyDescent="0.25">
      <c r="A50" s="5" t="s">
        <v>2993</v>
      </c>
      <c r="B50" s="5">
        <v>0</v>
      </c>
      <c r="C50" s="5">
        <v>22</v>
      </c>
      <c r="D50" s="5">
        <v>0</v>
      </c>
      <c r="E50" s="5"/>
      <c r="F50" s="5"/>
      <c r="G50" s="5"/>
      <c r="H50" s="5"/>
      <c r="I50" s="5"/>
      <c r="J50" s="5"/>
      <c r="K50" s="5"/>
      <c r="O50" s="220"/>
    </row>
    <row r="51" spans="1:20" ht="28.5" x14ac:dyDescent="0.25">
      <c r="A51" s="354" t="s">
        <v>5117</v>
      </c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20" x14ac:dyDescent="0.25">
      <c r="A52" s="5" t="s">
        <v>2994</v>
      </c>
      <c r="B52" s="5">
        <v>0</v>
      </c>
      <c r="C52" s="5">
        <v>0</v>
      </c>
      <c r="D52" s="5">
        <v>0</v>
      </c>
      <c r="E52" s="264"/>
      <c r="F52" s="5"/>
      <c r="G52" s="5"/>
      <c r="H52" s="5"/>
      <c r="I52" s="5"/>
      <c r="J52" s="5"/>
      <c r="K52" s="5"/>
      <c r="O52" s="220"/>
      <c r="T52" s="220"/>
    </row>
    <row r="53" spans="1:20" x14ac:dyDescent="0.25">
      <c r="A53" s="5" t="s">
        <v>2995</v>
      </c>
      <c r="B53" s="5">
        <v>1</v>
      </c>
      <c r="C53" s="5">
        <v>23</v>
      </c>
      <c r="D53" s="5">
        <v>0</v>
      </c>
      <c r="E53" s="5"/>
      <c r="F53" s="5"/>
      <c r="G53" s="5"/>
      <c r="H53" s="5"/>
      <c r="I53" s="5"/>
      <c r="J53" s="5"/>
      <c r="K53" s="5"/>
      <c r="O53" s="220"/>
    </row>
    <row r="54" spans="1:20" x14ac:dyDescent="0.25">
      <c r="A54" s="5" t="s">
        <v>2996</v>
      </c>
      <c r="B54" s="5">
        <v>0</v>
      </c>
      <c r="C54" s="5">
        <v>23</v>
      </c>
      <c r="D54" s="5">
        <v>1</v>
      </c>
      <c r="E54" s="135"/>
      <c r="F54" s="5"/>
      <c r="G54" s="5"/>
      <c r="H54" s="5"/>
      <c r="I54" s="5"/>
      <c r="J54" s="5"/>
      <c r="K54" s="5"/>
    </row>
    <row r="55" spans="1:20" x14ac:dyDescent="0.25">
      <c r="A55" s="5" t="s">
        <v>2997</v>
      </c>
      <c r="B55" s="5">
        <v>0</v>
      </c>
      <c r="C55" s="5">
        <v>23</v>
      </c>
      <c r="D55" s="5">
        <v>2</v>
      </c>
      <c r="E55" s="5"/>
      <c r="F55" s="5" t="s">
        <v>4326</v>
      </c>
      <c r="G55" s="5"/>
      <c r="H55" s="5"/>
      <c r="I55" s="5"/>
      <c r="J55" s="5"/>
      <c r="K55" s="5"/>
    </row>
    <row r="56" spans="1:20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O56" s="220"/>
    </row>
    <row r="57" spans="1:20" x14ac:dyDescent="0.25">
      <c r="A57" s="84" t="s">
        <v>3386</v>
      </c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20" x14ac:dyDescent="0.25">
      <c r="A58" s="5" t="s">
        <v>5096</v>
      </c>
      <c r="B58" s="5">
        <v>0</v>
      </c>
      <c r="C58" s="5"/>
      <c r="D58" s="5"/>
      <c r="E58" s="24"/>
      <c r="F58" s="5"/>
      <c r="G58" s="5"/>
      <c r="H58" s="5"/>
      <c r="I58" s="5"/>
      <c r="J58" s="5"/>
      <c r="K58" s="5"/>
      <c r="O58" s="220"/>
      <c r="P58" s="220"/>
    </row>
    <row r="59" spans="1:20" x14ac:dyDescent="0.25">
      <c r="A59" s="5" t="s">
        <v>5097</v>
      </c>
      <c r="B59" s="5">
        <v>0</v>
      </c>
      <c r="C59" s="5"/>
      <c r="D59" s="5">
        <v>0</v>
      </c>
      <c r="E59" s="264"/>
      <c r="F59" s="5"/>
      <c r="G59" s="5"/>
      <c r="H59" s="5"/>
      <c r="I59" s="5"/>
      <c r="J59" s="5"/>
      <c r="K59" s="5"/>
    </row>
    <row r="60" spans="1:20" x14ac:dyDescent="0.25">
      <c r="A60" s="5" t="s">
        <v>4060</v>
      </c>
      <c r="B60" s="5">
        <v>0</v>
      </c>
      <c r="C60" s="5"/>
      <c r="D60" s="5"/>
      <c r="E60" s="264"/>
      <c r="F60" s="5"/>
      <c r="G60" s="5"/>
      <c r="H60" s="5"/>
      <c r="I60" s="5"/>
      <c r="J60" s="5"/>
      <c r="K60" s="5"/>
      <c r="O60" s="220"/>
    </row>
    <row r="61" spans="1:20" x14ac:dyDescent="0.25">
      <c r="A61" s="5" t="s">
        <v>4081</v>
      </c>
      <c r="B61" s="5">
        <v>0</v>
      </c>
      <c r="C61" s="5"/>
      <c r="D61" s="5"/>
      <c r="E61" s="264"/>
      <c r="F61" s="5"/>
      <c r="G61" s="5"/>
      <c r="H61" s="5"/>
      <c r="I61" s="5"/>
      <c r="J61" s="5"/>
      <c r="K61" s="5"/>
      <c r="O61" s="220"/>
      <c r="P61" s="220"/>
    </row>
    <row r="62" spans="1:20" x14ac:dyDescent="0.25">
      <c r="A62" s="5" t="s">
        <v>5092</v>
      </c>
      <c r="B62" s="5">
        <v>27</v>
      </c>
      <c r="C62" s="5"/>
      <c r="D62" s="5"/>
      <c r="E62" s="24"/>
      <c r="F62" s="5"/>
      <c r="G62" s="5"/>
      <c r="H62" s="5"/>
      <c r="I62" s="5"/>
      <c r="J62" s="5"/>
      <c r="K62" s="5"/>
    </row>
    <row r="63" spans="1:20" x14ac:dyDescent="0.25">
      <c r="A63" s="5" t="s">
        <v>5093</v>
      </c>
      <c r="B63" s="5">
        <v>26</v>
      </c>
      <c r="C63" s="5"/>
      <c r="D63" s="5"/>
      <c r="E63" s="24"/>
      <c r="F63" s="5"/>
      <c r="G63" s="5"/>
      <c r="H63" s="5"/>
      <c r="I63" s="5"/>
      <c r="J63" s="5"/>
      <c r="K63" s="5"/>
      <c r="O63" s="220"/>
      <c r="P63" s="220"/>
    </row>
    <row r="64" spans="1:20" x14ac:dyDescent="0.25">
      <c r="A64" s="5" t="s">
        <v>4488</v>
      </c>
      <c r="B64" s="5">
        <v>24</v>
      </c>
      <c r="C64" s="5"/>
      <c r="D64" s="5">
        <v>0</v>
      </c>
      <c r="E64" s="264"/>
      <c r="F64" s="5"/>
      <c r="G64" s="5"/>
      <c r="H64" s="5"/>
      <c r="I64" s="5"/>
      <c r="J64" s="5"/>
      <c r="K64" s="5"/>
      <c r="O64" s="220"/>
      <c r="P64" s="220"/>
    </row>
    <row r="65" spans="1:16" x14ac:dyDescent="0.25">
      <c r="A65" s="5" t="s">
        <v>4489</v>
      </c>
      <c r="B65" s="5">
        <v>0</v>
      </c>
      <c r="C65" s="5"/>
      <c r="D65" s="5"/>
      <c r="E65" s="24"/>
      <c r="F65" s="5"/>
      <c r="G65" s="5"/>
      <c r="H65" s="5"/>
      <c r="I65" s="5"/>
      <c r="J65" s="5"/>
      <c r="K65" s="5"/>
      <c r="O65" s="220"/>
      <c r="P65" s="220"/>
    </row>
    <row r="66" spans="1:16" x14ac:dyDescent="0.25">
      <c r="A66" s="5" t="s">
        <v>5094</v>
      </c>
      <c r="B66" s="5">
        <v>25</v>
      </c>
      <c r="C66" s="5"/>
      <c r="D66" s="5">
        <v>1</v>
      </c>
      <c r="E66" s="264" t="s">
        <v>2843</v>
      </c>
      <c r="F66" s="5"/>
      <c r="G66" s="5"/>
      <c r="H66" s="5"/>
      <c r="I66" s="5"/>
      <c r="J66" s="5"/>
      <c r="K66" s="5"/>
    </row>
    <row r="67" spans="1:16" x14ac:dyDescent="0.25">
      <c r="A67" s="5" t="s">
        <v>5095</v>
      </c>
      <c r="B67" s="5">
        <v>28</v>
      </c>
      <c r="C67" s="5"/>
      <c r="D67" s="5"/>
      <c r="E67" s="24"/>
      <c r="F67" s="5"/>
      <c r="G67" s="5"/>
      <c r="H67" s="5"/>
      <c r="I67" s="5"/>
      <c r="J67" s="5"/>
      <c r="K67" s="5"/>
      <c r="O67" s="220"/>
      <c r="P67" s="220"/>
    </row>
    <row r="68" spans="1:16" x14ac:dyDescent="0.25">
      <c r="A68" s="5" t="s">
        <v>5090</v>
      </c>
      <c r="B68" s="5">
        <v>28</v>
      </c>
      <c r="C68" s="5"/>
      <c r="D68" s="5"/>
      <c r="E68" s="24"/>
      <c r="F68" s="5"/>
      <c r="G68" s="5"/>
      <c r="H68" s="5"/>
      <c r="I68" s="5"/>
      <c r="J68" s="5"/>
      <c r="K68" s="5"/>
      <c r="O68" s="220"/>
      <c r="P68" s="220"/>
    </row>
    <row r="69" spans="1:16" x14ac:dyDescent="0.25">
      <c r="A69" s="5" t="s">
        <v>5091</v>
      </c>
      <c r="B69" s="5">
        <v>0</v>
      </c>
      <c r="C69" s="5"/>
      <c r="D69" s="5"/>
      <c r="E69" s="24"/>
      <c r="F69" s="5"/>
      <c r="G69" s="5"/>
      <c r="H69" s="5"/>
      <c r="I69" s="5"/>
      <c r="J69" s="5"/>
      <c r="K69" s="5"/>
      <c r="O69" s="220"/>
      <c r="P69" s="220"/>
    </row>
    <row r="70" spans="1:16" x14ac:dyDescent="0.25">
      <c r="A70" s="5" t="s">
        <v>4487</v>
      </c>
      <c r="B70" s="5">
        <v>0</v>
      </c>
      <c r="C70" s="5"/>
      <c r="D70" s="5"/>
      <c r="E70" s="24"/>
      <c r="F70" s="5"/>
      <c r="G70" s="5"/>
      <c r="H70" s="5"/>
      <c r="I70" s="5"/>
      <c r="J70" s="5"/>
      <c r="K70" s="5"/>
    </row>
    <row r="71" spans="1:16" x14ac:dyDescent="0.25">
      <c r="A71" s="5" t="s">
        <v>5089</v>
      </c>
      <c r="B71" s="5">
        <v>0</v>
      </c>
      <c r="C71" s="5"/>
      <c r="D71" s="5"/>
      <c r="E71" s="24"/>
      <c r="F71" s="5"/>
      <c r="G71" s="5"/>
      <c r="H71" s="5"/>
      <c r="I71" s="5"/>
      <c r="J71" s="5"/>
      <c r="K71" s="5"/>
      <c r="M71" s="220"/>
      <c r="N71" s="220"/>
    </row>
    <row r="72" spans="1:16" x14ac:dyDescent="0.25">
      <c r="A72" s="5" t="s">
        <v>5098</v>
      </c>
      <c r="B72" s="5">
        <v>26</v>
      </c>
      <c r="C72" s="5"/>
      <c r="D72" s="5"/>
      <c r="E72" s="24"/>
      <c r="F72" s="5"/>
      <c r="G72" s="5"/>
      <c r="H72" s="5"/>
      <c r="I72" s="5"/>
      <c r="J72" s="5"/>
      <c r="K72" s="5"/>
      <c r="O72" s="220"/>
      <c r="P72" s="220"/>
    </row>
    <row r="73" spans="1:16" x14ac:dyDescent="0.25">
      <c r="A73" s="5" t="s">
        <v>5099</v>
      </c>
      <c r="B73" s="5">
        <v>28</v>
      </c>
      <c r="C73" s="5"/>
      <c r="D73" s="5"/>
      <c r="E73" s="24"/>
      <c r="F73" s="5"/>
      <c r="G73" s="5"/>
      <c r="H73" s="5"/>
      <c r="I73" s="5"/>
      <c r="J73" s="5"/>
      <c r="K73" s="5"/>
    </row>
    <row r="74" spans="1:16" x14ac:dyDescent="0.25">
      <c r="A74" s="5" t="s">
        <v>5762</v>
      </c>
      <c r="B74" s="5">
        <v>31</v>
      </c>
      <c r="C74" s="5"/>
      <c r="D74" s="5"/>
      <c r="E74" s="24"/>
      <c r="F74" s="5"/>
      <c r="G74" s="5"/>
      <c r="H74" s="5"/>
      <c r="I74" s="5"/>
      <c r="J74" s="5"/>
      <c r="K74" s="5"/>
    </row>
    <row r="75" spans="1:16" x14ac:dyDescent="0.25">
      <c r="A75" s="5" t="s">
        <v>5763</v>
      </c>
      <c r="B75" s="5">
        <v>0</v>
      </c>
      <c r="C75" s="5"/>
      <c r="D75" s="5">
        <v>2</v>
      </c>
      <c r="E75" s="264" t="s">
        <v>2843</v>
      </c>
      <c r="F75" s="5"/>
      <c r="G75" s="5"/>
      <c r="H75" s="5"/>
      <c r="I75" s="5"/>
      <c r="J75" s="5"/>
      <c r="K75" s="5"/>
    </row>
    <row r="76" spans="1:16" ht="30.6" customHeight="1" x14ac:dyDescent="0.25">
      <c r="A76" s="356" t="s">
        <v>4524</v>
      </c>
      <c r="B76" s="5"/>
      <c r="C76" s="5"/>
      <c r="D76" s="5"/>
      <c r="E76" s="24"/>
      <c r="F76" s="5"/>
      <c r="G76" s="5"/>
      <c r="H76" s="5"/>
      <c r="I76" s="5"/>
      <c r="J76" s="5"/>
      <c r="K76" s="5"/>
    </row>
    <row r="77" spans="1:16" x14ac:dyDescent="0.25">
      <c r="A77" s="5" t="s">
        <v>4525</v>
      </c>
      <c r="B77" s="5">
        <v>0</v>
      </c>
      <c r="C77" s="5"/>
      <c r="D77" s="5">
        <v>0</v>
      </c>
      <c r="E77" s="264"/>
      <c r="F77" s="5"/>
      <c r="G77" s="5"/>
      <c r="H77" s="5"/>
      <c r="I77" s="5"/>
      <c r="J77" s="5"/>
      <c r="K77" s="5"/>
    </row>
    <row r="78" spans="1:16" x14ac:dyDescent="0.25">
      <c r="A78" s="5" t="s">
        <v>4526</v>
      </c>
      <c r="B78" s="5">
        <v>0</v>
      </c>
      <c r="C78" s="5"/>
      <c r="D78" s="5"/>
      <c r="E78" s="24"/>
      <c r="F78" s="5"/>
      <c r="G78" s="5"/>
      <c r="H78" s="5"/>
      <c r="I78" s="5"/>
      <c r="J78" s="5"/>
      <c r="K78" s="5"/>
    </row>
    <row r="79" spans="1:16" x14ac:dyDescent="0.25">
      <c r="A79" s="5" t="s">
        <v>5100</v>
      </c>
      <c r="B79" s="5">
        <v>25</v>
      </c>
      <c r="C79" s="5"/>
      <c r="D79" s="5"/>
      <c r="E79" s="24"/>
      <c r="F79" s="5"/>
      <c r="G79" s="5"/>
      <c r="H79" s="5"/>
      <c r="I79" s="5"/>
      <c r="J79" s="5"/>
      <c r="K79" s="5"/>
    </row>
    <row r="80" spans="1:16" x14ac:dyDescent="0.25">
      <c r="A80" s="5" t="s">
        <v>5101</v>
      </c>
      <c r="B80" s="5">
        <v>24</v>
      </c>
      <c r="C80" s="5"/>
      <c r="D80" s="5">
        <v>0</v>
      </c>
      <c r="E80" s="264"/>
      <c r="F80" s="5"/>
      <c r="G80" s="5"/>
      <c r="H80" s="5"/>
      <c r="I80" s="5"/>
      <c r="J80" s="5"/>
      <c r="K80" s="5"/>
    </row>
    <row r="81" spans="1:15" x14ac:dyDescent="0.25">
      <c r="A81" s="5" t="s">
        <v>5765</v>
      </c>
      <c r="B81" s="5">
        <v>22</v>
      </c>
      <c r="C81" s="5"/>
      <c r="D81" s="5"/>
      <c r="E81" s="264"/>
      <c r="F81" s="5"/>
      <c r="G81" s="5"/>
      <c r="H81" s="5"/>
      <c r="I81" s="5"/>
      <c r="J81" s="5"/>
      <c r="K81" s="5"/>
    </row>
    <row r="82" spans="1:15" x14ac:dyDescent="0.25">
      <c r="A82" s="5" t="s">
        <v>5764</v>
      </c>
      <c r="B82" s="5">
        <v>21</v>
      </c>
      <c r="C82" s="5"/>
      <c r="D82" s="5"/>
      <c r="E82" s="264"/>
      <c r="F82" s="5"/>
      <c r="G82" s="5"/>
      <c r="H82" s="5"/>
      <c r="I82" s="5"/>
      <c r="J82" s="5"/>
      <c r="K82" s="5"/>
    </row>
    <row r="83" spans="1:15" ht="43.9" customHeight="1" x14ac:dyDescent="0.25">
      <c r="A83" s="356" t="s">
        <v>5118</v>
      </c>
      <c r="B83" s="5"/>
      <c r="C83" s="5"/>
      <c r="D83" s="5"/>
      <c r="E83" s="24"/>
      <c r="F83" s="5"/>
      <c r="G83" s="5"/>
      <c r="H83" s="5"/>
      <c r="I83" s="5"/>
      <c r="J83" s="5"/>
      <c r="K83" s="5"/>
      <c r="O83" s="220"/>
    </row>
    <row r="84" spans="1:15" x14ac:dyDescent="0.25">
      <c r="A84" s="5" t="s">
        <v>4347</v>
      </c>
      <c r="B84" s="5">
        <v>0</v>
      </c>
      <c r="C84" s="86">
        <v>0</v>
      </c>
      <c r="D84" s="5"/>
      <c r="E84" s="24"/>
      <c r="F84" s="5"/>
      <c r="G84" s="5"/>
      <c r="H84" s="5"/>
      <c r="I84" s="5"/>
      <c r="J84" s="5"/>
      <c r="K84" s="5"/>
    </row>
    <row r="85" spans="1:15" x14ac:dyDescent="0.25">
      <c r="A85" s="5" t="s">
        <v>4348</v>
      </c>
      <c r="B85" s="5">
        <v>1</v>
      </c>
      <c r="C85" s="86">
        <v>25</v>
      </c>
      <c r="D85" s="5">
        <v>1</v>
      </c>
      <c r="E85" s="264"/>
      <c r="F85" s="5"/>
      <c r="G85" s="5"/>
      <c r="H85" s="5"/>
      <c r="I85" s="5"/>
      <c r="J85" s="5"/>
      <c r="K85" s="5"/>
    </row>
    <row r="86" spans="1:15" x14ac:dyDescent="0.25">
      <c r="A86" s="5" t="s">
        <v>4349</v>
      </c>
      <c r="B86" s="5">
        <v>0</v>
      </c>
      <c r="C86" s="86">
        <v>22</v>
      </c>
      <c r="D86" s="5">
        <v>3</v>
      </c>
      <c r="E86" s="264" t="s">
        <v>5599</v>
      </c>
      <c r="F86" s="5"/>
      <c r="G86" s="5"/>
      <c r="H86" s="5"/>
      <c r="I86" s="5"/>
      <c r="J86" s="5"/>
      <c r="K86" s="5"/>
    </row>
    <row r="87" spans="1:15" x14ac:dyDescent="0.25">
      <c r="A87" s="5" t="s">
        <v>4350</v>
      </c>
      <c r="B87" s="5">
        <v>2</v>
      </c>
      <c r="C87" s="86">
        <v>22</v>
      </c>
      <c r="D87" s="5"/>
      <c r="E87" s="24"/>
      <c r="F87" s="5"/>
      <c r="G87" s="5"/>
      <c r="H87" s="5"/>
      <c r="I87" s="5"/>
      <c r="J87" s="5"/>
      <c r="K87" s="5"/>
    </row>
    <row r="88" spans="1:15" x14ac:dyDescent="0.25">
      <c r="A88" s="5"/>
      <c r="B88" s="5"/>
      <c r="C88" s="5"/>
      <c r="D88" s="5"/>
      <c r="E88" s="24"/>
      <c r="F88" s="5"/>
      <c r="G88" s="5"/>
      <c r="H88" s="5"/>
      <c r="I88" s="5"/>
      <c r="J88" s="5"/>
      <c r="K88" s="5"/>
    </row>
    <row r="89" spans="1:15" x14ac:dyDescent="0.25">
      <c r="A89" s="5"/>
      <c r="B89" s="5"/>
      <c r="C89" s="5"/>
      <c r="D89" s="5"/>
      <c r="E89" s="24"/>
      <c r="F89" s="5"/>
      <c r="G89" s="5"/>
      <c r="H89" s="5"/>
      <c r="I89" s="5"/>
      <c r="J89" s="5"/>
      <c r="K89" s="5"/>
    </row>
    <row r="90" spans="1:15" ht="42.75" x14ac:dyDescent="0.25">
      <c r="A90" s="356" t="s">
        <v>5121</v>
      </c>
      <c r="B90" s="5"/>
      <c r="C90" s="5"/>
      <c r="D90" s="5"/>
      <c r="E90" s="24"/>
      <c r="F90" s="5"/>
      <c r="G90" s="5"/>
      <c r="H90" s="5"/>
      <c r="I90" s="5"/>
      <c r="J90" s="5"/>
      <c r="K90" s="5"/>
    </row>
    <row r="91" spans="1:15" x14ac:dyDescent="0.25">
      <c r="A91" s="5" t="s">
        <v>5317</v>
      </c>
      <c r="B91" s="5">
        <v>0</v>
      </c>
      <c r="C91" s="5">
        <v>0</v>
      </c>
      <c r="D91" s="5"/>
      <c r="E91" s="24"/>
      <c r="F91" s="5"/>
      <c r="G91" s="5"/>
      <c r="H91" s="5"/>
      <c r="I91" s="5"/>
      <c r="J91" s="5"/>
      <c r="K91" s="5"/>
    </row>
    <row r="92" spans="1:15" x14ac:dyDescent="0.25">
      <c r="A92" s="5" t="s">
        <v>4052</v>
      </c>
      <c r="B92" s="5">
        <v>0</v>
      </c>
      <c r="C92" s="5">
        <v>0</v>
      </c>
      <c r="D92" s="5"/>
      <c r="E92" s="24"/>
      <c r="F92" s="5"/>
      <c r="G92" s="5"/>
      <c r="H92" s="5"/>
      <c r="I92" s="5"/>
      <c r="J92" s="5"/>
      <c r="K92" s="5"/>
    </row>
    <row r="93" spans="1:15" x14ac:dyDescent="0.25">
      <c r="A93" s="5" t="s">
        <v>5135</v>
      </c>
      <c r="B93" s="5">
        <v>0</v>
      </c>
      <c r="C93" s="5"/>
      <c r="D93" s="5">
        <v>1</v>
      </c>
      <c r="E93" s="264" t="s">
        <v>2843</v>
      </c>
      <c r="F93" s="5"/>
      <c r="G93" s="5"/>
      <c r="H93" s="5"/>
      <c r="I93" s="5"/>
      <c r="J93" s="5"/>
      <c r="K93" s="5"/>
    </row>
    <row r="94" spans="1:15" x14ac:dyDescent="0.25">
      <c r="A94" s="5" t="s">
        <v>4130</v>
      </c>
      <c r="B94" s="5">
        <v>1</v>
      </c>
      <c r="C94" s="5">
        <v>25</v>
      </c>
      <c r="D94" s="5">
        <v>0</v>
      </c>
      <c r="E94" s="264"/>
      <c r="F94" s="5"/>
      <c r="G94" s="5"/>
      <c r="H94" s="5"/>
      <c r="I94" s="5"/>
      <c r="J94" s="5"/>
      <c r="K94" s="5"/>
    </row>
    <row r="95" spans="1:15" x14ac:dyDescent="0.25">
      <c r="A95" s="5" t="s">
        <v>4490</v>
      </c>
      <c r="B95" s="5">
        <v>1</v>
      </c>
      <c r="C95" s="5">
        <v>25</v>
      </c>
      <c r="D95" s="5">
        <v>0</v>
      </c>
      <c r="E95" s="264"/>
      <c r="F95" s="5"/>
      <c r="G95" s="5"/>
      <c r="H95" s="5"/>
      <c r="I95" s="5"/>
      <c r="J95" s="5"/>
      <c r="K95" s="5"/>
    </row>
    <row r="96" spans="1:15" x14ac:dyDescent="0.25">
      <c r="A96" s="5" t="s">
        <v>5767</v>
      </c>
      <c r="B96" s="5">
        <v>26</v>
      </c>
      <c r="C96" s="5"/>
      <c r="D96" s="5"/>
      <c r="E96" s="264"/>
      <c r="F96" s="5"/>
      <c r="G96" s="5"/>
      <c r="H96" s="5"/>
      <c r="I96" s="5"/>
      <c r="J96" s="5"/>
      <c r="K96" s="5"/>
    </row>
    <row r="97" spans="1:11" x14ac:dyDescent="0.25">
      <c r="A97" s="5" t="s">
        <v>4131</v>
      </c>
      <c r="B97" s="5">
        <v>0</v>
      </c>
      <c r="C97" s="5">
        <v>24</v>
      </c>
      <c r="D97" s="5"/>
      <c r="E97" s="24"/>
      <c r="F97" s="5"/>
      <c r="G97" s="5"/>
      <c r="H97" s="5"/>
      <c r="I97" s="5"/>
      <c r="J97" s="5"/>
      <c r="K97" s="5"/>
    </row>
    <row r="98" spans="1:11" x14ac:dyDescent="0.25">
      <c r="A98" s="5" t="s">
        <v>5102</v>
      </c>
      <c r="B98" s="5">
        <v>0</v>
      </c>
      <c r="C98" s="5">
        <v>25</v>
      </c>
      <c r="D98" s="5"/>
      <c r="E98" s="24"/>
      <c r="F98" s="5"/>
      <c r="G98" s="5"/>
      <c r="H98" s="5"/>
      <c r="I98" s="5"/>
      <c r="J98" s="5"/>
      <c r="K98" s="5"/>
    </row>
    <row r="99" spans="1:11" x14ac:dyDescent="0.25">
      <c r="A99" s="5" t="s">
        <v>6364</v>
      </c>
      <c r="B99" s="5">
        <v>15</v>
      </c>
      <c r="C99" s="5"/>
      <c r="D99" s="5"/>
      <c r="E99" s="24"/>
      <c r="F99" s="5"/>
      <c r="G99" s="5"/>
      <c r="H99" s="5"/>
      <c r="I99" s="5"/>
      <c r="J99" s="5"/>
      <c r="K99" s="5"/>
    </row>
    <row r="100" spans="1:11" x14ac:dyDescent="0.25">
      <c r="A100" s="5" t="s">
        <v>4132</v>
      </c>
      <c r="B100" s="5">
        <v>0</v>
      </c>
      <c r="C100" s="5">
        <v>25</v>
      </c>
      <c r="D100" s="5">
        <v>0</v>
      </c>
      <c r="E100" s="264"/>
      <c r="F100" s="5"/>
      <c r="G100" s="5"/>
      <c r="H100" s="5"/>
      <c r="I100" s="5"/>
      <c r="J100" s="5"/>
      <c r="K100" s="5"/>
    </row>
    <row r="101" spans="1:11" x14ac:dyDescent="0.25">
      <c r="A101" s="5" t="s">
        <v>5766</v>
      </c>
      <c r="B101" s="5">
        <v>8</v>
      </c>
      <c r="C101" s="5"/>
      <c r="D101" s="5">
        <v>1</v>
      </c>
      <c r="E101" s="264" t="s">
        <v>2843</v>
      </c>
      <c r="F101" s="5"/>
      <c r="G101" s="5"/>
      <c r="H101" s="5"/>
      <c r="I101" s="5"/>
      <c r="J101" s="5"/>
      <c r="K101" s="5"/>
    </row>
    <row r="102" spans="1:11" x14ac:dyDescent="0.25">
      <c r="A102" s="5"/>
      <c r="B102" s="5"/>
      <c r="C102" s="5"/>
      <c r="D102" s="5"/>
      <c r="E102" s="24"/>
      <c r="F102" s="5"/>
      <c r="G102" s="5"/>
      <c r="H102" s="5"/>
      <c r="I102" s="5"/>
      <c r="J102" s="5"/>
      <c r="K102" s="5"/>
    </row>
    <row r="103" spans="1:11" ht="31.9" customHeight="1" x14ac:dyDescent="0.25">
      <c r="A103" s="356" t="s">
        <v>4547</v>
      </c>
      <c r="B103" s="5"/>
      <c r="C103" s="5"/>
      <c r="D103" s="5"/>
      <c r="E103" s="24"/>
      <c r="F103" s="5"/>
      <c r="G103" s="5"/>
      <c r="H103" s="5"/>
      <c r="I103" s="5"/>
      <c r="J103" s="5"/>
      <c r="K103" s="5"/>
    </row>
    <row r="104" spans="1:11" x14ac:dyDescent="0.25">
      <c r="A104" s="5" t="s">
        <v>4548</v>
      </c>
      <c r="B104" s="5">
        <v>0</v>
      </c>
      <c r="C104" s="5">
        <v>0</v>
      </c>
      <c r="D104" s="5"/>
      <c r="E104" s="24"/>
      <c r="F104" s="5"/>
      <c r="G104" s="5"/>
      <c r="H104" s="5"/>
      <c r="I104" s="5"/>
      <c r="J104" s="5"/>
      <c r="K104" s="5"/>
    </row>
    <row r="105" spans="1:11" x14ac:dyDescent="0.25">
      <c r="A105" s="5" t="s">
        <v>5103</v>
      </c>
      <c r="B105" s="5">
        <v>4</v>
      </c>
      <c r="C105" s="5">
        <v>25</v>
      </c>
      <c r="D105" s="5"/>
      <c r="E105" s="24"/>
      <c r="F105" s="5"/>
      <c r="G105" s="5"/>
      <c r="H105" s="5"/>
      <c r="I105" s="5"/>
      <c r="J105" s="5"/>
      <c r="K105" s="5"/>
    </row>
    <row r="106" spans="1:11" x14ac:dyDescent="0.25">
      <c r="A106" s="5" t="s">
        <v>5768</v>
      </c>
      <c r="B106" s="5">
        <v>4</v>
      </c>
      <c r="C106" s="5">
        <v>25</v>
      </c>
      <c r="D106" s="5"/>
      <c r="E106" s="24"/>
      <c r="F106" s="5"/>
      <c r="G106" s="5"/>
      <c r="H106" s="5"/>
      <c r="I106" s="5"/>
      <c r="J106" s="5"/>
      <c r="K106" s="5"/>
    </row>
    <row r="107" spans="1:11" x14ac:dyDescent="0.25">
      <c r="A107" s="5"/>
      <c r="B107" s="5"/>
      <c r="C107" s="5"/>
      <c r="D107" s="5"/>
      <c r="E107" s="24"/>
      <c r="F107" s="5"/>
      <c r="G107" s="5"/>
      <c r="H107" s="5"/>
      <c r="I107" s="5"/>
      <c r="J107" s="5"/>
      <c r="K107" s="5"/>
    </row>
    <row r="108" spans="1:11" ht="28.5" x14ac:dyDescent="0.25">
      <c r="A108" s="356" t="s">
        <v>3</v>
      </c>
      <c r="B108" s="5"/>
      <c r="C108" s="5"/>
      <c r="D108" s="5"/>
      <c r="E108" s="97"/>
      <c r="F108" s="5"/>
      <c r="G108" s="5"/>
      <c r="H108" s="5"/>
      <c r="I108" s="5"/>
      <c r="J108" s="5"/>
      <c r="K108" s="5"/>
    </row>
    <row r="109" spans="1:11" ht="13.9" customHeight="1" x14ac:dyDescent="0.25">
      <c r="A109" s="362" t="s">
        <v>2489</v>
      </c>
      <c r="B109" s="5">
        <v>0</v>
      </c>
      <c r="C109" s="5">
        <v>0</v>
      </c>
      <c r="D109" s="5">
        <v>0</v>
      </c>
      <c r="E109" s="3"/>
      <c r="F109" s="5"/>
      <c r="G109" s="5"/>
      <c r="H109" s="5"/>
      <c r="I109" s="5"/>
      <c r="J109" s="5"/>
      <c r="K109" s="5"/>
    </row>
    <row r="110" spans="1:11" ht="13.9" customHeight="1" x14ac:dyDescent="0.25">
      <c r="A110" s="362" t="s">
        <v>3456</v>
      </c>
      <c r="B110" s="5">
        <v>0</v>
      </c>
      <c r="C110" s="24"/>
      <c r="D110" s="5">
        <v>1</v>
      </c>
      <c r="E110" s="391" t="s">
        <v>5274</v>
      </c>
      <c r="F110" s="5"/>
      <c r="G110" s="5"/>
      <c r="H110" s="5"/>
      <c r="I110" s="5"/>
      <c r="J110" s="5"/>
      <c r="K110" s="5"/>
    </row>
    <row r="111" spans="1:11" x14ac:dyDescent="0.25">
      <c r="A111" s="362" t="s">
        <v>2490</v>
      </c>
      <c r="B111" s="5">
        <v>0</v>
      </c>
      <c r="C111" s="5">
        <v>0</v>
      </c>
      <c r="D111" s="5">
        <v>0</v>
      </c>
      <c r="E111" s="5"/>
      <c r="F111" s="5"/>
      <c r="G111" s="5"/>
      <c r="H111" s="5"/>
      <c r="I111" s="5"/>
      <c r="J111" s="5"/>
      <c r="K111" s="94"/>
    </row>
    <row r="112" spans="1:11" x14ac:dyDescent="0.25">
      <c r="A112" s="362" t="s">
        <v>3981</v>
      </c>
      <c r="B112" s="5">
        <v>13</v>
      </c>
      <c r="C112" s="24">
        <v>0</v>
      </c>
      <c r="D112" s="5">
        <v>2</v>
      </c>
      <c r="E112" s="397" t="s">
        <v>2843</v>
      </c>
      <c r="F112" s="5"/>
      <c r="G112" s="5"/>
      <c r="H112" s="5"/>
      <c r="I112" s="5"/>
      <c r="J112" s="5"/>
      <c r="K112" s="94"/>
    </row>
    <row r="113" spans="1:14" x14ac:dyDescent="0.25">
      <c r="A113" s="362" t="s">
        <v>100</v>
      </c>
      <c r="B113" s="5">
        <v>0</v>
      </c>
      <c r="C113" s="24">
        <v>0</v>
      </c>
      <c r="D113" s="5">
        <v>2</v>
      </c>
      <c r="E113" s="135"/>
      <c r="F113" s="5"/>
      <c r="G113" s="5"/>
      <c r="H113" s="5"/>
      <c r="I113" s="5"/>
      <c r="J113" s="5"/>
      <c r="K113" s="5"/>
    </row>
    <row r="114" spans="1:14" x14ac:dyDescent="0.25">
      <c r="A114" s="362" t="s">
        <v>4491</v>
      </c>
      <c r="B114" s="5">
        <v>14</v>
      </c>
      <c r="C114" s="5">
        <v>0</v>
      </c>
      <c r="D114" s="5">
        <v>0</v>
      </c>
      <c r="E114" s="135"/>
      <c r="F114" s="5"/>
      <c r="G114" s="5"/>
      <c r="H114" s="5"/>
      <c r="I114" s="5"/>
      <c r="J114" s="5"/>
      <c r="K114" s="5"/>
      <c r="M114" s="220"/>
      <c r="N114" s="220"/>
    </row>
    <row r="115" spans="1:14" x14ac:dyDescent="0.25">
      <c r="A115" s="362" t="s">
        <v>2491</v>
      </c>
      <c r="B115" s="5">
        <v>5</v>
      </c>
      <c r="C115" s="5">
        <v>22</v>
      </c>
      <c r="D115" s="5">
        <v>1</v>
      </c>
      <c r="E115" s="5"/>
      <c r="F115" s="5"/>
      <c r="G115" s="5"/>
      <c r="H115" s="5"/>
      <c r="I115" s="5"/>
      <c r="J115" s="5"/>
      <c r="K115" s="94"/>
      <c r="M115" s="220"/>
    </row>
    <row r="116" spans="1:14" x14ac:dyDescent="0.25">
      <c r="A116" s="369" t="s">
        <v>5104</v>
      </c>
      <c r="B116" s="5">
        <v>0</v>
      </c>
      <c r="C116" s="5">
        <v>0</v>
      </c>
      <c r="D116" s="5"/>
      <c r="E116" s="5"/>
      <c r="F116" s="5"/>
      <c r="G116" s="5"/>
      <c r="H116" s="5"/>
      <c r="I116" s="5"/>
      <c r="J116" s="5"/>
      <c r="K116" s="5"/>
      <c r="M116" s="220"/>
    </row>
    <row r="117" spans="1:14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94"/>
    </row>
    <row r="118" spans="1:14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</row>
    <row r="119" spans="1:14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94"/>
      <c r="M119" s="220"/>
    </row>
    <row r="120" spans="1:14" ht="28.5" x14ac:dyDescent="0.25">
      <c r="A120" s="356" t="s">
        <v>288</v>
      </c>
      <c r="B120" s="5"/>
      <c r="C120" s="5"/>
      <c r="D120" s="5"/>
      <c r="E120" s="5"/>
      <c r="F120" s="5"/>
      <c r="G120" s="5"/>
      <c r="H120" s="5"/>
      <c r="I120" s="5"/>
      <c r="J120" s="5"/>
      <c r="K120" s="94"/>
    </row>
    <row r="121" spans="1:14" x14ac:dyDescent="0.25">
      <c r="A121" s="62">
        <v>711</v>
      </c>
      <c r="B121" s="5">
        <v>0</v>
      </c>
      <c r="C121" s="5">
        <v>0</v>
      </c>
      <c r="D121" s="5">
        <v>0</v>
      </c>
      <c r="E121" s="135"/>
      <c r="F121" s="5"/>
      <c r="G121" s="5"/>
      <c r="H121" s="5"/>
      <c r="I121" s="5"/>
      <c r="J121" s="5"/>
      <c r="K121" s="5"/>
    </row>
    <row r="122" spans="1:14" x14ac:dyDescent="0.25">
      <c r="A122" s="62">
        <v>712</v>
      </c>
      <c r="B122" s="5">
        <v>0</v>
      </c>
      <c r="C122" s="5"/>
      <c r="D122" s="5">
        <v>0</v>
      </c>
      <c r="F122" s="5"/>
      <c r="G122" s="5"/>
      <c r="H122" s="5"/>
      <c r="I122" s="5"/>
      <c r="J122" s="5"/>
      <c r="K122" s="5"/>
    </row>
    <row r="123" spans="1:14" x14ac:dyDescent="0.25">
      <c r="A123" s="62">
        <v>721</v>
      </c>
      <c r="B123" s="5">
        <v>0</v>
      </c>
      <c r="C123" s="5">
        <v>25</v>
      </c>
      <c r="D123" s="5">
        <v>1</v>
      </c>
      <c r="E123" s="254"/>
      <c r="F123" s="5"/>
      <c r="G123" s="5"/>
      <c r="H123" s="5"/>
      <c r="I123" s="5"/>
      <c r="J123" s="5"/>
      <c r="K123" s="94"/>
    </row>
    <row r="124" spans="1:14" x14ac:dyDescent="0.25">
      <c r="A124" s="62">
        <v>722</v>
      </c>
      <c r="B124" s="5">
        <v>19</v>
      </c>
      <c r="C124" s="5">
        <v>0</v>
      </c>
      <c r="D124" s="5">
        <v>0</v>
      </c>
      <c r="F124" s="5"/>
      <c r="G124" s="5"/>
      <c r="H124" s="5"/>
      <c r="I124" s="5"/>
      <c r="J124" s="5"/>
      <c r="K124" s="5"/>
    </row>
    <row r="125" spans="1:14" x14ac:dyDescent="0.25">
      <c r="A125" s="62">
        <v>731</v>
      </c>
      <c r="B125" s="5">
        <v>7</v>
      </c>
      <c r="C125" s="5">
        <v>25</v>
      </c>
      <c r="D125" s="5">
        <v>1</v>
      </c>
      <c r="E125" s="5"/>
      <c r="F125" s="5"/>
      <c r="G125" s="5"/>
      <c r="H125" s="5"/>
      <c r="I125" s="5"/>
      <c r="J125" s="5"/>
      <c r="K125" s="5"/>
    </row>
    <row r="126" spans="1:14" x14ac:dyDescent="0.25">
      <c r="A126" s="62">
        <v>732</v>
      </c>
      <c r="B126" s="5">
        <v>0</v>
      </c>
      <c r="C126" s="5">
        <v>0</v>
      </c>
      <c r="D126" s="5">
        <v>0</v>
      </c>
      <c r="E126" s="5"/>
      <c r="F126" s="5"/>
      <c r="G126" s="5"/>
      <c r="H126" s="5"/>
      <c r="I126" s="5"/>
      <c r="J126" s="5"/>
      <c r="K126" s="5"/>
    </row>
    <row r="127" spans="1:14" x14ac:dyDescent="0.25">
      <c r="A127" s="62">
        <v>741</v>
      </c>
      <c r="B127" s="5">
        <v>2</v>
      </c>
      <c r="C127" s="5">
        <v>23</v>
      </c>
      <c r="D127" s="5">
        <v>0</v>
      </c>
      <c r="E127" s="5"/>
      <c r="F127" s="5"/>
      <c r="G127" s="5"/>
      <c r="H127" s="5"/>
      <c r="I127" s="5"/>
      <c r="J127" s="5"/>
      <c r="K127" s="5"/>
    </row>
    <row r="128" spans="1:14" x14ac:dyDescent="0.25">
      <c r="A128" s="62">
        <v>742</v>
      </c>
      <c r="B128" s="5"/>
      <c r="C128" s="5">
        <v>0</v>
      </c>
      <c r="D128" s="5"/>
      <c r="E128" s="5"/>
      <c r="F128" s="5"/>
      <c r="G128" s="5"/>
      <c r="H128" s="5"/>
      <c r="I128" s="5"/>
      <c r="J128" s="5"/>
      <c r="K128" s="5"/>
    </row>
    <row r="129" spans="1:19" x14ac:dyDescent="0.25">
      <c r="A129" s="355" t="s">
        <v>2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</row>
    <row r="130" spans="1:19" x14ac:dyDescent="0.25">
      <c r="A130" s="62">
        <v>811</v>
      </c>
      <c r="B130" s="5">
        <v>0</v>
      </c>
      <c r="C130" s="5">
        <v>0</v>
      </c>
      <c r="D130" s="5">
        <v>0</v>
      </c>
      <c r="E130" s="5"/>
      <c r="F130" s="5"/>
      <c r="G130" s="5"/>
      <c r="H130" s="5"/>
      <c r="I130" s="5"/>
      <c r="J130" s="5"/>
      <c r="K130" s="5"/>
    </row>
    <row r="131" spans="1:19" x14ac:dyDescent="0.25">
      <c r="A131" s="62" t="s">
        <v>2881</v>
      </c>
      <c r="B131" s="5">
        <v>0</v>
      </c>
      <c r="C131" s="5"/>
      <c r="D131" s="5"/>
      <c r="E131" s="5"/>
      <c r="F131" s="5"/>
      <c r="G131" s="5"/>
      <c r="H131" s="5"/>
      <c r="I131" s="5"/>
      <c r="J131" s="5"/>
      <c r="K131" s="5"/>
    </row>
    <row r="132" spans="1:19" x14ac:dyDescent="0.25">
      <c r="A132" s="62">
        <v>821</v>
      </c>
      <c r="B132" s="5">
        <v>0</v>
      </c>
      <c r="C132" s="5">
        <v>25</v>
      </c>
      <c r="D132" s="5">
        <v>0</v>
      </c>
      <c r="E132" s="135"/>
      <c r="F132" s="5"/>
      <c r="G132" s="5"/>
      <c r="H132" s="5"/>
      <c r="I132" s="5"/>
      <c r="J132" s="5"/>
      <c r="K132" s="5"/>
    </row>
    <row r="133" spans="1:19" x14ac:dyDescent="0.25">
      <c r="A133" s="62">
        <v>822</v>
      </c>
      <c r="B133" s="5">
        <v>0</v>
      </c>
      <c r="C133" s="5">
        <v>0</v>
      </c>
      <c r="D133" s="5">
        <v>0</v>
      </c>
      <c r="E133" s="135"/>
      <c r="F133" s="5"/>
      <c r="G133" s="5"/>
      <c r="H133" s="5"/>
      <c r="I133" s="5"/>
      <c r="J133" s="5"/>
      <c r="K133" s="5"/>
    </row>
    <row r="134" spans="1:19" x14ac:dyDescent="0.25">
      <c r="A134" s="62">
        <v>831</v>
      </c>
      <c r="B134" s="5">
        <v>0</v>
      </c>
      <c r="C134" s="5">
        <v>25</v>
      </c>
      <c r="D134" s="5">
        <v>1</v>
      </c>
      <c r="E134" s="5"/>
      <c r="F134" s="5"/>
      <c r="G134" s="5"/>
      <c r="H134" s="5"/>
      <c r="I134" s="5"/>
      <c r="J134" s="5"/>
      <c r="K134" s="5"/>
    </row>
    <row r="135" spans="1:19" x14ac:dyDescent="0.25">
      <c r="A135" s="62">
        <v>832</v>
      </c>
      <c r="B135" s="5">
        <v>0</v>
      </c>
      <c r="C135" s="5">
        <v>0</v>
      </c>
      <c r="E135" s="5"/>
      <c r="F135" s="5"/>
      <c r="G135" s="5"/>
      <c r="H135" s="5"/>
      <c r="I135" s="5"/>
      <c r="J135" s="5"/>
      <c r="K135" s="5"/>
    </row>
    <row r="136" spans="1:19" x14ac:dyDescent="0.25">
      <c r="A136" s="62">
        <v>841</v>
      </c>
      <c r="B136" s="5">
        <v>0</v>
      </c>
      <c r="C136" s="5">
        <v>19</v>
      </c>
      <c r="D136" s="5">
        <v>1</v>
      </c>
      <c r="E136" s="135"/>
      <c r="F136" s="5"/>
      <c r="G136" s="5"/>
      <c r="H136" s="5"/>
      <c r="I136" s="5"/>
      <c r="J136" s="5"/>
      <c r="K136" s="5"/>
    </row>
    <row r="137" spans="1:19" x14ac:dyDescent="0.25">
      <c r="A137" s="62">
        <v>842</v>
      </c>
      <c r="B137" s="5">
        <v>0</v>
      </c>
      <c r="C137" s="5">
        <v>0</v>
      </c>
      <c r="D137" s="5">
        <v>0</v>
      </c>
      <c r="E137" s="135"/>
      <c r="F137" s="5"/>
      <c r="G137" s="5"/>
      <c r="H137" s="5"/>
      <c r="I137" s="5"/>
      <c r="J137" s="5"/>
      <c r="K137" s="5"/>
    </row>
    <row r="138" spans="1:19" ht="30.6" customHeight="1" x14ac:dyDescent="0.25">
      <c r="A138" s="356" t="s">
        <v>319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</row>
    <row r="139" spans="1:19" x14ac:dyDescent="0.25">
      <c r="A139" s="62">
        <v>911</v>
      </c>
      <c r="B139" s="5">
        <v>0</v>
      </c>
      <c r="C139" s="5">
        <v>0</v>
      </c>
      <c r="D139" s="5"/>
      <c r="E139" s="5"/>
      <c r="F139" s="5"/>
      <c r="G139" s="5"/>
      <c r="H139" s="5"/>
      <c r="I139" s="5"/>
      <c r="J139" s="5"/>
      <c r="K139" s="5"/>
    </row>
    <row r="140" spans="1:19" x14ac:dyDescent="0.25">
      <c r="A140" s="62">
        <v>912</v>
      </c>
      <c r="B140" s="5">
        <v>0</v>
      </c>
      <c r="C140" s="5"/>
      <c r="D140" s="5"/>
      <c r="E140" s="5"/>
      <c r="F140" s="5"/>
      <c r="G140" s="5"/>
      <c r="H140" s="5"/>
      <c r="I140" s="5"/>
      <c r="J140" s="5"/>
      <c r="K140" s="5"/>
    </row>
    <row r="141" spans="1:19" x14ac:dyDescent="0.25">
      <c r="A141" s="62">
        <v>921</v>
      </c>
      <c r="B141" s="5">
        <v>1</v>
      </c>
      <c r="C141" s="5">
        <v>25</v>
      </c>
      <c r="D141" s="96">
        <v>0</v>
      </c>
      <c r="E141" s="255"/>
      <c r="F141" s="5"/>
      <c r="G141" s="5"/>
      <c r="H141" s="5"/>
      <c r="I141" s="5"/>
      <c r="J141" s="5"/>
      <c r="K141" s="5"/>
    </row>
    <row r="142" spans="1:19" x14ac:dyDescent="0.25">
      <c r="A142" s="62">
        <v>922</v>
      </c>
      <c r="B142" s="5">
        <v>0</v>
      </c>
      <c r="C142" s="5"/>
      <c r="D142" s="5">
        <v>0</v>
      </c>
      <c r="E142" s="255"/>
      <c r="F142" s="5"/>
      <c r="G142" s="5"/>
      <c r="H142" s="5"/>
      <c r="I142" s="5"/>
      <c r="J142" s="5"/>
      <c r="K142" s="5"/>
    </row>
    <row r="143" spans="1:19" x14ac:dyDescent="0.25">
      <c r="A143" s="62">
        <v>931</v>
      </c>
      <c r="B143" s="5">
        <v>0</v>
      </c>
      <c r="C143" s="5">
        <v>26</v>
      </c>
      <c r="D143" s="5">
        <v>0</v>
      </c>
      <c r="E143" s="135"/>
      <c r="F143" s="5"/>
      <c r="G143" s="5"/>
      <c r="H143" s="5"/>
      <c r="I143" s="5"/>
      <c r="J143" s="5"/>
      <c r="K143" s="5"/>
      <c r="O143" s="252"/>
      <c r="P143" s="252"/>
      <c r="Q143" s="252"/>
      <c r="R143" s="252"/>
      <c r="S143" s="252"/>
    </row>
    <row r="144" spans="1:19" x14ac:dyDescent="0.25">
      <c r="A144" s="361">
        <v>932</v>
      </c>
      <c r="B144" s="5">
        <v>0</v>
      </c>
      <c r="C144" s="5"/>
      <c r="D144" s="108">
        <v>0</v>
      </c>
      <c r="E144" s="5"/>
      <c r="F144" s="108"/>
      <c r="G144" s="108"/>
      <c r="H144" s="108"/>
      <c r="I144" s="108"/>
      <c r="J144" s="108"/>
      <c r="K144" s="108"/>
      <c r="O144" s="252"/>
      <c r="P144" s="252"/>
      <c r="Q144" s="252"/>
      <c r="R144" s="252"/>
      <c r="S144" s="252"/>
    </row>
    <row r="145" spans="1:19" x14ac:dyDescent="0.25">
      <c r="A145" s="361">
        <v>941</v>
      </c>
      <c r="B145" s="5">
        <v>5</v>
      </c>
      <c r="C145" s="5">
        <v>25</v>
      </c>
      <c r="D145" s="108">
        <v>1</v>
      </c>
      <c r="E145" s="260" t="s">
        <v>2843</v>
      </c>
      <c r="F145" s="108"/>
      <c r="G145" s="108"/>
      <c r="H145" s="108"/>
      <c r="I145" s="108"/>
      <c r="J145" s="108"/>
      <c r="K145" s="108"/>
      <c r="O145" s="252"/>
      <c r="P145" s="252"/>
      <c r="Q145" s="252"/>
      <c r="R145" s="252"/>
      <c r="S145" s="252"/>
    </row>
    <row r="146" spans="1:19" x14ac:dyDescent="0.25">
      <c r="A146" s="62">
        <v>942</v>
      </c>
      <c r="B146" s="5">
        <v>0</v>
      </c>
      <c r="C146" s="5"/>
      <c r="D146" s="5"/>
      <c r="E146" s="5"/>
      <c r="F146" s="5"/>
      <c r="G146" s="5"/>
      <c r="H146" s="5"/>
      <c r="I146" s="5"/>
      <c r="J146" s="5"/>
      <c r="K146" s="5"/>
      <c r="O146" s="252"/>
      <c r="P146" s="252"/>
      <c r="Q146" s="252"/>
      <c r="R146" s="252"/>
      <c r="S146" s="252"/>
    </row>
    <row r="147" spans="1:19" x14ac:dyDescent="0.25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O147" s="252"/>
      <c r="P147" s="252"/>
      <c r="Q147" s="252"/>
      <c r="R147" s="252"/>
      <c r="S147" s="252"/>
    </row>
    <row r="148" spans="1:19" x14ac:dyDescent="0.25">
      <c r="A148" s="355" t="s">
        <v>346</v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O148" s="252"/>
      <c r="P148" s="252"/>
      <c r="Q148" s="252"/>
      <c r="R148" s="252"/>
      <c r="S148" s="252"/>
    </row>
    <row r="149" spans="1:19" x14ac:dyDescent="0.25">
      <c r="A149" s="62">
        <v>311</v>
      </c>
      <c r="B149" s="5">
        <v>0</v>
      </c>
      <c r="C149" s="5">
        <v>0</v>
      </c>
      <c r="D149" s="5"/>
      <c r="E149" s="84"/>
      <c r="F149" s="5"/>
      <c r="G149" s="5"/>
      <c r="H149" s="5"/>
      <c r="I149" s="5"/>
      <c r="J149" s="5"/>
      <c r="K149" s="5"/>
      <c r="O149" s="252"/>
      <c r="P149" s="252"/>
      <c r="Q149" s="252"/>
      <c r="R149" s="252"/>
      <c r="S149" s="252"/>
    </row>
    <row r="150" spans="1:19" x14ac:dyDescent="0.25">
      <c r="A150" s="360">
        <v>312</v>
      </c>
      <c r="B150" s="5">
        <v>0</v>
      </c>
      <c r="C150" s="5"/>
      <c r="D150" s="5">
        <v>0</v>
      </c>
      <c r="E150" s="255"/>
      <c r="F150" s="5"/>
      <c r="G150" s="5"/>
      <c r="H150" s="5"/>
      <c r="I150" s="5"/>
      <c r="J150" s="5"/>
      <c r="K150" s="94"/>
      <c r="O150" s="252"/>
      <c r="P150" s="252"/>
      <c r="Q150" s="252"/>
      <c r="R150" s="252"/>
      <c r="S150" s="252"/>
    </row>
    <row r="151" spans="1:19" x14ac:dyDescent="0.25">
      <c r="A151" s="62">
        <v>321</v>
      </c>
      <c r="B151" s="5">
        <v>0</v>
      </c>
      <c r="C151" s="24">
        <v>24</v>
      </c>
      <c r="D151" s="5">
        <v>0</v>
      </c>
      <c r="E151" s="5"/>
      <c r="F151" s="5"/>
      <c r="G151" s="5"/>
      <c r="H151" s="5"/>
      <c r="I151" s="5"/>
      <c r="J151" s="5"/>
      <c r="K151" s="5"/>
    </row>
    <row r="152" spans="1:19" x14ac:dyDescent="0.25">
      <c r="A152" s="62">
        <v>322</v>
      </c>
      <c r="B152" s="5">
        <v>27</v>
      </c>
      <c r="C152" s="5"/>
      <c r="D152" s="5">
        <v>0</v>
      </c>
      <c r="E152" s="135"/>
      <c r="F152" s="5"/>
      <c r="G152" s="5"/>
      <c r="H152" s="5"/>
      <c r="I152" s="5"/>
      <c r="J152" s="5"/>
      <c r="K152" s="94"/>
      <c r="O152" t="s">
        <v>6</v>
      </c>
    </row>
    <row r="153" spans="1:19" x14ac:dyDescent="0.25">
      <c r="A153" s="62">
        <v>331</v>
      </c>
      <c r="B153" s="5">
        <v>0</v>
      </c>
      <c r="C153" s="24">
        <v>25</v>
      </c>
      <c r="D153" s="5">
        <v>0</v>
      </c>
      <c r="E153" s="135"/>
      <c r="F153" s="5"/>
      <c r="G153" s="5"/>
      <c r="H153" s="5"/>
      <c r="I153" s="5"/>
      <c r="J153" s="5"/>
      <c r="K153" s="5"/>
      <c r="N153" s="252"/>
      <c r="O153" s="335"/>
      <c r="P153" s="252"/>
    </row>
    <row r="154" spans="1:19" x14ac:dyDescent="0.25">
      <c r="A154" s="62">
        <v>332</v>
      </c>
      <c r="B154" s="5">
        <v>23</v>
      </c>
      <c r="C154" s="5"/>
      <c r="D154" s="5">
        <v>0</v>
      </c>
      <c r="E154" s="135"/>
      <c r="F154" s="5"/>
      <c r="G154" s="5"/>
      <c r="H154" s="5"/>
      <c r="I154" s="5"/>
      <c r="J154" s="5"/>
      <c r="K154" s="94"/>
    </row>
    <row r="155" spans="1:19" x14ac:dyDescent="0.25">
      <c r="A155" s="62">
        <v>341</v>
      </c>
      <c r="B155" s="5">
        <v>0</v>
      </c>
      <c r="C155" s="5">
        <v>25</v>
      </c>
      <c r="D155" s="5">
        <v>0</v>
      </c>
      <c r="E155" s="5"/>
      <c r="F155" s="5"/>
      <c r="G155" s="5"/>
      <c r="H155" s="5"/>
      <c r="I155" s="5"/>
      <c r="J155" s="5"/>
      <c r="K155" s="94"/>
    </row>
    <row r="156" spans="1:19" x14ac:dyDescent="0.25">
      <c r="A156" s="360">
        <v>342</v>
      </c>
      <c r="B156" s="5">
        <v>15</v>
      </c>
      <c r="C156" s="5">
        <v>0</v>
      </c>
      <c r="D156" s="5">
        <v>4</v>
      </c>
      <c r="E156" s="135" t="s">
        <v>2843</v>
      </c>
      <c r="F156" s="5"/>
      <c r="G156" s="5"/>
      <c r="H156" s="5"/>
      <c r="I156" s="5"/>
      <c r="J156" s="5"/>
      <c r="K156" s="5"/>
    </row>
    <row r="157" spans="1:19" x14ac:dyDescent="0.25">
      <c r="A157" s="454"/>
      <c r="B157" s="108"/>
      <c r="C157" s="108"/>
      <c r="D157" s="108"/>
      <c r="E157" s="260"/>
      <c r="F157" s="108"/>
      <c r="G157" s="108"/>
      <c r="H157" s="108"/>
      <c r="I157" s="108"/>
      <c r="J157" s="108"/>
      <c r="K157" s="108"/>
    </row>
    <row r="158" spans="1:19" x14ac:dyDescent="0.25">
      <c r="A158" s="454"/>
      <c r="B158" s="108"/>
      <c r="C158" s="108"/>
      <c r="D158" s="108"/>
      <c r="E158" s="260"/>
      <c r="F158" s="108"/>
      <c r="G158" s="108"/>
      <c r="H158" s="108"/>
      <c r="I158" s="108"/>
      <c r="J158" s="108"/>
      <c r="K158" s="108"/>
    </row>
    <row r="159" spans="1:19" x14ac:dyDescent="0.25">
      <c r="A159" s="265" t="s">
        <v>5799</v>
      </c>
      <c r="B159" s="265">
        <v>0</v>
      </c>
      <c r="C159" s="265"/>
      <c r="D159" s="265"/>
      <c r="E159" s="455"/>
      <c r="F159" s="265"/>
      <c r="G159" s="265"/>
      <c r="H159" s="265"/>
      <c r="I159" s="265"/>
      <c r="J159" s="265"/>
      <c r="K159" s="265"/>
      <c r="L159" s="174"/>
      <c r="M159" s="166"/>
    </row>
    <row r="160" spans="1:19" x14ac:dyDescent="0.25">
      <c r="A160" s="265" t="s">
        <v>6365</v>
      </c>
      <c r="B160" s="265">
        <v>26</v>
      </c>
      <c r="C160" s="265"/>
      <c r="D160" s="265"/>
      <c r="E160" s="455"/>
      <c r="F160" s="265"/>
      <c r="G160" s="265"/>
      <c r="H160" s="265"/>
      <c r="I160" s="265"/>
      <c r="J160" s="265"/>
      <c r="K160" s="265"/>
      <c r="L160" s="174"/>
      <c r="M160" s="166"/>
    </row>
    <row r="161" spans="1:25" ht="15.75" thickBot="1" x14ac:dyDescent="0.3">
      <c r="A161" s="265"/>
      <c r="B161" s="265"/>
      <c r="C161" s="265"/>
      <c r="D161" s="265"/>
      <c r="E161" s="455"/>
      <c r="F161" s="265"/>
      <c r="G161" s="265"/>
      <c r="H161" s="265"/>
      <c r="I161" s="265"/>
      <c r="J161" s="265"/>
      <c r="K161" s="265"/>
      <c r="L161" s="174"/>
      <c r="M161" s="166"/>
    </row>
    <row r="162" spans="1:25" ht="13.9" customHeight="1" thickBot="1" x14ac:dyDescent="0.3">
      <c r="A162" s="456" t="s">
        <v>1776</v>
      </c>
      <c r="B162" s="457">
        <f>SUM(B4:B160)</f>
        <v>712</v>
      </c>
      <c r="C162" s="457">
        <f>SUM(C4:C159)</f>
        <v>1055</v>
      </c>
      <c r="D162" s="457">
        <f>SUM(D4:D159)</f>
        <v>40</v>
      </c>
      <c r="E162" s="458"/>
      <c r="F162" s="457"/>
      <c r="G162" s="458"/>
      <c r="H162" s="458"/>
      <c r="I162" s="458"/>
      <c r="J162" s="458"/>
      <c r="K162" s="459">
        <f>B162+C162+D162</f>
        <v>1807</v>
      </c>
      <c r="L162" s="166"/>
      <c r="M162" s="166"/>
    </row>
    <row r="163" spans="1:25" x14ac:dyDescent="0.25">
      <c r="A163" s="165"/>
      <c r="B163" s="165"/>
      <c r="C163" s="165"/>
      <c r="D163" s="165"/>
      <c r="E163" s="176" t="s">
        <v>2191</v>
      </c>
      <c r="F163" s="176">
        <v>105</v>
      </c>
      <c r="G163" s="165"/>
      <c r="H163" s="165"/>
      <c r="I163" s="165"/>
      <c r="J163" s="165"/>
      <c r="K163" s="176"/>
      <c r="M163" s="166"/>
    </row>
    <row r="164" spans="1:25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174"/>
      <c r="M164" s="166"/>
    </row>
    <row r="165" spans="1:25" ht="16.899999999999999" customHeight="1" thickBot="1" x14ac:dyDescent="0.3">
      <c r="A165" s="171"/>
      <c r="B165" s="171"/>
      <c r="C165" s="171"/>
      <c r="D165" s="171"/>
      <c r="E165" s="107"/>
      <c r="F165" s="171"/>
      <c r="G165" s="171"/>
      <c r="H165" s="171"/>
      <c r="I165" s="171"/>
      <c r="J165" s="171"/>
      <c r="K165" s="171"/>
      <c r="L165" s="174"/>
      <c r="M165" s="166"/>
    </row>
    <row r="166" spans="1:25" ht="1.9" hidden="1" customHeight="1" thickBot="1" x14ac:dyDescent="0.3">
      <c r="A166" s="171"/>
      <c r="B166" s="171"/>
      <c r="C166" s="171"/>
      <c r="D166" s="171"/>
      <c r="E166" s="171"/>
      <c r="F166" s="171"/>
      <c r="G166" s="171"/>
      <c r="H166" s="171"/>
      <c r="I166" s="171"/>
      <c r="J166" s="171"/>
      <c r="K166" s="171"/>
      <c r="L166" s="174"/>
      <c r="M166" s="166"/>
    </row>
    <row r="167" spans="1:25" ht="15.75" hidden="1" thickBot="1" x14ac:dyDescent="0.3">
      <c r="A167" s="171"/>
      <c r="B167" s="171"/>
      <c r="C167" s="171"/>
      <c r="D167" s="171"/>
      <c r="E167" s="171"/>
      <c r="F167" s="171"/>
      <c r="G167" s="171"/>
      <c r="H167" s="171"/>
      <c r="I167" s="171"/>
      <c r="J167" s="171"/>
      <c r="K167" s="171"/>
      <c r="L167" s="174"/>
      <c r="M167" s="166"/>
    </row>
    <row r="168" spans="1:25" ht="15.75" hidden="1" thickBot="1" x14ac:dyDescent="0.3">
      <c r="A168" s="171"/>
      <c r="B168" s="171"/>
      <c r="C168" s="171"/>
      <c r="D168" s="171"/>
      <c r="E168" s="171"/>
      <c r="F168" s="171"/>
      <c r="G168" s="171"/>
      <c r="H168" s="171"/>
      <c r="I168" s="171"/>
      <c r="J168" s="171"/>
      <c r="K168" s="171"/>
      <c r="L168" s="174"/>
      <c r="M168" s="166"/>
    </row>
    <row r="169" spans="1:25" s="5" customFormat="1" ht="15.75" hidden="1" thickBo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166"/>
      <c r="M169" s="166"/>
      <c r="N169"/>
      <c r="O169"/>
      <c r="P169"/>
      <c r="Q169"/>
      <c r="R169"/>
      <c r="S169"/>
      <c r="T169"/>
      <c r="U169"/>
      <c r="V169"/>
      <c r="W169"/>
      <c r="X169"/>
      <c r="Y169" s="77"/>
    </row>
    <row r="170" spans="1:25" ht="15.75" hidden="1" thickBot="1" x14ac:dyDescent="0.3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166"/>
      <c r="M170" s="166"/>
    </row>
    <row r="171" spans="1:25" ht="15.75" hidden="1" thickBot="1" x14ac:dyDescent="0.3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166"/>
      <c r="M171" s="166"/>
    </row>
    <row r="172" spans="1:25" ht="15.75" hidden="1" thickBot="1" x14ac:dyDescent="0.3">
      <c r="A172" s="265"/>
      <c r="B172" s="265"/>
      <c r="C172" s="265"/>
      <c r="D172" s="265"/>
      <c r="E172" s="265"/>
      <c r="F172" s="265"/>
      <c r="G172" s="265"/>
      <c r="H172" s="265"/>
      <c r="I172" s="265"/>
      <c r="J172" s="265"/>
      <c r="K172" s="265"/>
      <c r="L172" s="166"/>
      <c r="M172" s="166"/>
    </row>
    <row r="173" spans="1:25" ht="15.75" thickTop="1" x14ac:dyDescent="0.25">
      <c r="A173" s="267" t="s">
        <v>1266</v>
      </c>
      <c r="B173" s="266"/>
      <c r="C173" s="266"/>
      <c r="D173" s="266"/>
      <c r="E173" s="5"/>
      <c r="F173" s="266"/>
      <c r="G173" s="266"/>
      <c r="H173" s="266"/>
      <c r="I173" s="266"/>
      <c r="J173" s="266"/>
      <c r="K173" s="266"/>
      <c r="L173" s="166"/>
      <c r="M173" s="166"/>
    </row>
    <row r="174" spans="1:25" x14ac:dyDescent="0.25">
      <c r="A174" s="355" t="s">
        <v>2</v>
      </c>
      <c r="B174" s="165"/>
      <c r="C174" s="165"/>
      <c r="D174" s="165"/>
      <c r="E174" s="340"/>
      <c r="F174" s="165"/>
      <c r="G174" s="165"/>
      <c r="H174" s="165"/>
      <c r="I174" s="165"/>
      <c r="J174" s="165"/>
      <c r="K174" s="165"/>
      <c r="L174" s="166"/>
      <c r="M174" s="166"/>
    </row>
    <row r="175" spans="1:25" x14ac:dyDescent="0.25">
      <c r="A175" s="372" t="s">
        <v>5804</v>
      </c>
      <c r="B175" s="165">
        <v>1</v>
      </c>
      <c r="C175" s="165">
        <v>15</v>
      </c>
      <c r="D175" s="165"/>
      <c r="E175" s="340"/>
      <c r="F175" s="165"/>
      <c r="G175" s="165"/>
      <c r="H175" s="165"/>
      <c r="I175" s="165"/>
      <c r="J175" s="165"/>
      <c r="K175" s="165"/>
      <c r="L175" s="166"/>
      <c r="M175" s="166"/>
    </row>
    <row r="176" spans="1:25" x14ac:dyDescent="0.25">
      <c r="A176" s="372" t="s">
        <v>5156</v>
      </c>
      <c r="B176" s="165">
        <v>0</v>
      </c>
      <c r="C176" s="165">
        <v>13</v>
      </c>
      <c r="D176" s="165"/>
      <c r="E176" s="340"/>
      <c r="F176" s="165"/>
      <c r="G176" s="165"/>
      <c r="H176" s="165"/>
      <c r="I176" s="165"/>
      <c r="J176" s="165"/>
      <c r="K176" s="165"/>
      <c r="L176" s="166"/>
      <c r="M176" s="166"/>
    </row>
    <row r="177" spans="1:24" x14ac:dyDescent="0.25">
      <c r="A177" s="372" t="s">
        <v>5160</v>
      </c>
      <c r="B177" s="165">
        <v>10</v>
      </c>
      <c r="C177" s="165"/>
      <c r="D177" s="165"/>
      <c r="E177" s="340"/>
      <c r="F177" s="165"/>
      <c r="G177" s="165"/>
      <c r="H177" s="165"/>
      <c r="I177" s="165"/>
      <c r="J177" s="165"/>
      <c r="K177" s="165"/>
      <c r="L177" s="166"/>
      <c r="M177" s="166"/>
    </row>
    <row r="178" spans="1:24" x14ac:dyDescent="0.25">
      <c r="A178" s="165" t="s">
        <v>4565</v>
      </c>
      <c r="B178" s="165">
        <v>0</v>
      </c>
      <c r="C178" s="165">
        <v>15</v>
      </c>
      <c r="D178" s="165">
        <v>0</v>
      </c>
      <c r="E178" s="254"/>
      <c r="F178" s="165"/>
      <c r="G178" s="165"/>
      <c r="H178" s="165"/>
      <c r="I178" s="165"/>
      <c r="J178" s="165"/>
      <c r="K178" s="165"/>
      <c r="L178" s="166"/>
      <c r="M178" s="166"/>
    </row>
    <row r="179" spans="1:24" x14ac:dyDescent="0.25">
      <c r="A179" s="165" t="s">
        <v>4528</v>
      </c>
      <c r="B179" s="165">
        <v>0</v>
      </c>
      <c r="C179" s="165">
        <v>0</v>
      </c>
      <c r="D179" s="165"/>
      <c r="E179" s="340"/>
      <c r="F179" s="165"/>
      <c r="G179" s="165"/>
      <c r="H179" s="165"/>
      <c r="I179" s="165"/>
      <c r="J179" s="165"/>
      <c r="K179" s="165"/>
      <c r="L179" s="166"/>
      <c r="M179" s="166"/>
    </row>
    <row r="180" spans="1:24" x14ac:dyDescent="0.25">
      <c r="A180" s="165" t="s">
        <v>4567</v>
      </c>
      <c r="B180" s="165">
        <v>16</v>
      </c>
      <c r="C180" s="165"/>
      <c r="D180" s="165">
        <v>0</v>
      </c>
      <c r="E180" s="254"/>
      <c r="F180" s="165"/>
      <c r="G180" s="165"/>
      <c r="H180" s="165"/>
      <c r="I180" s="165"/>
      <c r="J180" s="165"/>
      <c r="K180" s="165"/>
      <c r="L180" s="166"/>
      <c r="M180" s="166"/>
    </row>
    <row r="181" spans="1:24" x14ac:dyDescent="0.25">
      <c r="A181" s="96" t="s">
        <v>4019</v>
      </c>
      <c r="B181" s="96">
        <v>0</v>
      </c>
      <c r="C181" s="96">
        <v>0</v>
      </c>
      <c r="D181" s="96">
        <v>0</v>
      </c>
      <c r="E181" s="135"/>
      <c r="F181" s="96"/>
      <c r="G181" s="96"/>
      <c r="H181" s="96"/>
      <c r="I181" s="96"/>
      <c r="J181" s="96"/>
      <c r="K181" s="96"/>
      <c r="L181" s="166"/>
      <c r="M181" s="166"/>
      <c r="O181" s="220"/>
      <c r="P181" s="220"/>
    </row>
    <row r="182" spans="1:24" x14ac:dyDescent="0.25">
      <c r="A182" s="96" t="s">
        <v>4023</v>
      </c>
      <c r="B182" s="96">
        <v>0</v>
      </c>
      <c r="C182" s="96"/>
      <c r="D182" s="96"/>
      <c r="E182" s="96"/>
      <c r="F182" s="165"/>
      <c r="G182" s="96"/>
      <c r="H182" s="96"/>
      <c r="I182" s="96"/>
      <c r="J182" s="96"/>
      <c r="K182" s="96"/>
      <c r="L182" s="166"/>
      <c r="M182" s="166"/>
      <c r="O182" s="220"/>
      <c r="P182" s="220"/>
    </row>
    <row r="183" spans="1:24" x14ac:dyDescent="0.25">
      <c r="A183" s="96" t="s">
        <v>5284</v>
      </c>
      <c r="B183" s="96">
        <v>19</v>
      </c>
      <c r="C183" s="96"/>
      <c r="D183" s="96">
        <v>1</v>
      </c>
      <c r="E183" s="254" t="s">
        <v>2843</v>
      </c>
      <c r="F183" s="165"/>
      <c r="G183" s="96"/>
      <c r="H183" s="96"/>
      <c r="I183" s="96"/>
      <c r="J183" s="96"/>
      <c r="K183" s="96"/>
      <c r="L183" s="166"/>
      <c r="M183" s="166"/>
      <c r="O183" s="220"/>
      <c r="P183" s="220"/>
    </row>
    <row r="184" spans="1:24" s="5" customFormat="1" x14ac:dyDescent="0.25">
      <c r="A184" s="96"/>
      <c r="B184" s="163"/>
      <c r="C184" s="163"/>
      <c r="D184" s="96"/>
      <c r="E184" s="135"/>
      <c r="F184" s="165" t="s">
        <v>1759</v>
      </c>
      <c r="G184" s="96"/>
      <c r="H184" s="96"/>
      <c r="I184" s="96"/>
      <c r="J184" s="96"/>
      <c r="K184" s="96"/>
      <c r="L184" s="166"/>
      <c r="M184" s="166"/>
      <c r="N184"/>
      <c r="O184" s="220"/>
      <c r="P184" s="220"/>
      <c r="Q184"/>
      <c r="R184"/>
      <c r="S184"/>
      <c r="T184"/>
      <c r="U184"/>
      <c r="V184"/>
      <c r="W184"/>
      <c r="X184"/>
    </row>
    <row r="185" spans="1:24" x14ac:dyDescent="0.25">
      <c r="A185" s="24"/>
      <c r="B185" s="274"/>
      <c r="C185" s="274"/>
      <c r="D185" s="24"/>
      <c r="E185" s="5"/>
      <c r="F185" s="24"/>
      <c r="G185" s="24">
        <f>SUM(C175+C194+C200+C219+C207)</f>
        <v>85</v>
      </c>
      <c r="H185" s="24">
        <f>SUM(C176+C195+C202+C209+C220)</f>
        <v>83</v>
      </c>
      <c r="I185" s="24">
        <f>C178+C196+C211</f>
        <v>43</v>
      </c>
      <c r="J185" s="24">
        <f>SUM(C181+C182+C183+C213+C214)</f>
        <v>0</v>
      </c>
      <c r="K185" s="170">
        <f>SUM(F185:J185)</f>
        <v>211</v>
      </c>
      <c r="L185" s="301"/>
      <c r="O185" s="220"/>
      <c r="P185" s="220"/>
      <c r="S185" s="220"/>
      <c r="T185" s="220"/>
      <c r="U185" s="220"/>
      <c r="V185" s="220"/>
    </row>
    <row r="186" spans="1:24" x14ac:dyDescent="0.25">
      <c r="A186" s="96"/>
      <c r="B186" s="163"/>
      <c r="C186" s="163"/>
      <c r="D186" s="96"/>
      <c r="E186" s="96"/>
      <c r="F186" s="96" t="s">
        <v>1770</v>
      </c>
      <c r="G186" s="96"/>
      <c r="H186" s="96"/>
      <c r="I186" s="96"/>
      <c r="J186" s="96"/>
      <c r="K186" s="96"/>
      <c r="L186" s="174"/>
      <c r="M186" s="166"/>
      <c r="O186" s="220"/>
      <c r="P186" s="220"/>
      <c r="S186" s="220"/>
    </row>
    <row r="187" spans="1:24" x14ac:dyDescent="0.25">
      <c r="A187" s="171"/>
      <c r="B187" s="278"/>
      <c r="C187" s="278"/>
      <c r="D187" s="165"/>
      <c r="E187" s="178"/>
      <c r="F187" s="341"/>
      <c r="G187" s="96">
        <f>SUM(B175+B194+B200+B201+B207+B208+B219)</f>
        <v>28</v>
      </c>
      <c r="H187" s="96">
        <f>SUM(B176+B177+B195+B202+B203+B209+B210+B220)</f>
        <v>40</v>
      </c>
      <c r="I187" s="96">
        <f>SUM(B178+B179+B196+B211+B212+B180)</f>
        <v>36</v>
      </c>
      <c r="J187" s="165">
        <f>SUM(B181+B182+B183+B213+B214)</f>
        <v>39</v>
      </c>
      <c r="K187" s="176">
        <f>SUM(F187:J187)</f>
        <v>143</v>
      </c>
      <c r="L187" s="174"/>
      <c r="M187" s="166"/>
      <c r="S187" s="220"/>
      <c r="T187" s="220"/>
    </row>
    <row r="188" spans="1:24" x14ac:dyDescent="0.25">
      <c r="A188" s="96"/>
      <c r="B188" s="278"/>
      <c r="C188" s="278"/>
      <c r="D188" s="165"/>
      <c r="E188" s="254"/>
      <c r="F188" s="96" t="s">
        <v>1775</v>
      </c>
      <c r="G188" s="165"/>
      <c r="H188" s="165"/>
      <c r="I188" s="165"/>
      <c r="J188" s="165"/>
      <c r="K188" s="165"/>
      <c r="L188" s="174"/>
      <c r="M188" s="166"/>
      <c r="S188" s="220"/>
      <c r="T188" s="220"/>
    </row>
    <row r="189" spans="1:24" x14ac:dyDescent="0.25">
      <c r="A189" s="268"/>
      <c r="B189" s="278"/>
      <c r="C189" s="278"/>
      <c r="D189" s="165"/>
      <c r="E189" s="178"/>
      <c r="F189" s="165">
        <f>D201+D208</f>
        <v>0</v>
      </c>
      <c r="G189" s="165">
        <f>SUM(F189)</f>
        <v>0</v>
      </c>
      <c r="H189" s="165">
        <f>SUM(D209)</f>
        <v>1</v>
      </c>
      <c r="I189" s="165">
        <f>SUM(D178+D179+D180+D196+D211+D212)</f>
        <v>0</v>
      </c>
      <c r="J189" s="165">
        <f>SUM(D181+D182+D183+D213+D214)</f>
        <v>2</v>
      </c>
      <c r="K189" s="176">
        <f>SUM(F189:J189)</f>
        <v>3</v>
      </c>
      <c r="L189" s="174"/>
      <c r="M189" s="166"/>
    </row>
    <row r="190" spans="1:24" x14ac:dyDescent="0.25">
      <c r="A190" s="254"/>
      <c r="B190" s="163"/>
      <c r="C190" s="163"/>
      <c r="D190" s="96"/>
      <c r="F190" s="96" t="s">
        <v>1776</v>
      </c>
      <c r="G190" s="96"/>
      <c r="H190" s="96"/>
      <c r="I190" s="96"/>
      <c r="J190" s="96"/>
      <c r="K190" s="96"/>
      <c r="L190" s="174"/>
      <c r="M190" s="166"/>
    </row>
    <row r="191" spans="1:24" x14ac:dyDescent="0.25">
      <c r="A191" s="96"/>
      <c r="B191" s="163"/>
      <c r="C191" s="163"/>
      <c r="D191" s="96"/>
      <c r="E191" s="96"/>
      <c r="F191" s="5">
        <f>F185+F187+F189</f>
        <v>0</v>
      </c>
      <c r="G191" s="96">
        <f>SUM(G185+G187+G189)</f>
        <v>113</v>
      </c>
      <c r="H191" s="96">
        <f>SUM(H185+H187+H189)</f>
        <v>124</v>
      </c>
      <c r="I191" s="96">
        <f>SUM(I185+I187+I189)</f>
        <v>79</v>
      </c>
      <c r="J191" s="96">
        <f>SUM(J185+J187+J189)</f>
        <v>41</v>
      </c>
      <c r="K191" s="167">
        <f>SUM(K185:K190)</f>
        <v>357</v>
      </c>
      <c r="L191" s="174"/>
      <c r="M191" s="166"/>
      <c r="O191" s="220"/>
      <c r="P191" s="220"/>
    </row>
    <row r="192" spans="1:24" x14ac:dyDescent="0.25">
      <c r="A192" s="96"/>
      <c r="B192" s="163"/>
      <c r="C192" s="163"/>
      <c r="D192" s="96"/>
      <c r="E192" s="96"/>
      <c r="F192" s="5"/>
      <c r="G192" s="96"/>
      <c r="H192" s="96"/>
      <c r="I192" s="167"/>
      <c r="J192" s="167">
        <f>SUM(F191:J191)</f>
        <v>357</v>
      </c>
      <c r="K192" s="167"/>
      <c r="L192" s="174"/>
      <c r="M192" s="166"/>
      <c r="O192" s="220"/>
      <c r="P192" s="220"/>
    </row>
    <row r="193" spans="1:16" x14ac:dyDescent="0.25">
      <c r="A193" s="84" t="s">
        <v>3386</v>
      </c>
      <c r="B193" s="163"/>
      <c r="C193" s="163"/>
      <c r="D193" s="96"/>
      <c r="E193" s="96"/>
      <c r="F193" s="5"/>
      <c r="G193" s="96"/>
      <c r="H193" s="96"/>
      <c r="I193" s="96"/>
      <c r="J193" s="96"/>
      <c r="K193" s="167"/>
      <c r="L193" s="174"/>
      <c r="M193" s="166"/>
      <c r="O193" s="220"/>
      <c r="P193" s="220"/>
    </row>
    <row r="194" spans="1:16" x14ac:dyDescent="0.25">
      <c r="A194" s="6" t="s">
        <v>5803</v>
      </c>
      <c r="B194" s="163">
        <v>0</v>
      </c>
      <c r="C194" s="163">
        <v>15</v>
      </c>
      <c r="D194" s="96"/>
      <c r="E194" s="96"/>
      <c r="F194" s="5"/>
      <c r="G194" s="96"/>
      <c r="H194" s="96"/>
      <c r="I194" s="96"/>
      <c r="J194" s="96"/>
      <c r="K194" s="167"/>
      <c r="L194" s="174"/>
      <c r="M194" s="166"/>
      <c r="O194" s="220"/>
      <c r="P194" s="220"/>
    </row>
    <row r="195" spans="1:16" x14ac:dyDescent="0.25">
      <c r="A195" s="6" t="s">
        <v>5155</v>
      </c>
      <c r="B195" s="163">
        <v>0</v>
      </c>
      <c r="C195" s="163">
        <v>15</v>
      </c>
      <c r="D195" s="96"/>
      <c r="E195" s="96"/>
      <c r="F195" s="5"/>
      <c r="G195" s="96"/>
      <c r="H195" s="96"/>
      <c r="I195" s="96"/>
      <c r="J195" s="96"/>
      <c r="K195" s="167"/>
      <c r="L195" s="174"/>
      <c r="M195" s="166"/>
      <c r="O195" s="220"/>
      <c r="P195" s="220"/>
    </row>
    <row r="196" spans="1:16" x14ac:dyDescent="0.25">
      <c r="A196" s="96" t="s">
        <v>4566</v>
      </c>
      <c r="B196" s="163">
        <v>3</v>
      </c>
      <c r="C196" s="163">
        <v>15</v>
      </c>
      <c r="D196" s="96"/>
      <c r="E196" s="96"/>
      <c r="F196" s="96"/>
      <c r="G196" s="96"/>
      <c r="H196" s="96"/>
      <c r="I196" s="167"/>
      <c r="J196" s="167"/>
      <c r="K196" s="167"/>
      <c r="L196" s="174"/>
      <c r="M196" s="166"/>
      <c r="O196" s="220"/>
    </row>
    <row r="197" spans="1:16" x14ac:dyDescent="0.25">
      <c r="A197" s="96"/>
      <c r="B197" s="96"/>
      <c r="C197" s="96"/>
      <c r="D197" s="96"/>
      <c r="E197" s="254"/>
      <c r="F197" s="96"/>
      <c r="G197" s="96"/>
      <c r="H197" s="96"/>
      <c r="I197" s="96"/>
      <c r="J197" s="96"/>
      <c r="K197" s="167"/>
      <c r="L197" s="174"/>
      <c r="M197" s="166"/>
    </row>
    <row r="198" spans="1:16" x14ac:dyDescent="0.25">
      <c r="A198" s="96"/>
      <c r="B198" s="163"/>
      <c r="C198" s="163"/>
      <c r="D198" s="96"/>
      <c r="E198" s="96"/>
      <c r="G198" s="96"/>
      <c r="H198" s="96"/>
      <c r="I198" s="96"/>
      <c r="J198" s="96"/>
      <c r="K198" s="96"/>
      <c r="L198" s="174"/>
      <c r="M198" s="166"/>
    </row>
    <row r="199" spans="1:16" ht="30.6" customHeight="1" x14ac:dyDescent="0.25">
      <c r="A199" s="370" t="s">
        <v>178</v>
      </c>
      <c r="B199" s="163"/>
      <c r="C199" s="163"/>
      <c r="D199" s="96"/>
      <c r="E199" s="96"/>
      <c r="F199" s="96"/>
      <c r="G199" s="96"/>
      <c r="H199" s="96"/>
      <c r="I199" s="96"/>
      <c r="J199" s="96"/>
      <c r="K199" s="96"/>
      <c r="L199" s="174"/>
      <c r="M199" s="166"/>
      <c r="O199" s="220"/>
    </row>
    <row r="200" spans="1:16" ht="13.15" customHeight="1" x14ac:dyDescent="0.25">
      <c r="A200" s="373" t="s">
        <v>5805</v>
      </c>
      <c r="B200" s="163"/>
      <c r="C200" s="163">
        <v>15</v>
      </c>
      <c r="D200" s="96"/>
      <c r="E200" s="96"/>
      <c r="F200" s="96"/>
      <c r="G200" s="96"/>
      <c r="H200" s="96"/>
      <c r="I200" s="96"/>
      <c r="J200" s="96"/>
      <c r="K200" s="96"/>
      <c r="L200" s="174"/>
      <c r="M200" s="166"/>
      <c r="O200" s="220"/>
    </row>
    <row r="201" spans="1:16" ht="16.149999999999999" customHeight="1" x14ac:dyDescent="0.25">
      <c r="A201" s="373" t="s">
        <v>5770</v>
      </c>
      <c r="B201" s="163">
        <v>11</v>
      </c>
      <c r="C201" s="163"/>
      <c r="D201" s="96">
        <v>0</v>
      </c>
      <c r="E201" s="254"/>
      <c r="F201" s="96"/>
      <c r="G201" s="96"/>
      <c r="H201" s="96"/>
      <c r="I201" s="96"/>
      <c r="J201" s="96"/>
      <c r="K201" s="96"/>
      <c r="L201" s="174"/>
      <c r="M201" s="166"/>
      <c r="O201" s="220"/>
    </row>
    <row r="202" spans="1:16" ht="13.9" customHeight="1" x14ac:dyDescent="0.25">
      <c r="A202" s="373" t="s">
        <v>5157</v>
      </c>
      <c r="B202" s="163">
        <v>1</v>
      </c>
      <c r="C202" s="163">
        <v>15</v>
      </c>
      <c r="D202" s="96">
        <v>0</v>
      </c>
      <c r="E202" s="96"/>
      <c r="F202" s="96"/>
      <c r="G202" s="96"/>
      <c r="H202" s="96"/>
      <c r="I202" s="96"/>
      <c r="J202" s="96"/>
      <c r="K202" s="96"/>
      <c r="L202" s="174"/>
      <c r="M202" s="166"/>
      <c r="O202" s="220"/>
    </row>
    <row r="203" spans="1:16" ht="13.9" customHeight="1" x14ac:dyDescent="0.25">
      <c r="A203" s="373" t="s">
        <v>5161</v>
      </c>
      <c r="B203" s="163">
        <v>18</v>
      </c>
      <c r="C203" s="163"/>
      <c r="D203" s="96">
        <v>0</v>
      </c>
      <c r="F203" s="96"/>
      <c r="G203" s="96"/>
      <c r="H203" s="96"/>
      <c r="I203" s="96"/>
      <c r="J203" s="96"/>
      <c r="K203" s="96"/>
      <c r="L203" s="174"/>
      <c r="M203" s="166"/>
      <c r="O203" s="220"/>
    </row>
    <row r="204" spans="1:16" ht="13.9" customHeight="1" x14ac:dyDescent="0.25">
      <c r="A204" s="373"/>
      <c r="B204" s="163"/>
      <c r="C204" s="163"/>
      <c r="D204" s="96"/>
      <c r="F204" s="96"/>
      <c r="G204" s="96"/>
      <c r="H204" s="96"/>
      <c r="I204" s="96"/>
      <c r="J204" s="96"/>
      <c r="K204" s="96"/>
      <c r="L204" s="174"/>
      <c r="M204" s="166"/>
      <c r="O204" s="220"/>
    </row>
    <row r="205" spans="1:16" x14ac:dyDescent="0.25">
      <c r="A205" s="96"/>
      <c r="B205" s="163"/>
      <c r="C205" s="163"/>
      <c r="D205" s="96"/>
      <c r="E205" s="96"/>
      <c r="F205" s="96"/>
      <c r="G205" s="96"/>
      <c r="H205" s="96"/>
      <c r="I205" s="96"/>
      <c r="J205" s="96"/>
      <c r="K205" s="96"/>
      <c r="L205" s="174"/>
      <c r="M205" s="166"/>
      <c r="N205" s="252"/>
    </row>
    <row r="206" spans="1:16" x14ac:dyDescent="0.25">
      <c r="A206" s="355" t="s">
        <v>346</v>
      </c>
      <c r="B206" s="163"/>
      <c r="C206" s="163"/>
      <c r="D206" s="96"/>
      <c r="E206" s="96"/>
      <c r="F206" s="96"/>
      <c r="G206" s="96"/>
      <c r="H206" s="96"/>
      <c r="I206" s="96"/>
      <c r="J206" s="96"/>
      <c r="K206" s="96"/>
      <c r="L206" s="174"/>
      <c r="M206" s="166"/>
      <c r="O206" s="220"/>
    </row>
    <row r="207" spans="1:16" x14ac:dyDescent="0.25">
      <c r="A207" s="51" t="s">
        <v>5802</v>
      </c>
      <c r="B207" s="163">
        <v>1</v>
      </c>
      <c r="C207" s="163">
        <v>15</v>
      </c>
      <c r="D207" s="96"/>
      <c r="E207" s="96"/>
      <c r="F207" s="96"/>
      <c r="G207" s="96"/>
      <c r="H207" s="96"/>
      <c r="I207" s="96"/>
      <c r="J207" s="96"/>
      <c r="K207" s="96"/>
      <c r="L207" s="174"/>
      <c r="M207" s="166"/>
      <c r="O207" s="220"/>
    </row>
    <row r="208" spans="1:16" x14ac:dyDescent="0.25">
      <c r="A208" s="51" t="s">
        <v>5771</v>
      </c>
      <c r="B208" s="163">
        <v>13</v>
      </c>
      <c r="C208" s="163"/>
      <c r="D208" s="96">
        <v>0</v>
      </c>
      <c r="E208" s="254"/>
      <c r="F208" s="96"/>
      <c r="G208" s="96"/>
      <c r="H208" s="96"/>
      <c r="I208" s="96"/>
      <c r="J208" s="96"/>
      <c r="K208" s="96"/>
      <c r="L208" s="174"/>
      <c r="M208" s="166"/>
      <c r="O208" s="220"/>
    </row>
    <row r="209" spans="1:18" x14ac:dyDescent="0.25">
      <c r="A209" s="51" t="s">
        <v>5154</v>
      </c>
      <c r="B209" s="163">
        <v>1</v>
      </c>
      <c r="C209" s="163">
        <v>15</v>
      </c>
      <c r="D209" s="96">
        <v>1</v>
      </c>
      <c r="E209" s="96"/>
      <c r="F209" s="96"/>
      <c r="G209" s="96"/>
      <c r="H209" s="96"/>
      <c r="I209" s="96"/>
      <c r="J209" s="96"/>
      <c r="K209" s="96"/>
      <c r="L209" s="174"/>
      <c r="M209" s="166"/>
      <c r="O209" s="220"/>
    </row>
    <row r="210" spans="1:18" x14ac:dyDescent="0.25">
      <c r="A210" s="51" t="s">
        <v>5159</v>
      </c>
      <c r="B210" s="163">
        <v>10</v>
      </c>
      <c r="C210" s="163"/>
      <c r="D210" s="96">
        <v>0</v>
      </c>
      <c r="F210" s="96"/>
      <c r="G210" s="96"/>
      <c r="H210" s="96"/>
      <c r="I210" s="96"/>
      <c r="J210" s="96"/>
      <c r="K210" s="96"/>
      <c r="L210" s="174"/>
      <c r="M210" s="166"/>
      <c r="O210" s="220"/>
    </row>
    <row r="211" spans="1:18" x14ac:dyDescent="0.25">
      <c r="A211" s="96" t="s">
        <v>4529</v>
      </c>
      <c r="B211" s="163">
        <v>1</v>
      </c>
      <c r="C211" s="163">
        <v>13</v>
      </c>
      <c r="D211" s="96">
        <v>0</v>
      </c>
      <c r="E211" s="96"/>
      <c r="F211" s="96"/>
      <c r="G211" s="96"/>
      <c r="H211" s="96"/>
      <c r="I211" s="96"/>
      <c r="J211" s="96"/>
      <c r="K211" s="96"/>
      <c r="L211" s="174"/>
      <c r="M211" s="166"/>
      <c r="O211" s="220"/>
    </row>
    <row r="212" spans="1:18" x14ac:dyDescent="0.25">
      <c r="A212" s="96" t="s">
        <v>4530</v>
      </c>
      <c r="B212" s="163">
        <v>16</v>
      </c>
      <c r="C212" s="163"/>
      <c r="D212" s="96">
        <v>0</v>
      </c>
      <c r="E212" s="135"/>
      <c r="F212" s="96"/>
      <c r="G212" s="96"/>
      <c r="H212" s="96"/>
      <c r="I212" s="96"/>
      <c r="J212" s="96"/>
      <c r="K212" s="96"/>
      <c r="L212" s="174"/>
      <c r="M212" s="166"/>
      <c r="N212" s="166"/>
      <c r="O212" s="342"/>
    </row>
    <row r="213" spans="1:18" x14ac:dyDescent="0.25">
      <c r="A213" s="5" t="s">
        <v>4022</v>
      </c>
      <c r="B213" s="271">
        <v>0</v>
      </c>
      <c r="C213" s="271">
        <v>0</v>
      </c>
      <c r="D213" s="5">
        <v>0</v>
      </c>
      <c r="E213" s="135"/>
      <c r="F213" s="96"/>
      <c r="G213" s="96"/>
      <c r="H213" s="96"/>
      <c r="I213" s="96"/>
      <c r="J213" s="96"/>
      <c r="K213" s="96"/>
      <c r="L213" s="166"/>
      <c r="M213" s="166"/>
      <c r="N213" s="335"/>
      <c r="O213" s="335"/>
      <c r="P213" s="252"/>
      <c r="Q213" s="252"/>
      <c r="R213" s="252"/>
    </row>
    <row r="214" spans="1:18" x14ac:dyDescent="0.25">
      <c r="A214" s="5" t="s">
        <v>4024</v>
      </c>
      <c r="B214" s="271">
        <v>20</v>
      </c>
      <c r="C214" s="271"/>
      <c r="D214" s="5">
        <v>1</v>
      </c>
      <c r="E214" s="135" t="s">
        <v>2843</v>
      </c>
      <c r="F214" s="96"/>
      <c r="G214" s="96"/>
      <c r="H214" s="96"/>
      <c r="I214" s="96"/>
      <c r="J214" s="96"/>
      <c r="K214" s="96"/>
      <c r="L214" s="166"/>
      <c r="M214" s="166"/>
      <c r="N214" s="166"/>
      <c r="O214" s="166"/>
    </row>
    <row r="215" spans="1:18" x14ac:dyDescent="0.25">
      <c r="A215" s="5"/>
      <c r="B215" s="271"/>
      <c r="C215" s="271"/>
      <c r="D215" s="5"/>
      <c r="E215" s="135"/>
      <c r="F215" s="96"/>
      <c r="G215" s="96"/>
      <c r="H215" s="96"/>
      <c r="I215" s="96"/>
      <c r="J215" s="96"/>
      <c r="K215" s="96"/>
      <c r="L215" s="166"/>
      <c r="M215" s="166"/>
      <c r="N215" s="166"/>
      <c r="O215" s="166"/>
    </row>
    <row r="216" spans="1:18" x14ac:dyDescent="0.25">
      <c r="A216" s="5"/>
      <c r="B216" s="271"/>
      <c r="C216" s="271"/>
      <c r="D216" s="5"/>
      <c r="E216" s="135"/>
      <c r="F216" s="96"/>
      <c r="G216" s="96"/>
      <c r="H216" s="96"/>
      <c r="I216" s="96"/>
      <c r="J216" s="96"/>
      <c r="K216" s="96"/>
      <c r="L216" s="166"/>
      <c r="M216" s="166"/>
      <c r="N216" s="166"/>
      <c r="O216" s="166"/>
    </row>
    <row r="217" spans="1:18" x14ac:dyDescent="0.25">
      <c r="A217" s="5"/>
      <c r="B217" s="271"/>
      <c r="C217" s="271"/>
      <c r="D217" s="5"/>
      <c r="E217" s="135"/>
      <c r="F217" s="96"/>
      <c r="G217" s="96"/>
      <c r="H217" s="96"/>
      <c r="I217" s="96"/>
      <c r="J217" s="96"/>
      <c r="K217" s="96"/>
      <c r="L217" s="166"/>
      <c r="M217" s="166"/>
      <c r="N217" s="166"/>
      <c r="O217" s="166"/>
    </row>
    <row r="218" spans="1:18" x14ac:dyDescent="0.25">
      <c r="A218" s="94" t="s">
        <v>3</v>
      </c>
      <c r="B218" s="271"/>
      <c r="C218" s="271"/>
      <c r="D218" s="5"/>
      <c r="E218" s="135"/>
      <c r="F218" s="96"/>
      <c r="G218" s="96"/>
      <c r="H218" s="96"/>
      <c r="I218" s="96"/>
      <c r="J218" s="96"/>
      <c r="K218" s="96"/>
      <c r="L218" s="166"/>
      <c r="M218" s="166"/>
      <c r="N218" s="166"/>
      <c r="O218" s="166"/>
    </row>
    <row r="219" spans="1:18" x14ac:dyDescent="0.25">
      <c r="A219" s="6" t="s">
        <v>5806</v>
      </c>
      <c r="B219" s="271">
        <v>2</v>
      </c>
      <c r="C219" s="271">
        <v>25</v>
      </c>
      <c r="D219" s="5"/>
      <c r="E219" s="135"/>
      <c r="F219" s="96"/>
      <c r="G219" s="96"/>
      <c r="H219" s="96"/>
      <c r="I219" s="96"/>
      <c r="J219" s="96"/>
      <c r="K219" s="96"/>
      <c r="L219" s="166"/>
      <c r="M219" s="166"/>
      <c r="N219" s="166"/>
      <c r="O219" s="166"/>
    </row>
    <row r="220" spans="1:18" x14ac:dyDescent="0.25">
      <c r="A220" s="5" t="s">
        <v>5158</v>
      </c>
      <c r="B220" s="271"/>
      <c r="C220" s="271">
        <v>25</v>
      </c>
      <c r="D220" s="5"/>
      <c r="E220" s="135"/>
      <c r="F220" s="96"/>
      <c r="G220" s="96"/>
      <c r="H220" s="96"/>
      <c r="I220" s="96"/>
      <c r="J220" s="96"/>
      <c r="K220" s="96"/>
      <c r="L220" s="166"/>
      <c r="M220" s="166"/>
      <c r="N220" s="166"/>
      <c r="O220" s="166"/>
    </row>
    <row r="221" spans="1:18" ht="15.75" thickBot="1" x14ac:dyDescent="0.3">
      <c r="A221" s="5"/>
      <c r="B221" s="271"/>
      <c r="C221" s="271"/>
      <c r="D221" s="5"/>
      <c r="E221" s="135"/>
      <c r="F221" s="96"/>
      <c r="G221" s="96"/>
      <c r="H221" s="96"/>
      <c r="I221" s="96"/>
      <c r="J221" s="96"/>
      <c r="K221" s="96"/>
      <c r="L221" s="166"/>
      <c r="M221" s="166"/>
    </row>
    <row r="222" spans="1:18" ht="15.75" thickBot="1" x14ac:dyDescent="0.3">
      <c r="A222" s="179" t="s">
        <v>1739</v>
      </c>
      <c r="B222" s="179">
        <f>SUM(B173:B221)</f>
        <v>143</v>
      </c>
      <c r="C222" s="179">
        <f>SUM(C173:C221)</f>
        <v>211</v>
      </c>
      <c r="D222" s="179">
        <f>SUM(D176:D220)</f>
        <v>3</v>
      </c>
      <c r="E222" s="292" t="s">
        <v>6188</v>
      </c>
      <c r="F222" s="179"/>
      <c r="G222" s="179"/>
      <c r="H222" s="179"/>
      <c r="I222" s="179"/>
      <c r="J222" s="179"/>
      <c r="K222" s="179">
        <f>B222+C222+D222</f>
        <v>357</v>
      </c>
    </row>
    <row r="223" spans="1:18" ht="15.75" thickTop="1" x14ac:dyDescent="0.25">
      <c r="A223" s="24" t="s">
        <v>1802</v>
      </c>
      <c r="B223" s="24">
        <f>B222+B162</f>
        <v>855</v>
      </c>
      <c r="C223" s="24">
        <f>C162+C222</f>
        <v>1266</v>
      </c>
      <c r="D223" s="24">
        <f>D162+D222</f>
        <v>43</v>
      </c>
      <c r="E223" s="24"/>
      <c r="F223" s="24"/>
      <c r="G223" s="24"/>
      <c r="H223" s="24"/>
      <c r="I223" s="24"/>
      <c r="J223" s="24"/>
      <c r="K223" s="24">
        <f>K222+K162</f>
        <v>2164</v>
      </c>
    </row>
    <row r="226" spans="1:18" x14ac:dyDescent="0.25">
      <c r="A226" s="529" t="s">
        <v>2567</v>
      </c>
      <c r="B226" s="529"/>
      <c r="C226" s="529"/>
      <c r="D226" s="529"/>
      <c r="F226" s="250"/>
      <c r="G226" s="250"/>
      <c r="H226" s="250"/>
      <c r="M226" s="529" t="s">
        <v>2568</v>
      </c>
      <c r="N226" s="529"/>
    </row>
    <row r="227" spans="1:18" x14ac:dyDescent="0.25">
      <c r="A227" s="251" t="s">
        <v>2569</v>
      </c>
      <c r="E227" s="251" t="s">
        <v>2570</v>
      </c>
      <c r="L227" t="s">
        <v>2569</v>
      </c>
      <c r="P227" s="253" t="s">
        <v>2570</v>
      </c>
    </row>
    <row r="228" spans="1:18" x14ac:dyDescent="0.25">
      <c r="A228" s="252" t="s">
        <v>2571</v>
      </c>
      <c r="E228" s="252" t="s">
        <v>2571</v>
      </c>
      <c r="L228" s="252" t="s">
        <v>2571</v>
      </c>
      <c r="P228" s="251" t="s">
        <v>2571</v>
      </c>
    </row>
    <row r="229" spans="1:18" x14ac:dyDescent="0.25">
      <c r="A229" t="s">
        <v>6371</v>
      </c>
      <c r="E229" t="s">
        <v>6372</v>
      </c>
      <c r="P229" t="s">
        <v>6376</v>
      </c>
      <c r="Q229" s="253"/>
      <c r="R229" s="253"/>
    </row>
    <row r="230" spans="1:18" x14ac:dyDescent="0.25">
      <c r="A230" t="s">
        <v>6374</v>
      </c>
      <c r="E230" s="253" t="s">
        <v>6373</v>
      </c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</row>
    <row r="231" spans="1:18" x14ac:dyDescent="0.25">
      <c r="E231" t="s">
        <v>6375</v>
      </c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</row>
    <row r="232" spans="1:18" x14ac:dyDescent="0.25">
      <c r="E232" s="253" t="s">
        <v>5415</v>
      </c>
      <c r="H232" s="253"/>
      <c r="I232" s="253"/>
      <c r="J232" s="253"/>
      <c r="K232" s="253"/>
      <c r="L232" s="253"/>
      <c r="M232" s="253"/>
      <c r="N232" s="253"/>
      <c r="O232" s="253"/>
      <c r="Q232" s="253"/>
      <c r="R232" s="253"/>
    </row>
    <row r="233" spans="1:18" x14ac:dyDescent="0.25">
      <c r="H233" s="253"/>
      <c r="I233" s="253"/>
      <c r="J233" s="253"/>
      <c r="K233" s="253"/>
      <c r="L233" s="253"/>
      <c r="M233" s="253"/>
      <c r="N233" s="253"/>
      <c r="O233" s="253"/>
      <c r="Q233" s="253"/>
      <c r="R233" s="253"/>
    </row>
    <row r="234" spans="1:18" x14ac:dyDescent="0.25"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</row>
    <row r="235" spans="1:18" x14ac:dyDescent="0.25"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</row>
    <row r="236" spans="1:18" x14ac:dyDescent="0.25">
      <c r="Q236" s="252"/>
      <c r="R236" s="252"/>
    </row>
    <row r="237" spans="1:18" x14ac:dyDescent="0.25">
      <c r="P237" s="253"/>
    </row>
    <row r="238" spans="1:18" x14ac:dyDescent="0.25">
      <c r="P238" s="253"/>
    </row>
    <row r="239" spans="1:18" x14ac:dyDescent="0.25">
      <c r="P239" s="253"/>
    </row>
    <row r="240" spans="1:18" ht="16.149999999999999" customHeight="1" x14ac:dyDescent="0.25">
      <c r="A240" s="253"/>
      <c r="E240" s="253"/>
      <c r="P240" s="253"/>
    </row>
    <row r="241" spans="1:16" ht="16.149999999999999" customHeight="1" x14ac:dyDescent="0.25">
      <c r="A241" s="253"/>
      <c r="E241" s="253"/>
      <c r="P241" s="253"/>
    </row>
    <row r="242" spans="1:16" ht="16.149999999999999" customHeight="1" x14ac:dyDescent="0.25">
      <c r="A242" s="253"/>
      <c r="E242" s="253"/>
      <c r="P242" s="253"/>
    </row>
    <row r="243" spans="1:16" x14ac:dyDescent="0.25">
      <c r="A243" s="253"/>
      <c r="E243" s="253"/>
      <c r="P243" s="253"/>
    </row>
    <row r="244" spans="1:16" x14ac:dyDescent="0.25">
      <c r="A244" s="253"/>
      <c r="E244" s="253"/>
      <c r="P244" s="253"/>
    </row>
    <row r="245" spans="1:16" x14ac:dyDescent="0.25">
      <c r="A245" s="253"/>
      <c r="E245" s="253"/>
      <c r="P245" s="253"/>
    </row>
    <row r="246" spans="1:16" x14ac:dyDescent="0.25">
      <c r="A246" s="253"/>
      <c r="E246" s="253"/>
    </row>
    <row r="247" spans="1:16" x14ac:dyDescent="0.25">
      <c r="A247" s="253"/>
      <c r="E247" s="253"/>
    </row>
    <row r="248" spans="1:16" x14ac:dyDescent="0.25">
      <c r="E248" s="253"/>
    </row>
    <row r="249" spans="1:16" x14ac:dyDescent="0.25">
      <c r="A249" s="253"/>
      <c r="E249" s="253"/>
    </row>
    <row r="250" spans="1:16" x14ac:dyDescent="0.25">
      <c r="A250" s="253"/>
      <c r="E250" s="253"/>
    </row>
    <row r="251" spans="1:16" x14ac:dyDescent="0.25">
      <c r="A251" s="253"/>
    </row>
    <row r="252" spans="1:16" x14ac:dyDescent="0.25">
      <c r="A252" s="253"/>
    </row>
    <row r="253" spans="1:16" x14ac:dyDescent="0.25">
      <c r="A253" s="253"/>
      <c r="E253" s="253"/>
    </row>
    <row r="254" spans="1:16" x14ac:dyDescent="0.25">
      <c r="A254" s="253"/>
      <c r="E254" s="253"/>
    </row>
    <row r="255" spans="1:16" x14ac:dyDescent="0.25">
      <c r="A255" s="253"/>
      <c r="E255" s="253"/>
    </row>
    <row r="256" spans="1:16" x14ac:dyDescent="0.25">
      <c r="A256" s="253"/>
      <c r="E256" s="253"/>
    </row>
    <row r="257" spans="1:16" x14ac:dyDescent="0.25">
      <c r="A257" s="253"/>
      <c r="E257" s="253"/>
    </row>
    <row r="258" spans="1:16" x14ac:dyDescent="0.25">
      <c r="E258" s="253"/>
    </row>
    <row r="259" spans="1:16" x14ac:dyDescent="0.25">
      <c r="A259" s="251" t="s">
        <v>2572</v>
      </c>
      <c r="E259" s="251" t="s">
        <v>2572</v>
      </c>
      <c r="L259" s="252" t="s">
        <v>2572</v>
      </c>
      <c r="P259" s="252" t="s">
        <v>2572</v>
      </c>
    </row>
    <row r="260" spans="1:16" x14ac:dyDescent="0.25">
      <c r="A260" s="253"/>
      <c r="B260" s="253"/>
      <c r="C260" s="253"/>
      <c r="D260" s="253"/>
      <c r="E260" s="253"/>
    </row>
    <row r="261" spans="1:16" x14ac:dyDescent="0.25">
      <c r="B261" s="253"/>
      <c r="C261" s="253"/>
      <c r="E261" s="253"/>
    </row>
    <row r="262" spans="1:16" x14ac:dyDescent="0.25">
      <c r="B262" s="253"/>
      <c r="C262" s="253"/>
      <c r="E262" s="253"/>
    </row>
    <row r="263" spans="1:16" x14ac:dyDescent="0.25">
      <c r="A263" s="253"/>
      <c r="B263" s="253"/>
      <c r="C263" s="253"/>
      <c r="E263" s="253"/>
      <c r="P263" s="253"/>
    </row>
    <row r="264" spans="1:16" x14ac:dyDescent="0.25">
      <c r="B264" s="253"/>
      <c r="C264" s="253"/>
      <c r="E264" s="253"/>
      <c r="P264" s="253"/>
    </row>
    <row r="265" spans="1:16" x14ac:dyDescent="0.25">
      <c r="B265" s="253"/>
      <c r="C265" s="253"/>
      <c r="E265" s="253"/>
    </row>
    <row r="266" spans="1:16" x14ac:dyDescent="0.25">
      <c r="A266" s="253"/>
      <c r="B266" s="253"/>
      <c r="C266" s="253"/>
      <c r="E266" s="253"/>
      <c r="P266" s="253"/>
    </row>
    <row r="267" spans="1:16" x14ac:dyDescent="0.25">
      <c r="A267" s="253"/>
      <c r="B267" s="253"/>
      <c r="C267" s="253"/>
      <c r="E267" s="253"/>
      <c r="L267" s="253"/>
      <c r="P267" s="253"/>
    </row>
    <row r="268" spans="1:16" x14ac:dyDescent="0.25">
      <c r="A268" s="253"/>
      <c r="B268" s="253"/>
      <c r="C268" s="253"/>
      <c r="E268" s="253"/>
      <c r="L268" s="253"/>
      <c r="P268" s="253"/>
    </row>
    <row r="269" spans="1:16" x14ac:dyDescent="0.25">
      <c r="A269" s="253"/>
      <c r="B269" s="253"/>
      <c r="C269" s="253"/>
      <c r="E269" s="253"/>
      <c r="P269" s="253"/>
    </row>
    <row r="270" spans="1:16" x14ac:dyDescent="0.25">
      <c r="B270" s="253"/>
      <c r="C270" s="253"/>
      <c r="D270" s="253"/>
      <c r="E270" s="253"/>
      <c r="P270" s="253"/>
    </row>
    <row r="271" spans="1:16" x14ac:dyDescent="0.25">
      <c r="B271" s="253"/>
      <c r="C271" s="253"/>
      <c r="D271" s="253"/>
      <c r="E271" s="253"/>
      <c r="P271" s="253"/>
    </row>
    <row r="272" spans="1:16" x14ac:dyDescent="0.25">
      <c r="A272" s="253"/>
      <c r="B272" s="253"/>
      <c r="C272" s="253"/>
      <c r="D272" s="253"/>
      <c r="E272" s="253"/>
      <c r="P272" s="253"/>
    </row>
    <row r="273" spans="1:18" x14ac:dyDescent="0.25">
      <c r="A273" s="253"/>
      <c r="B273" s="253"/>
      <c r="C273" s="253"/>
      <c r="D273" s="253"/>
      <c r="E273" s="253"/>
      <c r="F273" s="252"/>
      <c r="P273" s="253"/>
    </row>
    <row r="274" spans="1:18" x14ac:dyDescent="0.25">
      <c r="A274" s="253"/>
      <c r="B274" s="253"/>
      <c r="C274" s="253"/>
      <c r="D274" s="253"/>
      <c r="E274" s="253"/>
      <c r="P274" s="253"/>
    </row>
    <row r="275" spans="1:18" x14ac:dyDescent="0.25">
      <c r="A275" s="253"/>
      <c r="B275" s="253"/>
      <c r="C275" s="253"/>
      <c r="D275" s="253"/>
      <c r="E275" s="253"/>
      <c r="P275" s="253"/>
    </row>
    <row r="276" spans="1:18" x14ac:dyDescent="0.25">
      <c r="A276" s="253"/>
      <c r="B276" s="253"/>
      <c r="C276" s="253"/>
      <c r="D276" s="253"/>
      <c r="E276" s="253"/>
      <c r="P276" s="253"/>
    </row>
    <row r="277" spans="1:18" x14ac:dyDescent="0.25">
      <c r="A277" s="253"/>
      <c r="B277" s="253"/>
      <c r="C277" s="253"/>
      <c r="D277" s="253"/>
      <c r="E277" s="253"/>
      <c r="P277" s="253"/>
    </row>
    <row r="278" spans="1:18" x14ac:dyDescent="0.25">
      <c r="A278" s="253"/>
      <c r="B278" s="253"/>
      <c r="C278" s="253"/>
      <c r="D278" s="253"/>
      <c r="E278" s="253"/>
    </row>
    <row r="279" spans="1:18" x14ac:dyDescent="0.25">
      <c r="A279" s="253"/>
      <c r="B279" s="253"/>
      <c r="C279" s="253"/>
      <c r="D279" s="253"/>
      <c r="E279" s="253"/>
    </row>
    <row r="280" spans="1:18" x14ac:dyDescent="0.25">
      <c r="A280" s="253"/>
      <c r="B280" s="253"/>
      <c r="C280" s="253"/>
      <c r="D280" s="253"/>
      <c r="E280" s="253"/>
    </row>
    <row r="281" spans="1:18" x14ac:dyDescent="0.25">
      <c r="A281" s="253"/>
      <c r="B281" s="253"/>
      <c r="C281" s="253"/>
      <c r="D281" s="253"/>
      <c r="E281" s="253"/>
      <c r="P281" s="253"/>
      <c r="Q281" s="253"/>
    </row>
    <row r="282" spans="1:18" x14ac:dyDescent="0.25">
      <c r="A282" s="253"/>
      <c r="B282" s="253"/>
      <c r="C282" s="253"/>
      <c r="D282" s="253"/>
      <c r="E282" s="253"/>
      <c r="P282" s="253"/>
      <c r="Q282" s="253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  <c r="P284" s="252"/>
      <c r="Q284" s="252"/>
      <c r="R284" s="252"/>
    </row>
    <row r="285" spans="1:18" x14ac:dyDescent="0.25">
      <c r="A285" s="253"/>
      <c r="B285" s="253"/>
      <c r="C285" s="253"/>
      <c r="D285" s="253"/>
      <c r="E285" s="253"/>
      <c r="P285" s="252"/>
      <c r="Q285" s="252"/>
    </row>
    <row r="286" spans="1:18" x14ac:dyDescent="0.25">
      <c r="A286" s="253"/>
      <c r="B286" s="253"/>
      <c r="C286" s="253"/>
      <c r="D286" s="253"/>
      <c r="E286" s="253"/>
    </row>
    <row r="287" spans="1:18" x14ac:dyDescent="0.25">
      <c r="A287" s="253"/>
      <c r="B287" s="253"/>
      <c r="C287" s="253"/>
      <c r="D287" s="253"/>
      <c r="E287" s="253"/>
    </row>
    <row r="288" spans="1:18" x14ac:dyDescent="0.25">
      <c r="A288" s="253"/>
      <c r="B288" s="253"/>
      <c r="C288" s="253"/>
      <c r="D288" s="253"/>
      <c r="E288" s="253"/>
    </row>
    <row r="289" spans="1:5" x14ac:dyDescent="0.25">
      <c r="A289" s="253"/>
      <c r="B289" s="253"/>
      <c r="C289" s="253"/>
      <c r="D289" s="253"/>
      <c r="E289" s="253"/>
    </row>
    <row r="290" spans="1:5" x14ac:dyDescent="0.25">
      <c r="A290" s="253"/>
      <c r="B290" s="253"/>
      <c r="C290" s="253"/>
      <c r="D290" s="253"/>
      <c r="E290" s="253"/>
    </row>
    <row r="291" spans="1:5" x14ac:dyDescent="0.25">
      <c r="A291" s="253"/>
      <c r="B291" s="253"/>
      <c r="C291" s="253"/>
      <c r="D291" s="253"/>
      <c r="E291" s="253"/>
    </row>
    <row r="292" spans="1:5" x14ac:dyDescent="0.25">
      <c r="A292" s="253"/>
      <c r="B292" s="253"/>
      <c r="C292" s="253"/>
      <c r="D292" s="253"/>
      <c r="E292" s="253"/>
    </row>
    <row r="293" spans="1:5" x14ac:dyDescent="0.25">
      <c r="A293" s="253"/>
      <c r="B293" s="253"/>
      <c r="C293" s="253"/>
      <c r="D293" s="253"/>
      <c r="E293" s="392"/>
    </row>
    <row r="294" spans="1:5" x14ac:dyDescent="0.25">
      <c r="A294" s="253"/>
      <c r="B294" s="253"/>
      <c r="C294" s="253"/>
      <c r="D294" s="253"/>
      <c r="E294" s="392"/>
    </row>
    <row r="295" spans="1:5" x14ac:dyDescent="0.25">
      <c r="A295" s="253"/>
      <c r="B295" s="253"/>
      <c r="C295" s="253"/>
      <c r="D295" s="253"/>
      <c r="E295" s="392"/>
    </row>
    <row r="296" spans="1:5" x14ac:dyDescent="0.25">
      <c r="A296" s="253"/>
      <c r="B296" s="253"/>
      <c r="C296" s="253"/>
      <c r="D296" s="253"/>
      <c r="E296" s="253"/>
    </row>
    <row r="297" spans="1:5" x14ac:dyDescent="0.25">
      <c r="A297" s="253"/>
      <c r="B297" s="253"/>
      <c r="C297" s="253"/>
      <c r="D297" s="253"/>
      <c r="E297" s="253"/>
    </row>
    <row r="298" spans="1:5" x14ac:dyDescent="0.25">
      <c r="A298" s="253"/>
      <c r="B298" s="253"/>
      <c r="C298" s="253"/>
      <c r="D298" s="253"/>
      <c r="E298" s="392"/>
    </row>
    <row r="299" spans="1:5" x14ac:dyDescent="0.25">
      <c r="A299" s="253"/>
      <c r="B299" s="253"/>
      <c r="C299" s="253"/>
      <c r="D299" s="253"/>
      <c r="E299" s="392"/>
    </row>
    <row r="300" spans="1:5" x14ac:dyDescent="0.25">
      <c r="A300" s="253"/>
      <c r="B300" s="253"/>
      <c r="C300" s="253"/>
      <c r="D300" s="253"/>
      <c r="E300" s="392"/>
    </row>
    <row r="301" spans="1:5" x14ac:dyDescent="0.25">
      <c r="A301" s="253"/>
      <c r="B301" s="253"/>
      <c r="C301" s="253"/>
      <c r="D301" s="253"/>
      <c r="E301" s="392"/>
    </row>
    <row r="302" spans="1:5" x14ac:dyDescent="0.25">
      <c r="A302" s="253"/>
      <c r="B302" s="253"/>
      <c r="C302" s="253"/>
      <c r="D302" s="253"/>
      <c r="E302" s="394"/>
    </row>
    <row r="303" spans="1:5" x14ac:dyDescent="0.25">
      <c r="A303" s="253"/>
      <c r="B303" s="253"/>
      <c r="C303" s="253"/>
      <c r="D303" s="253"/>
      <c r="E303" s="394"/>
    </row>
    <row r="304" spans="1:5" x14ac:dyDescent="0.25">
      <c r="A304" s="253"/>
      <c r="B304" s="253"/>
      <c r="C304" s="253"/>
      <c r="D304" s="253"/>
      <c r="E304" s="392"/>
    </row>
    <row r="305" spans="1:5" x14ac:dyDescent="0.25">
      <c r="A305" s="253"/>
      <c r="B305" s="253"/>
      <c r="C305" s="253"/>
      <c r="D305" s="253"/>
      <c r="E305" s="392"/>
    </row>
    <row r="306" spans="1:5" x14ac:dyDescent="0.25">
      <c r="A306" s="253"/>
      <c r="B306" s="253"/>
      <c r="C306" s="253"/>
      <c r="D306" s="253"/>
      <c r="E306" s="392"/>
    </row>
    <row r="307" spans="1:5" x14ac:dyDescent="0.25">
      <c r="A307" s="253"/>
      <c r="B307" s="253"/>
      <c r="C307" s="253"/>
      <c r="D307" s="253"/>
      <c r="E307" s="392"/>
    </row>
    <row r="308" spans="1:5" x14ac:dyDescent="0.25">
      <c r="A308" s="253"/>
      <c r="B308" s="253"/>
      <c r="C308" s="253"/>
      <c r="D308" s="253"/>
      <c r="E308" s="394"/>
    </row>
    <row r="309" spans="1:5" x14ac:dyDescent="0.25">
      <c r="A309" s="253"/>
      <c r="B309" s="253"/>
      <c r="C309" s="253"/>
      <c r="D309" s="253"/>
      <c r="E309" s="394"/>
    </row>
    <row r="310" spans="1:5" x14ac:dyDescent="0.25">
      <c r="A310" s="253"/>
      <c r="B310" s="253"/>
      <c r="C310" s="253"/>
      <c r="D310" s="253"/>
      <c r="E310" s="394"/>
    </row>
    <row r="311" spans="1:5" x14ac:dyDescent="0.25">
      <c r="A311" s="253"/>
      <c r="B311" s="253"/>
      <c r="C311" s="253"/>
      <c r="D311" s="253"/>
      <c r="E311" s="394"/>
    </row>
    <row r="312" spans="1:5" x14ac:dyDescent="0.25">
      <c r="A312" s="253"/>
      <c r="B312" s="253"/>
      <c r="C312" s="253"/>
      <c r="D312" s="253"/>
      <c r="E312" s="394"/>
    </row>
    <row r="313" spans="1:5" x14ac:dyDescent="0.25">
      <c r="A313" s="253"/>
      <c r="B313" s="253"/>
      <c r="C313" s="253"/>
      <c r="D313" s="253"/>
      <c r="E313" s="394"/>
    </row>
    <row r="314" spans="1:5" x14ac:dyDescent="0.25">
      <c r="A314" s="253"/>
      <c r="B314" s="253"/>
      <c r="C314" s="253"/>
      <c r="D314" s="253"/>
      <c r="E314" s="394"/>
    </row>
    <row r="315" spans="1:5" x14ac:dyDescent="0.25">
      <c r="A315" s="253"/>
      <c r="B315" s="253"/>
      <c r="C315" s="253"/>
      <c r="D315" s="253"/>
      <c r="E315" s="394"/>
    </row>
    <row r="316" spans="1:5" x14ac:dyDescent="0.25">
      <c r="A316" s="253"/>
      <c r="B316" s="253"/>
      <c r="C316" s="253"/>
      <c r="D316" s="253"/>
    </row>
    <row r="317" spans="1:5" x14ac:dyDescent="0.25">
      <c r="A317" s="253"/>
      <c r="B317" s="253"/>
      <c r="C317" s="253"/>
      <c r="D317" s="253"/>
    </row>
    <row r="318" spans="1:5" x14ac:dyDescent="0.25">
      <c r="A318" s="253"/>
      <c r="B318" s="253"/>
      <c r="C318" s="253"/>
      <c r="D318" s="253"/>
    </row>
    <row r="319" spans="1:5" x14ac:dyDescent="0.25">
      <c r="A319" s="253"/>
      <c r="B319" s="253"/>
      <c r="C319" s="253"/>
      <c r="D319" s="253"/>
    </row>
    <row r="320" spans="1:5" x14ac:dyDescent="0.25">
      <c r="A320" s="253"/>
      <c r="B320" s="253"/>
      <c r="C320" s="253"/>
      <c r="D320" s="253"/>
    </row>
    <row r="321" spans="1:18" x14ac:dyDescent="0.25">
      <c r="A321" s="253"/>
      <c r="B321" s="253"/>
      <c r="C321" s="253"/>
      <c r="D321" s="253"/>
    </row>
    <row r="322" spans="1:18" x14ac:dyDescent="0.25">
      <c r="A322" s="253"/>
      <c r="B322" s="253"/>
      <c r="C322" s="253"/>
      <c r="D322" s="253"/>
    </row>
    <row r="323" spans="1:18" x14ac:dyDescent="0.25">
      <c r="A323" s="253"/>
      <c r="B323" s="253"/>
      <c r="C323" s="253"/>
      <c r="D323" s="253"/>
    </row>
    <row r="324" spans="1:18" x14ac:dyDescent="0.25">
      <c r="A324" s="253"/>
      <c r="B324" s="253"/>
      <c r="C324" s="253"/>
      <c r="D324" s="253"/>
    </row>
    <row r="325" spans="1:18" x14ac:dyDescent="0.25">
      <c r="A325" s="253"/>
      <c r="B325" s="253"/>
      <c r="C325" s="253"/>
      <c r="D325" s="253"/>
    </row>
    <row r="326" spans="1:18" x14ac:dyDescent="0.25">
      <c r="A326" s="253"/>
      <c r="B326" s="253"/>
      <c r="C326" s="253"/>
      <c r="D326" s="253"/>
    </row>
    <row r="327" spans="1:18" x14ac:dyDescent="0.25">
      <c r="A327" s="253"/>
      <c r="B327" s="253"/>
      <c r="C327" s="253"/>
      <c r="D327" s="253"/>
    </row>
    <row r="328" spans="1:18" x14ac:dyDescent="0.25">
      <c r="A328" s="253"/>
      <c r="B328" s="253"/>
      <c r="C328" s="253"/>
      <c r="D328" s="253"/>
    </row>
    <row r="330" spans="1:18" x14ac:dyDescent="0.25">
      <c r="A330" s="252" t="s">
        <v>2573</v>
      </c>
      <c r="E330" s="252" t="s">
        <v>2573</v>
      </c>
      <c r="L330" s="252" t="s">
        <v>2573</v>
      </c>
      <c r="P330" s="252" t="s">
        <v>2573</v>
      </c>
    </row>
    <row r="331" spans="1:18" x14ac:dyDescent="0.25">
      <c r="B331" s="166"/>
    </row>
    <row r="332" spans="1:18" x14ac:dyDescent="0.25">
      <c r="Q332" s="253"/>
      <c r="R332" s="253"/>
    </row>
    <row r="346" spans="1:16" x14ac:dyDescent="0.25">
      <c r="A346" s="252" t="s">
        <v>2574</v>
      </c>
      <c r="E346" s="252" t="s">
        <v>2574</v>
      </c>
      <c r="L346" s="252" t="s">
        <v>2574</v>
      </c>
      <c r="P346" s="252" t="s">
        <v>2574</v>
      </c>
    </row>
    <row r="347" spans="1:16" x14ac:dyDescent="0.25">
      <c r="A347" s="253"/>
      <c r="B347" s="253"/>
      <c r="C347" s="253"/>
      <c r="D347" s="253"/>
      <c r="E347" s="253"/>
      <c r="F347" s="253"/>
      <c r="G347" s="253"/>
    </row>
    <row r="348" spans="1:16" x14ac:dyDescent="0.25">
      <c r="A348" s="253"/>
      <c r="B348" s="253"/>
      <c r="C348" s="253"/>
      <c r="D348" s="253"/>
      <c r="E348" s="253"/>
      <c r="F348" s="253"/>
      <c r="G348" s="253"/>
    </row>
    <row r="349" spans="1:16" x14ac:dyDescent="0.25">
      <c r="A349" s="253"/>
      <c r="B349" s="253"/>
      <c r="C349" s="253"/>
      <c r="D349" s="253"/>
      <c r="E349" s="253"/>
      <c r="F349" s="253"/>
      <c r="G349" s="253"/>
    </row>
    <row r="350" spans="1:16" x14ac:dyDescent="0.25">
      <c r="A350" s="253"/>
      <c r="B350" s="253"/>
      <c r="C350" s="253"/>
      <c r="D350" s="253"/>
      <c r="E350" s="253"/>
      <c r="F350" s="253"/>
      <c r="G350" s="253"/>
    </row>
    <row r="351" spans="1:16" x14ac:dyDescent="0.25">
      <c r="A351" s="253"/>
      <c r="B351" s="253"/>
      <c r="C351" s="253"/>
      <c r="D351" s="253"/>
      <c r="E351" s="253"/>
      <c r="F351" s="253"/>
    </row>
    <row r="352" spans="1:16" x14ac:dyDescent="0.25">
      <c r="A352" s="253"/>
      <c r="B352" s="253"/>
      <c r="C352" s="253"/>
      <c r="D352" s="253"/>
      <c r="E352" s="253"/>
    </row>
    <row r="353" spans="1:6" x14ac:dyDescent="0.25">
      <c r="A353" s="253"/>
      <c r="C353" s="253"/>
      <c r="D353" s="253"/>
      <c r="E353" s="253"/>
    </row>
    <row r="354" spans="1:6" x14ac:dyDescent="0.25">
      <c r="C354" s="253"/>
      <c r="D354" s="253"/>
      <c r="E354" s="253"/>
    </row>
    <row r="355" spans="1:6" x14ac:dyDescent="0.25">
      <c r="A355" s="253"/>
      <c r="C355" s="253"/>
      <c r="D355" s="253"/>
      <c r="E355" s="253"/>
    </row>
    <row r="356" spans="1:6" x14ac:dyDescent="0.25">
      <c r="A356" s="253"/>
      <c r="C356" s="253"/>
      <c r="D356" s="253"/>
    </row>
    <row r="357" spans="1:6" x14ac:dyDescent="0.25">
      <c r="A357" s="253"/>
    </row>
    <row r="360" spans="1:6" x14ac:dyDescent="0.25">
      <c r="A360" s="252"/>
      <c r="F360" s="252"/>
    </row>
    <row r="361" spans="1:6" x14ac:dyDescent="0.25">
      <c r="A361" s="252"/>
      <c r="F361" s="252"/>
    </row>
    <row r="362" spans="1:6" x14ac:dyDescent="0.25">
      <c r="A362" s="252"/>
      <c r="E362" s="252"/>
      <c r="F362" s="252"/>
    </row>
    <row r="363" spans="1:6" x14ac:dyDescent="0.25">
      <c r="A363" s="252"/>
      <c r="E363" s="252"/>
      <c r="F363" s="252"/>
    </row>
    <row r="364" spans="1:6" x14ac:dyDescent="0.25">
      <c r="A364" s="252"/>
      <c r="E364" s="252"/>
      <c r="F364" s="252"/>
    </row>
    <row r="365" spans="1:6" x14ac:dyDescent="0.25">
      <c r="A365" s="252"/>
      <c r="E365" s="252"/>
      <c r="F365" s="252"/>
    </row>
    <row r="366" spans="1:6" x14ac:dyDescent="0.25">
      <c r="A366" s="252"/>
      <c r="E366" s="252"/>
      <c r="F366" s="252"/>
    </row>
    <row r="367" spans="1:6" x14ac:dyDescent="0.25">
      <c r="A367" s="252"/>
      <c r="E367" s="252"/>
      <c r="F367" s="252"/>
    </row>
    <row r="368" spans="1:6" x14ac:dyDescent="0.25">
      <c r="E368" s="252"/>
      <c r="F368" s="252"/>
    </row>
    <row r="369" spans="1:16" x14ac:dyDescent="0.25">
      <c r="A369" s="253"/>
      <c r="E369" s="252"/>
      <c r="F369" s="252"/>
    </row>
    <row r="370" spans="1:16" x14ac:dyDescent="0.25">
      <c r="A370" s="253"/>
      <c r="E370" s="252"/>
      <c r="F370" s="252"/>
    </row>
    <row r="371" spans="1:16" x14ac:dyDescent="0.25">
      <c r="A371" s="253"/>
      <c r="E371" s="252"/>
      <c r="F371" s="252"/>
    </row>
    <row r="372" spans="1:16" x14ac:dyDescent="0.25">
      <c r="A372" s="253"/>
      <c r="E372" s="252"/>
      <c r="F372" s="252"/>
    </row>
    <row r="373" spans="1:16" x14ac:dyDescent="0.25">
      <c r="A373" s="253"/>
      <c r="E373" s="252"/>
      <c r="F373" s="252"/>
    </row>
    <row r="374" spans="1:16" x14ac:dyDescent="0.25">
      <c r="A374" s="253"/>
      <c r="E374" s="253"/>
    </row>
    <row r="375" spans="1:16" x14ac:dyDescent="0.25">
      <c r="A375" s="253"/>
      <c r="E375" s="253"/>
    </row>
    <row r="376" spans="1:16" x14ac:dyDescent="0.25">
      <c r="A376" s="253"/>
      <c r="E376" s="253"/>
    </row>
    <row r="377" spans="1:16" x14ac:dyDescent="0.25">
      <c r="E377" s="253"/>
    </row>
    <row r="378" spans="1:16" x14ac:dyDescent="0.25">
      <c r="A378" s="252" t="s">
        <v>2587</v>
      </c>
      <c r="E378" s="252" t="s">
        <v>2587</v>
      </c>
      <c r="L378" s="252" t="s">
        <v>2587</v>
      </c>
      <c r="P378" s="252" t="s">
        <v>2587</v>
      </c>
    </row>
    <row r="379" spans="1:16" x14ac:dyDescent="0.25">
      <c r="C379" s="253"/>
      <c r="D379" s="253"/>
      <c r="E379" s="253" t="s">
        <v>5415</v>
      </c>
    </row>
    <row r="380" spans="1:16" x14ac:dyDescent="0.25">
      <c r="A380" s="253"/>
      <c r="B380" s="253"/>
      <c r="C380" s="253"/>
      <c r="D380" s="253"/>
    </row>
    <row r="381" spans="1:16" x14ac:dyDescent="0.25">
      <c r="B381" s="253"/>
      <c r="C381" s="253"/>
      <c r="D381" s="253"/>
      <c r="E381" s="253"/>
    </row>
    <row r="382" spans="1:16" x14ac:dyDescent="0.25">
      <c r="B382" s="253"/>
      <c r="C382" s="253"/>
      <c r="D382" s="253"/>
      <c r="E382" s="253"/>
    </row>
    <row r="383" spans="1:16" x14ac:dyDescent="0.25">
      <c r="B383" s="253"/>
      <c r="C383" s="253"/>
      <c r="D383" s="253"/>
      <c r="E383" s="253"/>
    </row>
    <row r="384" spans="1:16" x14ac:dyDescent="0.25">
      <c r="A384" s="253"/>
      <c r="B384" s="253"/>
      <c r="C384" s="253"/>
      <c r="D384" s="253"/>
      <c r="E384" s="253"/>
    </row>
    <row r="385" spans="1:5" x14ac:dyDescent="0.25">
      <c r="A385" s="253"/>
      <c r="B385" s="253"/>
      <c r="C385" s="253"/>
      <c r="D385" s="253"/>
      <c r="E385" s="253"/>
    </row>
    <row r="386" spans="1:5" x14ac:dyDescent="0.25">
      <c r="A386" s="253"/>
      <c r="B386" s="253"/>
      <c r="C386" s="253"/>
      <c r="D386" s="253"/>
      <c r="E386" s="253"/>
    </row>
    <row r="387" spans="1:5" x14ac:dyDescent="0.25">
      <c r="A387" s="253"/>
      <c r="B387" s="253"/>
    </row>
    <row r="388" spans="1:5" x14ac:dyDescent="0.25">
      <c r="A388" s="253"/>
    </row>
    <row r="389" spans="1:5" x14ac:dyDescent="0.25">
      <c r="A389" s="253"/>
    </row>
    <row r="390" spans="1:5" x14ac:dyDescent="0.25">
      <c r="A390" s="253"/>
    </row>
  </sheetData>
  <mergeCells count="3">
    <mergeCell ref="A1:K1"/>
    <mergeCell ref="A226:D226"/>
    <mergeCell ref="M226:N226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Y428"/>
  <sheetViews>
    <sheetView zoomScaleNormal="100" workbookViewId="0">
      <pane ySplit="2" topLeftCell="A354" activePane="bottomLeft" state="frozen"/>
      <selection pane="bottomLeft" activeCell="M7" sqref="M7:O21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3" max="13" width="10.140625" bestFit="1" customWidth="1"/>
    <col min="15" max="15" width="18.140625" customWidth="1"/>
    <col min="21" max="21" width="8.7109375" customWidth="1"/>
  </cols>
  <sheetData>
    <row r="1" spans="1:19" ht="28.9" customHeight="1" x14ac:dyDescent="0.25">
      <c r="A1" s="536" t="s">
        <v>6370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9" x14ac:dyDescent="0.25">
      <c r="A2" s="5" t="s">
        <v>1766</v>
      </c>
      <c r="B2" s="5" t="s">
        <v>1770</v>
      </c>
      <c r="C2" s="5" t="s">
        <v>1772</v>
      </c>
      <c r="D2" s="5" t="s">
        <v>1771</v>
      </c>
      <c r="E2" s="5" t="s">
        <v>1</v>
      </c>
      <c r="F2" s="5" t="s">
        <v>1764</v>
      </c>
      <c r="G2" s="5" t="s">
        <v>1765</v>
      </c>
      <c r="H2" s="5" t="s">
        <v>1767</v>
      </c>
      <c r="I2" s="5" t="s">
        <v>1768</v>
      </c>
      <c r="J2" s="5" t="s">
        <v>5111</v>
      </c>
      <c r="K2" s="5" t="s">
        <v>1769</v>
      </c>
    </row>
    <row r="3" spans="1:19" x14ac:dyDescent="0.25">
      <c r="A3" s="84" t="s">
        <v>2183</v>
      </c>
      <c r="B3" s="5"/>
      <c r="C3" s="5"/>
      <c r="D3" s="5"/>
      <c r="E3" s="3"/>
      <c r="F3" s="5" t="s">
        <v>1759</v>
      </c>
      <c r="G3" s="5"/>
      <c r="H3" s="5"/>
      <c r="I3" s="5"/>
      <c r="J3" s="5"/>
      <c r="K3" s="5"/>
      <c r="O3" s="220"/>
    </row>
    <row r="4" spans="1:19" x14ac:dyDescent="0.25">
      <c r="A4" s="359">
        <v>111</v>
      </c>
      <c r="B4" s="24">
        <v>0</v>
      </c>
      <c r="C4" s="24">
        <v>25</v>
      </c>
      <c r="D4" s="24">
        <v>0</v>
      </c>
      <c r="E4" s="97"/>
      <c r="F4" s="349">
        <f>C4+C10+C18+C27+C32+C51+C62+C67+C140+C152+C161+C170+C180+C73+C106+C113+C11+C19+C74+C153+C162+C181+C126+C114+C132+C39+C43+C47</f>
        <v>395</v>
      </c>
      <c r="G4" s="24">
        <f>C6+C12+C20+C28+C33+C54+C63+C142+C154+C155+C163+C164+C172+C182+C68+C77+C107+C116+C13+C21+C78+C143+C173+C183+C127+C117</f>
        <v>388</v>
      </c>
      <c r="H4" s="24">
        <f>C7+C14+C22+C29+C34+C57+C64+C69+C144+C156+C157+C165+C174+C184+C166+C108+C119+C81+C82+C145+C128+C120</f>
        <v>376</v>
      </c>
      <c r="I4" s="24">
        <f>C8+C30+C35+C59+C65+C70+C146+C158+C167+C176+C186+C187+C159+C109+C122+C85+C87+C168+C147+C60</f>
        <v>289</v>
      </c>
      <c r="J4" s="24"/>
      <c r="K4" s="170">
        <f>F4+G4+H4+I4</f>
        <v>1448</v>
      </c>
      <c r="O4" s="303"/>
      <c r="P4" s="220"/>
    </row>
    <row r="5" spans="1:19" x14ac:dyDescent="0.25">
      <c r="A5" s="359">
        <v>112</v>
      </c>
      <c r="B5" s="24">
        <v>13</v>
      </c>
      <c r="C5" s="24"/>
      <c r="D5" s="24"/>
      <c r="E5" s="97"/>
      <c r="F5" s="349"/>
      <c r="G5" s="24"/>
      <c r="H5" s="24"/>
      <c r="I5" s="24"/>
      <c r="J5" s="24"/>
      <c r="K5" s="170"/>
      <c r="O5" s="303"/>
      <c r="P5" s="220"/>
    </row>
    <row r="6" spans="1:19" x14ac:dyDescent="0.25">
      <c r="A6" s="62">
        <v>121</v>
      </c>
      <c r="B6" s="24">
        <v>6</v>
      </c>
      <c r="C6" s="24">
        <v>25</v>
      </c>
      <c r="D6" s="5">
        <v>0</v>
      </c>
      <c r="E6" s="135"/>
      <c r="F6" s="5" t="s">
        <v>1770</v>
      </c>
      <c r="G6" s="5"/>
      <c r="H6" s="5"/>
      <c r="I6" s="5"/>
      <c r="J6" s="5"/>
      <c r="K6" s="5"/>
      <c r="M6" s="451"/>
      <c r="N6" s="220"/>
      <c r="O6" s="220"/>
    </row>
    <row r="7" spans="1:19" x14ac:dyDescent="0.25">
      <c r="A7" s="62">
        <v>131</v>
      </c>
      <c r="B7" s="24">
        <v>2</v>
      </c>
      <c r="C7" s="24">
        <v>22</v>
      </c>
      <c r="D7" s="5">
        <v>0</v>
      </c>
      <c r="E7" s="338"/>
      <c r="F7" s="94">
        <f>SUM(B4+B10+B11+B18+B19+B27+B32+B51+B62+B67+B73+B74+B106+B113+B140+B141+B152+B153+B161+B162+B170+B171+B180+B181+B114+B75+B52+B76+B92+B93+B126+B115+B53+B190+B5+B101+B102+B132+B43+B136)</f>
        <v>350</v>
      </c>
      <c r="G7" s="5">
        <f>B6+B12+B13+B20+B21+B28+B33+B54+B63+B68+B142+B154+B155+B163+B172+B182+B183+B164+B77+B107+B116+B78+B143+B173+B79+B80+B117+B55+B94+B95+B127+B118+B56+B191</f>
        <v>343</v>
      </c>
      <c r="H7" s="5">
        <f>B7+B14+B15+B22+B23+B29+B34+B57+B64+B69+B144+B156+B157+B165+B166+B174+B184+B185+B108+B119+B81+B82+B145+B175+B85+B58+B83+B84+B120+B96+B97+B121+B128</f>
        <v>227</v>
      </c>
      <c r="I7" s="5">
        <f>B8+B30+B35+B59+B65+B70+B146+B158+B167+B168+B176+B186+B187+B109+B122+B87+B159+B88+B86+B147+B177+B60+B89+B90+B123</f>
        <v>138</v>
      </c>
      <c r="J7" s="5"/>
      <c r="K7" s="94">
        <f>SUM(F7+G7+H7+I7)</f>
        <v>1058</v>
      </c>
      <c r="M7" s="460" t="s">
        <v>6408</v>
      </c>
      <c r="N7" s="8"/>
      <c r="P7" s="451" t="s">
        <v>6586</v>
      </c>
      <c r="Q7" s="8"/>
    </row>
    <row r="8" spans="1:19" x14ac:dyDescent="0.25">
      <c r="A8" s="62">
        <v>141</v>
      </c>
      <c r="B8" s="5">
        <v>0</v>
      </c>
      <c r="C8" s="24">
        <v>19</v>
      </c>
      <c r="D8" s="5">
        <v>1</v>
      </c>
      <c r="E8" s="5"/>
      <c r="F8" s="5"/>
      <c r="G8" s="5"/>
      <c r="H8" s="5"/>
      <c r="I8" s="5"/>
      <c r="J8" s="5"/>
      <c r="K8" s="5"/>
      <c r="M8" s="8" t="s">
        <v>6407</v>
      </c>
      <c r="N8" s="8"/>
      <c r="P8" t="s">
        <v>6584</v>
      </c>
      <c r="Q8" s="8"/>
    </row>
    <row r="9" spans="1:19" x14ac:dyDescent="0.25">
      <c r="A9" s="84" t="s">
        <v>5</v>
      </c>
      <c r="B9" s="5"/>
      <c r="C9" s="5"/>
      <c r="D9" s="5"/>
      <c r="E9" s="5"/>
      <c r="F9" s="5" t="s">
        <v>1775</v>
      </c>
      <c r="G9" s="5"/>
      <c r="H9" s="5"/>
      <c r="I9" s="5"/>
      <c r="J9" s="5"/>
      <c r="K9" s="5"/>
      <c r="M9" t="s">
        <v>6406</v>
      </c>
      <c r="P9" s="8" t="s">
        <v>6585</v>
      </c>
    </row>
    <row r="10" spans="1:19" x14ac:dyDescent="0.25">
      <c r="A10" s="62">
        <v>211</v>
      </c>
      <c r="B10" s="5">
        <v>0</v>
      </c>
      <c r="C10" s="5">
        <v>24</v>
      </c>
      <c r="D10" s="5"/>
      <c r="E10" s="5"/>
      <c r="F10" s="94">
        <f>D4+D10+D11+D18+D19+D27+D32+D51+D62+D67+D140+D152+D153+D161+D162+D170+D171+D180+D181+D73+D106+D113+D74+D141+D52+D92+D115</f>
        <v>3</v>
      </c>
      <c r="G10" s="5">
        <f>D6+D12+D13+D20+D21+D28+D33+D54+D63+D68+D142+D154+D155+D163+D164+D172+D182+D183+D77+D107+D116+D78+D143+D173+D79+D117+D94+D95+D55</f>
        <v>6</v>
      </c>
      <c r="H10" s="5">
        <f>D7+D14+D15+D22+D23+D29+D34+D57+D64+D69+D144+D156+D157+D165+D174+D184+D185+D78+D108+D119+D81+D82+D175+D145+D58</f>
        <v>12</v>
      </c>
      <c r="I10" s="5">
        <f>D8+D30+D35+D59+D65+D70+D146+D158+D167+D168+D176+D186+D187+D109+D122+D85+D87+D159+D90+D123</f>
        <v>12</v>
      </c>
      <c r="J10" s="5"/>
      <c r="K10" s="94">
        <f>SUM(F10+G10+H10+I10)</f>
        <v>33</v>
      </c>
    </row>
    <row r="11" spans="1:19" x14ac:dyDescent="0.25">
      <c r="A11" s="62" t="s">
        <v>2874</v>
      </c>
      <c r="B11" s="5">
        <v>17</v>
      </c>
      <c r="C11" s="5"/>
      <c r="D11" s="5"/>
      <c r="E11" s="5"/>
      <c r="F11" s="5"/>
      <c r="G11" s="5"/>
      <c r="H11" s="5"/>
      <c r="I11" s="5"/>
      <c r="J11" s="5"/>
      <c r="K11" s="94">
        <f>K4+K7+K10</f>
        <v>2539</v>
      </c>
      <c r="M11" s="451"/>
      <c r="N11" s="220"/>
    </row>
    <row r="12" spans="1:19" x14ac:dyDescent="0.25">
      <c r="A12" s="62">
        <v>221</v>
      </c>
      <c r="B12" s="5">
        <v>0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  <c r="K12" s="5"/>
      <c r="M12" s="451" t="s">
        <v>6405</v>
      </c>
      <c r="N12" s="8"/>
      <c r="P12" s="451" t="s">
        <v>6589</v>
      </c>
      <c r="Q12" s="8"/>
    </row>
    <row r="13" spans="1:19" x14ac:dyDescent="0.25">
      <c r="A13" s="62" t="s">
        <v>2875</v>
      </c>
      <c r="B13" s="5">
        <v>18</v>
      </c>
      <c r="C13" s="5"/>
      <c r="D13" s="5">
        <v>0</v>
      </c>
      <c r="E13" s="338"/>
      <c r="F13" s="5"/>
      <c r="G13" s="5"/>
      <c r="H13" s="5"/>
      <c r="I13" s="5"/>
      <c r="J13" s="5"/>
      <c r="K13" s="5"/>
      <c r="M13" t="s">
        <v>6380</v>
      </c>
      <c r="N13" s="8"/>
      <c r="P13" t="s">
        <v>6588</v>
      </c>
      <c r="Q13" s="8"/>
    </row>
    <row r="14" spans="1:19" x14ac:dyDescent="0.25">
      <c r="A14" s="62" t="s">
        <v>2893</v>
      </c>
      <c r="B14" s="5">
        <v>0</v>
      </c>
      <c r="C14" s="5">
        <v>24</v>
      </c>
      <c r="D14" s="5">
        <v>1</v>
      </c>
      <c r="E14" s="135" t="s">
        <v>2843</v>
      </c>
      <c r="F14" s="5">
        <f>SUM(F4+F7+F10)</f>
        <v>748</v>
      </c>
      <c r="G14" s="5">
        <f>SUM(G4+G7+G10)</f>
        <v>737</v>
      </c>
      <c r="H14" s="5">
        <f>SUM(H4+H7+H10)</f>
        <v>615</v>
      </c>
      <c r="I14" s="5">
        <f>SUM(I4+I7+I10)</f>
        <v>439</v>
      </c>
      <c r="J14" s="5"/>
      <c r="K14" s="94">
        <f>SUM(F14+G14+H14+I14)</f>
        <v>2539</v>
      </c>
      <c r="M14" s="8" t="s">
        <v>6404</v>
      </c>
      <c r="O14" s="220"/>
      <c r="P14" s="8" t="s">
        <v>6587</v>
      </c>
      <c r="R14" s="252"/>
      <c r="S14" s="252"/>
    </row>
    <row r="15" spans="1:19" x14ac:dyDescent="0.25">
      <c r="A15" s="62" t="s">
        <v>2876</v>
      </c>
      <c r="B15" s="5">
        <v>14</v>
      </c>
      <c r="C15" s="5"/>
      <c r="D15" s="5">
        <v>1</v>
      </c>
      <c r="E15" s="135" t="s">
        <v>2843</v>
      </c>
      <c r="F15" s="5"/>
      <c r="G15" s="5"/>
      <c r="H15" s="5"/>
      <c r="I15" s="5"/>
      <c r="J15" s="5"/>
      <c r="K15" s="94"/>
      <c r="M15" s="451"/>
      <c r="O15" s="303"/>
      <c r="P15" s="252"/>
      <c r="Q15" s="252"/>
      <c r="R15" s="252"/>
      <c r="S15" s="252"/>
    </row>
    <row r="16" spans="1:19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94"/>
      <c r="O16" s="252"/>
      <c r="R16" s="252"/>
      <c r="S16" s="252"/>
    </row>
    <row r="17" spans="1:19" ht="30.6" customHeight="1" x14ac:dyDescent="0.25">
      <c r="A17" s="370" t="s">
        <v>178</v>
      </c>
      <c r="B17" s="5"/>
      <c r="C17" s="5"/>
      <c r="D17" s="5"/>
      <c r="E17" s="5"/>
      <c r="F17" s="5"/>
      <c r="G17" s="5"/>
      <c r="H17" s="5"/>
      <c r="I17" s="5"/>
      <c r="J17" s="5"/>
      <c r="K17" s="94"/>
      <c r="N17" s="8"/>
      <c r="O17" s="252"/>
      <c r="R17" s="252"/>
      <c r="S17" s="252"/>
    </row>
    <row r="18" spans="1:19" x14ac:dyDescent="0.25">
      <c r="A18" s="62">
        <v>411</v>
      </c>
      <c r="B18" s="5">
        <v>0</v>
      </c>
      <c r="C18" s="5">
        <v>23</v>
      </c>
      <c r="D18" s="5">
        <v>0</v>
      </c>
      <c r="E18" s="5"/>
      <c r="F18" s="5"/>
      <c r="G18" s="5"/>
      <c r="H18" s="5"/>
      <c r="I18" s="5"/>
      <c r="J18" s="5"/>
      <c r="K18" s="5"/>
      <c r="M18" s="451" t="s">
        <v>6390</v>
      </c>
      <c r="N18" s="8"/>
      <c r="O18" s="252"/>
      <c r="P18" s="451" t="s">
        <v>6591</v>
      </c>
      <c r="Q18" s="8"/>
      <c r="R18" s="252"/>
      <c r="S18" s="252"/>
    </row>
    <row r="19" spans="1:19" x14ac:dyDescent="0.25">
      <c r="A19" s="62" t="s">
        <v>6154</v>
      </c>
      <c r="B19" s="5">
        <v>19</v>
      </c>
      <c r="C19" s="5"/>
      <c r="D19" s="5"/>
      <c r="E19" s="5"/>
      <c r="F19" s="5"/>
      <c r="G19" s="5"/>
      <c r="H19" s="5"/>
      <c r="I19" s="5"/>
      <c r="J19" s="5"/>
      <c r="K19" s="5"/>
      <c r="M19" t="s">
        <v>6388</v>
      </c>
      <c r="N19" s="8"/>
      <c r="P19" t="s">
        <v>6588</v>
      </c>
      <c r="Q19" s="8"/>
      <c r="R19" s="252"/>
      <c r="S19" s="252"/>
    </row>
    <row r="20" spans="1:19" x14ac:dyDescent="0.25">
      <c r="A20" s="62">
        <v>421</v>
      </c>
      <c r="B20" s="5">
        <v>0</v>
      </c>
      <c r="C20" s="5">
        <v>24</v>
      </c>
      <c r="D20" s="5">
        <v>0</v>
      </c>
      <c r="E20" s="338"/>
      <c r="F20" s="5"/>
      <c r="G20" s="5"/>
      <c r="H20" s="5"/>
      <c r="I20" s="5"/>
      <c r="J20" s="5"/>
      <c r="K20" s="94"/>
      <c r="M20" s="8" t="s">
        <v>6389</v>
      </c>
      <c r="O20" s="220"/>
      <c r="P20" s="8" t="s">
        <v>6590</v>
      </c>
    </row>
    <row r="21" spans="1:19" x14ac:dyDescent="0.25">
      <c r="A21" s="360">
        <v>422</v>
      </c>
      <c r="B21" s="5">
        <v>18</v>
      </c>
      <c r="C21" s="5"/>
      <c r="D21" s="5">
        <v>0</v>
      </c>
      <c r="E21" s="254"/>
      <c r="F21" s="5"/>
      <c r="G21" s="5"/>
      <c r="H21" s="5"/>
      <c r="I21" s="5"/>
      <c r="J21" s="5"/>
      <c r="K21" s="5"/>
      <c r="M21" s="451" t="s">
        <v>6409</v>
      </c>
      <c r="O21" s="252"/>
    </row>
    <row r="22" spans="1:19" x14ac:dyDescent="0.25">
      <c r="A22" s="62">
        <v>431</v>
      </c>
      <c r="B22" s="5">
        <v>3</v>
      </c>
      <c r="C22" s="5">
        <v>25</v>
      </c>
      <c r="D22" s="5">
        <v>0</v>
      </c>
      <c r="E22" s="5"/>
      <c r="F22" s="5"/>
      <c r="G22" s="5"/>
      <c r="H22" s="5"/>
      <c r="I22" s="5"/>
      <c r="J22" s="5"/>
      <c r="K22" s="5"/>
      <c r="N22" s="8"/>
      <c r="O22" s="252"/>
      <c r="P22" s="451" t="s">
        <v>6593</v>
      </c>
      <c r="Q22" s="8"/>
    </row>
    <row r="23" spans="1:19" x14ac:dyDescent="0.25">
      <c r="A23" s="360">
        <v>432</v>
      </c>
      <c r="B23" s="5">
        <v>0</v>
      </c>
      <c r="C23" s="5"/>
      <c r="D23" s="5">
        <v>0</v>
      </c>
      <c r="E23" s="135"/>
      <c r="F23" s="5"/>
      <c r="G23" s="5"/>
      <c r="H23" s="5"/>
      <c r="I23" s="5"/>
      <c r="J23" s="5"/>
      <c r="K23" s="5"/>
      <c r="O23" s="252"/>
      <c r="P23" t="s">
        <v>6588</v>
      </c>
      <c r="Q23" s="8"/>
    </row>
    <row r="24" spans="1:19" x14ac:dyDescent="0.25">
      <c r="A24" s="360"/>
      <c r="B24" s="5"/>
      <c r="C24" s="5"/>
      <c r="D24" s="5"/>
      <c r="E24" s="135"/>
      <c r="F24" s="5"/>
      <c r="G24" s="5"/>
      <c r="H24" s="5"/>
      <c r="I24" s="5"/>
      <c r="J24" s="5"/>
      <c r="K24" s="5"/>
      <c r="P24" s="8" t="s">
        <v>6592</v>
      </c>
    </row>
    <row r="25" spans="1:19" x14ac:dyDescent="0.25">
      <c r="A25" s="360"/>
      <c r="B25" s="5"/>
      <c r="C25" s="5"/>
      <c r="D25" s="5"/>
      <c r="E25" s="135"/>
      <c r="F25" s="5"/>
      <c r="G25" s="5"/>
      <c r="H25" s="5"/>
      <c r="I25" s="5"/>
      <c r="J25" s="5"/>
      <c r="K25" s="5"/>
    </row>
    <row r="26" spans="1:19" ht="30.6" customHeight="1" x14ac:dyDescent="0.25">
      <c r="A26" s="350" t="s">
        <v>5115</v>
      </c>
      <c r="B26" s="5"/>
      <c r="C26" s="5"/>
      <c r="D26" s="5"/>
      <c r="E26" s="5"/>
      <c r="F26" s="5"/>
      <c r="G26" s="5"/>
      <c r="H26" s="5"/>
      <c r="I26" s="5"/>
      <c r="J26" s="5"/>
      <c r="K26" s="5"/>
      <c r="N26" s="220"/>
      <c r="O26" s="303"/>
    </row>
    <row r="27" spans="1:19" x14ac:dyDescent="0.25">
      <c r="A27" s="62">
        <v>611</v>
      </c>
      <c r="B27" s="5">
        <v>0</v>
      </c>
      <c r="C27" s="5">
        <v>0</v>
      </c>
      <c r="D27" s="5">
        <v>0</v>
      </c>
      <c r="E27" s="135"/>
      <c r="F27" s="5"/>
      <c r="G27" s="5"/>
      <c r="H27" s="5"/>
      <c r="I27" s="5"/>
      <c r="J27" s="5"/>
      <c r="K27" s="5"/>
      <c r="M27" s="451" t="s">
        <v>6596</v>
      </c>
      <c r="N27" s="8"/>
      <c r="O27" s="220"/>
      <c r="P27" s="451" t="s">
        <v>6594</v>
      </c>
      <c r="Q27" s="8"/>
    </row>
    <row r="28" spans="1:19" x14ac:dyDescent="0.25">
      <c r="A28" s="62">
        <v>621</v>
      </c>
      <c r="B28" s="5">
        <v>3</v>
      </c>
      <c r="C28" s="5">
        <v>25</v>
      </c>
      <c r="D28" s="5">
        <v>0</v>
      </c>
      <c r="E28" s="135"/>
      <c r="F28" s="5"/>
      <c r="G28" s="5"/>
      <c r="H28" s="5"/>
      <c r="I28" s="5"/>
      <c r="J28" s="5"/>
      <c r="K28" s="5"/>
      <c r="M28" t="s">
        <v>6588</v>
      </c>
      <c r="N28" s="8"/>
      <c r="P28" t="s">
        <v>6588</v>
      </c>
      <c r="Q28" s="8"/>
    </row>
    <row r="29" spans="1:19" x14ac:dyDescent="0.25">
      <c r="A29" s="62">
        <v>631</v>
      </c>
      <c r="B29" s="5">
        <v>0</v>
      </c>
      <c r="C29" s="5">
        <v>20</v>
      </c>
      <c r="D29" s="108">
        <v>1</v>
      </c>
      <c r="E29" s="108"/>
      <c r="F29" s="108"/>
      <c r="G29" s="108"/>
      <c r="H29" s="108"/>
      <c r="I29" s="108"/>
      <c r="J29" s="108"/>
      <c r="K29" s="108"/>
      <c r="M29" s="8" t="s">
        <v>6587</v>
      </c>
      <c r="P29" s="8" t="s">
        <v>6587</v>
      </c>
    </row>
    <row r="30" spans="1:19" x14ac:dyDescent="0.25">
      <c r="A30" s="359">
        <v>641</v>
      </c>
      <c r="B30" s="5">
        <v>2</v>
      </c>
      <c r="C30" s="5">
        <v>23</v>
      </c>
      <c r="D30" s="108">
        <v>0</v>
      </c>
      <c r="E30" s="108"/>
      <c r="F30" s="108"/>
      <c r="G30" s="108"/>
      <c r="H30" s="108"/>
      <c r="I30" s="108"/>
      <c r="J30" s="108"/>
      <c r="K30" s="108"/>
      <c r="N30" s="220"/>
    </row>
    <row r="31" spans="1:19" ht="18" customHeight="1" x14ac:dyDescent="0.25">
      <c r="A31" s="351" t="s">
        <v>4</v>
      </c>
      <c r="B31" s="24"/>
      <c r="C31" s="24"/>
      <c r="D31" s="108"/>
      <c r="E31" s="108"/>
      <c r="F31" s="108"/>
      <c r="G31" s="108"/>
      <c r="H31" s="108"/>
      <c r="I31" s="108"/>
      <c r="J31" s="108"/>
      <c r="K31" s="108"/>
      <c r="M31" s="451" t="s">
        <v>6597</v>
      </c>
      <c r="N31" s="8"/>
      <c r="O31" s="220"/>
      <c r="P31" s="451" t="s">
        <v>6595</v>
      </c>
      <c r="Q31" s="8"/>
    </row>
    <row r="32" spans="1:19" x14ac:dyDescent="0.25">
      <c r="A32" s="359">
        <v>511</v>
      </c>
      <c r="B32" s="24">
        <v>0</v>
      </c>
      <c r="C32" s="24">
        <v>25</v>
      </c>
      <c r="D32" s="5">
        <v>0</v>
      </c>
      <c r="E32" s="108"/>
      <c r="F32" s="108"/>
      <c r="G32" s="108"/>
      <c r="H32" s="108"/>
      <c r="I32" s="108"/>
      <c r="J32" s="108"/>
      <c r="K32" s="108"/>
      <c r="M32" t="s">
        <v>6588</v>
      </c>
      <c r="N32" s="8"/>
      <c r="O32" s="220"/>
      <c r="P32" t="s">
        <v>6588</v>
      </c>
      <c r="Q32" s="8"/>
    </row>
    <row r="33" spans="1:17" x14ac:dyDescent="0.25">
      <c r="A33" s="62">
        <v>521</v>
      </c>
      <c r="B33" s="5"/>
      <c r="C33" s="24">
        <v>20</v>
      </c>
      <c r="D33" s="5">
        <v>0</v>
      </c>
      <c r="E33" s="108"/>
      <c r="F33" s="108"/>
      <c r="G33" s="108"/>
      <c r="H33" s="108"/>
      <c r="I33" s="108"/>
      <c r="J33" s="108"/>
      <c r="K33" s="108"/>
      <c r="M33" s="8" t="s">
        <v>6590</v>
      </c>
      <c r="P33" s="8" t="s">
        <v>6590</v>
      </c>
    </row>
    <row r="34" spans="1:17" x14ac:dyDescent="0.25">
      <c r="A34" s="62">
        <v>531</v>
      </c>
      <c r="B34" s="5"/>
      <c r="C34" s="24">
        <v>18</v>
      </c>
      <c r="D34" s="5">
        <v>0</v>
      </c>
      <c r="E34" s="108"/>
      <c r="F34" s="108"/>
      <c r="G34" s="108"/>
      <c r="H34" s="108"/>
      <c r="I34" s="108"/>
      <c r="J34" s="108"/>
      <c r="K34" s="108"/>
      <c r="M34" s="451"/>
      <c r="N34" s="8"/>
      <c r="P34" s="220"/>
    </row>
    <row r="35" spans="1:17" x14ac:dyDescent="0.25">
      <c r="A35" s="361">
        <v>541</v>
      </c>
      <c r="B35" s="108"/>
      <c r="C35" s="5">
        <v>16</v>
      </c>
      <c r="D35" s="108">
        <v>1</v>
      </c>
      <c r="E35" s="108"/>
      <c r="F35" s="108"/>
      <c r="G35" s="108"/>
      <c r="H35" s="108"/>
      <c r="I35" s="108"/>
      <c r="J35" s="108"/>
      <c r="K35" s="108"/>
      <c r="M35" s="451" t="s">
        <v>6598</v>
      </c>
      <c r="N35" s="8"/>
      <c r="P35" s="451" t="s">
        <v>6599</v>
      </c>
      <c r="Q35" s="8"/>
    </row>
    <row r="36" spans="1:17" x14ac:dyDescent="0.25">
      <c r="A36" s="361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M36" t="s">
        <v>6588</v>
      </c>
      <c r="N36" s="8"/>
      <c r="P36" t="s">
        <v>6600</v>
      </c>
      <c r="Q36" s="8"/>
    </row>
    <row r="37" spans="1:17" x14ac:dyDescent="0.25">
      <c r="A37" s="361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M37" s="8" t="s">
        <v>6587</v>
      </c>
      <c r="P37" s="8" t="s">
        <v>6601</v>
      </c>
    </row>
    <row r="38" spans="1:17" ht="28.5" x14ac:dyDescent="0.25">
      <c r="A38" s="353" t="s">
        <v>210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</row>
    <row r="39" spans="1:17" x14ac:dyDescent="0.25">
      <c r="A39" s="361" t="s">
        <v>6383</v>
      </c>
      <c r="B39" s="108"/>
      <c r="C39" s="108">
        <v>26</v>
      </c>
      <c r="D39" s="108"/>
      <c r="E39" s="108"/>
      <c r="F39" s="108"/>
      <c r="G39" s="108"/>
      <c r="H39" s="108"/>
      <c r="I39" s="108"/>
      <c r="J39" s="108"/>
      <c r="K39" s="108"/>
      <c r="M39" s="451" t="s">
        <v>6602</v>
      </c>
      <c r="N39" s="8"/>
      <c r="P39" s="451" t="s">
        <v>6604</v>
      </c>
      <c r="Q39" s="8"/>
    </row>
    <row r="40" spans="1:17" x14ac:dyDescent="0.25">
      <c r="A40" s="361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M40" t="s">
        <v>6588</v>
      </c>
      <c r="N40" s="8"/>
      <c r="P40" t="s">
        <v>6600</v>
      </c>
      <c r="Q40" s="8"/>
    </row>
    <row r="41" spans="1:17" x14ac:dyDescent="0.25">
      <c r="A41" s="361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M41" s="8" t="s">
        <v>6603</v>
      </c>
      <c r="P41" s="8" t="s">
        <v>6601</v>
      </c>
    </row>
    <row r="42" spans="1:17" ht="31.15" customHeight="1" x14ac:dyDescent="0.25">
      <c r="A42" s="462" t="s">
        <v>6384</v>
      </c>
      <c r="B42" s="108"/>
      <c r="C42" s="108"/>
      <c r="D42" s="108"/>
      <c r="E42" s="108"/>
      <c r="F42" s="108"/>
      <c r="G42" s="108"/>
      <c r="H42" s="108"/>
      <c r="I42" s="108"/>
      <c r="J42" s="108"/>
      <c r="K42" s="108"/>
    </row>
    <row r="43" spans="1:17" ht="16.899999999999999" customHeight="1" x14ac:dyDescent="0.25">
      <c r="A43" s="463" t="s">
        <v>6385</v>
      </c>
      <c r="B43" s="108">
        <v>1</v>
      </c>
      <c r="C43" s="108">
        <v>26</v>
      </c>
      <c r="D43" s="108"/>
      <c r="E43" s="108"/>
      <c r="F43" s="108"/>
      <c r="G43" s="108"/>
      <c r="H43" s="108"/>
      <c r="I43" s="108"/>
      <c r="J43" s="108"/>
      <c r="K43" s="108"/>
      <c r="M43" s="451" t="s">
        <v>6605</v>
      </c>
      <c r="N43" s="8"/>
      <c r="P43" s="451" t="s">
        <v>6606</v>
      </c>
      <c r="Q43" s="8"/>
    </row>
    <row r="44" spans="1:17" x14ac:dyDescent="0.25">
      <c r="A44" s="361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M44" t="s">
        <v>6588</v>
      </c>
      <c r="N44" s="8"/>
      <c r="P44" t="s">
        <v>6588</v>
      </c>
      <c r="Q44" s="8"/>
    </row>
    <row r="45" spans="1:17" x14ac:dyDescent="0.25">
      <c r="A45" s="361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M45" s="8" t="s">
        <v>6590</v>
      </c>
      <c r="P45" s="8" t="s">
        <v>6603</v>
      </c>
    </row>
    <row r="46" spans="1:17" ht="31.9" customHeight="1" x14ac:dyDescent="0.25">
      <c r="A46" s="462" t="s">
        <v>6386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</row>
    <row r="47" spans="1:17" x14ac:dyDescent="0.25">
      <c r="A47" s="361" t="s">
        <v>6387</v>
      </c>
      <c r="B47" s="108"/>
      <c r="C47" s="108">
        <v>25</v>
      </c>
      <c r="D47" s="108"/>
      <c r="E47" s="108"/>
      <c r="F47" s="108"/>
      <c r="G47" s="108"/>
      <c r="H47" s="108"/>
      <c r="I47" s="108"/>
      <c r="J47" s="108"/>
      <c r="K47" s="108"/>
      <c r="M47" s="451" t="s">
        <v>6607</v>
      </c>
      <c r="N47" s="8"/>
      <c r="P47" s="451" t="s">
        <v>6608</v>
      </c>
      <c r="Q47" s="8"/>
    </row>
    <row r="48" spans="1:17" x14ac:dyDescent="0.25">
      <c r="A48" s="361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M48" t="s">
        <v>6588</v>
      </c>
      <c r="N48" s="8"/>
      <c r="P48" t="s">
        <v>6600</v>
      </c>
      <c r="Q48" s="8"/>
    </row>
    <row r="49" spans="1:17" x14ac:dyDescent="0.25">
      <c r="A49" s="361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M49" s="8" t="s">
        <v>6585</v>
      </c>
      <c r="P49" s="8" t="s">
        <v>6590</v>
      </c>
    </row>
    <row r="50" spans="1:17" x14ac:dyDescent="0.25">
      <c r="A50" s="368" t="s">
        <v>2215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O50" s="220"/>
    </row>
    <row r="51" spans="1:17" x14ac:dyDescent="0.25">
      <c r="A51" s="108" t="s">
        <v>2987</v>
      </c>
      <c r="B51" s="108">
        <v>0</v>
      </c>
      <c r="C51" s="108">
        <v>23</v>
      </c>
      <c r="D51" s="108">
        <v>0</v>
      </c>
      <c r="E51" s="260"/>
      <c r="F51" s="108"/>
      <c r="G51" s="108"/>
      <c r="H51" s="108"/>
      <c r="I51" s="108"/>
      <c r="J51" s="108"/>
      <c r="K51" s="108"/>
      <c r="M51" s="451" t="s">
        <v>6609</v>
      </c>
      <c r="N51" s="8"/>
      <c r="O51" s="220"/>
      <c r="P51" s="451" t="s">
        <v>6610</v>
      </c>
      <c r="Q51" s="8"/>
    </row>
    <row r="52" spans="1:17" x14ac:dyDescent="0.25">
      <c r="A52" s="108" t="s">
        <v>4071</v>
      </c>
      <c r="B52" s="108">
        <v>27</v>
      </c>
      <c r="C52" s="108">
        <v>0</v>
      </c>
      <c r="D52" s="108">
        <v>1</v>
      </c>
      <c r="E52" s="260" t="s">
        <v>2843</v>
      </c>
      <c r="F52" s="108"/>
      <c r="G52" s="108"/>
      <c r="H52" s="108"/>
      <c r="I52" s="108"/>
      <c r="J52" s="108"/>
      <c r="K52" s="108"/>
      <c r="M52" t="s">
        <v>6588</v>
      </c>
      <c r="N52" s="8"/>
      <c r="O52" s="220"/>
      <c r="P52" t="s">
        <v>6588</v>
      </c>
      <c r="Q52" s="8"/>
    </row>
    <row r="53" spans="1:17" x14ac:dyDescent="0.25">
      <c r="A53" s="108" t="s">
        <v>5795</v>
      </c>
      <c r="B53" s="108">
        <v>22</v>
      </c>
      <c r="C53" s="108"/>
      <c r="D53" s="108"/>
      <c r="E53" s="260"/>
      <c r="F53" s="108"/>
      <c r="G53" s="108"/>
      <c r="H53" s="108"/>
      <c r="I53" s="108"/>
      <c r="J53" s="108"/>
      <c r="K53" s="108"/>
      <c r="M53" s="8" t="s">
        <v>6587</v>
      </c>
      <c r="O53" s="220"/>
      <c r="P53" s="8" t="s">
        <v>6587</v>
      </c>
    </row>
    <row r="54" spans="1:17" x14ac:dyDescent="0.25">
      <c r="A54" s="108" t="s">
        <v>2988</v>
      </c>
      <c r="B54" s="108">
        <v>0</v>
      </c>
      <c r="C54" s="108">
        <v>25</v>
      </c>
      <c r="D54" s="108"/>
      <c r="E54" s="260"/>
      <c r="F54" s="108"/>
      <c r="G54" s="108"/>
      <c r="H54" s="108"/>
      <c r="I54" s="108"/>
      <c r="J54" s="108"/>
      <c r="K54" s="108"/>
      <c r="N54" s="220"/>
      <c r="O54" s="220"/>
    </row>
    <row r="55" spans="1:17" x14ac:dyDescent="0.25">
      <c r="A55" s="108" t="s">
        <v>4492</v>
      </c>
      <c r="B55" s="108">
        <v>25</v>
      </c>
      <c r="C55" s="108"/>
      <c r="D55" s="108">
        <v>1</v>
      </c>
      <c r="E55" s="260" t="s">
        <v>2843</v>
      </c>
      <c r="F55" s="108"/>
      <c r="G55" s="108"/>
      <c r="H55" s="108"/>
      <c r="I55" s="108"/>
      <c r="J55" s="108"/>
      <c r="K55" s="108"/>
      <c r="M55" s="451" t="s">
        <v>6611</v>
      </c>
      <c r="N55" s="8"/>
      <c r="P55" s="451" t="s">
        <v>6613</v>
      </c>
      <c r="Q55" s="8"/>
    </row>
    <row r="56" spans="1:17" x14ac:dyDescent="0.25">
      <c r="A56" s="108" t="s">
        <v>6363</v>
      </c>
      <c r="B56" s="108">
        <v>30</v>
      </c>
      <c r="C56" s="108"/>
      <c r="D56" s="108"/>
      <c r="E56" s="260"/>
      <c r="F56" s="108"/>
      <c r="G56" s="108"/>
      <c r="H56" s="108"/>
      <c r="I56" s="108"/>
      <c r="J56" s="108"/>
      <c r="K56" s="108"/>
      <c r="M56" t="s">
        <v>6588</v>
      </c>
      <c r="N56" s="8"/>
      <c r="P56" t="s">
        <v>6588</v>
      </c>
      <c r="Q56" s="8"/>
    </row>
    <row r="57" spans="1:17" x14ac:dyDescent="0.25">
      <c r="A57" s="108" t="s">
        <v>2989</v>
      </c>
      <c r="B57" s="108">
        <v>0</v>
      </c>
      <c r="C57" s="108">
        <v>24</v>
      </c>
      <c r="D57" s="108">
        <v>0</v>
      </c>
      <c r="E57" s="260"/>
      <c r="F57" s="108"/>
      <c r="G57" s="108"/>
      <c r="H57" s="108"/>
      <c r="I57" s="108"/>
      <c r="J57" s="108"/>
      <c r="K57" s="108"/>
      <c r="M57" s="8" t="s">
        <v>6612</v>
      </c>
      <c r="P57" s="8" t="s">
        <v>6614</v>
      </c>
    </row>
    <row r="58" spans="1:17" x14ac:dyDescent="0.25">
      <c r="A58" s="108" t="s">
        <v>5088</v>
      </c>
      <c r="B58" s="108">
        <v>22</v>
      </c>
      <c r="C58" s="108"/>
      <c r="D58" s="108">
        <v>0</v>
      </c>
      <c r="E58" s="260"/>
      <c r="F58" s="108"/>
      <c r="G58" s="108"/>
      <c r="H58" s="108"/>
      <c r="I58" s="108"/>
      <c r="J58" s="108"/>
      <c r="K58" s="108"/>
    </row>
    <row r="59" spans="1:17" x14ac:dyDescent="0.25">
      <c r="A59" s="108" t="s">
        <v>2990</v>
      </c>
      <c r="B59" s="108">
        <v>0</v>
      </c>
      <c r="C59" s="108">
        <v>25</v>
      </c>
      <c r="D59" s="108">
        <v>0</v>
      </c>
      <c r="E59" s="260"/>
      <c r="F59" s="108"/>
      <c r="G59" s="108"/>
      <c r="H59" s="108"/>
      <c r="I59" s="108"/>
      <c r="J59" s="108"/>
      <c r="K59" s="108"/>
      <c r="O59" s="303"/>
    </row>
    <row r="60" spans="1:17" x14ac:dyDescent="0.25">
      <c r="A60" s="108" t="s">
        <v>5761</v>
      </c>
      <c r="B60" s="108">
        <v>14</v>
      </c>
      <c r="C60" s="108"/>
      <c r="D60" s="108"/>
      <c r="E60" s="260"/>
      <c r="F60" s="108"/>
      <c r="G60" s="108"/>
      <c r="H60" s="108"/>
      <c r="I60" s="108"/>
      <c r="J60" s="108"/>
      <c r="K60" s="108"/>
      <c r="O60" s="303"/>
    </row>
    <row r="61" spans="1:17" ht="42.75" x14ac:dyDescent="0.25">
      <c r="A61" s="353" t="s">
        <v>5116</v>
      </c>
      <c r="B61" s="108"/>
      <c r="C61" s="108"/>
      <c r="D61" s="108"/>
      <c r="E61" s="260"/>
      <c r="F61" s="108"/>
      <c r="G61" s="108"/>
      <c r="H61" s="108"/>
      <c r="I61" s="108"/>
      <c r="J61" s="108"/>
      <c r="K61" s="108"/>
      <c r="O61" s="220"/>
    </row>
    <row r="62" spans="1:17" ht="15.75" thickBot="1" x14ac:dyDescent="0.3">
      <c r="A62" s="98" t="s">
        <v>2986</v>
      </c>
      <c r="B62" s="108">
        <v>0</v>
      </c>
      <c r="C62" s="108">
        <v>0</v>
      </c>
      <c r="D62" s="108">
        <v>0</v>
      </c>
      <c r="E62" s="108"/>
      <c r="F62" s="108"/>
      <c r="G62" s="108"/>
      <c r="H62" s="108"/>
      <c r="I62" s="108"/>
      <c r="J62" s="108"/>
      <c r="K62" s="108"/>
      <c r="M62" s="451" t="s">
        <v>6615</v>
      </c>
      <c r="N62" s="8"/>
      <c r="O62" s="220"/>
      <c r="P62" s="451" t="s">
        <v>6616</v>
      </c>
      <c r="Q62" s="8"/>
    </row>
    <row r="63" spans="1:17" x14ac:dyDescent="0.25">
      <c r="A63" s="108" t="s">
        <v>2991</v>
      </c>
      <c r="B63" s="5">
        <v>0</v>
      </c>
      <c r="C63" s="108">
        <v>21</v>
      </c>
      <c r="D63" s="5">
        <v>1</v>
      </c>
      <c r="E63" s="5"/>
      <c r="F63" s="5"/>
      <c r="G63" s="5"/>
      <c r="H63" s="5"/>
      <c r="I63" s="5"/>
      <c r="J63" s="5"/>
      <c r="K63" s="5"/>
      <c r="M63" t="s">
        <v>6588</v>
      </c>
      <c r="N63" s="8"/>
      <c r="P63" t="s">
        <v>6588</v>
      </c>
      <c r="Q63" s="8"/>
    </row>
    <row r="64" spans="1:17" x14ac:dyDescent="0.25">
      <c r="A64" s="5" t="s">
        <v>2992</v>
      </c>
      <c r="B64" s="5">
        <v>0</v>
      </c>
      <c r="C64" s="5">
        <v>25</v>
      </c>
      <c r="D64" s="5">
        <v>0</v>
      </c>
      <c r="E64" s="5"/>
      <c r="F64" s="5"/>
      <c r="G64" s="5"/>
      <c r="H64" s="5"/>
      <c r="I64" s="5"/>
      <c r="J64" s="5"/>
      <c r="K64" s="5"/>
      <c r="M64" s="8" t="s">
        <v>6603</v>
      </c>
      <c r="P64" s="8" t="s">
        <v>6617</v>
      </c>
    </row>
    <row r="65" spans="1:20" x14ac:dyDescent="0.25">
      <c r="A65" s="5" t="s">
        <v>2993</v>
      </c>
      <c r="B65" s="5">
        <v>0</v>
      </c>
      <c r="C65" s="5">
        <v>22</v>
      </c>
      <c r="D65" s="5">
        <v>0</v>
      </c>
      <c r="E65" s="5"/>
      <c r="F65" s="5"/>
      <c r="G65" s="5"/>
      <c r="H65" s="5"/>
      <c r="I65" s="5"/>
      <c r="J65" s="5"/>
      <c r="K65" s="5"/>
      <c r="O65" s="220"/>
    </row>
    <row r="66" spans="1:20" ht="28.5" x14ac:dyDescent="0.25">
      <c r="A66" s="354" t="s">
        <v>5117</v>
      </c>
      <c r="B66" s="5"/>
      <c r="C66" s="5"/>
      <c r="D66" s="5"/>
      <c r="E66" s="5"/>
      <c r="F66" s="5"/>
      <c r="G66" s="5"/>
      <c r="H66" s="5"/>
      <c r="I66" s="5"/>
      <c r="J66" s="5"/>
      <c r="K66" s="5"/>
    </row>
    <row r="67" spans="1:20" x14ac:dyDescent="0.25">
      <c r="A67" s="5" t="s">
        <v>2994</v>
      </c>
      <c r="B67" s="5">
        <v>5</v>
      </c>
      <c r="C67" s="5">
        <v>24</v>
      </c>
      <c r="D67" s="5">
        <v>0</v>
      </c>
      <c r="E67" s="264"/>
      <c r="F67" s="5"/>
      <c r="G67" s="5"/>
      <c r="H67" s="5"/>
      <c r="I67" s="5"/>
      <c r="J67" s="5"/>
      <c r="K67" s="5"/>
      <c r="O67" s="220"/>
      <c r="T67" s="220"/>
    </row>
    <row r="68" spans="1:20" x14ac:dyDescent="0.25">
      <c r="A68" s="5" t="s">
        <v>2995</v>
      </c>
      <c r="B68" s="5">
        <v>1</v>
      </c>
      <c r="C68" s="5">
        <v>23</v>
      </c>
      <c r="D68" s="5">
        <v>0</v>
      </c>
      <c r="E68" s="5"/>
      <c r="F68" s="5"/>
      <c r="G68" s="5"/>
      <c r="H68" s="5"/>
      <c r="I68" s="5"/>
      <c r="J68" s="5"/>
      <c r="K68" s="5"/>
      <c r="O68" s="220"/>
    </row>
    <row r="69" spans="1:20" x14ac:dyDescent="0.25">
      <c r="A69" s="5" t="s">
        <v>2996</v>
      </c>
      <c r="B69" s="5">
        <v>0</v>
      </c>
      <c r="C69" s="5">
        <v>23</v>
      </c>
      <c r="D69" s="5">
        <v>1</v>
      </c>
      <c r="E69" s="135"/>
      <c r="F69" s="5"/>
      <c r="G69" s="5"/>
      <c r="H69" s="5"/>
      <c r="I69" s="5"/>
      <c r="J69" s="5"/>
      <c r="K69" s="5"/>
    </row>
    <row r="70" spans="1:20" x14ac:dyDescent="0.25">
      <c r="A70" s="5" t="s">
        <v>2997</v>
      </c>
      <c r="B70" s="5">
        <v>0</v>
      </c>
      <c r="C70" s="5">
        <v>23</v>
      </c>
      <c r="D70" s="5">
        <v>2</v>
      </c>
      <c r="E70" s="5"/>
      <c r="F70" s="5" t="s">
        <v>4326</v>
      </c>
      <c r="G70" s="5"/>
      <c r="H70" s="5"/>
      <c r="I70" s="5"/>
      <c r="J70" s="5"/>
      <c r="K70" s="5"/>
    </row>
    <row r="71" spans="1:20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O71" s="220"/>
    </row>
    <row r="72" spans="1:20" x14ac:dyDescent="0.25">
      <c r="A72" s="84" t="s">
        <v>3386</v>
      </c>
      <c r="B72" s="5"/>
      <c r="C72" s="5"/>
      <c r="D72" s="5"/>
      <c r="E72" s="5"/>
      <c r="F72" s="5"/>
      <c r="G72" s="5"/>
      <c r="H72" s="5"/>
      <c r="I72" s="5"/>
      <c r="J72" s="5"/>
      <c r="K72" s="5"/>
    </row>
    <row r="73" spans="1:20" x14ac:dyDescent="0.25">
      <c r="A73" s="5" t="s">
        <v>5096</v>
      </c>
      <c r="B73" s="5">
        <v>26</v>
      </c>
      <c r="C73" s="5"/>
      <c r="D73" s="5"/>
      <c r="E73" s="24"/>
      <c r="F73" s="5"/>
      <c r="G73" s="5"/>
      <c r="H73" s="5"/>
      <c r="I73" s="5"/>
      <c r="J73" s="5"/>
      <c r="K73" s="5"/>
      <c r="O73" s="220"/>
      <c r="P73" s="220"/>
    </row>
    <row r="74" spans="1:20" x14ac:dyDescent="0.25">
      <c r="A74" s="5" t="s">
        <v>5097</v>
      </c>
      <c r="B74" s="5">
        <v>28</v>
      </c>
      <c r="C74" s="5"/>
      <c r="D74" s="5">
        <v>0</v>
      </c>
      <c r="E74" s="264"/>
      <c r="F74" s="5"/>
      <c r="G74" s="5"/>
      <c r="H74" s="5"/>
      <c r="I74" s="5"/>
      <c r="J74" s="5"/>
      <c r="K74" s="5"/>
    </row>
    <row r="75" spans="1:20" x14ac:dyDescent="0.25">
      <c r="A75" s="5" t="s">
        <v>4060</v>
      </c>
      <c r="B75" s="5">
        <v>26</v>
      </c>
      <c r="C75" s="5"/>
      <c r="D75" s="5"/>
      <c r="E75" s="264"/>
      <c r="F75" s="5"/>
      <c r="G75" s="5"/>
      <c r="H75" s="5"/>
      <c r="I75" s="5"/>
      <c r="J75" s="5"/>
      <c r="K75" s="5"/>
      <c r="O75" s="220"/>
    </row>
    <row r="76" spans="1:20" x14ac:dyDescent="0.25">
      <c r="A76" s="5" t="s">
        <v>4081</v>
      </c>
      <c r="B76" s="5">
        <v>0</v>
      </c>
      <c r="C76" s="5"/>
      <c r="D76" s="5"/>
      <c r="E76" s="264"/>
      <c r="F76" s="5"/>
      <c r="G76" s="5"/>
      <c r="H76" s="5"/>
      <c r="I76" s="5"/>
      <c r="J76" s="5"/>
      <c r="K76" s="5"/>
      <c r="O76" s="220"/>
      <c r="P76" s="220"/>
    </row>
    <row r="77" spans="1:20" x14ac:dyDescent="0.25">
      <c r="A77" s="5" t="s">
        <v>5092</v>
      </c>
      <c r="B77" s="5">
        <v>27</v>
      </c>
      <c r="C77" s="5"/>
      <c r="D77" s="5"/>
      <c r="E77" s="24"/>
      <c r="F77" s="5"/>
      <c r="G77" s="5"/>
      <c r="H77" s="5"/>
      <c r="I77" s="5"/>
      <c r="J77" s="5"/>
      <c r="K77" s="5"/>
    </row>
    <row r="78" spans="1:20" x14ac:dyDescent="0.25">
      <c r="A78" s="5" t="s">
        <v>5093</v>
      </c>
      <c r="B78" s="5">
        <v>26</v>
      </c>
      <c r="C78" s="5"/>
      <c r="D78" s="5"/>
      <c r="E78" s="24"/>
      <c r="F78" s="5"/>
      <c r="G78" s="5"/>
      <c r="H78" s="5"/>
      <c r="I78" s="5"/>
      <c r="J78" s="5"/>
      <c r="K78" s="5"/>
      <c r="O78" s="220"/>
      <c r="P78" s="220"/>
    </row>
    <row r="79" spans="1:20" x14ac:dyDescent="0.25">
      <c r="A79" s="5" t="s">
        <v>4488</v>
      </c>
      <c r="B79" s="5">
        <v>23</v>
      </c>
      <c r="C79" s="5"/>
      <c r="D79" s="5">
        <v>0</v>
      </c>
      <c r="E79" s="264"/>
      <c r="F79" s="5"/>
      <c r="G79" s="5"/>
      <c r="H79" s="5"/>
      <c r="I79" s="5"/>
      <c r="J79" s="5"/>
      <c r="K79" s="5"/>
      <c r="O79" s="220"/>
      <c r="P79" s="220"/>
    </row>
    <row r="80" spans="1:20" x14ac:dyDescent="0.25">
      <c r="A80" s="5" t="s">
        <v>4489</v>
      </c>
      <c r="B80" s="5">
        <v>0</v>
      </c>
      <c r="C80" s="5"/>
      <c r="D80" s="5"/>
      <c r="E80" s="24"/>
      <c r="F80" s="5"/>
      <c r="G80" s="5"/>
      <c r="H80" s="5"/>
      <c r="I80" s="5"/>
      <c r="J80" s="5"/>
      <c r="K80" s="5"/>
      <c r="O80" s="220"/>
      <c r="P80" s="220"/>
    </row>
    <row r="81" spans="1:16" x14ac:dyDescent="0.25">
      <c r="A81" s="5" t="s">
        <v>5094</v>
      </c>
      <c r="B81" s="5">
        <v>25</v>
      </c>
      <c r="C81" s="5"/>
      <c r="D81" s="5">
        <v>1</v>
      </c>
      <c r="E81" s="264" t="s">
        <v>2843</v>
      </c>
      <c r="F81" s="5"/>
      <c r="G81" s="5"/>
      <c r="H81" s="5"/>
      <c r="I81" s="5"/>
      <c r="J81" s="5"/>
      <c r="K81" s="5"/>
    </row>
    <row r="82" spans="1:16" x14ac:dyDescent="0.25">
      <c r="A82" s="5" t="s">
        <v>5095</v>
      </c>
      <c r="B82" s="5">
        <v>28</v>
      </c>
      <c r="C82" s="5"/>
      <c r="D82" s="5"/>
      <c r="E82" s="24"/>
      <c r="F82" s="5"/>
      <c r="G82" s="5"/>
      <c r="H82" s="5"/>
      <c r="I82" s="5"/>
      <c r="J82" s="5"/>
      <c r="K82" s="5"/>
      <c r="O82" s="220"/>
      <c r="P82" s="220"/>
    </row>
    <row r="83" spans="1:16" x14ac:dyDescent="0.25">
      <c r="A83" s="5" t="s">
        <v>5090</v>
      </c>
      <c r="B83" s="5">
        <v>28</v>
      </c>
      <c r="C83" s="5"/>
      <c r="D83" s="5"/>
      <c r="E83" s="24"/>
      <c r="F83" s="5"/>
      <c r="G83" s="5"/>
      <c r="H83" s="5"/>
      <c r="I83" s="5"/>
      <c r="J83" s="5"/>
      <c r="K83" s="5"/>
      <c r="O83" s="220"/>
      <c r="P83" s="220"/>
    </row>
    <row r="84" spans="1:16" x14ac:dyDescent="0.25">
      <c r="A84" s="5" t="s">
        <v>5091</v>
      </c>
      <c r="B84" s="5">
        <v>0</v>
      </c>
      <c r="C84" s="5"/>
      <c r="D84" s="5"/>
      <c r="E84" s="24"/>
      <c r="F84" s="5"/>
      <c r="G84" s="5"/>
      <c r="H84" s="5"/>
      <c r="I84" s="5"/>
      <c r="J84" s="5"/>
      <c r="K84" s="5"/>
      <c r="O84" s="220"/>
      <c r="P84" s="220"/>
    </row>
    <row r="85" spans="1:16" x14ac:dyDescent="0.25">
      <c r="A85" s="5" t="s">
        <v>4487</v>
      </c>
      <c r="B85" s="5">
        <v>0</v>
      </c>
      <c r="C85" s="5"/>
      <c r="D85" s="5"/>
      <c r="E85" s="24"/>
      <c r="F85" s="5"/>
      <c r="G85" s="5"/>
      <c r="H85" s="5"/>
      <c r="I85" s="5"/>
      <c r="J85" s="5"/>
      <c r="K85" s="5"/>
    </row>
    <row r="86" spans="1:16" x14ac:dyDescent="0.25">
      <c r="A86" s="5" t="s">
        <v>5089</v>
      </c>
      <c r="B86" s="5">
        <v>0</v>
      </c>
      <c r="C86" s="5"/>
      <c r="D86" s="5"/>
      <c r="E86" s="24"/>
      <c r="F86" s="5"/>
      <c r="G86" s="5"/>
      <c r="H86" s="5"/>
      <c r="I86" s="5"/>
      <c r="J86" s="5"/>
      <c r="K86" s="5"/>
      <c r="M86" s="220"/>
      <c r="N86" s="220"/>
    </row>
    <row r="87" spans="1:16" x14ac:dyDescent="0.25">
      <c r="A87" s="5" t="s">
        <v>5098</v>
      </c>
      <c r="B87" s="5">
        <v>26</v>
      </c>
      <c r="C87" s="5"/>
      <c r="D87" s="5"/>
      <c r="E87" s="24"/>
      <c r="F87" s="5"/>
      <c r="G87" s="5"/>
      <c r="H87" s="5"/>
      <c r="I87" s="5"/>
      <c r="J87" s="5"/>
      <c r="K87" s="5"/>
      <c r="O87" s="220"/>
      <c r="P87" s="220"/>
    </row>
    <row r="88" spans="1:16" x14ac:dyDescent="0.25">
      <c r="A88" s="5" t="s">
        <v>5099</v>
      </c>
      <c r="B88" s="5">
        <v>28</v>
      </c>
      <c r="C88" s="5"/>
      <c r="D88" s="5"/>
      <c r="E88" s="24"/>
      <c r="F88" s="5"/>
      <c r="G88" s="5"/>
      <c r="H88" s="5"/>
      <c r="I88" s="5"/>
      <c r="J88" s="5"/>
      <c r="K88" s="5"/>
    </row>
    <row r="89" spans="1:16" x14ac:dyDescent="0.25">
      <c r="A89" s="5" t="s">
        <v>5762</v>
      </c>
      <c r="B89" s="5">
        <v>31</v>
      </c>
      <c r="C89" s="5"/>
      <c r="D89" s="5"/>
      <c r="E89" s="24"/>
      <c r="F89" s="5"/>
      <c r="G89" s="5"/>
      <c r="H89" s="5"/>
      <c r="I89" s="5"/>
      <c r="J89" s="5"/>
      <c r="K89" s="5"/>
    </row>
    <row r="90" spans="1:16" x14ac:dyDescent="0.25">
      <c r="A90" s="5" t="s">
        <v>5763</v>
      </c>
      <c r="B90" s="5">
        <v>0</v>
      </c>
      <c r="C90" s="5"/>
      <c r="D90" s="5">
        <v>2</v>
      </c>
      <c r="E90" s="264" t="s">
        <v>2843</v>
      </c>
      <c r="F90" s="5"/>
      <c r="G90" s="5"/>
      <c r="H90" s="5"/>
      <c r="I90" s="5"/>
      <c r="J90" s="5"/>
      <c r="K90" s="5"/>
    </row>
    <row r="91" spans="1:16" ht="30.6" customHeight="1" x14ac:dyDescent="0.25">
      <c r="A91" s="356" t="s">
        <v>4524</v>
      </c>
      <c r="B91" s="5"/>
      <c r="C91" s="5"/>
      <c r="D91" s="5"/>
      <c r="E91" s="24"/>
      <c r="F91" s="5"/>
      <c r="G91" s="5"/>
      <c r="H91" s="5"/>
      <c r="I91" s="5"/>
      <c r="J91" s="5"/>
      <c r="K91" s="5"/>
    </row>
    <row r="92" spans="1:16" x14ac:dyDescent="0.25">
      <c r="A92" s="5" t="s">
        <v>4525</v>
      </c>
      <c r="B92" s="5">
        <v>0</v>
      </c>
      <c r="C92" s="5"/>
      <c r="D92" s="5">
        <v>0</v>
      </c>
      <c r="E92" s="264"/>
      <c r="F92" s="5"/>
      <c r="G92" s="5"/>
      <c r="H92" s="5"/>
      <c r="I92" s="5"/>
      <c r="J92" s="5"/>
      <c r="K92" s="5"/>
    </row>
    <row r="93" spans="1:16" x14ac:dyDescent="0.25">
      <c r="A93" s="5" t="s">
        <v>4526</v>
      </c>
      <c r="B93" s="5">
        <v>0</v>
      </c>
      <c r="C93" s="5"/>
      <c r="D93" s="5"/>
      <c r="E93" s="24"/>
      <c r="F93" s="5"/>
      <c r="G93" s="5"/>
      <c r="H93" s="5"/>
      <c r="I93" s="5"/>
      <c r="J93" s="5"/>
      <c r="K93" s="5"/>
    </row>
    <row r="94" spans="1:16" x14ac:dyDescent="0.25">
      <c r="A94" s="5" t="s">
        <v>5100</v>
      </c>
      <c r="B94" s="5">
        <v>26</v>
      </c>
      <c r="C94" s="5"/>
      <c r="D94" s="5"/>
      <c r="E94" s="24"/>
      <c r="F94" s="5"/>
      <c r="G94" s="5"/>
      <c r="H94" s="5"/>
      <c r="I94" s="5"/>
      <c r="J94" s="5"/>
      <c r="K94" s="5"/>
    </row>
    <row r="95" spans="1:16" x14ac:dyDescent="0.25">
      <c r="A95" s="5" t="s">
        <v>5101</v>
      </c>
      <c r="B95" s="5">
        <v>24</v>
      </c>
      <c r="C95" s="5"/>
      <c r="D95" s="5">
        <v>0</v>
      </c>
      <c r="E95" s="264"/>
      <c r="F95" s="5"/>
      <c r="G95" s="5"/>
      <c r="H95" s="5"/>
      <c r="I95" s="5"/>
      <c r="J95" s="5"/>
      <c r="K95" s="5"/>
    </row>
    <row r="96" spans="1:16" x14ac:dyDescent="0.25">
      <c r="A96" s="5" t="s">
        <v>5765</v>
      </c>
      <c r="B96" s="5">
        <v>22</v>
      </c>
      <c r="C96" s="5"/>
      <c r="D96" s="5"/>
      <c r="E96" s="264"/>
      <c r="F96" s="5"/>
      <c r="G96" s="5"/>
      <c r="H96" s="5"/>
      <c r="I96" s="5"/>
      <c r="J96" s="5"/>
      <c r="K96" s="5"/>
    </row>
    <row r="97" spans="1:15" x14ac:dyDescent="0.25">
      <c r="A97" s="5" t="s">
        <v>5764</v>
      </c>
      <c r="B97" s="5">
        <v>21</v>
      </c>
      <c r="C97" s="5"/>
      <c r="D97" s="5"/>
      <c r="E97" s="264"/>
      <c r="F97" s="5"/>
      <c r="G97" s="5"/>
      <c r="H97" s="5"/>
      <c r="I97" s="5"/>
      <c r="J97" s="5"/>
      <c r="K97" s="5"/>
    </row>
    <row r="98" spans="1:15" x14ac:dyDescent="0.25">
      <c r="A98" s="5"/>
      <c r="B98" s="5"/>
      <c r="C98" s="5"/>
      <c r="D98" s="5"/>
      <c r="E98" s="264"/>
      <c r="F98" s="5"/>
      <c r="G98" s="5"/>
      <c r="H98" s="5"/>
      <c r="I98" s="5"/>
      <c r="J98" s="5"/>
      <c r="K98" s="5"/>
    </row>
    <row r="99" spans="1:15" x14ac:dyDescent="0.25">
      <c r="A99" s="5"/>
      <c r="B99" s="5"/>
      <c r="C99" s="5"/>
      <c r="D99" s="5"/>
      <c r="E99" s="264"/>
      <c r="F99" s="5"/>
      <c r="G99" s="5"/>
      <c r="H99" s="5"/>
      <c r="I99" s="5"/>
      <c r="J99" s="5"/>
      <c r="K99" s="5"/>
    </row>
    <row r="100" spans="1:15" x14ac:dyDescent="0.25">
      <c r="A100" s="84" t="s">
        <v>6377</v>
      </c>
      <c r="B100" s="5"/>
      <c r="C100" s="5"/>
      <c r="D100" s="5"/>
      <c r="E100" s="264"/>
      <c r="F100" s="5"/>
      <c r="G100" s="5"/>
      <c r="H100" s="5"/>
      <c r="I100" s="5"/>
      <c r="J100" s="5"/>
      <c r="K100" s="5"/>
    </row>
    <row r="101" spans="1:15" x14ac:dyDescent="0.25">
      <c r="A101" s="6" t="s">
        <v>6378</v>
      </c>
      <c r="B101" s="5">
        <v>24</v>
      </c>
      <c r="C101" s="5"/>
      <c r="D101" s="5"/>
      <c r="E101" s="264"/>
      <c r="F101" s="5"/>
      <c r="G101" s="5"/>
      <c r="H101" s="5"/>
      <c r="I101" s="5"/>
      <c r="J101" s="5"/>
      <c r="K101" s="5"/>
    </row>
    <row r="102" spans="1:15" x14ac:dyDescent="0.25">
      <c r="A102" s="6" t="s">
        <v>6379</v>
      </c>
      <c r="B102" s="5">
        <v>25</v>
      </c>
      <c r="C102" s="5"/>
      <c r="D102" s="5"/>
      <c r="E102" s="264"/>
      <c r="F102" s="5"/>
      <c r="G102" s="5"/>
      <c r="H102" s="5"/>
      <c r="I102" s="5"/>
      <c r="J102" s="5"/>
      <c r="K102" s="5"/>
    </row>
    <row r="103" spans="1:15" x14ac:dyDescent="0.25">
      <c r="A103" s="84"/>
      <c r="B103" s="5"/>
      <c r="C103" s="5"/>
      <c r="D103" s="5"/>
      <c r="E103" s="264"/>
      <c r="F103" s="5"/>
      <c r="G103" s="5"/>
      <c r="H103" s="5"/>
      <c r="I103" s="5"/>
      <c r="J103" s="5"/>
      <c r="K103" s="5"/>
    </row>
    <row r="104" spans="1:15" x14ac:dyDescent="0.25">
      <c r="A104" s="84"/>
      <c r="B104" s="5"/>
      <c r="C104" s="5"/>
      <c r="D104" s="5"/>
      <c r="E104" s="264"/>
      <c r="F104" s="5"/>
      <c r="G104" s="5"/>
      <c r="H104" s="5"/>
      <c r="I104" s="5"/>
      <c r="J104" s="5"/>
      <c r="K104" s="5"/>
    </row>
    <row r="105" spans="1:15" ht="43.9" customHeight="1" x14ac:dyDescent="0.25">
      <c r="A105" s="356" t="s">
        <v>5118</v>
      </c>
      <c r="B105" s="5"/>
      <c r="C105" s="5"/>
      <c r="D105" s="5"/>
      <c r="E105" s="24"/>
      <c r="F105" s="5"/>
      <c r="G105" s="5"/>
      <c r="H105" s="5"/>
      <c r="I105" s="5"/>
      <c r="J105" s="5"/>
      <c r="K105" s="5"/>
      <c r="O105" s="220"/>
    </row>
    <row r="106" spans="1:15" x14ac:dyDescent="0.25">
      <c r="A106" s="5" t="s">
        <v>4347</v>
      </c>
      <c r="B106" s="5">
        <v>0</v>
      </c>
      <c r="C106" s="86">
        <v>0</v>
      </c>
      <c r="D106" s="5"/>
      <c r="E106" s="24"/>
      <c r="F106" s="5"/>
      <c r="G106" s="5"/>
      <c r="H106" s="5"/>
      <c r="I106" s="5"/>
      <c r="J106" s="5"/>
      <c r="K106" s="5"/>
    </row>
    <row r="107" spans="1:15" x14ac:dyDescent="0.25">
      <c r="A107" s="5" t="s">
        <v>4348</v>
      </c>
      <c r="B107" s="5">
        <v>1</v>
      </c>
      <c r="C107" s="86">
        <v>25</v>
      </c>
      <c r="D107" s="5">
        <v>1</v>
      </c>
      <c r="E107" s="264"/>
      <c r="F107" s="5"/>
      <c r="G107" s="5"/>
      <c r="H107" s="5"/>
      <c r="I107" s="5"/>
      <c r="J107" s="5"/>
      <c r="K107" s="5"/>
    </row>
    <row r="108" spans="1:15" x14ac:dyDescent="0.25">
      <c r="A108" s="5" t="s">
        <v>4349</v>
      </c>
      <c r="B108" s="5">
        <v>0</v>
      </c>
      <c r="C108" s="86">
        <v>22</v>
      </c>
      <c r="D108" s="5">
        <v>3</v>
      </c>
      <c r="E108" s="264" t="s">
        <v>5599</v>
      </c>
      <c r="F108" s="5"/>
      <c r="G108" s="5"/>
      <c r="H108" s="5"/>
      <c r="I108" s="5"/>
      <c r="J108" s="5"/>
      <c r="K108" s="5"/>
    </row>
    <row r="109" spans="1:15" x14ac:dyDescent="0.25">
      <c r="A109" s="5" t="s">
        <v>4350</v>
      </c>
      <c r="B109" s="5">
        <v>2</v>
      </c>
      <c r="C109" s="86">
        <v>22</v>
      </c>
      <c r="D109" s="5"/>
      <c r="E109" s="24"/>
      <c r="F109" s="5"/>
      <c r="G109" s="5"/>
      <c r="H109" s="5"/>
      <c r="I109" s="5"/>
      <c r="J109" s="5"/>
      <c r="K109" s="5"/>
    </row>
    <row r="110" spans="1:15" x14ac:dyDescent="0.25">
      <c r="A110" s="5"/>
      <c r="B110" s="5"/>
      <c r="C110" s="5"/>
      <c r="D110" s="5"/>
      <c r="E110" s="24"/>
      <c r="F110" s="5"/>
      <c r="G110" s="5"/>
      <c r="H110" s="5"/>
      <c r="I110" s="5"/>
      <c r="J110" s="5"/>
      <c r="K110" s="5"/>
    </row>
    <row r="111" spans="1:15" x14ac:dyDescent="0.25">
      <c r="A111" s="5"/>
      <c r="B111" s="5"/>
      <c r="C111" s="5"/>
      <c r="D111" s="5"/>
      <c r="E111" s="24"/>
      <c r="F111" s="5"/>
      <c r="G111" s="5"/>
      <c r="H111" s="5"/>
      <c r="I111" s="5"/>
      <c r="J111" s="5"/>
      <c r="K111" s="5"/>
    </row>
    <row r="112" spans="1:15" ht="42.75" x14ac:dyDescent="0.25">
      <c r="A112" s="356" t="s">
        <v>5121</v>
      </c>
      <c r="B112" s="5"/>
      <c r="C112" s="5"/>
      <c r="D112" s="5"/>
      <c r="E112" s="24"/>
      <c r="F112" s="5"/>
      <c r="G112" s="5"/>
      <c r="H112" s="5"/>
      <c r="I112" s="5"/>
      <c r="J112" s="5"/>
      <c r="K112" s="5"/>
    </row>
    <row r="113" spans="1:11" x14ac:dyDescent="0.25">
      <c r="A113" s="5" t="s">
        <v>5317</v>
      </c>
      <c r="B113" s="5">
        <v>0</v>
      </c>
      <c r="C113" s="5">
        <v>24</v>
      </c>
      <c r="D113" s="5"/>
      <c r="E113" s="24"/>
      <c r="F113" s="5"/>
      <c r="G113" s="5"/>
      <c r="H113" s="5"/>
      <c r="I113" s="5"/>
      <c r="J113" s="5"/>
      <c r="K113" s="5"/>
    </row>
    <row r="114" spans="1:11" x14ac:dyDescent="0.25">
      <c r="A114" s="5" t="s">
        <v>4052</v>
      </c>
      <c r="B114" s="5">
        <v>0</v>
      </c>
      <c r="C114" s="5">
        <v>26</v>
      </c>
      <c r="D114" s="5"/>
      <c r="E114" s="24"/>
      <c r="F114" s="5"/>
      <c r="G114" s="5"/>
      <c r="H114" s="5"/>
      <c r="I114" s="5"/>
      <c r="J114" s="5"/>
      <c r="K114" s="5"/>
    </row>
    <row r="115" spans="1:11" x14ac:dyDescent="0.25">
      <c r="A115" s="5" t="s">
        <v>5135</v>
      </c>
      <c r="B115" s="5">
        <v>26</v>
      </c>
      <c r="C115" s="5"/>
      <c r="D115" s="5">
        <v>1</v>
      </c>
      <c r="E115" s="264" t="s">
        <v>2843</v>
      </c>
      <c r="F115" s="5"/>
      <c r="G115" s="5"/>
      <c r="H115" s="5"/>
      <c r="I115" s="5"/>
      <c r="J115" s="5"/>
      <c r="K115" s="5"/>
    </row>
    <row r="116" spans="1:11" x14ac:dyDescent="0.25">
      <c r="A116" s="5" t="s">
        <v>4130</v>
      </c>
      <c r="B116" s="5">
        <v>1</v>
      </c>
      <c r="C116" s="5">
        <v>25</v>
      </c>
      <c r="D116" s="5">
        <v>0</v>
      </c>
      <c r="E116" s="264"/>
      <c r="F116" s="5"/>
      <c r="G116" s="5"/>
      <c r="H116" s="5"/>
      <c r="I116" s="5"/>
      <c r="J116" s="5"/>
      <c r="K116" s="5"/>
    </row>
    <row r="117" spans="1:11" x14ac:dyDescent="0.25">
      <c r="A117" s="5" t="s">
        <v>4490</v>
      </c>
      <c r="B117" s="5">
        <v>1</v>
      </c>
      <c r="C117" s="5">
        <v>25</v>
      </c>
      <c r="D117" s="5">
        <v>0</v>
      </c>
      <c r="E117" s="264"/>
      <c r="F117" s="5"/>
      <c r="G117" s="5"/>
      <c r="H117" s="5"/>
      <c r="I117" s="5"/>
      <c r="J117" s="5"/>
      <c r="K117" s="5"/>
    </row>
    <row r="118" spans="1:11" x14ac:dyDescent="0.25">
      <c r="A118" s="5" t="s">
        <v>5767</v>
      </c>
      <c r="B118" s="5">
        <v>26</v>
      </c>
      <c r="C118" s="5"/>
      <c r="D118" s="5"/>
      <c r="E118" s="264"/>
      <c r="F118" s="5"/>
      <c r="G118" s="5"/>
      <c r="H118" s="5"/>
      <c r="I118" s="5"/>
      <c r="J118" s="5"/>
      <c r="K118" s="5"/>
    </row>
    <row r="119" spans="1:11" x14ac:dyDescent="0.25">
      <c r="A119" s="5" t="s">
        <v>4131</v>
      </c>
      <c r="B119" s="5">
        <v>0</v>
      </c>
      <c r="C119" s="5">
        <v>24</v>
      </c>
      <c r="D119" s="5"/>
      <c r="E119" s="24"/>
      <c r="F119" s="5"/>
      <c r="G119" s="5"/>
      <c r="H119" s="5"/>
      <c r="I119" s="5"/>
      <c r="J119" s="5"/>
      <c r="K119" s="5"/>
    </row>
    <row r="120" spans="1:11" x14ac:dyDescent="0.25">
      <c r="A120" s="5" t="s">
        <v>5102</v>
      </c>
      <c r="B120" s="5">
        <v>0</v>
      </c>
      <c r="C120" s="5">
        <v>25</v>
      </c>
      <c r="D120" s="5"/>
      <c r="E120" s="24"/>
      <c r="F120" s="5"/>
      <c r="G120" s="5"/>
      <c r="H120" s="5"/>
      <c r="I120" s="5"/>
      <c r="J120" s="5"/>
      <c r="K120" s="5"/>
    </row>
    <row r="121" spans="1:11" x14ac:dyDescent="0.25">
      <c r="A121" s="5" t="s">
        <v>6364</v>
      </c>
      <c r="B121" s="5">
        <v>15</v>
      </c>
      <c r="C121" s="5"/>
      <c r="D121" s="5"/>
      <c r="E121" s="24"/>
      <c r="F121" s="5"/>
      <c r="G121" s="5"/>
      <c r="H121" s="5"/>
      <c r="I121" s="5"/>
      <c r="J121" s="5"/>
      <c r="K121" s="5"/>
    </row>
    <row r="122" spans="1:11" x14ac:dyDescent="0.25">
      <c r="A122" s="5" t="s">
        <v>4132</v>
      </c>
      <c r="B122" s="5">
        <v>0</v>
      </c>
      <c r="C122" s="5">
        <v>25</v>
      </c>
      <c r="D122" s="5">
        <v>0</v>
      </c>
      <c r="E122" s="264"/>
      <c r="F122" s="5"/>
      <c r="G122" s="5"/>
      <c r="H122" s="5"/>
      <c r="I122" s="5"/>
      <c r="J122" s="5"/>
      <c r="K122" s="5"/>
    </row>
    <row r="123" spans="1:11" x14ac:dyDescent="0.25">
      <c r="A123" s="5" t="s">
        <v>5766</v>
      </c>
      <c r="B123" s="5">
        <v>7</v>
      </c>
      <c r="C123" s="5"/>
      <c r="D123" s="5">
        <v>1</v>
      </c>
      <c r="E123" s="264" t="s">
        <v>2843</v>
      </c>
      <c r="F123" s="5"/>
      <c r="G123" s="5"/>
      <c r="H123" s="5"/>
      <c r="I123" s="5"/>
      <c r="J123" s="5"/>
      <c r="K123" s="5"/>
    </row>
    <row r="124" spans="1:11" x14ac:dyDescent="0.25">
      <c r="A124" s="5"/>
      <c r="B124" s="5"/>
      <c r="C124" s="5"/>
      <c r="D124" s="5"/>
      <c r="E124" s="24"/>
      <c r="F124" s="5"/>
      <c r="G124" s="5"/>
      <c r="H124" s="5"/>
      <c r="I124" s="5"/>
      <c r="J124" s="5"/>
      <c r="K124" s="5"/>
    </row>
    <row r="125" spans="1:11" ht="31.9" customHeight="1" x14ac:dyDescent="0.25">
      <c r="A125" s="356" t="s">
        <v>4547</v>
      </c>
      <c r="B125" s="5"/>
      <c r="C125" s="5"/>
      <c r="D125" s="5"/>
      <c r="E125" s="24"/>
      <c r="F125" s="5"/>
      <c r="G125" s="5"/>
      <c r="H125" s="5"/>
      <c r="I125" s="5"/>
      <c r="J125" s="5"/>
      <c r="K125" s="5"/>
    </row>
    <row r="126" spans="1:11" x14ac:dyDescent="0.25">
      <c r="A126" s="5" t="s">
        <v>4548</v>
      </c>
      <c r="B126" s="5">
        <v>0</v>
      </c>
      <c r="C126" s="5">
        <v>0</v>
      </c>
      <c r="D126" s="5"/>
      <c r="E126" s="24"/>
      <c r="F126" s="5"/>
      <c r="G126" s="5"/>
      <c r="H126" s="5"/>
      <c r="I126" s="5"/>
      <c r="J126" s="5"/>
      <c r="K126" s="5"/>
    </row>
    <row r="127" spans="1:11" x14ac:dyDescent="0.25">
      <c r="A127" s="5" t="s">
        <v>5103</v>
      </c>
      <c r="B127" s="5">
        <v>4</v>
      </c>
      <c r="C127" s="5">
        <v>25</v>
      </c>
      <c r="D127" s="5"/>
      <c r="E127" s="24"/>
      <c r="F127" s="5"/>
      <c r="G127" s="5"/>
      <c r="H127" s="5"/>
      <c r="I127" s="5"/>
      <c r="J127" s="5"/>
      <c r="K127" s="5"/>
    </row>
    <row r="128" spans="1:11" x14ac:dyDescent="0.25">
      <c r="A128" s="5" t="s">
        <v>5768</v>
      </c>
      <c r="B128" s="5">
        <v>4</v>
      </c>
      <c r="C128" s="5">
        <v>25</v>
      </c>
      <c r="D128" s="5"/>
      <c r="E128" s="24"/>
      <c r="F128" s="5"/>
      <c r="G128" s="5"/>
      <c r="H128" s="5"/>
      <c r="I128" s="5"/>
      <c r="J128" s="5"/>
      <c r="K128" s="5"/>
    </row>
    <row r="129" spans="1:11" x14ac:dyDescent="0.25">
      <c r="A129" s="5"/>
      <c r="B129" s="5"/>
      <c r="C129" s="5"/>
      <c r="D129" s="5"/>
      <c r="E129" s="24"/>
      <c r="F129" s="5"/>
      <c r="G129" s="5"/>
      <c r="H129" s="5"/>
      <c r="I129" s="5"/>
      <c r="J129" s="5"/>
      <c r="K129" s="5"/>
    </row>
    <row r="130" spans="1:11" x14ac:dyDescent="0.25">
      <c r="A130" s="5"/>
      <c r="B130" s="5"/>
      <c r="C130" s="5"/>
      <c r="D130" s="5"/>
      <c r="E130" s="24"/>
      <c r="F130" s="5"/>
      <c r="G130" s="5"/>
      <c r="H130" s="5"/>
      <c r="I130" s="5"/>
      <c r="J130" s="5"/>
      <c r="K130" s="5"/>
    </row>
    <row r="131" spans="1:11" ht="42.75" x14ac:dyDescent="0.25">
      <c r="A131" s="356" t="s">
        <v>6381</v>
      </c>
      <c r="B131" s="5"/>
      <c r="C131" s="5"/>
      <c r="D131" s="5"/>
      <c r="E131" s="24"/>
      <c r="F131" s="5"/>
      <c r="G131" s="5"/>
      <c r="H131" s="5"/>
      <c r="I131" s="5"/>
      <c r="J131" s="5"/>
      <c r="K131" s="5"/>
    </row>
    <row r="132" spans="1:11" x14ac:dyDescent="0.25">
      <c r="A132" s="461" t="s">
        <v>6382</v>
      </c>
      <c r="B132" s="5">
        <v>3</v>
      </c>
      <c r="C132" s="5">
        <v>25</v>
      </c>
      <c r="D132" s="5"/>
      <c r="E132" s="24"/>
      <c r="F132" s="5"/>
      <c r="G132" s="5"/>
      <c r="H132" s="5"/>
      <c r="I132" s="5"/>
      <c r="J132" s="5"/>
      <c r="K132" s="5"/>
    </row>
    <row r="133" spans="1:11" x14ac:dyDescent="0.25">
      <c r="A133" s="356"/>
      <c r="B133" s="5"/>
      <c r="C133" s="5"/>
      <c r="D133" s="5"/>
      <c r="E133" s="24"/>
      <c r="F133" s="5"/>
      <c r="G133" s="5"/>
      <c r="H133" s="5"/>
      <c r="I133" s="5"/>
      <c r="J133" s="5"/>
      <c r="K133" s="5"/>
    </row>
    <row r="134" spans="1:11" x14ac:dyDescent="0.25">
      <c r="A134" s="356"/>
      <c r="B134" s="5"/>
      <c r="C134" s="5"/>
      <c r="D134" s="5"/>
      <c r="E134" s="24"/>
      <c r="F134" s="5"/>
      <c r="G134" s="5"/>
      <c r="H134" s="5"/>
      <c r="I134" s="5"/>
      <c r="J134" s="5"/>
      <c r="K134" s="5"/>
    </row>
    <row r="135" spans="1:11" x14ac:dyDescent="0.25">
      <c r="A135" s="356" t="s">
        <v>6413</v>
      </c>
      <c r="B135" s="5"/>
      <c r="C135" s="5"/>
      <c r="D135" s="5"/>
      <c r="E135" s="24"/>
      <c r="F135" s="5"/>
      <c r="G135" s="5"/>
      <c r="H135" s="5"/>
      <c r="I135" s="5"/>
      <c r="J135" s="5"/>
      <c r="K135" s="5"/>
    </row>
    <row r="136" spans="1:11" x14ac:dyDescent="0.25">
      <c r="A136" s="461" t="s">
        <v>6414</v>
      </c>
      <c r="B136" s="5">
        <v>8</v>
      </c>
      <c r="C136" s="5"/>
      <c r="D136" s="5"/>
      <c r="E136" s="24"/>
      <c r="F136" s="5"/>
      <c r="G136" s="5"/>
      <c r="H136" s="5"/>
      <c r="I136" s="5"/>
      <c r="J136" s="5"/>
      <c r="K136" s="5"/>
    </row>
    <row r="137" spans="1:11" x14ac:dyDescent="0.25">
      <c r="A137" s="5"/>
      <c r="B137" s="5"/>
      <c r="C137" s="5"/>
      <c r="D137" s="5"/>
      <c r="E137" s="24"/>
      <c r="F137" s="5"/>
      <c r="G137" s="5"/>
      <c r="H137" s="5"/>
      <c r="I137" s="5"/>
      <c r="J137" s="5"/>
      <c r="K137" s="5"/>
    </row>
    <row r="138" spans="1:11" x14ac:dyDescent="0.25">
      <c r="A138" s="5"/>
      <c r="B138" s="5"/>
      <c r="C138" s="5"/>
      <c r="D138" s="5"/>
      <c r="E138" s="24"/>
      <c r="F138" s="5"/>
      <c r="G138" s="5"/>
      <c r="H138" s="5"/>
      <c r="I138" s="5"/>
      <c r="J138" s="5"/>
      <c r="K138" s="5"/>
    </row>
    <row r="139" spans="1:11" ht="28.5" x14ac:dyDescent="0.25">
      <c r="A139" s="356" t="s">
        <v>3</v>
      </c>
      <c r="B139" s="5"/>
      <c r="C139" s="5"/>
      <c r="D139" s="5"/>
      <c r="E139" s="97"/>
      <c r="F139" s="5"/>
      <c r="G139" s="5"/>
      <c r="H139" s="5"/>
      <c r="I139" s="5"/>
      <c r="J139" s="5"/>
      <c r="K139" s="5"/>
    </row>
    <row r="140" spans="1:11" ht="13.9" customHeight="1" x14ac:dyDescent="0.25">
      <c r="A140" s="362" t="s">
        <v>2489</v>
      </c>
      <c r="B140" s="5">
        <v>0</v>
      </c>
      <c r="C140" s="5">
        <v>0</v>
      </c>
      <c r="D140" s="5">
        <v>0</v>
      </c>
      <c r="E140" s="3"/>
      <c r="F140" s="5"/>
      <c r="G140" s="5"/>
      <c r="H140" s="5"/>
      <c r="I140" s="5"/>
      <c r="J140" s="5"/>
      <c r="K140" s="5"/>
    </row>
    <row r="141" spans="1:11" ht="13.9" customHeight="1" x14ac:dyDescent="0.25">
      <c r="A141" s="362" t="s">
        <v>3456</v>
      </c>
      <c r="B141" s="5">
        <v>9</v>
      </c>
      <c r="C141" s="24"/>
      <c r="D141" s="5">
        <v>1</v>
      </c>
      <c r="E141" s="391" t="s">
        <v>5274</v>
      </c>
      <c r="F141" s="5"/>
      <c r="G141" s="5"/>
      <c r="H141" s="5"/>
      <c r="I141" s="5"/>
      <c r="J141" s="5"/>
      <c r="K141" s="5"/>
    </row>
    <row r="142" spans="1:11" x14ac:dyDescent="0.25">
      <c r="A142" s="362" t="s">
        <v>2490</v>
      </c>
      <c r="B142" s="5">
        <v>0</v>
      </c>
      <c r="C142" s="5">
        <v>0</v>
      </c>
      <c r="D142" s="5">
        <v>0</v>
      </c>
      <c r="E142" s="5"/>
      <c r="F142" s="5"/>
      <c r="G142" s="5"/>
      <c r="H142" s="5"/>
      <c r="I142" s="5"/>
      <c r="J142" s="5"/>
      <c r="K142" s="94"/>
    </row>
    <row r="143" spans="1:11" x14ac:dyDescent="0.25">
      <c r="A143" s="362" t="s">
        <v>3981</v>
      </c>
      <c r="B143" s="5">
        <v>13</v>
      </c>
      <c r="C143" s="24">
        <v>0</v>
      </c>
      <c r="D143" s="5">
        <v>2</v>
      </c>
      <c r="E143" s="397" t="s">
        <v>2843</v>
      </c>
      <c r="F143" s="5"/>
      <c r="G143" s="5"/>
      <c r="H143" s="5"/>
      <c r="I143" s="5"/>
      <c r="J143" s="5"/>
      <c r="K143" s="94"/>
    </row>
    <row r="144" spans="1:11" x14ac:dyDescent="0.25">
      <c r="A144" s="362" t="s">
        <v>100</v>
      </c>
      <c r="B144" s="5">
        <v>0</v>
      </c>
      <c r="C144" s="24">
        <v>0</v>
      </c>
      <c r="D144" s="5">
        <v>2</v>
      </c>
      <c r="E144" s="135"/>
      <c r="F144" s="5"/>
      <c r="G144" s="5"/>
      <c r="H144" s="5"/>
      <c r="I144" s="5"/>
      <c r="J144" s="5"/>
      <c r="K144" s="5"/>
    </row>
    <row r="145" spans="1:14" x14ac:dyDescent="0.25">
      <c r="A145" s="362" t="s">
        <v>4491</v>
      </c>
      <c r="B145" s="5">
        <v>14</v>
      </c>
      <c r="C145" s="5">
        <v>0</v>
      </c>
      <c r="D145" s="5">
        <v>0</v>
      </c>
      <c r="E145" s="135"/>
      <c r="F145" s="5"/>
      <c r="G145" s="5"/>
      <c r="H145" s="5"/>
      <c r="I145" s="5"/>
      <c r="J145" s="5"/>
      <c r="K145" s="5"/>
      <c r="M145" s="220"/>
      <c r="N145" s="220"/>
    </row>
    <row r="146" spans="1:14" x14ac:dyDescent="0.25">
      <c r="A146" s="362" t="s">
        <v>2491</v>
      </c>
      <c r="B146" s="5">
        <v>4</v>
      </c>
      <c r="C146" s="5">
        <v>22</v>
      </c>
      <c r="D146" s="5">
        <v>1</v>
      </c>
      <c r="E146" s="5"/>
      <c r="F146" s="5"/>
      <c r="G146" s="5"/>
      <c r="H146" s="5"/>
      <c r="I146" s="5"/>
      <c r="J146" s="5"/>
      <c r="K146" s="94"/>
      <c r="M146" s="220"/>
    </row>
    <row r="147" spans="1:14" x14ac:dyDescent="0.25">
      <c r="A147" s="369" t="s">
        <v>5104</v>
      </c>
      <c r="B147" s="5">
        <v>0</v>
      </c>
      <c r="C147" s="5">
        <v>0</v>
      </c>
      <c r="D147" s="5"/>
      <c r="E147" s="5"/>
      <c r="F147" s="5"/>
      <c r="G147" s="5"/>
      <c r="H147" s="5"/>
      <c r="I147" s="5"/>
      <c r="J147" s="5"/>
      <c r="K147" s="5"/>
      <c r="M147" s="220"/>
    </row>
    <row r="148" spans="1:14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94"/>
    </row>
    <row r="149" spans="1:14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</row>
    <row r="150" spans="1:14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94"/>
      <c r="M150" s="220"/>
    </row>
    <row r="151" spans="1:14" ht="28.5" x14ac:dyDescent="0.25">
      <c r="A151" s="356" t="s">
        <v>288</v>
      </c>
      <c r="B151" s="5"/>
      <c r="C151" s="5"/>
      <c r="D151" s="5"/>
      <c r="E151" s="5"/>
      <c r="F151" s="5"/>
      <c r="G151" s="5"/>
      <c r="H151" s="5"/>
      <c r="I151" s="5"/>
      <c r="J151" s="5"/>
      <c r="K151" s="94"/>
    </row>
    <row r="152" spans="1:14" x14ac:dyDescent="0.25">
      <c r="A152" s="62">
        <v>711</v>
      </c>
      <c r="B152" s="5">
        <v>0</v>
      </c>
      <c r="C152" s="5">
        <v>25</v>
      </c>
      <c r="D152" s="5">
        <v>0</v>
      </c>
      <c r="E152" s="135"/>
      <c r="F152" s="5"/>
      <c r="G152" s="5"/>
      <c r="H152" s="5"/>
      <c r="I152" s="5"/>
      <c r="J152" s="5"/>
      <c r="K152" s="5"/>
    </row>
    <row r="153" spans="1:14" x14ac:dyDescent="0.25">
      <c r="A153" s="62">
        <v>712</v>
      </c>
      <c r="B153" s="5">
        <v>16</v>
      </c>
      <c r="C153" s="5"/>
      <c r="D153" s="5">
        <v>0</v>
      </c>
      <c r="F153" s="5"/>
      <c r="G153" s="5"/>
      <c r="H153" s="5"/>
      <c r="I153" s="5"/>
      <c r="J153" s="5"/>
      <c r="K153" s="5"/>
    </row>
    <row r="154" spans="1:14" x14ac:dyDescent="0.25">
      <c r="A154" s="62">
        <v>721</v>
      </c>
      <c r="B154" s="5">
        <v>0</v>
      </c>
      <c r="C154" s="5">
        <v>26</v>
      </c>
      <c r="D154" s="5">
        <v>0</v>
      </c>
      <c r="E154" s="254"/>
      <c r="F154" s="5"/>
      <c r="G154" s="5"/>
      <c r="H154" s="5"/>
      <c r="I154" s="5"/>
      <c r="J154" s="5"/>
      <c r="K154" s="94"/>
    </row>
    <row r="155" spans="1:14" x14ac:dyDescent="0.25">
      <c r="A155" s="62">
        <v>722</v>
      </c>
      <c r="B155" s="5">
        <v>17</v>
      </c>
      <c r="C155" s="5">
        <v>0</v>
      </c>
      <c r="D155" s="5">
        <v>0</v>
      </c>
      <c r="F155" s="5"/>
      <c r="G155" s="5"/>
      <c r="H155" s="5"/>
      <c r="I155" s="5"/>
      <c r="J155" s="5"/>
      <c r="K155" s="5"/>
    </row>
    <row r="156" spans="1:14" x14ac:dyDescent="0.25">
      <c r="A156" s="62">
        <v>731</v>
      </c>
      <c r="B156" s="5">
        <v>6</v>
      </c>
      <c r="C156" s="5">
        <v>24</v>
      </c>
      <c r="D156" s="5">
        <v>1</v>
      </c>
      <c r="E156" s="5"/>
      <c r="F156" s="5"/>
      <c r="G156" s="5"/>
      <c r="H156" s="5"/>
      <c r="I156" s="5"/>
      <c r="J156" s="5"/>
      <c r="K156" s="5"/>
    </row>
    <row r="157" spans="1:14" x14ac:dyDescent="0.25">
      <c r="A157" s="62">
        <v>732</v>
      </c>
      <c r="B157" s="5">
        <v>0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4" x14ac:dyDescent="0.25">
      <c r="A158" s="62">
        <v>741</v>
      </c>
      <c r="B158" s="5">
        <v>2</v>
      </c>
      <c r="C158" s="5">
        <v>23</v>
      </c>
      <c r="D158" s="5">
        <v>0</v>
      </c>
      <c r="E158" s="5"/>
      <c r="F158" s="5"/>
      <c r="G158" s="5"/>
      <c r="H158" s="5"/>
      <c r="I158" s="5"/>
      <c r="J158" s="5"/>
      <c r="K158" s="5"/>
    </row>
    <row r="159" spans="1:14" x14ac:dyDescent="0.25">
      <c r="A159" s="62">
        <v>742</v>
      </c>
      <c r="B159" s="5"/>
      <c r="C159" s="5">
        <v>0</v>
      </c>
      <c r="D159" s="5"/>
      <c r="E159" s="5"/>
      <c r="F159" s="5"/>
      <c r="G159" s="5"/>
      <c r="H159" s="5"/>
      <c r="I159" s="5"/>
      <c r="J159" s="5"/>
      <c r="K159" s="5"/>
    </row>
    <row r="160" spans="1:14" x14ac:dyDescent="0.25">
      <c r="A160" s="355" t="s">
        <v>2</v>
      </c>
      <c r="B160" s="5"/>
      <c r="C160" s="5"/>
      <c r="D160" s="5"/>
      <c r="E160" s="5"/>
      <c r="F160" s="5"/>
      <c r="G160" s="5"/>
      <c r="H160" s="5"/>
      <c r="I160" s="5"/>
      <c r="J160" s="5"/>
      <c r="K160" s="5"/>
    </row>
    <row r="161" spans="1:19" x14ac:dyDescent="0.25">
      <c r="A161" s="62">
        <v>811</v>
      </c>
      <c r="B161" s="5">
        <v>0</v>
      </c>
      <c r="C161" s="5">
        <v>24</v>
      </c>
      <c r="D161" s="5">
        <v>0</v>
      </c>
      <c r="E161" s="5"/>
      <c r="F161" s="5"/>
      <c r="G161" s="5"/>
      <c r="H161" s="5"/>
      <c r="I161" s="5"/>
      <c r="J161" s="5"/>
      <c r="K161" s="5"/>
    </row>
    <row r="162" spans="1:19" x14ac:dyDescent="0.25">
      <c r="A162" s="62">
        <v>812</v>
      </c>
      <c r="B162" s="5">
        <v>11</v>
      </c>
      <c r="C162" s="5"/>
      <c r="D162" s="5"/>
      <c r="E162" s="5"/>
      <c r="F162" s="5"/>
      <c r="G162" s="5"/>
      <c r="H162" s="5"/>
      <c r="I162" s="5"/>
      <c r="J162" s="5"/>
      <c r="K162" s="5"/>
    </row>
    <row r="163" spans="1:19" x14ac:dyDescent="0.25">
      <c r="A163" s="62">
        <v>821</v>
      </c>
      <c r="B163" s="5">
        <v>0</v>
      </c>
      <c r="C163" s="5">
        <v>25</v>
      </c>
      <c r="D163" s="5">
        <v>0</v>
      </c>
      <c r="E163" s="135"/>
      <c r="F163" s="5"/>
      <c r="G163" s="5"/>
      <c r="H163" s="5"/>
      <c r="I163" s="5"/>
      <c r="J163" s="5"/>
      <c r="K163" s="5"/>
    </row>
    <row r="164" spans="1:19" x14ac:dyDescent="0.25">
      <c r="A164" s="62">
        <v>822</v>
      </c>
      <c r="B164" s="5">
        <v>0</v>
      </c>
      <c r="C164" s="5">
        <v>0</v>
      </c>
      <c r="D164" s="5">
        <v>0</v>
      </c>
      <c r="E164" s="135"/>
      <c r="F164" s="5"/>
      <c r="G164" s="5"/>
      <c r="H164" s="5"/>
      <c r="I164" s="5"/>
      <c r="J164" s="5"/>
      <c r="K164" s="5"/>
    </row>
    <row r="165" spans="1:19" x14ac:dyDescent="0.25">
      <c r="A165" s="62">
        <v>831</v>
      </c>
      <c r="B165" s="5">
        <v>0</v>
      </c>
      <c r="C165" s="5">
        <v>25</v>
      </c>
      <c r="D165" s="5">
        <v>1</v>
      </c>
      <c r="E165" s="5"/>
      <c r="F165" s="5"/>
      <c r="G165" s="5"/>
      <c r="H165" s="5"/>
      <c r="I165" s="5"/>
      <c r="J165" s="5"/>
      <c r="K165" s="5"/>
    </row>
    <row r="166" spans="1:19" x14ac:dyDescent="0.25">
      <c r="A166" s="62">
        <v>832</v>
      </c>
      <c r="B166" s="5">
        <v>0</v>
      </c>
      <c r="C166" s="5">
        <v>0</v>
      </c>
      <c r="E166" s="5"/>
      <c r="F166" s="5"/>
      <c r="G166" s="5"/>
      <c r="H166" s="5"/>
      <c r="I166" s="5"/>
      <c r="J166" s="5"/>
      <c r="K166" s="5"/>
    </row>
    <row r="167" spans="1:19" x14ac:dyDescent="0.25">
      <c r="A167" s="62">
        <v>841</v>
      </c>
      <c r="B167" s="5">
        <v>0</v>
      </c>
      <c r="C167" s="5">
        <v>19</v>
      </c>
      <c r="D167" s="5">
        <v>1</v>
      </c>
      <c r="E167" s="135"/>
      <c r="F167" s="5"/>
      <c r="G167" s="5"/>
      <c r="H167" s="5"/>
      <c r="I167" s="5"/>
      <c r="J167" s="5"/>
      <c r="K167" s="5"/>
    </row>
    <row r="168" spans="1:19" x14ac:dyDescent="0.25">
      <c r="A168" s="62">
        <v>842</v>
      </c>
      <c r="B168" s="5">
        <v>0</v>
      </c>
      <c r="C168" s="5">
        <v>0</v>
      </c>
      <c r="D168" s="5">
        <v>0</v>
      </c>
      <c r="E168" s="135"/>
      <c r="F168" s="5"/>
      <c r="G168" s="5"/>
      <c r="H168" s="5"/>
      <c r="I168" s="5"/>
      <c r="J168" s="5"/>
      <c r="K168" s="5"/>
    </row>
    <row r="169" spans="1:19" ht="30.6" customHeight="1" x14ac:dyDescent="0.25">
      <c r="A169" s="356" t="s">
        <v>319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</row>
    <row r="170" spans="1:19" x14ac:dyDescent="0.25">
      <c r="A170" s="62">
        <v>911</v>
      </c>
      <c r="B170" s="5">
        <v>0</v>
      </c>
      <c r="C170" s="5">
        <v>25</v>
      </c>
      <c r="D170" s="5"/>
      <c r="E170" s="5"/>
      <c r="F170" s="5"/>
      <c r="G170" s="5"/>
      <c r="H170" s="5"/>
      <c r="I170" s="5"/>
      <c r="J170" s="5"/>
      <c r="K170" s="5"/>
    </row>
    <row r="171" spans="1:19" x14ac:dyDescent="0.25">
      <c r="A171" s="62">
        <v>912</v>
      </c>
      <c r="B171" s="5">
        <v>0</v>
      </c>
      <c r="C171" s="5"/>
      <c r="D171" s="5"/>
      <c r="E171" s="5"/>
      <c r="F171" s="5"/>
      <c r="G171" s="5"/>
      <c r="H171" s="5"/>
      <c r="I171" s="5"/>
      <c r="J171" s="5"/>
      <c r="K171" s="5"/>
    </row>
    <row r="172" spans="1:19" x14ac:dyDescent="0.25">
      <c r="A172" s="62">
        <v>921</v>
      </c>
      <c r="B172" s="5">
        <v>1</v>
      </c>
      <c r="C172" s="5">
        <v>25</v>
      </c>
      <c r="D172" s="96">
        <v>0</v>
      </c>
      <c r="E172" s="255"/>
      <c r="F172" s="5"/>
      <c r="G172" s="5"/>
      <c r="H172" s="5"/>
      <c r="I172" s="5"/>
      <c r="J172" s="5"/>
      <c r="K172" s="5"/>
    </row>
    <row r="173" spans="1:19" x14ac:dyDescent="0.25">
      <c r="A173" s="62">
        <v>922</v>
      </c>
      <c r="B173" s="5">
        <v>0</v>
      </c>
      <c r="C173" s="5"/>
      <c r="D173" s="5">
        <v>0</v>
      </c>
      <c r="E173" s="255"/>
      <c r="F173" s="5"/>
      <c r="G173" s="5"/>
      <c r="H173" s="5"/>
      <c r="I173" s="5"/>
      <c r="J173" s="5"/>
      <c r="K173" s="5"/>
    </row>
    <row r="174" spans="1:19" x14ac:dyDescent="0.25">
      <c r="A174" s="62">
        <v>931</v>
      </c>
      <c r="B174" s="5">
        <v>0</v>
      </c>
      <c r="C174" s="5">
        <v>25</v>
      </c>
      <c r="D174" s="5">
        <v>0</v>
      </c>
      <c r="E174" s="135"/>
      <c r="F174" s="5"/>
      <c r="G174" s="5"/>
      <c r="H174" s="5"/>
      <c r="I174" s="5"/>
      <c r="J174" s="5"/>
      <c r="K174" s="5"/>
      <c r="O174" s="252"/>
      <c r="P174" s="252"/>
      <c r="Q174" s="252"/>
      <c r="R174" s="252"/>
      <c r="S174" s="252"/>
    </row>
    <row r="175" spans="1:19" x14ac:dyDescent="0.25">
      <c r="A175" s="361">
        <v>932</v>
      </c>
      <c r="B175" s="5">
        <v>0</v>
      </c>
      <c r="C175" s="5"/>
      <c r="D175" s="108">
        <v>0</v>
      </c>
      <c r="E175" s="5"/>
      <c r="F175" s="108"/>
      <c r="G175" s="108"/>
      <c r="H175" s="108"/>
      <c r="I175" s="108"/>
      <c r="J175" s="108"/>
      <c r="K175" s="108"/>
      <c r="O175" s="252"/>
      <c r="P175" s="252"/>
      <c r="Q175" s="252"/>
      <c r="R175" s="252"/>
      <c r="S175" s="252"/>
    </row>
    <row r="176" spans="1:19" x14ac:dyDescent="0.25">
      <c r="A176" s="361">
        <v>941</v>
      </c>
      <c r="B176" s="5">
        <v>5</v>
      </c>
      <c r="C176" s="5">
        <v>25</v>
      </c>
      <c r="D176" s="108">
        <v>1</v>
      </c>
      <c r="E176" s="260" t="s">
        <v>2843</v>
      </c>
      <c r="F176" s="108"/>
      <c r="G176" s="108"/>
      <c r="H176" s="108"/>
      <c r="I176" s="108"/>
      <c r="J176" s="108"/>
      <c r="K176" s="108"/>
      <c r="O176" s="252"/>
      <c r="P176" s="252"/>
      <c r="Q176" s="252"/>
      <c r="R176" s="252"/>
      <c r="S176" s="252"/>
    </row>
    <row r="177" spans="1:19" x14ac:dyDescent="0.25">
      <c r="A177" s="62">
        <v>942</v>
      </c>
      <c r="B177" s="5">
        <v>0</v>
      </c>
      <c r="C177" s="5"/>
      <c r="D177" s="5"/>
      <c r="E177" s="5"/>
      <c r="F177" s="5"/>
      <c r="G177" s="5"/>
      <c r="H177" s="5"/>
      <c r="I177" s="5"/>
      <c r="J177" s="5"/>
      <c r="K177" s="5"/>
      <c r="O177" s="252"/>
      <c r="P177" s="252"/>
      <c r="Q177" s="252"/>
      <c r="R177" s="252"/>
      <c r="S177" s="252"/>
    </row>
    <row r="178" spans="1:19" x14ac:dyDescent="0.25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O178" s="252"/>
      <c r="P178" s="252"/>
      <c r="Q178" s="252"/>
      <c r="R178" s="252"/>
      <c r="S178" s="252"/>
    </row>
    <row r="179" spans="1:19" x14ac:dyDescent="0.25">
      <c r="A179" s="355" t="s">
        <v>346</v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O179" s="252"/>
      <c r="P179" s="252"/>
      <c r="Q179" s="252"/>
      <c r="R179" s="252"/>
      <c r="S179" s="252"/>
    </row>
    <row r="180" spans="1:19" x14ac:dyDescent="0.25">
      <c r="A180" s="62">
        <v>311</v>
      </c>
      <c r="B180" s="5">
        <v>0</v>
      </c>
      <c r="C180" s="5">
        <v>25</v>
      </c>
      <c r="D180" s="5"/>
      <c r="E180" s="84"/>
      <c r="F180" s="5"/>
      <c r="G180" s="5"/>
      <c r="H180" s="5"/>
      <c r="I180" s="5"/>
      <c r="J180" s="5"/>
      <c r="K180" s="5"/>
      <c r="O180" s="252"/>
      <c r="P180" s="252"/>
      <c r="Q180" s="252"/>
      <c r="R180" s="252"/>
      <c r="S180" s="252"/>
    </row>
    <row r="181" spans="1:19" x14ac:dyDescent="0.25">
      <c r="A181" s="360">
        <v>312</v>
      </c>
      <c r="B181" s="5">
        <v>22</v>
      </c>
      <c r="C181" s="5"/>
      <c r="D181" s="5">
        <v>0</v>
      </c>
      <c r="E181" s="255"/>
      <c r="F181" s="5"/>
      <c r="G181" s="5"/>
      <c r="H181" s="5"/>
      <c r="I181" s="5"/>
      <c r="J181" s="5"/>
      <c r="K181" s="94"/>
      <c r="O181" s="252"/>
      <c r="P181" s="252"/>
      <c r="Q181" s="252"/>
      <c r="R181" s="252"/>
      <c r="S181" s="252"/>
    </row>
    <row r="182" spans="1:19" x14ac:dyDescent="0.25">
      <c r="A182" s="62">
        <v>321</v>
      </c>
      <c r="B182" s="5">
        <v>0</v>
      </c>
      <c r="C182" s="24">
        <v>24</v>
      </c>
      <c r="D182" s="5">
        <v>0</v>
      </c>
      <c r="E182" s="5"/>
      <c r="F182" s="5"/>
      <c r="G182" s="5"/>
      <c r="H182" s="5"/>
      <c r="I182" s="5"/>
      <c r="J182" s="5"/>
      <c r="K182" s="5"/>
    </row>
    <row r="183" spans="1:19" x14ac:dyDescent="0.25">
      <c r="A183" s="62">
        <v>322</v>
      </c>
      <c r="B183" s="5">
        <v>26</v>
      </c>
      <c r="C183" s="5"/>
      <c r="D183" s="5">
        <v>1</v>
      </c>
      <c r="E183" s="135" t="s">
        <v>2843</v>
      </c>
      <c r="F183" s="5"/>
      <c r="G183" s="5"/>
      <c r="H183" s="5"/>
      <c r="I183" s="5"/>
      <c r="J183" s="5"/>
      <c r="K183" s="94"/>
      <c r="O183" t="s">
        <v>6</v>
      </c>
    </row>
    <row r="184" spans="1:19" x14ac:dyDescent="0.25">
      <c r="A184" s="62">
        <v>331</v>
      </c>
      <c r="B184" s="5">
        <v>0</v>
      </c>
      <c r="C184" s="24">
        <v>25</v>
      </c>
      <c r="D184" s="5">
        <v>0</v>
      </c>
      <c r="E184" s="135"/>
      <c r="F184" s="5"/>
      <c r="G184" s="5"/>
      <c r="H184" s="5"/>
      <c r="I184" s="5"/>
      <c r="J184" s="5"/>
      <c r="K184" s="5"/>
      <c r="N184" s="252"/>
      <c r="O184" s="335"/>
      <c r="P184" s="252"/>
    </row>
    <row r="185" spans="1:19" x14ac:dyDescent="0.25">
      <c r="A185" s="62">
        <v>332</v>
      </c>
      <c r="B185" s="5">
        <v>23</v>
      </c>
      <c r="C185" s="5"/>
      <c r="D185" s="5">
        <v>0</v>
      </c>
      <c r="E185" s="135"/>
      <c r="F185" s="5"/>
      <c r="G185" s="5"/>
      <c r="H185" s="5"/>
      <c r="I185" s="5"/>
      <c r="J185" s="5"/>
      <c r="K185" s="94"/>
    </row>
    <row r="186" spans="1:19" x14ac:dyDescent="0.25">
      <c r="A186" s="62">
        <v>341</v>
      </c>
      <c r="B186" s="5">
        <v>0</v>
      </c>
      <c r="C186" s="5">
        <v>25</v>
      </c>
      <c r="D186" s="5">
        <v>0</v>
      </c>
      <c r="E186" s="5"/>
      <c r="F186" s="5"/>
      <c r="G186" s="5"/>
      <c r="H186" s="5"/>
      <c r="I186" s="5"/>
      <c r="J186" s="5"/>
      <c r="K186" s="94"/>
    </row>
    <row r="187" spans="1:19" x14ac:dyDescent="0.25">
      <c r="A187" s="360">
        <v>342</v>
      </c>
      <c r="B187" s="5">
        <v>17</v>
      </c>
      <c r="C187" s="5">
        <v>0</v>
      </c>
      <c r="D187" s="5">
        <v>2</v>
      </c>
      <c r="E187" s="135" t="s">
        <v>2843</v>
      </c>
      <c r="F187" s="5"/>
      <c r="G187" s="5"/>
      <c r="H187" s="5"/>
      <c r="I187" s="5"/>
      <c r="J187" s="5"/>
      <c r="K187" s="5"/>
    </row>
    <row r="188" spans="1:19" x14ac:dyDescent="0.25">
      <c r="A188" s="454"/>
      <c r="B188" s="108"/>
      <c r="C188" s="108"/>
      <c r="D188" s="108"/>
      <c r="E188" s="260"/>
      <c r="F188" s="108"/>
      <c r="G188" s="108"/>
      <c r="H188" s="108"/>
      <c r="I188" s="108"/>
      <c r="J188" s="108"/>
      <c r="K188" s="108"/>
    </row>
    <row r="189" spans="1:19" x14ac:dyDescent="0.25">
      <c r="A189" s="454"/>
      <c r="B189" s="108"/>
      <c r="C189" s="108"/>
      <c r="D189" s="108"/>
      <c r="E189" s="260"/>
      <c r="F189" s="108"/>
      <c r="G189" s="108"/>
      <c r="H189" s="108"/>
      <c r="I189" s="108"/>
      <c r="J189" s="108"/>
      <c r="K189" s="108"/>
    </row>
    <row r="190" spans="1:19" x14ac:dyDescent="0.25">
      <c r="A190" s="265" t="s">
        <v>5799</v>
      </c>
      <c r="B190" s="265">
        <v>22</v>
      </c>
      <c r="C190" s="265"/>
      <c r="D190" s="265"/>
      <c r="E190" s="455"/>
      <c r="F190" s="265"/>
      <c r="G190" s="265"/>
      <c r="H190" s="265"/>
      <c r="I190" s="265"/>
      <c r="J190" s="265"/>
      <c r="K190" s="265"/>
      <c r="L190" s="174"/>
      <c r="M190" s="166"/>
    </row>
    <row r="191" spans="1:19" x14ac:dyDescent="0.25">
      <c r="A191" s="265" t="s">
        <v>6365</v>
      </c>
      <c r="B191" s="265">
        <v>26</v>
      </c>
      <c r="C191" s="265"/>
      <c r="D191" s="265"/>
      <c r="E191" s="455"/>
      <c r="F191" s="265"/>
      <c r="G191" s="265"/>
      <c r="H191" s="265"/>
      <c r="I191" s="265"/>
      <c r="J191" s="265"/>
      <c r="K191" s="265"/>
      <c r="L191" s="174"/>
      <c r="M191" s="166"/>
    </row>
    <row r="192" spans="1:19" ht="15.75" thickBot="1" x14ac:dyDescent="0.3">
      <c r="A192" s="265"/>
      <c r="B192" s="265"/>
      <c r="C192" s="265"/>
      <c r="D192" s="265"/>
      <c r="E192" s="455"/>
      <c r="F192" s="265"/>
      <c r="G192" s="265"/>
      <c r="H192" s="265"/>
      <c r="I192" s="265"/>
      <c r="J192" s="265"/>
      <c r="K192" s="265"/>
      <c r="L192" s="174"/>
      <c r="M192" s="166"/>
    </row>
    <row r="193" spans="1:25" ht="13.9" customHeight="1" thickBot="1" x14ac:dyDescent="0.3">
      <c r="A193" s="456" t="s">
        <v>1776</v>
      </c>
      <c r="B193" s="457">
        <f>SUM(B4:B191)</f>
        <v>1058</v>
      </c>
      <c r="C193" s="457">
        <f>SUM(C4:C190)</f>
        <v>1448</v>
      </c>
      <c r="D193" s="457">
        <f>SUM(D4:D190)</f>
        <v>33</v>
      </c>
      <c r="E193" s="458"/>
      <c r="F193" s="457"/>
      <c r="G193" s="458"/>
      <c r="H193" s="458"/>
      <c r="I193" s="458"/>
      <c r="J193" s="458"/>
      <c r="K193" s="459">
        <f>B193+C193+D193</f>
        <v>2539</v>
      </c>
      <c r="L193" s="166"/>
      <c r="M193" s="166"/>
    </row>
    <row r="194" spans="1:25" x14ac:dyDescent="0.25">
      <c r="A194" s="165"/>
      <c r="B194" s="165"/>
      <c r="C194" s="165"/>
      <c r="D194" s="165"/>
      <c r="E194" s="176" t="s">
        <v>2191</v>
      </c>
      <c r="F194" s="176">
        <v>105</v>
      </c>
      <c r="G194" s="165"/>
      <c r="H194" s="165"/>
      <c r="I194" s="165"/>
      <c r="J194" s="165"/>
      <c r="K194" s="176"/>
      <c r="M194" s="166"/>
    </row>
    <row r="195" spans="1:25" x14ac:dyDescent="0.25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174"/>
      <c r="M195" s="166"/>
    </row>
    <row r="196" spans="1:25" ht="16.899999999999999" customHeight="1" thickBot="1" x14ac:dyDescent="0.3">
      <c r="A196" s="171"/>
      <c r="B196" s="171"/>
      <c r="C196" s="171"/>
      <c r="D196" s="171"/>
      <c r="E196" s="107"/>
      <c r="F196" s="171"/>
      <c r="G196" s="171"/>
      <c r="H196" s="171"/>
      <c r="I196" s="171"/>
      <c r="J196" s="171"/>
      <c r="K196" s="171"/>
      <c r="L196" s="174"/>
      <c r="M196" s="166"/>
    </row>
    <row r="197" spans="1:25" ht="1.9" hidden="1" customHeight="1" thickBot="1" x14ac:dyDescent="0.3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4"/>
      <c r="M197" s="166"/>
    </row>
    <row r="198" spans="1:25" ht="15.75" hidden="1" thickBot="1" x14ac:dyDescent="0.3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4"/>
      <c r="M198" s="166"/>
    </row>
    <row r="199" spans="1:25" ht="15.75" hidden="1" thickBot="1" x14ac:dyDescent="0.3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4"/>
      <c r="M199" s="166"/>
    </row>
    <row r="200" spans="1:25" s="5" customFormat="1" ht="15.75" hidden="1" thickBot="1" x14ac:dyDescent="0.3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166"/>
      <c r="M200" s="166"/>
      <c r="N200"/>
      <c r="O200"/>
      <c r="P200"/>
      <c r="Q200"/>
      <c r="R200"/>
      <c r="S200"/>
      <c r="T200"/>
      <c r="U200"/>
      <c r="V200"/>
      <c r="W200"/>
      <c r="X200"/>
      <c r="Y200" s="77"/>
    </row>
    <row r="201" spans="1:25" ht="15.75" hidden="1" thickBot="1" x14ac:dyDescent="0.3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166"/>
      <c r="M201" s="166"/>
    </row>
    <row r="202" spans="1:25" ht="15.75" hidden="1" thickBot="1" x14ac:dyDescent="0.3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166"/>
      <c r="M202" s="166"/>
    </row>
    <row r="203" spans="1:25" ht="15.75" hidden="1" thickBot="1" x14ac:dyDescent="0.3">
      <c r="A203" s="265"/>
      <c r="B203" s="265"/>
      <c r="C203" s="265"/>
      <c r="D203" s="265"/>
      <c r="E203" s="265"/>
      <c r="F203" s="265"/>
      <c r="G203" s="265"/>
      <c r="H203" s="265"/>
      <c r="I203" s="265"/>
      <c r="J203" s="265"/>
      <c r="K203" s="265"/>
      <c r="L203" s="166"/>
      <c r="M203" s="166"/>
    </row>
    <row r="204" spans="1:25" ht="15.75" thickTop="1" x14ac:dyDescent="0.25">
      <c r="A204" s="267" t="s">
        <v>1266</v>
      </c>
      <c r="B204" s="266"/>
      <c r="C204" s="266"/>
      <c r="D204" s="266"/>
      <c r="E204" s="5"/>
      <c r="F204" s="266"/>
      <c r="G204" s="266"/>
      <c r="H204" s="266"/>
      <c r="I204" s="266"/>
      <c r="J204" s="266"/>
      <c r="K204" s="266"/>
      <c r="L204" s="166"/>
      <c r="M204" s="166"/>
    </row>
    <row r="205" spans="1:25" x14ac:dyDescent="0.25">
      <c r="A205" s="355" t="s">
        <v>2</v>
      </c>
      <c r="B205" s="165"/>
      <c r="C205" s="165"/>
      <c r="D205" s="165"/>
      <c r="E205" s="340"/>
      <c r="F205" s="165"/>
      <c r="G205" s="165"/>
      <c r="H205" s="165"/>
      <c r="I205" s="165"/>
      <c r="J205" s="165"/>
      <c r="K205" s="165"/>
      <c r="L205" s="166"/>
      <c r="M205" s="166"/>
    </row>
    <row r="206" spans="1:25" x14ac:dyDescent="0.25">
      <c r="A206" s="415" t="s">
        <v>6434</v>
      </c>
      <c r="B206" s="165"/>
      <c r="C206" s="165">
        <v>7</v>
      </c>
      <c r="D206" s="165"/>
      <c r="E206" s="340"/>
      <c r="F206" s="165"/>
      <c r="G206" s="165"/>
      <c r="H206" s="165"/>
      <c r="I206" s="165"/>
      <c r="J206" s="165"/>
      <c r="K206" s="165"/>
      <c r="L206" s="166"/>
      <c r="M206" s="166"/>
    </row>
    <row r="207" spans="1:25" x14ac:dyDescent="0.25">
      <c r="A207" s="372" t="s">
        <v>5804</v>
      </c>
      <c r="B207" s="165">
        <v>1</v>
      </c>
      <c r="C207" s="165">
        <v>15</v>
      </c>
      <c r="D207" s="165"/>
      <c r="E207" s="340"/>
      <c r="F207" s="165"/>
      <c r="G207" s="165"/>
      <c r="H207" s="165"/>
      <c r="I207" s="165"/>
      <c r="J207" s="165"/>
      <c r="K207" s="165"/>
      <c r="L207" s="166"/>
      <c r="M207" s="166"/>
    </row>
    <row r="208" spans="1:25" x14ac:dyDescent="0.25">
      <c r="A208" s="372" t="s">
        <v>5156</v>
      </c>
      <c r="B208" s="165">
        <v>0</v>
      </c>
      <c r="C208" s="165">
        <v>13</v>
      </c>
      <c r="D208" s="165"/>
      <c r="E208" s="340"/>
      <c r="F208" s="165"/>
      <c r="G208" s="165"/>
      <c r="H208" s="165"/>
      <c r="I208" s="165"/>
      <c r="J208" s="165"/>
      <c r="K208" s="165"/>
      <c r="L208" s="166"/>
      <c r="M208" s="166"/>
    </row>
    <row r="209" spans="1:24" x14ac:dyDescent="0.25">
      <c r="A209" s="372" t="s">
        <v>5160</v>
      </c>
      <c r="B209" s="165">
        <v>10</v>
      </c>
      <c r="C209" s="165"/>
      <c r="D209" s="165"/>
      <c r="E209" s="340"/>
      <c r="F209" s="165"/>
      <c r="G209" s="165"/>
      <c r="H209" s="165"/>
      <c r="I209" s="165"/>
      <c r="J209" s="165"/>
      <c r="K209" s="165"/>
      <c r="L209" s="166"/>
      <c r="M209" s="166"/>
    </row>
    <row r="210" spans="1:24" x14ac:dyDescent="0.25">
      <c r="A210" s="165" t="s">
        <v>4565</v>
      </c>
      <c r="B210" s="165">
        <v>0</v>
      </c>
      <c r="C210" s="165">
        <v>15</v>
      </c>
      <c r="D210" s="165">
        <v>0</v>
      </c>
      <c r="E210" s="254"/>
      <c r="F210" s="165"/>
      <c r="G210" s="165"/>
      <c r="H210" s="165"/>
      <c r="I210" s="165"/>
      <c r="J210" s="165"/>
      <c r="K210" s="165"/>
      <c r="L210" s="166"/>
      <c r="M210" s="166"/>
    </row>
    <row r="211" spans="1:24" x14ac:dyDescent="0.25">
      <c r="A211" s="165" t="s">
        <v>4528</v>
      </c>
      <c r="B211" s="165">
        <v>0</v>
      </c>
      <c r="C211" s="165">
        <v>0</v>
      </c>
      <c r="D211" s="165"/>
      <c r="E211" s="340"/>
      <c r="F211" s="165"/>
      <c r="G211" s="165"/>
      <c r="H211" s="165"/>
      <c r="I211" s="165"/>
      <c r="J211" s="165"/>
      <c r="K211" s="165"/>
      <c r="L211" s="166"/>
      <c r="M211" s="166"/>
    </row>
    <row r="212" spans="1:24" x14ac:dyDescent="0.25">
      <c r="A212" s="165" t="s">
        <v>4567</v>
      </c>
      <c r="B212" s="165">
        <v>16</v>
      </c>
      <c r="C212" s="165"/>
      <c r="D212" s="165">
        <v>0</v>
      </c>
      <c r="E212" s="254"/>
      <c r="F212" s="165"/>
      <c r="G212" s="165"/>
      <c r="H212" s="165"/>
      <c r="I212" s="165"/>
      <c r="J212" s="165"/>
      <c r="K212" s="165"/>
      <c r="L212" s="166"/>
      <c r="M212" s="166"/>
    </row>
    <row r="213" spans="1:24" x14ac:dyDescent="0.25">
      <c r="A213" s="96" t="s">
        <v>4019</v>
      </c>
      <c r="B213" s="96">
        <v>0</v>
      </c>
      <c r="C213" s="96">
        <v>0</v>
      </c>
      <c r="D213" s="96">
        <v>0</v>
      </c>
      <c r="E213" s="135"/>
      <c r="F213" s="96"/>
      <c r="G213" s="96"/>
      <c r="H213" s="96"/>
      <c r="I213" s="96"/>
      <c r="J213" s="96"/>
      <c r="K213" s="96"/>
      <c r="L213" s="166"/>
      <c r="M213" s="166"/>
      <c r="O213" s="220"/>
      <c r="P213" s="220"/>
    </row>
    <row r="214" spans="1:24" x14ac:dyDescent="0.25">
      <c r="A214" s="96" t="s">
        <v>4023</v>
      </c>
      <c r="B214" s="96">
        <v>0</v>
      </c>
      <c r="C214" s="96"/>
      <c r="D214" s="96"/>
      <c r="E214" s="96"/>
      <c r="F214" s="165"/>
      <c r="G214" s="96"/>
      <c r="H214" s="96"/>
      <c r="I214" s="96"/>
      <c r="J214" s="96"/>
      <c r="K214" s="96"/>
      <c r="L214" s="166"/>
      <c r="M214" s="166"/>
      <c r="O214" s="220"/>
      <c r="P214" s="220"/>
    </row>
    <row r="215" spans="1:24" x14ac:dyDescent="0.25">
      <c r="A215" s="96" t="s">
        <v>5284</v>
      </c>
      <c r="B215" s="96">
        <v>19</v>
      </c>
      <c r="C215" s="96"/>
      <c r="D215" s="96">
        <v>1</v>
      </c>
      <c r="E215" s="254" t="s">
        <v>2843</v>
      </c>
      <c r="F215" s="165"/>
      <c r="G215" s="96"/>
      <c r="H215" s="96"/>
      <c r="I215" s="96"/>
      <c r="J215" s="96"/>
      <c r="K215" s="96"/>
      <c r="L215" s="166"/>
      <c r="M215" s="166"/>
      <c r="O215" s="220"/>
      <c r="P215" s="220"/>
    </row>
    <row r="216" spans="1:24" s="5" customFormat="1" x14ac:dyDescent="0.25">
      <c r="A216" s="96"/>
      <c r="B216" s="163"/>
      <c r="C216" s="163"/>
      <c r="D216" s="96"/>
      <c r="E216" s="135"/>
      <c r="F216" s="165" t="s">
        <v>1759</v>
      </c>
      <c r="G216" s="96"/>
      <c r="H216" s="96"/>
      <c r="I216" s="96"/>
      <c r="J216" s="96"/>
      <c r="K216" s="96"/>
      <c r="L216" s="166"/>
      <c r="M216" s="166"/>
      <c r="N216"/>
      <c r="O216" s="220"/>
      <c r="P216" s="220"/>
      <c r="Q216"/>
      <c r="R216"/>
      <c r="S216"/>
      <c r="T216"/>
      <c r="U216"/>
      <c r="V216"/>
      <c r="W216"/>
      <c r="X216"/>
    </row>
    <row r="217" spans="1:24" x14ac:dyDescent="0.25">
      <c r="A217" s="24"/>
      <c r="B217" s="274"/>
      <c r="C217" s="274"/>
      <c r="D217" s="24"/>
      <c r="E217" s="5"/>
      <c r="F217" s="24">
        <f>SUM(C206+C226+C233+C242+C256)</f>
        <v>58</v>
      </c>
      <c r="G217" s="24">
        <f>SUM(C207+C227+C235+C257+C244)</f>
        <v>85</v>
      </c>
      <c r="H217" s="24">
        <f>SUM(C208+C228+C237+C246+C258)</f>
        <v>83</v>
      </c>
      <c r="I217" s="24">
        <f>C210+C229+C248</f>
        <v>43</v>
      </c>
      <c r="J217" s="24">
        <f>SUM(C213+C214+C215+C250+C251)</f>
        <v>0</v>
      </c>
      <c r="K217" s="170">
        <f>SUM(F217:J217)</f>
        <v>269</v>
      </c>
      <c r="L217" s="301"/>
      <c r="O217" s="220"/>
      <c r="P217" s="220"/>
      <c r="S217" s="220"/>
      <c r="T217" s="220"/>
      <c r="U217" s="220"/>
      <c r="V217" s="220"/>
    </row>
    <row r="218" spans="1:24" x14ac:dyDescent="0.25">
      <c r="A218" s="96"/>
      <c r="B218" s="163"/>
      <c r="C218" s="163"/>
      <c r="D218" s="96"/>
      <c r="E218" s="96"/>
      <c r="F218" s="96" t="s">
        <v>1770</v>
      </c>
      <c r="G218" s="96"/>
      <c r="H218" s="96"/>
      <c r="I218" s="96"/>
      <c r="J218" s="96"/>
      <c r="K218" s="96"/>
      <c r="L218" s="174"/>
      <c r="M218" s="166"/>
      <c r="O218" s="220"/>
      <c r="P218" s="220"/>
      <c r="S218" s="220"/>
    </row>
    <row r="219" spans="1:24" x14ac:dyDescent="0.25">
      <c r="A219" s="171"/>
      <c r="B219" s="278"/>
      <c r="C219" s="278"/>
      <c r="D219" s="165"/>
      <c r="E219" s="178"/>
      <c r="F219" s="341">
        <f>SUM(B234+B243)</f>
        <v>12</v>
      </c>
      <c r="G219" s="96">
        <f>SUM(B207+B227+B235+B236+B244+B245+B257)</f>
        <v>29</v>
      </c>
      <c r="H219" s="96">
        <f>SUM(B208+B209+B228+B237+B238+B246+B247+B258)</f>
        <v>40</v>
      </c>
      <c r="I219" s="96">
        <f>SUM(B210+B211+B229+B248+B249+B212)</f>
        <v>36</v>
      </c>
      <c r="J219" s="165">
        <f>SUM(B213+B214+B215+B250+B251)</f>
        <v>39</v>
      </c>
      <c r="K219" s="176">
        <f>SUM(F219:J219)</f>
        <v>156</v>
      </c>
      <c r="L219" s="174"/>
      <c r="M219" s="166"/>
      <c r="S219" s="220"/>
      <c r="T219" s="220"/>
    </row>
    <row r="220" spans="1:24" x14ac:dyDescent="0.25">
      <c r="A220" s="96"/>
      <c r="B220" s="278"/>
      <c r="C220" s="278"/>
      <c r="D220" s="165"/>
      <c r="E220" s="254"/>
      <c r="F220" s="96" t="s">
        <v>1775</v>
      </c>
      <c r="G220" s="165"/>
      <c r="H220" s="165"/>
      <c r="I220" s="165"/>
      <c r="J220" s="165"/>
      <c r="K220" s="165"/>
      <c r="L220" s="174"/>
      <c r="M220" s="166"/>
      <c r="S220" s="220"/>
      <c r="T220" s="220"/>
    </row>
    <row r="221" spans="1:24" x14ac:dyDescent="0.25">
      <c r="A221" s="268"/>
      <c r="B221" s="278"/>
      <c r="C221" s="278"/>
      <c r="D221" s="165"/>
      <c r="E221" s="178"/>
      <c r="F221" s="165">
        <f>D236+D245</f>
        <v>0</v>
      </c>
      <c r="G221" s="165">
        <f>SUM(F221)</f>
        <v>0</v>
      </c>
      <c r="H221" s="165">
        <f>SUM(D246)</f>
        <v>1</v>
      </c>
      <c r="I221" s="165">
        <f>SUM(D210+D211+D212+D229+D248+D249)</f>
        <v>0</v>
      </c>
      <c r="J221" s="165">
        <f>SUM(D213+D214+D215+D250+D251)</f>
        <v>2</v>
      </c>
      <c r="K221" s="176">
        <f>SUM(F221:J221)</f>
        <v>3</v>
      </c>
      <c r="L221" s="174"/>
      <c r="M221" s="166"/>
    </row>
    <row r="222" spans="1:24" x14ac:dyDescent="0.25">
      <c r="A222" s="254"/>
      <c r="B222" s="163"/>
      <c r="C222" s="163"/>
      <c r="D222" s="96"/>
      <c r="F222" s="96" t="s">
        <v>1776</v>
      </c>
      <c r="G222" s="96"/>
      <c r="H222" s="96"/>
      <c r="I222" s="96"/>
      <c r="J222" s="96"/>
      <c r="K222" s="96"/>
      <c r="L222" s="174"/>
      <c r="M222" s="166"/>
    </row>
    <row r="223" spans="1:24" x14ac:dyDescent="0.25">
      <c r="A223" s="96"/>
      <c r="B223" s="163"/>
      <c r="C223" s="163"/>
      <c r="D223" s="96"/>
      <c r="E223" s="96"/>
      <c r="F223" s="5">
        <f>F217+F219+F221</f>
        <v>70</v>
      </c>
      <c r="G223" s="96">
        <f>SUM(G217+G219+G221)</f>
        <v>114</v>
      </c>
      <c r="H223" s="96">
        <f>SUM(H217+H219+H221)</f>
        <v>124</v>
      </c>
      <c r="I223" s="96">
        <f>SUM(I217+I219+I221)</f>
        <v>79</v>
      </c>
      <c r="J223" s="96">
        <f>SUM(J217+J219+J221)</f>
        <v>41</v>
      </c>
      <c r="K223" s="167">
        <f>SUM(K217:K222)</f>
        <v>428</v>
      </c>
      <c r="L223" s="174"/>
      <c r="M223" s="166"/>
      <c r="O223" s="220"/>
      <c r="P223" s="220"/>
    </row>
    <row r="224" spans="1:24" x14ac:dyDescent="0.25">
      <c r="A224" s="96"/>
      <c r="B224" s="163"/>
      <c r="C224" s="163"/>
      <c r="D224" s="96"/>
      <c r="E224" s="96"/>
      <c r="F224" s="5"/>
      <c r="G224" s="96"/>
      <c r="H224" s="96"/>
      <c r="I224" s="167"/>
      <c r="J224" s="167">
        <f>SUM(F223:J223)</f>
        <v>428</v>
      </c>
      <c r="K224" s="167"/>
      <c r="L224" s="174"/>
      <c r="M224" s="166"/>
      <c r="O224" s="220"/>
      <c r="P224" s="220"/>
    </row>
    <row r="225" spans="1:16" x14ac:dyDescent="0.25">
      <c r="A225" s="84" t="s">
        <v>3386</v>
      </c>
      <c r="B225" s="163"/>
      <c r="C225" s="163"/>
      <c r="D225" s="96"/>
      <c r="E225" s="96"/>
      <c r="F225" s="5"/>
      <c r="G225" s="96"/>
      <c r="H225" s="96"/>
      <c r="I225" s="96"/>
      <c r="J225" s="96"/>
      <c r="K225" s="167"/>
      <c r="L225" s="174"/>
      <c r="M225" s="166"/>
      <c r="O225" s="220"/>
      <c r="P225" s="220"/>
    </row>
    <row r="226" spans="1:16" x14ac:dyDescent="0.25">
      <c r="A226" s="156" t="s">
        <v>6433</v>
      </c>
      <c r="B226" s="163"/>
      <c r="C226" s="163">
        <v>11</v>
      </c>
      <c r="D226" s="96"/>
      <c r="E226" s="96"/>
      <c r="F226" s="5"/>
      <c r="G226" s="96"/>
      <c r="H226" s="96"/>
      <c r="I226" s="96"/>
      <c r="J226" s="96"/>
      <c r="K226" s="167"/>
      <c r="L226" s="174"/>
      <c r="M226" s="166"/>
      <c r="O226" s="220"/>
      <c r="P226" s="220"/>
    </row>
    <row r="227" spans="1:16" x14ac:dyDescent="0.25">
      <c r="A227" s="6" t="s">
        <v>5803</v>
      </c>
      <c r="B227" s="163">
        <v>0</v>
      </c>
      <c r="C227" s="163">
        <v>15</v>
      </c>
      <c r="D227" s="96"/>
      <c r="E227" s="96"/>
      <c r="F227" s="5"/>
      <c r="G227" s="96"/>
      <c r="H227" s="96"/>
      <c r="I227" s="96"/>
      <c r="J227" s="96"/>
      <c r="K227" s="167"/>
      <c r="L227" s="174"/>
      <c r="M227" s="166"/>
      <c r="O227" s="220"/>
      <c r="P227" s="220"/>
    </row>
    <row r="228" spans="1:16" x14ac:dyDescent="0.25">
      <c r="A228" s="6" t="s">
        <v>5155</v>
      </c>
      <c r="B228" s="163">
        <v>0</v>
      </c>
      <c r="C228" s="163">
        <v>15</v>
      </c>
      <c r="D228" s="96"/>
      <c r="E228" s="96"/>
      <c r="F228" s="5"/>
      <c r="G228" s="96"/>
      <c r="H228" s="96"/>
      <c r="I228" s="96"/>
      <c r="J228" s="96"/>
      <c r="K228" s="167"/>
      <c r="L228" s="174"/>
      <c r="M228" s="166"/>
      <c r="O228" s="220"/>
      <c r="P228" s="220"/>
    </row>
    <row r="229" spans="1:16" x14ac:dyDescent="0.25">
      <c r="A229" s="96" t="s">
        <v>4566</v>
      </c>
      <c r="B229" s="163">
        <v>3</v>
      </c>
      <c r="C229" s="163">
        <v>15</v>
      </c>
      <c r="D229" s="96"/>
      <c r="E229" s="96"/>
      <c r="F229" s="96"/>
      <c r="G229" s="96"/>
      <c r="H229" s="96"/>
      <c r="I229" s="167"/>
      <c r="J229" s="167"/>
      <c r="K229" s="167"/>
      <c r="L229" s="174"/>
      <c r="M229" s="166"/>
      <c r="O229" s="220"/>
    </row>
    <row r="230" spans="1:16" x14ac:dyDescent="0.25">
      <c r="A230" s="96"/>
      <c r="B230" s="96"/>
      <c r="C230" s="96"/>
      <c r="D230" s="96"/>
      <c r="E230" s="254"/>
      <c r="F230" s="96"/>
      <c r="G230" s="96"/>
      <c r="H230" s="96"/>
      <c r="I230" s="96"/>
      <c r="J230" s="96"/>
      <c r="K230" s="167"/>
      <c r="L230" s="174"/>
      <c r="M230" s="166"/>
    </row>
    <row r="231" spans="1:16" x14ac:dyDescent="0.25">
      <c r="A231" s="96"/>
      <c r="B231" s="163"/>
      <c r="C231" s="163"/>
      <c r="D231" s="96"/>
      <c r="E231" s="96"/>
      <c r="G231" s="96"/>
      <c r="H231" s="96"/>
      <c r="I231" s="96"/>
      <c r="J231" s="96"/>
      <c r="K231" s="96"/>
      <c r="L231" s="174"/>
      <c r="M231" s="166"/>
    </row>
    <row r="232" spans="1:16" ht="30.6" customHeight="1" x14ac:dyDescent="0.25">
      <c r="A232" s="370" t="s">
        <v>178</v>
      </c>
      <c r="B232" s="163"/>
      <c r="C232" s="163"/>
      <c r="D232" s="96"/>
      <c r="E232" s="96"/>
      <c r="F232" s="96"/>
      <c r="G232" s="96"/>
      <c r="H232" s="96"/>
      <c r="I232" s="96"/>
      <c r="J232" s="96"/>
      <c r="K232" s="96"/>
      <c r="L232" s="174"/>
      <c r="M232" s="166"/>
      <c r="O232" s="220"/>
    </row>
    <row r="233" spans="1:16" ht="13.9" customHeight="1" x14ac:dyDescent="0.25">
      <c r="A233" s="418" t="s">
        <v>6436</v>
      </c>
      <c r="B233" s="163"/>
      <c r="C233" s="163">
        <v>14</v>
      </c>
      <c r="D233" s="96"/>
      <c r="E233" s="96"/>
      <c r="F233" s="96"/>
      <c r="G233" s="96"/>
      <c r="H233" s="96"/>
      <c r="I233" s="96"/>
      <c r="J233" s="96"/>
      <c r="K233" s="96"/>
      <c r="L233" s="174"/>
      <c r="M233" s="166"/>
      <c r="O233" s="220"/>
    </row>
    <row r="234" spans="1:16" ht="13.9" customHeight="1" x14ac:dyDescent="0.25">
      <c r="A234" s="418" t="s">
        <v>6438</v>
      </c>
      <c r="B234" s="163">
        <v>7</v>
      </c>
      <c r="C234" s="163"/>
      <c r="D234" s="96"/>
      <c r="E234" s="96"/>
      <c r="F234" s="96"/>
      <c r="G234" s="96"/>
      <c r="H234" s="96"/>
      <c r="I234" s="96"/>
      <c r="J234" s="96"/>
      <c r="K234" s="96"/>
      <c r="L234" s="174"/>
      <c r="M234" s="166"/>
      <c r="O234" s="220"/>
    </row>
    <row r="235" spans="1:16" ht="13.15" customHeight="1" x14ac:dyDescent="0.25">
      <c r="A235" s="373" t="s">
        <v>5805</v>
      </c>
      <c r="B235" s="163"/>
      <c r="C235" s="163">
        <v>15</v>
      </c>
      <c r="D235" s="96"/>
      <c r="E235" s="96"/>
      <c r="F235" s="96"/>
      <c r="G235" s="96"/>
      <c r="H235" s="96"/>
      <c r="I235" s="96"/>
      <c r="J235" s="96"/>
      <c r="K235" s="96"/>
      <c r="L235" s="174"/>
      <c r="M235" s="166"/>
      <c r="O235" s="220"/>
    </row>
    <row r="236" spans="1:16" ht="16.149999999999999" customHeight="1" x14ac:dyDescent="0.25">
      <c r="A236" s="373" t="s">
        <v>5770</v>
      </c>
      <c r="B236" s="163">
        <v>12</v>
      </c>
      <c r="C236" s="163"/>
      <c r="D236" s="96">
        <v>0</v>
      </c>
      <c r="E236" s="254"/>
      <c r="F236" s="96"/>
      <c r="G236" s="96"/>
      <c r="H236" s="96"/>
      <c r="I236" s="96"/>
      <c r="J236" s="96"/>
      <c r="K236" s="96"/>
      <c r="L236" s="174"/>
      <c r="M236" s="166"/>
      <c r="O236" s="220"/>
    </row>
    <row r="237" spans="1:16" ht="13.9" customHeight="1" x14ac:dyDescent="0.25">
      <c r="A237" s="373" t="s">
        <v>5157</v>
      </c>
      <c r="B237" s="163">
        <v>1</v>
      </c>
      <c r="C237" s="163">
        <v>15</v>
      </c>
      <c r="D237" s="96">
        <v>0</v>
      </c>
      <c r="E237" s="96"/>
      <c r="F237" s="96"/>
      <c r="G237" s="96"/>
      <c r="H237" s="96"/>
      <c r="I237" s="96"/>
      <c r="J237" s="96"/>
      <c r="K237" s="96"/>
      <c r="L237" s="174"/>
      <c r="M237" s="166"/>
      <c r="O237" s="220"/>
    </row>
    <row r="238" spans="1:16" ht="13.9" customHeight="1" x14ac:dyDescent="0.25">
      <c r="A238" s="373" t="s">
        <v>5161</v>
      </c>
      <c r="B238" s="163">
        <v>18</v>
      </c>
      <c r="C238" s="163"/>
      <c r="D238" s="96">
        <v>0</v>
      </c>
      <c r="E238" s="5"/>
      <c r="F238" s="96"/>
      <c r="G238" s="96"/>
      <c r="H238" s="96"/>
      <c r="I238" s="96"/>
      <c r="J238" s="96"/>
      <c r="K238" s="96"/>
      <c r="L238" s="174"/>
      <c r="M238" s="166"/>
      <c r="O238" s="220"/>
    </row>
    <row r="239" spans="1:16" ht="13.9" customHeight="1" x14ac:dyDescent="0.25">
      <c r="A239" s="373"/>
      <c r="B239" s="163"/>
      <c r="C239" s="163"/>
      <c r="D239" s="96"/>
      <c r="E239" s="5"/>
      <c r="F239" s="96"/>
      <c r="G239" s="96"/>
      <c r="H239" s="96"/>
      <c r="I239" s="96"/>
      <c r="J239" s="96"/>
      <c r="K239" s="96"/>
      <c r="L239" s="174"/>
      <c r="M239" s="166"/>
      <c r="O239" s="220"/>
    </row>
    <row r="240" spans="1:16" x14ac:dyDescent="0.25">
      <c r="A240" s="96"/>
      <c r="B240" s="163"/>
      <c r="C240" s="163"/>
      <c r="D240" s="96"/>
      <c r="E240" s="96"/>
      <c r="F240" s="96"/>
      <c r="G240" s="96"/>
      <c r="H240" s="96"/>
      <c r="I240" s="96"/>
      <c r="J240" s="96"/>
      <c r="K240" s="96"/>
      <c r="L240" s="174"/>
      <c r="M240" s="166"/>
      <c r="N240" s="252"/>
    </row>
    <row r="241" spans="1:18" x14ac:dyDescent="0.25">
      <c r="A241" s="355" t="s">
        <v>346</v>
      </c>
      <c r="B241" s="163"/>
      <c r="C241" s="163"/>
      <c r="D241" s="96"/>
      <c r="E241" s="96"/>
      <c r="F241" s="96"/>
      <c r="G241" s="96"/>
      <c r="H241" s="96"/>
      <c r="I241" s="96"/>
      <c r="J241" s="96"/>
      <c r="K241" s="96"/>
      <c r="L241" s="174"/>
      <c r="M241" s="166"/>
      <c r="O241" s="220"/>
    </row>
    <row r="242" spans="1:18" x14ac:dyDescent="0.25">
      <c r="A242" s="138" t="s">
        <v>6437</v>
      </c>
      <c r="B242" s="163"/>
      <c r="C242" s="163">
        <v>12</v>
      </c>
      <c r="D242" s="96"/>
      <c r="E242" s="96"/>
      <c r="F242" s="96"/>
      <c r="G242" s="96"/>
      <c r="H242" s="96"/>
      <c r="I242" s="96"/>
      <c r="J242" s="96"/>
      <c r="K242" s="96"/>
      <c r="L242" s="174"/>
      <c r="M242" s="166"/>
      <c r="O242" s="220"/>
    </row>
    <row r="243" spans="1:18" x14ac:dyDescent="0.25">
      <c r="A243" s="138" t="s">
        <v>6435</v>
      </c>
      <c r="B243" s="163">
        <v>5</v>
      </c>
      <c r="C243" s="163"/>
      <c r="D243" s="96"/>
      <c r="E243" s="96"/>
      <c r="F243" s="96"/>
      <c r="G243" s="96"/>
      <c r="H243" s="96"/>
      <c r="I243" s="96"/>
      <c r="J243" s="96"/>
      <c r="K243" s="96"/>
      <c r="L243" s="174"/>
      <c r="M243" s="166"/>
      <c r="O243" s="220"/>
    </row>
    <row r="244" spans="1:18" x14ac:dyDescent="0.25">
      <c r="A244" s="51" t="s">
        <v>5802</v>
      </c>
      <c r="B244" s="163">
        <v>1</v>
      </c>
      <c r="C244" s="163">
        <v>15</v>
      </c>
      <c r="D244" s="96"/>
      <c r="E244" s="96"/>
      <c r="F244" s="96"/>
      <c r="G244" s="96"/>
      <c r="H244" s="96"/>
      <c r="I244" s="96"/>
      <c r="J244" s="96"/>
      <c r="K244" s="96"/>
      <c r="L244" s="174"/>
      <c r="M244" s="166"/>
      <c r="O244" s="220"/>
    </row>
    <row r="245" spans="1:18" x14ac:dyDescent="0.25">
      <c r="A245" s="51" t="s">
        <v>5771</v>
      </c>
      <c r="B245" s="163">
        <v>13</v>
      </c>
      <c r="C245" s="163"/>
      <c r="D245" s="96">
        <v>0</v>
      </c>
      <c r="E245" s="254"/>
      <c r="F245" s="96"/>
      <c r="G245" s="96"/>
      <c r="H245" s="96"/>
      <c r="I245" s="96"/>
      <c r="J245" s="96"/>
      <c r="K245" s="96"/>
      <c r="L245" s="174"/>
      <c r="M245" s="166"/>
      <c r="O245" s="220"/>
    </row>
    <row r="246" spans="1:18" x14ac:dyDescent="0.25">
      <c r="A246" s="51" t="s">
        <v>5154</v>
      </c>
      <c r="B246" s="163">
        <v>1</v>
      </c>
      <c r="C246" s="163">
        <v>15</v>
      </c>
      <c r="D246" s="96">
        <v>1</v>
      </c>
      <c r="E246" s="96"/>
      <c r="F246" s="96"/>
      <c r="G246" s="96"/>
      <c r="H246" s="96"/>
      <c r="I246" s="96"/>
      <c r="J246" s="96"/>
      <c r="K246" s="96"/>
      <c r="L246" s="174"/>
      <c r="M246" s="166"/>
      <c r="O246" s="220"/>
    </row>
    <row r="247" spans="1:18" x14ac:dyDescent="0.25">
      <c r="A247" s="51" t="s">
        <v>5159</v>
      </c>
      <c r="B247" s="163">
        <v>10</v>
      </c>
      <c r="C247" s="163"/>
      <c r="D247" s="96">
        <v>0</v>
      </c>
      <c r="F247" s="96"/>
      <c r="G247" s="96"/>
      <c r="H247" s="96"/>
      <c r="I247" s="96"/>
      <c r="J247" s="96"/>
      <c r="K247" s="96"/>
      <c r="L247" s="174"/>
      <c r="M247" s="166"/>
      <c r="O247" s="220"/>
    </row>
    <row r="248" spans="1:18" x14ac:dyDescent="0.25">
      <c r="A248" s="96" t="s">
        <v>4529</v>
      </c>
      <c r="B248" s="163">
        <v>1</v>
      </c>
      <c r="C248" s="163">
        <v>13</v>
      </c>
      <c r="D248" s="96">
        <v>0</v>
      </c>
      <c r="E248" s="96"/>
      <c r="F248" s="96"/>
      <c r="G248" s="96"/>
      <c r="H248" s="96"/>
      <c r="I248" s="96"/>
      <c r="J248" s="96"/>
      <c r="K248" s="96"/>
      <c r="L248" s="174"/>
      <c r="M248" s="166"/>
      <c r="O248" s="220"/>
    </row>
    <row r="249" spans="1:18" x14ac:dyDescent="0.25">
      <c r="A249" s="96" t="s">
        <v>4530</v>
      </c>
      <c r="B249" s="163">
        <v>16</v>
      </c>
      <c r="C249" s="163"/>
      <c r="D249" s="96">
        <v>0</v>
      </c>
      <c r="E249" s="135"/>
      <c r="F249" s="96"/>
      <c r="G249" s="96"/>
      <c r="H249" s="96"/>
      <c r="I249" s="96"/>
      <c r="J249" s="96"/>
      <c r="K249" s="96"/>
      <c r="L249" s="174"/>
      <c r="M249" s="166"/>
      <c r="N249" s="166"/>
      <c r="O249" s="342"/>
    </row>
    <row r="250" spans="1:18" x14ac:dyDescent="0.25">
      <c r="A250" s="5" t="s">
        <v>4022</v>
      </c>
      <c r="B250" s="271">
        <v>0</v>
      </c>
      <c r="C250" s="271">
        <v>0</v>
      </c>
      <c r="D250" s="5">
        <v>0</v>
      </c>
      <c r="E250" s="135"/>
      <c r="F250" s="96"/>
      <c r="G250" s="96"/>
      <c r="H250" s="96"/>
      <c r="I250" s="96"/>
      <c r="J250" s="96"/>
      <c r="K250" s="96"/>
      <c r="L250" s="166"/>
      <c r="M250" s="166"/>
      <c r="N250" s="335"/>
      <c r="O250" s="335"/>
      <c r="P250" s="252"/>
      <c r="Q250" s="252"/>
      <c r="R250" s="252"/>
    </row>
    <row r="251" spans="1:18" x14ac:dyDescent="0.25">
      <c r="A251" s="5" t="s">
        <v>4024</v>
      </c>
      <c r="B251" s="271">
        <v>20</v>
      </c>
      <c r="C251" s="271"/>
      <c r="D251" s="5">
        <v>1</v>
      </c>
      <c r="E251" s="135" t="s">
        <v>2843</v>
      </c>
      <c r="F251" s="96"/>
      <c r="G251" s="96"/>
      <c r="H251" s="96"/>
      <c r="I251" s="96"/>
      <c r="J251" s="96"/>
      <c r="K251" s="96"/>
      <c r="L251" s="166"/>
      <c r="M251" s="166"/>
      <c r="N251" s="166"/>
      <c r="O251" s="166"/>
    </row>
    <row r="252" spans="1:18" x14ac:dyDescent="0.25">
      <c r="A252" s="5"/>
      <c r="B252" s="271"/>
      <c r="C252" s="271"/>
      <c r="D252" s="5"/>
      <c r="E252" s="135"/>
      <c r="F252" s="96"/>
      <c r="G252" s="96"/>
      <c r="H252" s="96"/>
      <c r="I252" s="96"/>
      <c r="J252" s="96"/>
      <c r="K252" s="96"/>
      <c r="L252" s="166"/>
      <c r="M252" s="166"/>
      <c r="N252" s="166"/>
      <c r="O252" s="166"/>
    </row>
    <row r="253" spans="1:18" x14ac:dyDescent="0.25">
      <c r="A253" s="5"/>
      <c r="B253" s="271"/>
      <c r="C253" s="271"/>
      <c r="D253" s="5"/>
      <c r="E253" s="135"/>
      <c r="F253" s="96"/>
      <c r="G253" s="96"/>
      <c r="H253" s="96"/>
      <c r="I253" s="96"/>
      <c r="J253" s="96"/>
      <c r="K253" s="96"/>
      <c r="L253" s="166"/>
      <c r="M253" s="166"/>
      <c r="N253" s="166"/>
      <c r="O253" s="166"/>
    </row>
    <row r="254" spans="1:18" x14ac:dyDescent="0.25">
      <c r="A254" s="5"/>
      <c r="B254" s="271"/>
      <c r="C254" s="271"/>
      <c r="D254" s="5"/>
      <c r="E254" s="135"/>
      <c r="F254" s="96"/>
      <c r="G254" s="96"/>
      <c r="H254" s="96"/>
      <c r="I254" s="96"/>
      <c r="J254" s="96"/>
      <c r="K254" s="96"/>
      <c r="L254" s="166"/>
      <c r="M254" s="166"/>
      <c r="N254" s="166"/>
      <c r="O254" s="166"/>
    </row>
    <row r="255" spans="1:18" x14ac:dyDescent="0.25">
      <c r="A255" s="94" t="s">
        <v>3</v>
      </c>
      <c r="B255" s="271"/>
      <c r="C255" s="271"/>
      <c r="D255" s="5"/>
      <c r="E255" s="135"/>
      <c r="F255" s="96"/>
      <c r="G255" s="96"/>
      <c r="H255" s="96"/>
      <c r="I255" s="96"/>
      <c r="J255" s="96"/>
      <c r="K255" s="96"/>
      <c r="L255" s="166"/>
      <c r="M255" s="166"/>
      <c r="N255" s="166"/>
      <c r="O255" s="166"/>
    </row>
    <row r="256" spans="1:18" x14ac:dyDescent="0.25">
      <c r="A256" s="135" t="s">
        <v>6439</v>
      </c>
      <c r="B256" s="271"/>
      <c r="C256" s="271">
        <v>14</v>
      </c>
      <c r="D256" s="5"/>
      <c r="E256" s="135"/>
      <c r="F256" s="96"/>
      <c r="G256" s="96"/>
      <c r="H256" s="96"/>
      <c r="I256" s="96"/>
      <c r="J256" s="96"/>
      <c r="K256" s="96"/>
      <c r="L256" s="166"/>
      <c r="M256" s="166"/>
      <c r="N256" s="166"/>
      <c r="O256" s="166"/>
    </row>
    <row r="257" spans="1:18" x14ac:dyDescent="0.25">
      <c r="A257" s="6" t="s">
        <v>5806</v>
      </c>
      <c r="B257" s="271">
        <v>2</v>
      </c>
      <c r="C257" s="271">
        <v>25</v>
      </c>
      <c r="D257" s="5"/>
      <c r="E257" s="135"/>
      <c r="F257" s="96"/>
      <c r="G257" s="96"/>
      <c r="H257" s="96"/>
      <c r="I257" s="96"/>
      <c r="J257" s="96"/>
      <c r="K257" s="96"/>
      <c r="L257" s="166"/>
      <c r="M257" s="166"/>
      <c r="N257" s="166"/>
      <c r="O257" s="166"/>
    </row>
    <row r="258" spans="1:18" x14ac:dyDescent="0.25">
      <c r="A258" s="5" t="s">
        <v>5158</v>
      </c>
      <c r="B258" s="271"/>
      <c r="C258" s="271">
        <v>25</v>
      </c>
      <c r="D258" s="5"/>
      <c r="E258" s="135"/>
      <c r="F258" s="96"/>
      <c r="G258" s="96"/>
      <c r="H258" s="96"/>
      <c r="I258" s="96"/>
      <c r="J258" s="96"/>
      <c r="K258" s="96"/>
      <c r="L258" s="166"/>
      <c r="M258" s="166"/>
      <c r="N258" s="166"/>
      <c r="O258" s="166"/>
    </row>
    <row r="259" spans="1:18" ht="15.75" thickBot="1" x14ac:dyDescent="0.3">
      <c r="A259" s="5"/>
      <c r="B259" s="271"/>
      <c r="C259" s="271"/>
      <c r="D259" s="5"/>
      <c r="E259" s="135"/>
      <c r="F259" s="96"/>
      <c r="G259" s="96"/>
      <c r="H259" s="96"/>
      <c r="I259" s="96"/>
      <c r="J259" s="96"/>
      <c r="K259" s="96"/>
      <c r="L259" s="166"/>
      <c r="M259" s="166"/>
    </row>
    <row r="260" spans="1:18" ht="15.75" thickBot="1" x14ac:dyDescent="0.3">
      <c r="A260" s="179" t="s">
        <v>1739</v>
      </c>
      <c r="B260" s="179">
        <f>SUM(B204:B259)</f>
        <v>156</v>
      </c>
      <c r="C260" s="179">
        <f>SUM(C204:C259)</f>
        <v>269</v>
      </c>
      <c r="D260" s="179">
        <f>SUM(D208:D258)</f>
        <v>3</v>
      </c>
      <c r="E260" s="292" t="s">
        <v>6188</v>
      </c>
      <c r="F260" s="179"/>
      <c r="G260" s="179"/>
      <c r="H260" s="179"/>
      <c r="I260" s="179"/>
      <c r="J260" s="179"/>
      <c r="K260" s="179">
        <f>B260+C260+D260</f>
        <v>428</v>
      </c>
    </row>
    <row r="261" spans="1:18" ht="15.75" thickTop="1" x14ac:dyDescent="0.25">
      <c r="A261" s="24" t="s">
        <v>1802</v>
      </c>
      <c r="B261" s="24">
        <f>B260+B193</f>
        <v>1214</v>
      </c>
      <c r="C261" s="24">
        <f>C193+C260</f>
        <v>1717</v>
      </c>
      <c r="D261" s="24">
        <f>D193+D260</f>
        <v>36</v>
      </c>
      <c r="E261" s="24"/>
      <c r="F261" s="24"/>
      <c r="G261" s="24"/>
      <c r="H261" s="24"/>
      <c r="I261" s="24"/>
      <c r="J261" s="24"/>
      <c r="K261" s="24">
        <f>K260+K193</f>
        <v>2967</v>
      </c>
    </row>
    <row r="264" spans="1:18" x14ac:dyDescent="0.25">
      <c r="A264" s="529" t="s">
        <v>2567</v>
      </c>
      <c r="B264" s="529"/>
      <c r="C264" s="529"/>
      <c r="D264" s="529"/>
      <c r="F264" s="250"/>
      <c r="G264" s="250"/>
      <c r="H264" s="250"/>
      <c r="M264" s="529" t="s">
        <v>2568</v>
      </c>
      <c r="N264" s="529"/>
    </row>
    <row r="265" spans="1:18" x14ac:dyDescent="0.25">
      <c r="A265" s="251" t="s">
        <v>2569</v>
      </c>
      <c r="E265" s="251" t="s">
        <v>2570</v>
      </c>
      <c r="L265" t="s">
        <v>2569</v>
      </c>
      <c r="P265" s="253" t="s">
        <v>2570</v>
      </c>
    </row>
    <row r="266" spans="1:18" x14ac:dyDescent="0.25">
      <c r="A266" s="252" t="s">
        <v>2571</v>
      </c>
      <c r="E266" s="252" t="s">
        <v>2571</v>
      </c>
      <c r="L266" s="252" t="s">
        <v>2571</v>
      </c>
      <c r="P266" s="251" t="s">
        <v>2571</v>
      </c>
    </row>
    <row r="267" spans="1:18" x14ac:dyDescent="0.25">
      <c r="A267" t="s">
        <v>6371</v>
      </c>
      <c r="E267" t="s">
        <v>6372</v>
      </c>
      <c r="P267" t="s">
        <v>6376</v>
      </c>
      <c r="Q267" s="253"/>
      <c r="R267" s="253"/>
    </row>
    <row r="268" spans="1:18" x14ac:dyDescent="0.25">
      <c r="A268" t="s">
        <v>6374</v>
      </c>
      <c r="E268" s="253" t="s">
        <v>6373</v>
      </c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</row>
    <row r="269" spans="1:18" x14ac:dyDescent="0.25">
      <c r="A269" t="s">
        <v>6394</v>
      </c>
      <c r="E269" t="s">
        <v>6375</v>
      </c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</row>
    <row r="270" spans="1:18" x14ac:dyDescent="0.25">
      <c r="A270" t="s">
        <v>6402</v>
      </c>
      <c r="E270" s="253" t="s">
        <v>5415</v>
      </c>
      <c r="H270" s="253"/>
      <c r="I270" s="253"/>
      <c r="J270" s="253"/>
      <c r="K270" s="253"/>
      <c r="L270" s="253"/>
      <c r="M270" s="253"/>
      <c r="N270" s="253"/>
      <c r="O270" s="253"/>
      <c r="Q270" s="253"/>
      <c r="R270" s="253"/>
    </row>
    <row r="271" spans="1:18" x14ac:dyDescent="0.25">
      <c r="A271" t="s">
        <v>6403</v>
      </c>
      <c r="E271" t="s">
        <v>6391</v>
      </c>
      <c r="H271" s="253"/>
      <c r="I271" s="253"/>
      <c r="J271" s="253"/>
      <c r="K271" s="253"/>
      <c r="L271" s="253"/>
      <c r="M271" s="253"/>
      <c r="N271" s="253"/>
      <c r="O271" s="253"/>
      <c r="Q271" s="253"/>
      <c r="R271" s="253"/>
    </row>
    <row r="272" spans="1:18" x14ac:dyDescent="0.25">
      <c r="A272" t="s">
        <v>6410</v>
      </c>
      <c r="E272" s="253" t="s">
        <v>6392</v>
      </c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</row>
    <row r="273" spans="1:18" x14ac:dyDescent="0.25">
      <c r="A273" t="s">
        <v>6418</v>
      </c>
      <c r="E273" t="s">
        <v>6401</v>
      </c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</row>
    <row r="274" spans="1:18" x14ac:dyDescent="0.25">
      <c r="A274" t="s">
        <v>6427</v>
      </c>
      <c r="E274" s="253" t="s">
        <v>6419</v>
      </c>
      <c r="Q274" s="252"/>
      <c r="R274" s="252"/>
    </row>
    <row r="275" spans="1:18" x14ac:dyDescent="0.25">
      <c r="A275" t="s">
        <v>6429</v>
      </c>
      <c r="E275" t="s">
        <v>6428</v>
      </c>
      <c r="P275" s="253"/>
    </row>
    <row r="276" spans="1:18" x14ac:dyDescent="0.25">
      <c r="P276" s="253"/>
    </row>
    <row r="277" spans="1:18" x14ac:dyDescent="0.25">
      <c r="P277" s="253"/>
    </row>
    <row r="278" spans="1:18" ht="16.149999999999999" customHeight="1" x14ac:dyDescent="0.25">
      <c r="A278" s="253"/>
      <c r="E278" s="253"/>
      <c r="P278" s="253"/>
    </row>
    <row r="279" spans="1:18" ht="16.149999999999999" customHeight="1" x14ac:dyDescent="0.25">
      <c r="A279" s="253"/>
      <c r="E279" s="253"/>
      <c r="P279" s="253"/>
    </row>
    <row r="280" spans="1:18" ht="16.149999999999999" customHeight="1" x14ac:dyDescent="0.25">
      <c r="A280" s="253"/>
      <c r="E280" s="253"/>
      <c r="P280" s="253"/>
    </row>
    <row r="281" spans="1:18" x14ac:dyDescent="0.25">
      <c r="A281" s="253"/>
      <c r="E281" s="253"/>
      <c r="P281" s="253"/>
    </row>
    <row r="282" spans="1:18" x14ac:dyDescent="0.25">
      <c r="A282" s="253"/>
      <c r="E282" s="253"/>
      <c r="P282" s="253"/>
    </row>
    <row r="283" spans="1:18" x14ac:dyDescent="0.25">
      <c r="A283" s="253"/>
      <c r="E283" s="253"/>
      <c r="P283" s="253"/>
    </row>
    <row r="284" spans="1:18" x14ac:dyDescent="0.25">
      <c r="A284" s="253"/>
      <c r="E284" s="253"/>
    </row>
    <row r="285" spans="1:18" x14ac:dyDescent="0.25">
      <c r="A285" s="253"/>
      <c r="E285" s="253"/>
    </row>
    <row r="286" spans="1:18" x14ac:dyDescent="0.25">
      <c r="E286" s="253"/>
    </row>
    <row r="287" spans="1:18" x14ac:dyDescent="0.25">
      <c r="A287" s="253"/>
      <c r="E287" s="253"/>
    </row>
    <row r="288" spans="1:18" x14ac:dyDescent="0.25">
      <c r="A288" s="253"/>
      <c r="E288" s="253"/>
    </row>
    <row r="289" spans="1:16" x14ac:dyDescent="0.25">
      <c r="A289" s="253"/>
    </row>
    <row r="290" spans="1:16" x14ac:dyDescent="0.25">
      <c r="A290" s="253"/>
    </row>
    <row r="291" spans="1:16" x14ac:dyDescent="0.25">
      <c r="A291" s="253"/>
      <c r="E291" s="253"/>
    </row>
    <row r="292" spans="1:16" x14ac:dyDescent="0.25">
      <c r="A292" s="253"/>
      <c r="E292" s="253"/>
    </row>
    <row r="293" spans="1:16" x14ac:dyDescent="0.25">
      <c r="A293" s="253"/>
      <c r="E293" s="253"/>
    </row>
    <row r="294" spans="1:16" x14ac:dyDescent="0.25">
      <c r="A294" s="253"/>
      <c r="E294" s="253"/>
    </row>
    <row r="295" spans="1:16" x14ac:dyDescent="0.25">
      <c r="A295" s="253"/>
      <c r="E295" s="253"/>
    </row>
    <row r="296" spans="1:16" x14ac:dyDescent="0.25">
      <c r="E296" s="253"/>
    </row>
    <row r="297" spans="1:16" x14ac:dyDescent="0.25">
      <c r="A297" s="251" t="s">
        <v>2572</v>
      </c>
      <c r="E297" s="251" t="s">
        <v>2572</v>
      </c>
      <c r="L297" s="252" t="s">
        <v>2572</v>
      </c>
      <c r="P297" s="252" t="s">
        <v>2572</v>
      </c>
    </row>
    <row r="298" spans="1:16" x14ac:dyDescent="0.25">
      <c r="A298" s="253" t="s">
        <v>6399</v>
      </c>
      <c r="B298" s="253"/>
      <c r="C298" s="253"/>
      <c r="D298" s="253"/>
      <c r="E298" t="s">
        <v>6396</v>
      </c>
      <c r="P298" s="253" t="s">
        <v>6419</v>
      </c>
    </row>
    <row r="299" spans="1:16" x14ac:dyDescent="0.25">
      <c r="A299" t="s">
        <v>6400</v>
      </c>
      <c r="B299" s="253"/>
      <c r="C299" s="253"/>
      <c r="E299" s="253" t="s">
        <v>6397</v>
      </c>
    </row>
    <row r="300" spans="1:16" x14ac:dyDescent="0.25">
      <c r="B300" s="253"/>
      <c r="C300" s="253"/>
      <c r="E300" s="253" t="s">
        <v>6398</v>
      </c>
    </row>
    <row r="301" spans="1:16" x14ac:dyDescent="0.25">
      <c r="A301" s="253"/>
      <c r="B301" s="253"/>
      <c r="C301" s="253"/>
      <c r="E301" s="253" t="s">
        <v>6411</v>
      </c>
      <c r="P301" s="253"/>
    </row>
    <row r="302" spans="1:16" x14ac:dyDescent="0.25">
      <c r="B302" s="253"/>
      <c r="C302" s="253"/>
      <c r="E302" s="253" t="s">
        <v>6412</v>
      </c>
      <c r="P302" s="253"/>
    </row>
    <row r="303" spans="1:16" x14ac:dyDescent="0.25">
      <c r="B303" s="253"/>
      <c r="C303" s="253"/>
      <c r="E303" s="253" t="s">
        <v>6415</v>
      </c>
    </row>
    <row r="304" spans="1:16" x14ac:dyDescent="0.25">
      <c r="A304" s="253"/>
      <c r="B304" s="253"/>
      <c r="C304" s="253"/>
      <c r="E304" s="253" t="s">
        <v>6416</v>
      </c>
      <c r="P304" s="253"/>
    </row>
    <row r="305" spans="1:17" x14ac:dyDescent="0.25">
      <c r="A305" s="253"/>
      <c r="B305" s="253"/>
      <c r="C305" s="253"/>
      <c r="E305" s="253" t="s">
        <v>6420</v>
      </c>
      <c r="L305" s="253"/>
      <c r="P305" s="253"/>
    </row>
    <row r="306" spans="1:17" x14ac:dyDescent="0.25">
      <c r="A306" s="253"/>
      <c r="B306" s="253"/>
      <c r="C306" s="253"/>
      <c r="E306" s="253" t="s">
        <v>6421</v>
      </c>
      <c r="L306" s="253"/>
      <c r="P306" s="253"/>
    </row>
    <row r="307" spans="1:17" x14ac:dyDescent="0.25">
      <c r="A307" s="253"/>
      <c r="B307" s="253"/>
      <c r="C307" s="253"/>
      <c r="E307" s="253" t="s">
        <v>6422</v>
      </c>
      <c r="P307" s="253"/>
    </row>
    <row r="308" spans="1:17" x14ac:dyDescent="0.25">
      <c r="B308" s="253"/>
      <c r="C308" s="253"/>
      <c r="D308" s="253"/>
      <c r="E308" s="253"/>
      <c r="P308" s="253"/>
    </row>
    <row r="309" spans="1:17" x14ac:dyDescent="0.25">
      <c r="B309" s="253"/>
      <c r="C309" s="253"/>
      <c r="D309" s="253"/>
      <c r="E309" s="253"/>
      <c r="P309" s="253"/>
    </row>
    <row r="310" spans="1:17" x14ac:dyDescent="0.25">
      <c r="A310" s="253"/>
      <c r="B310" s="253"/>
      <c r="C310" s="253"/>
      <c r="D310" s="253"/>
      <c r="E310" s="253"/>
      <c r="P310" s="253"/>
    </row>
    <row r="311" spans="1:17" x14ac:dyDescent="0.25">
      <c r="A311" s="253"/>
      <c r="B311" s="253"/>
      <c r="C311" s="253"/>
      <c r="D311" s="253"/>
      <c r="E311" s="253"/>
      <c r="F311" s="252"/>
      <c r="P311" s="253"/>
    </row>
    <row r="312" spans="1:17" x14ac:dyDescent="0.25">
      <c r="A312" s="253"/>
      <c r="B312" s="253"/>
      <c r="C312" s="253"/>
      <c r="D312" s="253"/>
      <c r="E312" s="253"/>
      <c r="P312" s="253"/>
    </row>
    <row r="313" spans="1:17" x14ac:dyDescent="0.25">
      <c r="A313" s="253"/>
      <c r="B313" s="253"/>
      <c r="C313" s="253"/>
      <c r="D313" s="253"/>
      <c r="E313" s="253"/>
      <c r="P313" s="253"/>
    </row>
    <row r="314" spans="1:17" x14ac:dyDescent="0.25">
      <c r="A314" s="253"/>
      <c r="B314" s="253"/>
      <c r="C314" s="253"/>
      <c r="D314" s="253"/>
      <c r="E314" s="253"/>
      <c r="P314" s="253"/>
    </row>
    <row r="315" spans="1:17" x14ac:dyDescent="0.25">
      <c r="A315" s="253"/>
      <c r="B315" s="253"/>
      <c r="C315" s="253"/>
      <c r="D315" s="253"/>
      <c r="E315" s="253"/>
      <c r="P315" s="253"/>
    </row>
    <row r="316" spans="1:17" x14ac:dyDescent="0.25">
      <c r="A316" s="253"/>
      <c r="B316" s="253"/>
      <c r="C316" s="253"/>
      <c r="D316" s="253"/>
      <c r="E316" s="253"/>
    </row>
    <row r="317" spans="1:17" x14ac:dyDescent="0.25">
      <c r="A317" s="253"/>
      <c r="B317" s="253"/>
      <c r="C317" s="253"/>
      <c r="D317" s="253"/>
      <c r="E317" s="253"/>
    </row>
    <row r="318" spans="1:17" x14ac:dyDescent="0.25">
      <c r="A318" s="253"/>
      <c r="B318" s="253"/>
      <c r="C318" s="253"/>
      <c r="D318" s="253"/>
      <c r="E318" s="253"/>
    </row>
    <row r="319" spans="1:17" x14ac:dyDescent="0.25">
      <c r="A319" s="253"/>
      <c r="B319" s="253"/>
      <c r="C319" s="253"/>
      <c r="D319" s="253"/>
      <c r="E319" s="253"/>
      <c r="P319" s="253"/>
      <c r="Q319" s="253"/>
    </row>
    <row r="320" spans="1:17" x14ac:dyDescent="0.25">
      <c r="A320" s="253"/>
      <c r="B320" s="253"/>
      <c r="C320" s="253"/>
      <c r="D320" s="253"/>
      <c r="E320" s="253"/>
      <c r="P320" s="253"/>
      <c r="Q320" s="253"/>
    </row>
    <row r="321" spans="1:18" x14ac:dyDescent="0.25">
      <c r="A321" s="253"/>
      <c r="B321" s="253"/>
      <c r="C321" s="253"/>
      <c r="D321" s="253"/>
      <c r="E321" s="253"/>
    </row>
    <row r="322" spans="1:18" x14ac:dyDescent="0.25">
      <c r="A322" s="253"/>
      <c r="B322" s="253"/>
      <c r="C322" s="253"/>
      <c r="D322" s="253"/>
      <c r="E322" s="253"/>
      <c r="P322" s="252"/>
      <c r="Q322" s="252"/>
      <c r="R322" s="252"/>
    </row>
    <row r="323" spans="1:18" x14ac:dyDescent="0.25">
      <c r="A323" s="253"/>
      <c r="B323" s="253"/>
      <c r="C323" s="253"/>
      <c r="D323" s="253"/>
      <c r="E323" s="253"/>
      <c r="P323" s="252"/>
      <c r="Q323" s="252"/>
    </row>
    <row r="324" spans="1:18" x14ac:dyDescent="0.25">
      <c r="A324" s="253"/>
      <c r="B324" s="253"/>
      <c r="C324" s="253"/>
      <c r="D324" s="253"/>
      <c r="E324" s="253"/>
    </row>
    <row r="325" spans="1:18" x14ac:dyDescent="0.25">
      <c r="A325" s="253"/>
      <c r="B325" s="253"/>
      <c r="C325" s="253"/>
      <c r="D325" s="253"/>
      <c r="E325" s="253"/>
    </row>
    <row r="326" spans="1:18" x14ac:dyDescent="0.25">
      <c r="A326" s="253"/>
      <c r="B326" s="253"/>
      <c r="C326" s="253"/>
      <c r="D326" s="253"/>
      <c r="E326" s="253"/>
    </row>
    <row r="327" spans="1:18" x14ac:dyDescent="0.25">
      <c r="A327" s="253"/>
      <c r="B327" s="253"/>
      <c r="C327" s="253"/>
      <c r="D327" s="253"/>
      <c r="E327" s="253"/>
    </row>
    <row r="328" spans="1:18" x14ac:dyDescent="0.25">
      <c r="A328" s="253"/>
      <c r="B328" s="253"/>
      <c r="C328" s="253"/>
      <c r="D328" s="253"/>
      <c r="E328" s="253"/>
    </row>
    <row r="329" spans="1:18" x14ac:dyDescent="0.25">
      <c r="A329" s="253"/>
      <c r="B329" s="253"/>
      <c r="C329" s="253"/>
      <c r="D329" s="253"/>
      <c r="E329" s="253"/>
    </row>
    <row r="330" spans="1:18" x14ac:dyDescent="0.25">
      <c r="A330" s="253"/>
      <c r="B330" s="253"/>
      <c r="C330" s="253"/>
      <c r="D330" s="253"/>
      <c r="E330" s="253"/>
    </row>
    <row r="331" spans="1:18" x14ac:dyDescent="0.25">
      <c r="A331" s="253"/>
      <c r="B331" s="253"/>
      <c r="C331" s="253"/>
      <c r="D331" s="253"/>
      <c r="E331" s="392"/>
    </row>
    <row r="332" spans="1:18" x14ac:dyDescent="0.25">
      <c r="A332" s="253"/>
      <c r="B332" s="253"/>
      <c r="C332" s="253"/>
      <c r="D332" s="253"/>
      <c r="E332" s="392"/>
    </row>
    <row r="333" spans="1:18" x14ac:dyDescent="0.25">
      <c r="A333" s="253"/>
      <c r="B333" s="253"/>
      <c r="C333" s="253"/>
      <c r="D333" s="253"/>
      <c r="E333" s="392"/>
    </row>
    <row r="334" spans="1:18" x14ac:dyDescent="0.25">
      <c r="A334" s="253"/>
      <c r="B334" s="253"/>
      <c r="C334" s="253"/>
      <c r="D334" s="253"/>
      <c r="E334" s="253"/>
    </row>
    <row r="335" spans="1:18" x14ac:dyDescent="0.25">
      <c r="A335" s="253"/>
      <c r="B335" s="253"/>
      <c r="C335" s="253"/>
      <c r="D335" s="253"/>
      <c r="E335" s="253"/>
    </row>
    <row r="336" spans="1:18" x14ac:dyDescent="0.25">
      <c r="A336" s="253"/>
      <c r="B336" s="253"/>
      <c r="C336" s="253"/>
      <c r="D336" s="253"/>
      <c r="E336" s="392"/>
    </row>
    <row r="337" spans="1:5" x14ac:dyDescent="0.25">
      <c r="A337" s="253"/>
      <c r="B337" s="253"/>
      <c r="C337" s="253"/>
      <c r="D337" s="253"/>
      <c r="E337" s="392"/>
    </row>
    <row r="338" spans="1:5" x14ac:dyDescent="0.25">
      <c r="A338" s="253"/>
      <c r="B338" s="253"/>
      <c r="C338" s="253"/>
      <c r="D338" s="253"/>
      <c r="E338" s="392"/>
    </row>
    <row r="339" spans="1:5" x14ac:dyDescent="0.25">
      <c r="A339" s="253"/>
      <c r="B339" s="253"/>
      <c r="C339" s="253"/>
      <c r="D339" s="253"/>
      <c r="E339" s="392"/>
    </row>
    <row r="340" spans="1:5" x14ac:dyDescent="0.25">
      <c r="A340" s="253"/>
      <c r="B340" s="253"/>
      <c r="C340" s="253"/>
      <c r="D340" s="253"/>
      <c r="E340" s="394"/>
    </row>
    <row r="341" spans="1:5" x14ac:dyDescent="0.25">
      <c r="A341" s="253"/>
      <c r="B341" s="253"/>
      <c r="C341" s="253"/>
      <c r="D341" s="253"/>
      <c r="E341" s="394"/>
    </row>
    <row r="342" spans="1:5" x14ac:dyDescent="0.25">
      <c r="A342" s="253"/>
      <c r="B342" s="253"/>
      <c r="C342" s="253"/>
      <c r="D342" s="253"/>
      <c r="E342" s="392"/>
    </row>
    <row r="343" spans="1:5" x14ac:dyDescent="0.25">
      <c r="A343" s="253"/>
      <c r="B343" s="253"/>
      <c r="C343" s="253"/>
      <c r="D343" s="253"/>
      <c r="E343" s="392"/>
    </row>
    <row r="344" spans="1:5" x14ac:dyDescent="0.25">
      <c r="A344" s="253"/>
      <c r="B344" s="253"/>
      <c r="C344" s="253"/>
      <c r="D344" s="253"/>
      <c r="E344" s="392"/>
    </row>
    <row r="345" spans="1:5" x14ac:dyDescent="0.25">
      <c r="A345" s="253"/>
      <c r="B345" s="253"/>
      <c r="C345" s="253"/>
      <c r="D345" s="253"/>
      <c r="E345" s="392"/>
    </row>
    <row r="346" spans="1:5" x14ac:dyDescent="0.25">
      <c r="A346" s="253"/>
      <c r="B346" s="253"/>
      <c r="C346" s="253"/>
      <c r="D346" s="253"/>
      <c r="E346" s="394"/>
    </row>
    <row r="347" spans="1:5" x14ac:dyDescent="0.25">
      <c r="A347" s="253"/>
      <c r="B347" s="253"/>
      <c r="C347" s="253"/>
      <c r="D347" s="253"/>
      <c r="E347" s="394"/>
    </row>
    <row r="348" spans="1:5" x14ac:dyDescent="0.25">
      <c r="A348" s="253"/>
      <c r="B348" s="253"/>
      <c r="C348" s="253"/>
      <c r="D348" s="253"/>
      <c r="E348" s="394"/>
    </row>
    <row r="349" spans="1:5" x14ac:dyDescent="0.25">
      <c r="A349" s="253"/>
      <c r="B349" s="253"/>
      <c r="C349" s="253"/>
      <c r="D349" s="253"/>
      <c r="E349" s="394"/>
    </row>
    <row r="350" spans="1:5" x14ac:dyDescent="0.25">
      <c r="A350" s="253"/>
      <c r="B350" s="253"/>
      <c r="C350" s="253"/>
      <c r="D350" s="253"/>
      <c r="E350" s="394"/>
    </row>
    <row r="351" spans="1:5" x14ac:dyDescent="0.25">
      <c r="A351" s="253"/>
      <c r="B351" s="253"/>
      <c r="C351" s="253"/>
      <c r="D351" s="253"/>
      <c r="E351" s="394"/>
    </row>
    <row r="352" spans="1:5" x14ac:dyDescent="0.25">
      <c r="A352" s="253"/>
      <c r="B352" s="253"/>
      <c r="C352" s="253"/>
      <c r="D352" s="253"/>
      <c r="E352" s="394"/>
    </row>
    <row r="353" spans="1:16" x14ac:dyDescent="0.25">
      <c r="A353" s="253"/>
      <c r="B353" s="253"/>
      <c r="C353" s="253"/>
      <c r="D353" s="253"/>
      <c r="E353" s="394"/>
    </row>
    <row r="354" spans="1:16" x14ac:dyDescent="0.25">
      <c r="A354" s="253"/>
      <c r="B354" s="253"/>
      <c r="C354" s="253"/>
      <c r="D354" s="253"/>
    </row>
    <row r="355" spans="1:16" x14ac:dyDescent="0.25">
      <c r="A355" s="253"/>
      <c r="B355" s="253"/>
      <c r="C355" s="253"/>
      <c r="D355" s="253"/>
    </row>
    <row r="356" spans="1:16" x14ac:dyDescent="0.25">
      <c r="A356" s="253"/>
      <c r="B356" s="253"/>
      <c r="C356" s="253"/>
      <c r="D356" s="253"/>
    </row>
    <row r="357" spans="1:16" x14ac:dyDescent="0.25">
      <c r="A357" s="253"/>
      <c r="B357" s="253"/>
      <c r="C357" s="253"/>
      <c r="D357" s="253"/>
    </row>
    <row r="358" spans="1:16" x14ac:dyDescent="0.25">
      <c r="A358" s="253"/>
      <c r="B358" s="253"/>
      <c r="C358" s="253"/>
      <c r="D358" s="253"/>
    </row>
    <row r="359" spans="1:16" x14ac:dyDescent="0.25">
      <c r="A359" s="253"/>
      <c r="B359" s="253"/>
      <c r="C359" s="253"/>
      <c r="D359" s="253"/>
    </row>
    <row r="360" spans="1:16" x14ac:dyDescent="0.25">
      <c r="A360" s="253"/>
      <c r="B360" s="253"/>
      <c r="C360" s="253"/>
      <c r="D360" s="253"/>
    </row>
    <row r="361" spans="1:16" x14ac:dyDescent="0.25">
      <c r="A361" s="253"/>
      <c r="B361" s="253"/>
      <c r="C361" s="253"/>
      <c r="D361" s="253"/>
    </row>
    <row r="362" spans="1:16" x14ac:dyDescent="0.25">
      <c r="A362" s="253"/>
      <c r="B362" s="253"/>
      <c r="C362" s="253"/>
      <c r="D362" s="253"/>
    </row>
    <row r="363" spans="1:16" x14ac:dyDescent="0.25">
      <c r="A363" s="253"/>
      <c r="B363" s="253"/>
      <c r="C363" s="253"/>
      <c r="D363" s="253"/>
    </row>
    <row r="364" spans="1:16" x14ac:dyDescent="0.25">
      <c r="A364" s="253"/>
      <c r="B364" s="253"/>
      <c r="C364" s="253"/>
      <c r="D364" s="253"/>
    </row>
    <row r="365" spans="1:16" x14ac:dyDescent="0.25">
      <c r="A365" s="253"/>
      <c r="B365" s="253"/>
      <c r="C365" s="253"/>
      <c r="D365" s="253"/>
    </row>
    <row r="366" spans="1:16" x14ac:dyDescent="0.25">
      <c r="A366" s="253"/>
      <c r="B366" s="253"/>
      <c r="C366" s="253"/>
      <c r="D366" s="253"/>
    </row>
    <row r="368" spans="1:16" x14ac:dyDescent="0.25">
      <c r="A368" s="252" t="s">
        <v>2573</v>
      </c>
      <c r="E368" s="252" t="s">
        <v>2573</v>
      </c>
      <c r="L368" s="252" t="s">
        <v>2573</v>
      </c>
      <c r="P368" s="252" t="s">
        <v>2573</v>
      </c>
    </row>
    <row r="369" spans="1:18" x14ac:dyDescent="0.25">
      <c r="B369" s="166"/>
      <c r="E369" t="s">
        <v>6423</v>
      </c>
    </row>
    <row r="370" spans="1:18" x14ac:dyDescent="0.25">
      <c r="Q370" s="253"/>
      <c r="R370" s="253"/>
    </row>
    <row r="384" spans="1:18" x14ac:dyDescent="0.25">
      <c r="A384" s="252" t="s">
        <v>2574</v>
      </c>
      <c r="E384" s="252" t="s">
        <v>2574</v>
      </c>
      <c r="L384" s="252" t="s">
        <v>2574</v>
      </c>
      <c r="P384" s="252" t="s">
        <v>2574</v>
      </c>
    </row>
    <row r="385" spans="1:7" x14ac:dyDescent="0.25">
      <c r="A385" s="253"/>
      <c r="B385" s="253"/>
      <c r="C385" s="253"/>
      <c r="D385" s="253"/>
      <c r="E385" s="253" t="s">
        <v>6430</v>
      </c>
      <c r="F385" s="253"/>
      <c r="G385" s="253"/>
    </row>
    <row r="386" spans="1:7" x14ac:dyDescent="0.25">
      <c r="A386" s="253"/>
      <c r="B386" s="253"/>
      <c r="C386" s="253"/>
      <c r="D386" s="253"/>
      <c r="E386" s="253"/>
      <c r="F386" s="253"/>
      <c r="G386" s="253"/>
    </row>
    <row r="387" spans="1:7" x14ac:dyDescent="0.25">
      <c r="A387" s="253"/>
      <c r="B387" s="253"/>
      <c r="C387" s="253"/>
      <c r="D387" s="253"/>
      <c r="E387" s="253"/>
      <c r="F387" s="253"/>
      <c r="G387" s="253"/>
    </row>
    <row r="388" spans="1:7" x14ac:dyDescent="0.25">
      <c r="A388" s="253"/>
      <c r="B388" s="253"/>
      <c r="C388" s="253"/>
      <c r="D388" s="253"/>
      <c r="E388" s="253"/>
      <c r="F388" s="253"/>
      <c r="G388" s="253"/>
    </row>
    <row r="389" spans="1:7" x14ac:dyDescent="0.25">
      <c r="A389" s="253"/>
      <c r="B389" s="253"/>
      <c r="C389" s="253"/>
      <c r="D389" s="253"/>
      <c r="E389" s="253"/>
      <c r="F389" s="253"/>
    </row>
    <row r="390" spans="1:7" x14ac:dyDescent="0.25">
      <c r="A390" s="253"/>
      <c r="B390" s="253"/>
      <c r="C390" s="253"/>
      <c r="D390" s="253"/>
      <c r="E390" s="253"/>
    </row>
    <row r="391" spans="1:7" x14ac:dyDescent="0.25">
      <c r="A391" s="253"/>
      <c r="C391" s="253"/>
      <c r="D391" s="253"/>
      <c r="E391" s="253"/>
    </row>
    <row r="392" spans="1:7" x14ac:dyDescent="0.25">
      <c r="C392" s="253"/>
      <c r="D392" s="253"/>
      <c r="E392" s="253"/>
    </row>
    <row r="393" spans="1:7" x14ac:dyDescent="0.25">
      <c r="A393" s="253"/>
      <c r="C393" s="253"/>
      <c r="D393" s="253"/>
      <c r="E393" s="253"/>
    </row>
    <row r="394" spans="1:7" x14ac:dyDescent="0.25">
      <c r="A394" s="253"/>
      <c r="C394" s="253"/>
      <c r="D394" s="253"/>
    </row>
    <row r="395" spans="1:7" x14ac:dyDescent="0.25">
      <c r="A395" s="253"/>
    </row>
    <row r="398" spans="1:7" x14ac:dyDescent="0.25">
      <c r="A398" s="252"/>
      <c r="F398" s="252"/>
    </row>
    <row r="399" spans="1:7" x14ac:dyDescent="0.25">
      <c r="A399" s="252"/>
      <c r="F399" s="252"/>
    </row>
    <row r="400" spans="1:7" x14ac:dyDescent="0.25">
      <c r="A400" s="252"/>
      <c r="E400" s="252"/>
      <c r="F400" s="252"/>
    </row>
    <row r="401" spans="1:16" x14ac:dyDescent="0.25">
      <c r="A401" s="252"/>
      <c r="E401" s="252"/>
      <c r="F401" s="252"/>
    </row>
    <row r="402" spans="1:16" x14ac:dyDescent="0.25">
      <c r="A402" s="252"/>
      <c r="E402" s="252"/>
      <c r="F402" s="252"/>
    </row>
    <row r="403" spans="1:16" x14ac:dyDescent="0.25">
      <c r="A403" s="252"/>
      <c r="E403" s="252"/>
      <c r="F403" s="252"/>
    </row>
    <row r="404" spans="1:16" x14ac:dyDescent="0.25">
      <c r="A404" s="252"/>
      <c r="E404" s="252"/>
      <c r="F404" s="252"/>
    </row>
    <row r="405" spans="1:16" x14ac:dyDescent="0.25">
      <c r="A405" s="252"/>
      <c r="E405" s="252"/>
      <c r="F405" s="252"/>
    </row>
    <row r="406" spans="1:16" x14ac:dyDescent="0.25">
      <c r="E406" s="252"/>
      <c r="F406" s="252"/>
    </row>
    <row r="407" spans="1:16" x14ac:dyDescent="0.25">
      <c r="A407" s="253"/>
      <c r="E407" s="252"/>
      <c r="F407" s="252"/>
    </row>
    <row r="408" spans="1:16" x14ac:dyDescent="0.25">
      <c r="A408" s="253"/>
      <c r="E408" s="252"/>
      <c r="F408" s="252"/>
    </row>
    <row r="409" spans="1:16" x14ac:dyDescent="0.25">
      <c r="A409" s="253"/>
      <c r="E409" s="252"/>
      <c r="F409" s="252"/>
    </row>
    <row r="410" spans="1:16" x14ac:dyDescent="0.25">
      <c r="A410" s="253"/>
      <c r="E410" s="252"/>
      <c r="F410" s="252"/>
    </row>
    <row r="411" spans="1:16" x14ac:dyDescent="0.25">
      <c r="A411" s="253"/>
      <c r="E411" s="252"/>
      <c r="F411" s="252"/>
    </row>
    <row r="412" spans="1:16" x14ac:dyDescent="0.25">
      <c r="A412" s="253"/>
      <c r="E412" s="253"/>
    </row>
    <row r="413" spans="1:16" x14ac:dyDescent="0.25">
      <c r="A413" s="253"/>
      <c r="E413" s="253"/>
    </row>
    <row r="414" spans="1:16" x14ac:dyDescent="0.25">
      <c r="A414" s="253"/>
      <c r="E414" s="253"/>
    </row>
    <row r="415" spans="1:16" x14ac:dyDescent="0.25">
      <c r="E415" s="253"/>
    </row>
    <row r="416" spans="1:16" x14ac:dyDescent="0.25">
      <c r="A416" s="252" t="s">
        <v>2587</v>
      </c>
      <c r="E416" s="252" t="s">
        <v>2587</v>
      </c>
      <c r="L416" s="252" t="s">
        <v>2587</v>
      </c>
      <c r="P416" s="252" t="s">
        <v>2587</v>
      </c>
    </row>
    <row r="417" spans="1:5" x14ac:dyDescent="0.25">
      <c r="A417" t="s">
        <v>6393</v>
      </c>
      <c r="C417" s="253"/>
      <c r="D417" s="253"/>
      <c r="E417" s="253" t="s">
        <v>5415</v>
      </c>
    </row>
    <row r="418" spans="1:5" x14ac:dyDescent="0.25">
      <c r="A418" s="253" t="s">
        <v>6020</v>
      </c>
      <c r="B418" s="253"/>
      <c r="C418" s="253"/>
      <c r="D418" s="253"/>
      <c r="E418" t="s">
        <v>6395</v>
      </c>
    </row>
    <row r="419" spans="1:5" x14ac:dyDescent="0.25">
      <c r="A419" t="s">
        <v>6144</v>
      </c>
      <c r="B419" s="253"/>
      <c r="C419" s="253"/>
      <c r="D419" s="253"/>
      <c r="E419" s="253" t="s">
        <v>5828</v>
      </c>
    </row>
    <row r="420" spans="1:5" x14ac:dyDescent="0.25">
      <c r="A420" t="s">
        <v>6417</v>
      </c>
      <c r="B420" s="253"/>
      <c r="C420" s="253"/>
      <c r="D420" s="253"/>
      <c r="E420" s="253" t="s">
        <v>6056</v>
      </c>
    </row>
    <row r="421" spans="1:5" x14ac:dyDescent="0.25">
      <c r="A421" t="s">
        <v>6431</v>
      </c>
      <c r="B421" s="253"/>
      <c r="C421" s="253"/>
      <c r="D421" s="253"/>
      <c r="E421" s="253"/>
    </row>
    <row r="422" spans="1:5" x14ac:dyDescent="0.25">
      <c r="A422" s="253"/>
      <c r="B422" s="253"/>
      <c r="C422" s="253"/>
      <c r="D422" s="253"/>
      <c r="E422" s="253"/>
    </row>
    <row r="423" spans="1:5" x14ac:dyDescent="0.25">
      <c r="A423" s="253"/>
      <c r="B423" s="253"/>
      <c r="C423" s="253"/>
      <c r="D423" s="253"/>
      <c r="E423" s="253"/>
    </row>
    <row r="424" spans="1:5" x14ac:dyDescent="0.25">
      <c r="A424" s="253"/>
      <c r="B424" s="253"/>
      <c r="C424" s="253"/>
      <c r="D424" s="253"/>
      <c r="E424" s="253"/>
    </row>
    <row r="425" spans="1:5" x14ac:dyDescent="0.25">
      <c r="A425" s="253"/>
      <c r="B425" s="253"/>
    </row>
    <row r="426" spans="1:5" x14ac:dyDescent="0.25">
      <c r="A426" s="253"/>
    </row>
    <row r="427" spans="1:5" x14ac:dyDescent="0.25">
      <c r="A427" s="253"/>
    </row>
    <row r="428" spans="1:5" x14ac:dyDescent="0.25">
      <c r="A428" s="253"/>
    </row>
  </sheetData>
  <mergeCells count="3">
    <mergeCell ref="A1:K1"/>
    <mergeCell ref="A264:D264"/>
    <mergeCell ref="M264:N264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H37"/>
  <sheetViews>
    <sheetView topLeftCell="A23" workbookViewId="0">
      <selection activeCell="I33" sqref="I33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5202</v>
      </c>
      <c r="C4" s="123" t="s">
        <v>5203</v>
      </c>
      <c r="D4" s="124" t="s">
        <v>5172</v>
      </c>
      <c r="E4" s="123">
        <v>299</v>
      </c>
      <c r="F4" s="124">
        <v>44811</v>
      </c>
      <c r="G4" s="86" t="s">
        <v>2950</v>
      </c>
      <c r="H4" t="s">
        <v>5857</v>
      </c>
    </row>
    <row r="5" spans="1:8" x14ac:dyDescent="0.25">
      <c r="A5" s="158">
        <v>4</v>
      </c>
      <c r="B5" s="51" t="s">
        <v>3946</v>
      </c>
      <c r="C5" s="123">
        <v>831</v>
      </c>
      <c r="D5" s="124" t="s">
        <v>5587</v>
      </c>
      <c r="E5" s="123">
        <v>17</v>
      </c>
      <c r="F5" s="124">
        <v>44945</v>
      </c>
      <c r="G5" s="86" t="s">
        <v>2950</v>
      </c>
      <c r="H5" t="s">
        <v>6166</v>
      </c>
    </row>
    <row r="6" spans="1:8" x14ac:dyDescent="0.25">
      <c r="A6" s="158">
        <v>5</v>
      </c>
      <c r="B6" s="51" t="s">
        <v>5706</v>
      </c>
      <c r="C6" s="123" t="s">
        <v>5135</v>
      </c>
      <c r="D6" s="124" t="s">
        <v>5707</v>
      </c>
      <c r="E6" s="123">
        <v>113</v>
      </c>
      <c r="F6" s="124">
        <v>45042</v>
      </c>
      <c r="G6" s="140" t="s">
        <v>2843</v>
      </c>
      <c r="H6" t="s">
        <v>6316</v>
      </c>
    </row>
    <row r="7" spans="1:8" x14ac:dyDescent="0.25">
      <c r="A7" s="158">
        <v>6</v>
      </c>
      <c r="B7" s="65" t="s">
        <v>5723</v>
      </c>
      <c r="C7" s="287" t="s">
        <v>6366</v>
      </c>
      <c r="D7" s="288" t="s">
        <v>5722</v>
      </c>
      <c r="E7" s="287">
        <v>125</v>
      </c>
      <c r="F7" s="288">
        <v>45063</v>
      </c>
      <c r="G7" s="244" t="s">
        <v>2843</v>
      </c>
      <c r="H7" t="s">
        <v>6272</v>
      </c>
    </row>
    <row r="8" spans="1:8" x14ac:dyDescent="0.25">
      <c r="A8" s="158">
        <v>7</v>
      </c>
      <c r="B8" s="51" t="s">
        <v>5833</v>
      </c>
      <c r="C8" s="123">
        <v>31</v>
      </c>
      <c r="D8" s="124" t="s">
        <v>5834</v>
      </c>
      <c r="E8" s="123">
        <v>253</v>
      </c>
      <c r="F8" s="124">
        <v>45175</v>
      </c>
      <c r="G8" s="86" t="s">
        <v>2950</v>
      </c>
    </row>
    <row r="9" spans="1:8" x14ac:dyDescent="0.25">
      <c r="A9" s="158">
        <v>8</v>
      </c>
      <c r="B9" s="65" t="s">
        <v>5852</v>
      </c>
      <c r="C9" s="287" t="s">
        <v>6367</v>
      </c>
      <c r="D9" s="288" t="s">
        <v>5854</v>
      </c>
      <c r="E9" s="287">
        <v>260</v>
      </c>
      <c r="F9" s="288">
        <v>45177</v>
      </c>
      <c r="G9" s="181" t="s">
        <v>2950</v>
      </c>
    </row>
    <row r="10" spans="1:8" x14ac:dyDescent="0.25">
      <c r="A10" s="158">
        <v>9</v>
      </c>
      <c r="B10" s="51" t="s">
        <v>5952</v>
      </c>
      <c r="C10" s="123">
        <v>631</v>
      </c>
      <c r="D10" s="124" t="s">
        <v>5834</v>
      </c>
      <c r="E10" s="123">
        <v>344</v>
      </c>
      <c r="F10" s="124">
        <v>45166</v>
      </c>
      <c r="G10" s="86" t="s">
        <v>2950</v>
      </c>
    </row>
    <row r="11" spans="1:8" x14ac:dyDescent="0.25">
      <c r="A11" s="158">
        <v>10</v>
      </c>
      <c r="B11" s="51" t="s">
        <v>5984</v>
      </c>
      <c r="C11" s="123">
        <v>342</v>
      </c>
      <c r="D11" s="124" t="s">
        <v>5985</v>
      </c>
      <c r="E11" s="123">
        <v>372</v>
      </c>
      <c r="F11" s="124">
        <v>45208</v>
      </c>
      <c r="G11" s="140" t="s">
        <v>2843</v>
      </c>
    </row>
    <row r="12" spans="1:8" x14ac:dyDescent="0.25">
      <c r="A12" s="158">
        <v>11</v>
      </c>
      <c r="B12" s="51" t="s">
        <v>5442</v>
      </c>
      <c r="C12" s="123" t="s">
        <v>5059</v>
      </c>
      <c r="D12" s="124" t="s">
        <v>6041</v>
      </c>
      <c r="E12" s="123">
        <v>435</v>
      </c>
      <c r="F12" s="124">
        <v>45233</v>
      </c>
      <c r="G12" s="86" t="s">
        <v>2950</v>
      </c>
    </row>
    <row r="13" spans="1:8" x14ac:dyDescent="0.25">
      <c r="A13" s="158">
        <v>12</v>
      </c>
      <c r="B13" s="51" t="s">
        <v>6043</v>
      </c>
      <c r="C13" s="123" t="s">
        <v>5050</v>
      </c>
      <c r="D13" s="124" t="s">
        <v>5834</v>
      </c>
      <c r="E13" s="123">
        <v>437</v>
      </c>
      <c r="F13" s="124">
        <v>45233</v>
      </c>
      <c r="G13" s="140" t="s">
        <v>2843</v>
      </c>
    </row>
    <row r="14" spans="1:8" x14ac:dyDescent="0.25">
      <c r="A14" s="158">
        <v>13</v>
      </c>
      <c r="B14" s="51" t="s">
        <v>6045</v>
      </c>
      <c r="C14" s="123" t="s">
        <v>5050</v>
      </c>
      <c r="D14" s="124" t="s">
        <v>5834</v>
      </c>
      <c r="E14" s="123">
        <v>439</v>
      </c>
      <c r="F14" s="124">
        <v>45237</v>
      </c>
      <c r="G14" s="140" t="s">
        <v>2843</v>
      </c>
    </row>
    <row r="15" spans="1:8" x14ac:dyDescent="0.25">
      <c r="A15" s="158">
        <v>14</v>
      </c>
      <c r="B15" s="51" t="s">
        <v>6083</v>
      </c>
      <c r="C15" s="123" t="s">
        <v>4492</v>
      </c>
      <c r="D15" s="124" t="s">
        <v>6084</v>
      </c>
      <c r="E15" s="123">
        <v>462</v>
      </c>
      <c r="F15" s="124">
        <v>45245</v>
      </c>
      <c r="G15" s="140" t="s">
        <v>2843</v>
      </c>
    </row>
    <row r="16" spans="1:8" x14ac:dyDescent="0.25">
      <c r="A16" s="158">
        <v>15</v>
      </c>
      <c r="B16" s="51" t="s">
        <v>6086</v>
      </c>
      <c r="C16" s="123">
        <v>941</v>
      </c>
      <c r="D16" s="124" t="s">
        <v>6058</v>
      </c>
      <c r="E16" s="123">
        <v>458</v>
      </c>
      <c r="F16" s="124">
        <v>45244</v>
      </c>
      <c r="G16" s="140" t="s">
        <v>2843</v>
      </c>
    </row>
    <row r="17" spans="1:7" x14ac:dyDescent="0.25">
      <c r="A17" s="158">
        <v>16</v>
      </c>
      <c r="B17" s="51" t="s">
        <v>6124</v>
      </c>
      <c r="C17" s="123" t="s">
        <v>5763</v>
      </c>
      <c r="D17" s="124" t="s">
        <v>5834</v>
      </c>
      <c r="E17" s="123">
        <v>489</v>
      </c>
      <c r="F17" s="124">
        <v>45257</v>
      </c>
      <c r="G17" s="140" t="s">
        <v>2843</v>
      </c>
    </row>
    <row r="18" spans="1:7" x14ac:dyDescent="0.25">
      <c r="A18" s="158">
        <v>17</v>
      </c>
      <c r="B18" s="51" t="s">
        <v>6151</v>
      </c>
      <c r="C18" s="123" t="s">
        <v>5763</v>
      </c>
      <c r="D18" s="124" t="s">
        <v>6152</v>
      </c>
      <c r="E18" s="123">
        <v>519</v>
      </c>
      <c r="F18" s="124">
        <v>45285</v>
      </c>
      <c r="G18" s="140" t="s">
        <v>2843</v>
      </c>
    </row>
    <row r="19" spans="1:7" x14ac:dyDescent="0.25">
      <c r="A19" s="158">
        <v>18</v>
      </c>
      <c r="B19" s="51" t="s">
        <v>6172</v>
      </c>
      <c r="C19" s="123">
        <v>141</v>
      </c>
      <c r="D19" s="124" t="s">
        <v>6173</v>
      </c>
      <c r="E19" s="123">
        <v>17</v>
      </c>
      <c r="F19" s="124">
        <v>45313</v>
      </c>
      <c r="G19" s="302" t="s">
        <v>2950</v>
      </c>
    </row>
    <row r="20" spans="1:7" x14ac:dyDescent="0.25">
      <c r="A20" s="158">
        <v>19</v>
      </c>
      <c r="B20" s="51" t="s">
        <v>6184</v>
      </c>
      <c r="C20" s="123">
        <v>342</v>
      </c>
      <c r="D20" s="124" t="s">
        <v>6185</v>
      </c>
      <c r="E20" s="123">
        <v>23</v>
      </c>
      <c r="F20" s="124">
        <v>45320</v>
      </c>
      <c r="G20" s="140" t="s">
        <v>2843</v>
      </c>
    </row>
    <row r="21" spans="1:7" x14ac:dyDescent="0.25">
      <c r="A21" s="158">
        <v>20</v>
      </c>
      <c r="B21" s="51" t="s">
        <v>5576</v>
      </c>
      <c r="C21" s="123" t="s">
        <v>5577</v>
      </c>
      <c r="D21" s="124" t="s">
        <v>6236</v>
      </c>
      <c r="E21" s="123">
        <v>71</v>
      </c>
      <c r="F21" s="124">
        <v>45370</v>
      </c>
      <c r="G21" s="302" t="s">
        <v>2950</v>
      </c>
    </row>
    <row r="22" spans="1:7" x14ac:dyDescent="0.25">
      <c r="A22" s="158">
        <v>21</v>
      </c>
      <c r="B22" s="51" t="s">
        <v>6246</v>
      </c>
      <c r="C22" s="123" t="s">
        <v>6247</v>
      </c>
      <c r="D22" s="124" t="s">
        <v>6248</v>
      </c>
      <c r="E22" s="123">
        <v>83</v>
      </c>
      <c r="F22" s="124">
        <v>45384</v>
      </c>
      <c r="G22" s="140" t="s">
        <v>2843</v>
      </c>
    </row>
    <row r="23" spans="1:7" x14ac:dyDescent="0.25">
      <c r="A23" s="158">
        <v>22</v>
      </c>
      <c r="B23" s="51" t="s">
        <v>4882</v>
      </c>
      <c r="C23" s="123">
        <v>231</v>
      </c>
      <c r="D23" s="124" t="s">
        <v>6257</v>
      </c>
      <c r="E23" s="123">
        <v>92</v>
      </c>
      <c r="F23" s="124">
        <v>45390</v>
      </c>
      <c r="G23" s="140" t="s">
        <v>2843</v>
      </c>
    </row>
    <row r="24" spans="1:7" x14ac:dyDescent="0.25">
      <c r="A24" s="158">
        <v>23</v>
      </c>
      <c r="B24" s="51" t="s">
        <v>6260</v>
      </c>
      <c r="C24" s="123">
        <v>22</v>
      </c>
      <c r="D24" s="124" t="s">
        <v>6261</v>
      </c>
      <c r="E24" s="123">
        <v>98</v>
      </c>
      <c r="F24" s="124">
        <v>45392</v>
      </c>
      <c r="G24" s="140" t="s">
        <v>2843</v>
      </c>
    </row>
    <row r="25" spans="1:7" x14ac:dyDescent="0.25">
      <c r="A25" s="158">
        <v>24</v>
      </c>
      <c r="B25" s="51" t="s">
        <v>6264</v>
      </c>
      <c r="C25" s="123">
        <v>541</v>
      </c>
      <c r="D25" s="124" t="s">
        <v>6265</v>
      </c>
      <c r="E25" s="123">
        <v>102</v>
      </c>
      <c r="F25" s="124">
        <v>45393</v>
      </c>
      <c r="G25" s="86" t="s">
        <v>2950</v>
      </c>
    </row>
    <row r="26" spans="1:7" x14ac:dyDescent="0.25">
      <c r="A26" s="158">
        <v>25</v>
      </c>
      <c r="B26" s="51" t="s">
        <v>6268</v>
      </c>
      <c r="C26" s="124" t="s">
        <v>5577</v>
      </c>
      <c r="D26" s="123" t="s">
        <v>6269</v>
      </c>
      <c r="E26" s="123">
        <v>104</v>
      </c>
      <c r="F26" s="87">
        <v>45399</v>
      </c>
      <c r="G26" s="123" t="s">
        <v>2950</v>
      </c>
    </row>
    <row r="27" spans="1:7" x14ac:dyDescent="0.25">
      <c r="A27" s="158">
        <v>26</v>
      </c>
      <c r="B27" s="65" t="s">
        <v>6279</v>
      </c>
      <c r="C27" s="288" t="s">
        <v>4043</v>
      </c>
      <c r="D27" s="287" t="s">
        <v>6280</v>
      </c>
      <c r="E27" s="287">
        <v>115</v>
      </c>
      <c r="F27" s="297">
        <v>45406</v>
      </c>
      <c r="G27" s="244" t="s">
        <v>2843</v>
      </c>
    </row>
    <row r="28" spans="1:7" x14ac:dyDescent="0.25">
      <c r="A28" s="158">
        <v>27</v>
      </c>
      <c r="B28" s="83" t="s">
        <v>6286</v>
      </c>
      <c r="C28" s="453" t="s">
        <v>2491</v>
      </c>
      <c r="D28" s="221" t="s">
        <v>6287</v>
      </c>
      <c r="E28" s="221">
        <v>124</v>
      </c>
      <c r="F28" s="37">
        <v>45426</v>
      </c>
      <c r="G28" s="36" t="s">
        <v>2950</v>
      </c>
    </row>
    <row r="29" spans="1:7" x14ac:dyDescent="0.25">
      <c r="A29" s="158">
        <v>28</v>
      </c>
      <c r="B29" s="51" t="s">
        <v>6291</v>
      </c>
      <c r="C29" s="123" t="s">
        <v>4938</v>
      </c>
      <c r="D29" s="124" t="s">
        <v>6292</v>
      </c>
      <c r="E29" s="123">
        <v>127</v>
      </c>
      <c r="F29" s="124">
        <v>45428</v>
      </c>
      <c r="G29" s="140" t="s">
        <v>2843</v>
      </c>
    </row>
    <row r="30" spans="1:7" x14ac:dyDescent="0.25">
      <c r="A30" s="158">
        <v>29</v>
      </c>
      <c r="B30" s="51" t="s">
        <v>6293</v>
      </c>
      <c r="C30" s="124" t="s">
        <v>5050</v>
      </c>
      <c r="D30" s="123" t="s">
        <v>6294</v>
      </c>
      <c r="E30" s="123">
        <v>128</v>
      </c>
      <c r="F30" s="87">
        <v>45428</v>
      </c>
      <c r="G30" s="123" t="s">
        <v>2950</v>
      </c>
    </row>
    <row r="31" spans="1:7" x14ac:dyDescent="0.25">
      <c r="A31" s="158">
        <v>30</v>
      </c>
      <c r="B31" s="51" t="s">
        <v>6303</v>
      </c>
      <c r="C31" s="123">
        <v>841</v>
      </c>
      <c r="D31" s="123" t="s">
        <v>6304</v>
      </c>
      <c r="E31" s="123">
        <v>139</v>
      </c>
      <c r="F31" s="87">
        <v>45441</v>
      </c>
      <c r="G31" s="123" t="s">
        <v>2950</v>
      </c>
    </row>
    <row r="32" spans="1:7" x14ac:dyDescent="0.25">
      <c r="A32" s="158">
        <v>31</v>
      </c>
      <c r="B32" s="51" t="s">
        <v>6309</v>
      </c>
      <c r="C32" s="124" t="s">
        <v>5766</v>
      </c>
      <c r="D32" s="123" t="s">
        <v>6310</v>
      </c>
      <c r="E32" s="123">
        <v>145</v>
      </c>
      <c r="F32" s="87">
        <v>45443</v>
      </c>
      <c r="G32" s="126" t="s">
        <v>2843</v>
      </c>
    </row>
    <row r="33" spans="1:7" x14ac:dyDescent="0.25">
      <c r="A33" s="158">
        <v>32</v>
      </c>
      <c r="B33" s="51" t="s">
        <v>6314</v>
      </c>
      <c r="C33" s="124" t="s">
        <v>4202</v>
      </c>
      <c r="D33" s="123" t="s">
        <v>6315</v>
      </c>
      <c r="E33" s="123">
        <v>148</v>
      </c>
      <c r="F33" s="87">
        <v>45447</v>
      </c>
      <c r="G33" s="123" t="s">
        <v>2950</v>
      </c>
    </row>
    <row r="34" spans="1:7" x14ac:dyDescent="0.25">
      <c r="A34" s="158">
        <v>33</v>
      </c>
      <c r="B34" s="51" t="s">
        <v>6320</v>
      </c>
      <c r="C34" s="334" t="s">
        <v>3981</v>
      </c>
      <c r="D34" s="123" t="s">
        <v>6321</v>
      </c>
      <c r="E34" s="123">
        <v>151</v>
      </c>
      <c r="F34" s="87">
        <v>45454</v>
      </c>
      <c r="G34" s="126" t="s">
        <v>2843</v>
      </c>
    </row>
    <row r="35" spans="1:7" x14ac:dyDescent="0.25">
      <c r="A35" s="158">
        <v>34</v>
      </c>
      <c r="B35" s="51" t="s">
        <v>6325</v>
      </c>
      <c r="C35" s="334" t="s">
        <v>100</v>
      </c>
      <c r="D35" s="123" t="s">
        <v>6326</v>
      </c>
      <c r="E35" s="123">
        <v>156</v>
      </c>
      <c r="F35" s="87">
        <v>45457</v>
      </c>
      <c r="G35" s="123" t="s">
        <v>2950</v>
      </c>
    </row>
    <row r="36" spans="1:7" x14ac:dyDescent="0.25">
      <c r="A36" s="158">
        <v>35</v>
      </c>
      <c r="B36" s="51" t="s">
        <v>6333</v>
      </c>
      <c r="C36" s="334" t="s">
        <v>6334</v>
      </c>
      <c r="D36" s="123" t="s">
        <v>6335</v>
      </c>
      <c r="E36" s="123">
        <v>161</v>
      </c>
      <c r="F36" s="87">
        <v>45464</v>
      </c>
      <c r="G36" s="126" t="s">
        <v>2843</v>
      </c>
    </row>
    <row r="37" spans="1:7" x14ac:dyDescent="0.25">
      <c r="A37" s="158">
        <v>36</v>
      </c>
      <c r="B37" s="51" t="s">
        <v>6424</v>
      </c>
      <c r="C37" s="334" t="s">
        <v>6425</v>
      </c>
      <c r="D37" s="123" t="s">
        <v>6426</v>
      </c>
      <c r="E37" s="123">
        <v>261</v>
      </c>
      <c r="F37" s="87">
        <v>45539</v>
      </c>
      <c r="G37" s="126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46"/>
  <sheetViews>
    <sheetView workbookViewId="0">
      <selection activeCell="H9" sqref="H9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259">
        <v>1</v>
      </c>
      <c r="B2" s="158" t="s">
        <v>400</v>
      </c>
      <c r="C2" s="221">
        <v>221</v>
      </c>
      <c r="D2" s="221" t="s">
        <v>2549</v>
      </c>
      <c r="E2" s="221">
        <v>152</v>
      </c>
      <c r="F2" s="222">
        <v>42976</v>
      </c>
      <c r="G2" s="221" t="s">
        <v>1846</v>
      </c>
      <c r="H2" s="184"/>
    </row>
    <row r="3" spans="1:8" x14ac:dyDescent="0.25">
      <c r="A3" s="158">
        <v>2</v>
      </c>
      <c r="B3" s="158" t="s">
        <v>1942</v>
      </c>
      <c r="C3" s="221">
        <v>231</v>
      </c>
      <c r="D3" s="221" t="s">
        <v>2086</v>
      </c>
      <c r="E3" s="221">
        <v>89</v>
      </c>
      <c r="F3" s="222">
        <v>42873</v>
      </c>
      <c r="G3" s="221" t="s">
        <v>1846</v>
      </c>
      <c r="H3" s="184"/>
    </row>
    <row r="4" spans="1:8" x14ac:dyDescent="0.25">
      <c r="A4" s="104">
        <v>3</v>
      </c>
      <c r="B4" s="104" t="s">
        <v>1821</v>
      </c>
      <c r="C4" s="129" t="s">
        <v>1449</v>
      </c>
      <c r="D4" s="104"/>
      <c r="E4" s="104"/>
      <c r="F4" s="104"/>
      <c r="G4" s="245" t="s">
        <v>2194</v>
      </c>
      <c r="H4" s="184"/>
    </row>
    <row r="5" spans="1:8" x14ac:dyDescent="0.25">
      <c r="A5" s="158">
        <v>4</v>
      </c>
      <c r="B5" s="158" t="s">
        <v>1900</v>
      </c>
      <c r="C5" s="36">
        <v>231</v>
      </c>
      <c r="D5" s="36" t="s">
        <v>1901</v>
      </c>
      <c r="E5" s="36">
        <v>303</v>
      </c>
      <c r="F5" s="28">
        <v>42696</v>
      </c>
      <c r="G5" s="36" t="s">
        <v>1846</v>
      </c>
      <c r="H5" s="186"/>
    </row>
    <row r="6" spans="1:8" x14ac:dyDescent="0.25">
      <c r="A6" s="158">
        <v>5</v>
      </c>
      <c r="B6" s="158" t="s">
        <v>2607</v>
      </c>
      <c r="C6" s="221">
        <v>711</v>
      </c>
      <c r="D6" s="221" t="s">
        <v>1909</v>
      </c>
      <c r="E6" s="221">
        <v>309</v>
      </c>
      <c r="F6" s="229">
        <v>42705</v>
      </c>
      <c r="G6" s="230" t="s">
        <v>1846</v>
      </c>
      <c r="H6" s="186" t="s">
        <v>2608</v>
      </c>
    </row>
    <row r="7" spans="1:8" x14ac:dyDescent="0.25">
      <c r="A7" s="158">
        <v>6</v>
      </c>
      <c r="B7" s="158" t="s">
        <v>703</v>
      </c>
      <c r="C7" s="36">
        <v>321</v>
      </c>
      <c r="D7" s="36" t="s">
        <v>1976</v>
      </c>
      <c r="E7" s="36">
        <v>8</v>
      </c>
      <c r="F7" s="28">
        <v>42747</v>
      </c>
      <c r="G7" s="225" t="s">
        <v>1846</v>
      </c>
      <c r="H7" s="186"/>
    </row>
    <row r="8" spans="1:8" x14ac:dyDescent="0.25">
      <c r="A8" s="158">
        <v>0</v>
      </c>
      <c r="B8" s="158" t="s">
        <v>1044</v>
      </c>
      <c r="C8" s="225">
        <v>141</v>
      </c>
      <c r="D8" s="36" t="s">
        <v>2008</v>
      </c>
      <c r="E8" s="36">
        <v>44</v>
      </c>
      <c r="F8" s="28">
        <v>42803</v>
      </c>
      <c r="G8" s="225" t="s">
        <v>1846</v>
      </c>
    </row>
    <row r="9" spans="1:8" x14ac:dyDescent="0.25">
      <c r="A9" s="158">
        <v>8</v>
      </c>
      <c r="B9" s="233" t="s">
        <v>631</v>
      </c>
      <c r="C9" s="225">
        <v>921</v>
      </c>
      <c r="D9" s="36" t="s">
        <v>2020</v>
      </c>
      <c r="E9" s="36">
        <v>51</v>
      </c>
      <c r="F9" s="28">
        <v>42816</v>
      </c>
      <c r="G9" s="234" t="s">
        <v>2194</v>
      </c>
      <c r="H9" t="s">
        <v>2773</v>
      </c>
    </row>
    <row r="10" spans="1:8" x14ac:dyDescent="0.25">
      <c r="A10" s="158">
        <v>9</v>
      </c>
      <c r="B10" s="158" t="s">
        <v>2195</v>
      </c>
      <c r="C10" s="225">
        <v>421</v>
      </c>
      <c r="D10" s="36" t="s">
        <v>2028</v>
      </c>
      <c r="E10" s="36">
        <v>55</v>
      </c>
      <c r="F10" s="28">
        <v>42821</v>
      </c>
      <c r="G10" s="234" t="s">
        <v>2194</v>
      </c>
    </row>
    <row r="11" spans="1:8" x14ac:dyDescent="0.25">
      <c r="A11" s="158">
        <v>10</v>
      </c>
      <c r="B11" s="158" t="s">
        <v>1822</v>
      </c>
      <c r="C11" s="225">
        <v>141</v>
      </c>
      <c r="D11" s="36" t="s">
        <v>2074</v>
      </c>
      <c r="E11" s="36">
        <v>82</v>
      </c>
      <c r="F11" s="28">
        <v>42859</v>
      </c>
      <c r="G11" s="225" t="s">
        <v>1846</v>
      </c>
    </row>
    <row r="12" spans="1:8" x14ac:dyDescent="0.25">
      <c r="A12" s="104">
        <v>11</v>
      </c>
      <c r="B12" s="104" t="s">
        <v>697</v>
      </c>
      <c r="C12" s="241" t="s">
        <v>1305</v>
      </c>
      <c r="D12" s="181" t="s">
        <v>2118</v>
      </c>
      <c r="E12" s="181">
        <v>108</v>
      </c>
      <c r="F12" s="182">
        <v>42901</v>
      </c>
      <c r="G12" s="242" t="s">
        <v>2194</v>
      </c>
    </row>
    <row r="13" spans="1:8" x14ac:dyDescent="0.25">
      <c r="A13" s="158">
        <v>12</v>
      </c>
      <c r="B13" s="158" t="s">
        <v>2548</v>
      </c>
      <c r="C13" s="225">
        <v>131</v>
      </c>
      <c r="D13" s="36" t="s">
        <v>2549</v>
      </c>
      <c r="E13" s="36">
        <v>174</v>
      </c>
      <c r="F13" s="28">
        <v>42997</v>
      </c>
      <c r="G13" s="225" t="s">
        <v>1846</v>
      </c>
    </row>
    <row r="14" spans="1:8" x14ac:dyDescent="0.25">
      <c r="A14" s="158">
        <v>13</v>
      </c>
      <c r="B14" s="158" t="s">
        <v>2551</v>
      </c>
      <c r="C14" s="225">
        <v>711</v>
      </c>
      <c r="D14" s="36" t="s">
        <v>2552</v>
      </c>
      <c r="E14" s="36">
        <v>201</v>
      </c>
      <c r="F14" s="28">
        <v>43003</v>
      </c>
      <c r="G14" s="225" t="s">
        <v>1846</v>
      </c>
    </row>
    <row r="15" spans="1:8" x14ac:dyDescent="0.25">
      <c r="A15" s="158">
        <v>14</v>
      </c>
      <c r="B15" s="158" t="s">
        <v>625</v>
      </c>
      <c r="C15" s="225">
        <v>931</v>
      </c>
      <c r="D15" s="36" t="s">
        <v>2549</v>
      </c>
      <c r="E15" s="36">
        <v>155</v>
      </c>
      <c r="F15" s="28">
        <v>42979</v>
      </c>
      <c r="G15" s="225" t="s">
        <v>1846</v>
      </c>
    </row>
    <row r="16" spans="1:8" x14ac:dyDescent="0.25">
      <c r="A16" s="158">
        <v>15</v>
      </c>
      <c r="B16" s="158" t="s">
        <v>2553</v>
      </c>
      <c r="C16" s="225">
        <v>931</v>
      </c>
      <c r="D16" s="36" t="s">
        <v>2554</v>
      </c>
      <c r="E16" s="36">
        <v>195</v>
      </c>
      <c r="F16" s="28">
        <v>42997</v>
      </c>
      <c r="G16" s="225" t="s">
        <v>1846</v>
      </c>
    </row>
    <row r="17" spans="1:8" x14ac:dyDescent="0.25">
      <c r="A17" s="104">
        <v>16</v>
      </c>
      <c r="B17" s="104" t="s">
        <v>2033</v>
      </c>
      <c r="C17" s="239" t="s">
        <v>1305</v>
      </c>
      <c r="D17" s="181" t="s">
        <v>2555</v>
      </c>
      <c r="E17" s="181">
        <v>218</v>
      </c>
      <c r="F17" s="182">
        <v>43014</v>
      </c>
      <c r="G17" s="240" t="s">
        <v>2194</v>
      </c>
    </row>
    <row r="18" spans="1:8" x14ac:dyDescent="0.25">
      <c r="A18" s="104">
        <v>17</v>
      </c>
      <c r="B18" s="104" t="s">
        <v>1618</v>
      </c>
      <c r="C18" s="239" t="s">
        <v>2556</v>
      </c>
      <c r="D18" s="181" t="s">
        <v>2557</v>
      </c>
      <c r="E18" s="181">
        <v>207</v>
      </c>
      <c r="F18" s="182">
        <v>43010</v>
      </c>
      <c r="G18" s="240" t="s">
        <v>2194</v>
      </c>
    </row>
    <row r="19" spans="1:8" x14ac:dyDescent="0.25">
      <c r="A19" s="158">
        <v>18</v>
      </c>
      <c r="B19" s="158" t="s">
        <v>2550</v>
      </c>
      <c r="C19" s="225">
        <v>521</v>
      </c>
      <c r="D19" s="36" t="s">
        <v>2549</v>
      </c>
      <c r="E19" s="36">
        <v>166</v>
      </c>
      <c r="F19" s="28">
        <v>42979</v>
      </c>
      <c r="G19" s="225" t="s">
        <v>1846</v>
      </c>
    </row>
    <row r="20" spans="1:8" x14ac:dyDescent="0.25">
      <c r="A20" s="158">
        <v>19</v>
      </c>
      <c r="B20" s="158" t="s">
        <v>2561</v>
      </c>
      <c r="C20" s="225">
        <v>341</v>
      </c>
      <c r="D20" s="36" t="s">
        <v>2562</v>
      </c>
      <c r="E20" s="36">
        <v>234</v>
      </c>
      <c r="F20" s="28">
        <v>43035</v>
      </c>
      <c r="G20" s="225" t="s">
        <v>1846</v>
      </c>
    </row>
    <row r="21" spans="1:8" x14ac:dyDescent="0.25">
      <c r="A21" s="158">
        <v>20</v>
      </c>
      <c r="B21" s="158" t="s">
        <v>1243</v>
      </c>
      <c r="C21" s="225">
        <v>131</v>
      </c>
      <c r="D21" s="36" t="s">
        <v>2560</v>
      </c>
      <c r="E21" s="36">
        <v>233</v>
      </c>
      <c r="F21" s="28">
        <v>43035</v>
      </c>
      <c r="G21" s="225" t="s">
        <v>1846</v>
      </c>
      <c r="H21" s="252"/>
    </row>
    <row r="22" spans="1:8" x14ac:dyDescent="0.25">
      <c r="A22" s="158">
        <v>21</v>
      </c>
      <c r="B22" s="158" t="s">
        <v>686</v>
      </c>
      <c r="C22" s="225">
        <v>331</v>
      </c>
      <c r="D22" s="36" t="s">
        <v>2606</v>
      </c>
      <c r="E22" s="36">
        <v>254</v>
      </c>
      <c r="F22" s="28">
        <v>43053</v>
      </c>
      <c r="G22" s="225" t="s">
        <v>1846</v>
      </c>
    </row>
    <row r="23" spans="1:8" x14ac:dyDescent="0.25">
      <c r="A23" s="158">
        <v>22</v>
      </c>
      <c r="B23" s="158" t="s">
        <v>2591</v>
      </c>
      <c r="C23" s="225">
        <v>411</v>
      </c>
      <c r="D23" s="36" t="s">
        <v>2592</v>
      </c>
      <c r="E23" s="36">
        <v>244</v>
      </c>
      <c r="F23" s="28">
        <v>43048</v>
      </c>
      <c r="G23" s="225" t="s">
        <v>1846</v>
      </c>
    </row>
    <row r="24" spans="1:8" x14ac:dyDescent="0.25">
      <c r="A24" s="158">
        <v>23</v>
      </c>
      <c r="B24" s="158" t="s">
        <v>676</v>
      </c>
      <c r="C24" s="225">
        <v>331</v>
      </c>
      <c r="D24" s="36" t="s">
        <v>2635</v>
      </c>
      <c r="E24" s="36">
        <v>271</v>
      </c>
      <c r="F24" s="28">
        <v>43070</v>
      </c>
      <c r="G24" s="225" t="s">
        <v>1846</v>
      </c>
    </row>
    <row r="25" spans="1:8" x14ac:dyDescent="0.25">
      <c r="A25" s="158">
        <v>24</v>
      </c>
      <c r="B25" s="158" t="s">
        <v>2636</v>
      </c>
      <c r="C25" s="225">
        <v>841</v>
      </c>
      <c r="D25" s="36" t="s">
        <v>2118</v>
      </c>
      <c r="E25" s="36"/>
      <c r="F25" s="28">
        <v>43073</v>
      </c>
      <c r="G25" s="225" t="s">
        <v>1846</v>
      </c>
    </row>
    <row r="26" spans="1:8" x14ac:dyDescent="0.25">
      <c r="A26" s="158">
        <v>25</v>
      </c>
      <c r="B26" s="158" t="s">
        <v>2647</v>
      </c>
      <c r="C26" s="225">
        <v>322</v>
      </c>
      <c r="D26" s="36" t="s">
        <v>2549</v>
      </c>
      <c r="E26" s="36">
        <v>285</v>
      </c>
      <c r="F26" s="28">
        <v>43082</v>
      </c>
      <c r="G26" s="225" t="s">
        <v>1846</v>
      </c>
    </row>
    <row r="27" spans="1:8" x14ac:dyDescent="0.25">
      <c r="A27" s="158">
        <v>26</v>
      </c>
      <c r="B27" s="158" t="s">
        <v>2652</v>
      </c>
      <c r="C27" s="225">
        <v>841</v>
      </c>
      <c r="D27" s="36" t="s">
        <v>2653</v>
      </c>
      <c r="E27" s="36">
        <v>287</v>
      </c>
      <c r="F27" s="28">
        <v>43088</v>
      </c>
      <c r="G27" s="225" t="s">
        <v>1846</v>
      </c>
    </row>
    <row r="28" spans="1:8" x14ac:dyDescent="0.25">
      <c r="A28" s="158">
        <v>27</v>
      </c>
      <c r="B28" s="158" t="s">
        <v>575</v>
      </c>
      <c r="C28" s="225">
        <v>722</v>
      </c>
      <c r="D28" s="36" t="s">
        <v>2655</v>
      </c>
      <c r="E28" s="36">
        <v>288</v>
      </c>
      <c r="F28" s="28">
        <v>43090</v>
      </c>
      <c r="G28" s="225" t="s">
        <v>1846</v>
      </c>
    </row>
    <row r="29" spans="1:8" x14ac:dyDescent="0.25">
      <c r="A29" s="158">
        <v>28</v>
      </c>
      <c r="B29" s="158" t="s">
        <v>540</v>
      </c>
      <c r="C29" s="225">
        <v>721</v>
      </c>
      <c r="D29" s="36" t="s">
        <v>2656</v>
      </c>
      <c r="E29" s="36">
        <v>289</v>
      </c>
      <c r="F29" s="28">
        <v>43094</v>
      </c>
      <c r="G29" s="234" t="s">
        <v>2194</v>
      </c>
    </row>
    <row r="30" spans="1:8" x14ac:dyDescent="0.25">
      <c r="A30" s="158">
        <v>29</v>
      </c>
      <c r="B30" s="158" t="s">
        <v>887</v>
      </c>
      <c r="C30" s="225">
        <v>741</v>
      </c>
      <c r="D30" s="36" t="s">
        <v>2669</v>
      </c>
      <c r="E30" s="36">
        <v>294</v>
      </c>
      <c r="F30" s="28">
        <v>43097</v>
      </c>
      <c r="G30" s="256" t="s">
        <v>1846</v>
      </c>
    </row>
    <row r="31" spans="1:8" x14ac:dyDescent="0.25">
      <c r="A31" s="158">
        <v>30</v>
      </c>
      <c r="B31" s="158" t="s">
        <v>2693</v>
      </c>
      <c r="C31" s="225">
        <v>421</v>
      </c>
      <c r="D31" s="36" t="s">
        <v>2694</v>
      </c>
      <c r="E31" s="36">
        <v>5</v>
      </c>
      <c r="F31" s="28">
        <v>43112</v>
      </c>
      <c r="G31" s="256" t="s">
        <v>1846</v>
      </c>
    </row>
    <row r="32" spans="1:8" x14ac:dyDescent="0.25">
      <c r="A32" s="158">
        <v>31</v>
      </c>
      <c r="B32" s="158" t="s">
        <v>2695</v>
      </c>
      <c r="C32" s="225">
        <v>812</v>
      </c>
      <c r="D32" s="36" t="s">
        <v>2696</v>
      </c>
      <c r="E32" s="36">
        <v>18</v>
      </c>
      <c r="F32" s="28">
        <v>43116</v>
      </c>
      <c r="G32" s="256" t="s">
        <v>1846</v>
      </c>
    </row>
    <row r="33" spans="1:7" x14ac:dyDescent="0.25">
      <c r="A33" s="158">
        <v>32</v>
      </c>
      <c r="B33" s="158" t="s">
        <v>2701</v>
      </c>
      <c r="C33" s="225">
        <v>31</v>
      </c>
      <c r="D33" s="36" t="s">
        <v>2702</v>
      </c>
      <c r="E33" s="36">
        <v>30</v>
      </c>
      <c r="F33" s="28">
        <v>43136</v>
      </c>
      <c r="G33" s="256" t="s">
        <v>1846</v>
      </c>
    </row>
    <row r="34" spans="1:7" x14ac:dyDescent="0.25">
      <c r="A34" s="158">
        <v>33</v>
      </c>
      <c r="B34" s="158" t="s">
        <v>15</v>
      </c>
      <c r="C34" s="225">
        <v>841</v>
      </c>
      <c r="D34" s="36" t="s">
        <v>2706</v>
      </c>
      <c r="E34" s="36">
        <v>34</v>
      </c>
      <c r="F34" s="28">
        <v>43139</v>
      </c>
      <c r="G34" s="256" t="s">
        <v>1846</v>
      </c>
    </row>
    <row r="35" spans="1:7" x14ac:dyDescent="0.25">
      <c r="A35" s="158">
        <v>34</v>
      </c>
      <c r="B35" s="158" t="s">
        <v>1250</v>
      </c>
      <c r="C35" s="225">
        <v>131</v>
      </c>
      <c r="D35" s="36" t="s">
        <v>2710</v>
      </c>
      <c r="E35" s="36">
        <v>37</v>
      </c>
      <c r="F35" s="28">
        <v>43145</v>
      </c>
      <c r="G35" s="256" t="s">
        <v>1846</v>
      </c>
    </row>
    <row r="36" spans="1:7" x14ac:dyDescent="0.25">
      <c r="A36" s="158">
        <v>35</v>
      </c>
      <c r="B36" s="158" t="s">
        <v>313</v>
      </c>
      <c r="C36" s="225">
        <v>721</v>
      </c>
      <c r="D36" s="36" t="s">
        <v>2711</v>
      </c>
      <c r="E36" s="36">
        <v>38</v>
      </c>
      <c r="F36" s="28">
        <v>43146</v>
      </c>
      <c r="G36" s="256" t="s">
        <v>1846</v>
      </c>
    </row>
    <row r="37" spans="1:7" x14ac:dyDescent="0.25">
      <c r="A37" s="158">
        <v>36</v>
      </c>
      <c r="B37" s="158" t="s">
        <v>351</v>
      </c>
      <c r="C37" s="225">
        <v>321</v>
      </c>
      <c r="D37" s="36" t="s">
        <v>2730</v>
      </c>
      <c r="E37" s="36">
        <v>54</v>
      </c>
      <c r="F37" s="28">
        <v>43164</v>
      </c>
      <c r="G37" s="256" t="s">
        <v>1846</v>
      </c>
    </row>
    <row r="38" spans="1:7" x14ac:dyDescent="0.25">
      <c r="A38" s="158">
        <v>37</v>
      </c>
      <c r="B38" s="158" t="s">
        <v>2731</v>
      </c>
      <c r="C38" s="225">
        <v>531</v>
      </c>
      <c r="D38" s="36" t="s">
        <v>2732</v>
      </c>
      <c r="E38" s="36">
        <v>56</v>
      </c>
      <c r="F38" s="28">
        <v>43164</v>
      </c>
      <c r="G38" s="256" t="s">
        <v>1846</v>
      </c>
    </row>
    <row r="39" spans="1:7" x14ac:dyDescent="0.25">
      <c r="A39" s="158">
        <v>38</v>
      </c>
      <c r="B39" s="158" t="s">
        <v>2739</v>
      </c>
      <c r="C39" s="225">
        <v>121</v>
      </c>
      <c r="D39" s="36" t="s">
        <v>2740</v>
      </c>
      <c r="E39" s="36">
        <v>58</v>
      </c>
      <c r="F39" s="28">
        <v>43166</v>
      </c>
      <c r="G39" s="256" t="s">
        <v>1846</v>
      </c>
    </row>
    <row r="40" spans="1:7" x14ac:dyDescent="0.25">
      <c r="A40" s="158"/>
      <c r="B40" s="158"/>
      <c r="C40" s="225"/>
      <c r="D40" s="36"/>
      <c r="E40" s="36"/>
      <c r="F40" s="28"/>
      <c r="G40" s="256"/>
    </row>
    <row r="41" spans="1:7" x14ac:dyDescent="0.25">
      <c r="A41" s="158"/>
      <c r="B41" s="158"/>
      <c r="C41" s="225"/>
      <c r="D41" s="36"/>
      <c r="E41" s="36"/>
      <c r="F41" s="28"/>
      <c r="G41" s="256"/>
    </row>
    <row r="42" spans="1:7" x14ac:dyDescent="0.25">
      <c r="A42" s="158"/>
      <c r="B42" s="158"/>
      <c r="C42" s="225"/>
      <c r="D42" s="36"/>
      <c r="E42" s="36"/>
      <c r="F42" s="28"/>
      <c r="G42" s="256"/>
    </row>
    <row r="43" spans="1:7" x14ac:dyDescent="0.25">
      <c r="A43" s="158"/>
      <c r="B43" s="158"/>
      <c r="C43" s="225"/>
      <c r="D43" s="36"/>
      <c r="E43" s="36"/>
      <c r="F43" s="28"/>
      <c r="G43" s="256"/>
    </row>
    <row r="44" spans="1:7" x14ac:dyDescent="0.25">
      <c r="A44" s="158"/>
      <c r="B44" s="158"/>
      <c r="C44" s="225"/>
      <c r="D44" s="36"/>
      <c r="E44" s="36"/>
      <c r="F44" s="28"/>
      <c r="G44" s="256"/>
    </row>
    <row r="45" spans="1:7" x14ac:dyDescent="0.25">
      <c r="A45" s="158"/>
      <c r="B45" s="158"/>
      <c r="C45" s="225"/>
      <c r="D45" s="36"/>
      <c r="E45" s="36"/>
      <c r="F45" s="28"/>
      <c r="G45" s="256"/>
    </row>
    <row r="46" spans="1:7" x14ac:dyDescent="0.25">
      <c r="A46" s="158"/>
      <c r="B46" s="158"/>
      <c r="C46" s="225"/>
      <c r="D46" s="36"/>
      <c r="E46" s="36"/>
      <c r="F46" s="28"/>
      <c r="G46" s="256"/>
    </row>
  </sheetData>
  <pageMargins left="0.7" right="0.7" top="0.75" bottom="0.75" header="0.3" footer="0.3"/>
  <pageSetup paperSize="9" scale="56" fitToHeight="0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Y415"/>
  <sheetViews>
    <sheetView zoomScaleNormal="100" workbookViewId="0">
      <pane ySplit="3" topLeftCell="A247" activePane="bottomLeft" state="frozen"/>
      <selection pane="bottomLeft" activeCell="P257" sqref="P257"/>
    </sheetView>
  </sheetViews>
  <sheetFormatPr defaultRowHeight="15" x14ac:dyDescent="0.25"/>
  <cols>
    <col min="1" max="1" width="35.85546875" customWidth="1"/>
    <col min="2" max="2" width="7.5703125" customWidth="1"/>
    <col min="3" max="3" width="5.8554687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10" width="8.28515625" customWidth="1"/>
    <col min="11" max="11" width="8.140625" customWidth="1"/>
    <col min="13" max="13" width="10.140625" bestFit="1" customWidth="1"/>
    <col min="15" max="15" width="18.140625" customWidth="1"/>
    <col min="21" max="21" width="8.7109375" customWidth="1"/>
  </cols>
  <sheetData>
    <row r="1" spans="1:16" ht="28.9" customHeight="1" x14ac:dyDescent="0.25">
      <c r="A1" s="536" t="s">
        <v>6432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6" ht="28.9" customHeight="1" x14ac:dyDescent="0.25">
      <c r="A2" s="536" t="s">
        <v>6503</v>
      </c>
      <c r="B2" s="546"/>
      <c r="C2" s="546"/>
      <c r="D2" s="546"/>
      <c r="E2" s="546"/>
      <c r="F2" s="464"/>
      <c r="G2" s="464"/>
      <c r="H2" s="464"/>
      <c r="I2" s="464"/>
      <c r="J2" s="464"/>
      <c r="K2" s="465"/>
    </row>
    <row r="3" spans="1:16" x14ac:dyDescent="0.25">
      <c r="A3" s="5" t="s">
        <v>1766</v>
      </c>
      <c r="B3" s="5" t="s">
        <v>1770</v>
      </c>
      <c r="C3" s="5" t="s">
        <v>1772</v>
      </c>
      <c r="D3" s="5" t="s">
        <v>1771</v>
      </c>
      <c r="E3" s="5" t="s">
        <v>1</v>
      </c>
      <c r="F3" s="5" t="s">
        <v>1764</v>
      </c>
      <c r="G3" s="5" t="s">
        <v>1765</v>
      </c>
      <c r="H3" s="5" t="s">
        <v>1767</v>
      </c>
      <c r="I3" s="5" t="s">
        <v>1768</v>
      </c>
      <c r="J3" s="5" t="s">
        <v>5111</v>
      </c>
      <c r="K3" s="5" t="s">
        <v>1769</v>
      </c>
    </row>
    <row r="4" spans="1:16" x14ac:dyDescent="0.25">
      <c r="A4" s="84" t="s">
        <v>6513</v>
      </c>
      <c r="B4" s="5"/>
      <c r="C4" s="5"/>
      <c r="D4" s="5"/>
      <c r="E4" s="3"/>
      <c r="F4" s="5" t="s">
        <v>1759</v>
      </c>
      <c r="G4" s="5"/>
      <c r="H4" s="5"/>
      <c r="I4" s="5"/>
      <c r="J4" s="5"/>
      <c r="K4" s="5"/>
      <c r="O4" s="220"/>
    </row>
    <row r="5" spans="1:16" ht="15.75" thickBot="1" x14ac:dyDescent="0.3">
      <c r="A5" s="359">
        <v>111</v>
      </c>
      <c r="B5" s="24">
        <v>0</v>
      </c>
      <c r="C5" s="24">
        <v>25</v>
      </c>
      <c r="D5" s="24">
        <v>0</v>
      </c>
      <c r="E5" s="97"/>
      <c r="F5" s="349">
        <f>C5+C6+C12+C13+C14+C27+C28+C35+C36+C43+C44+C45+C45+C63+C64+C75+C81+C84+C87+C103+C109+C115+C116+C123+C129+C138+C139+C140+C154+C157+C163+C164+C173</f>
        <v>396</v>
      </c>
      <c r="G5" s="24">
        <f>C7+C15+C16+C17+C29+C30+C37+C38+C46+C47+C48+C57+C58+C70+C76+C90+C95+C104+C110+C117+C118+C124+C130+C141+C142+C143+C150+C165+C166+C174</f>
        <v>391</v>
      </c>
      <c r="H5" s="24">
        <f>C8+C18+C19+C31+C32+C39+C40+C49+C50+C51+C59+C60+C71+C77+C91+C96+C105+C111+C119+C125+C131+C144+C145+C146+C151+C167+C168</f>
        <v>376</v>
      </c>
      <c r="I5" s="24">
        <f>C9+C20+C21+C52+C53+C54+C72+C78+C92+C97+C106+C112+C120+C126+C132+C147+C169+C170</f>
        <v>287</v>
      </c>
      <c r="J5" s="24"/>
      <c r="K5" s="170">
        <f>F5+G5+H5+I5</f>
        <v>1450</v>
      </c>
      <c r="O5" s="303"/>
      <c r="P5" s="220"/>
    </row>
    <row r="6" spans="1:16" x14ac:dyDescent="0.25">
      <c r="A6" s="359">
        <v>112</v>
      </c>
      <c r="B6" s="24">
        <v>13</v>
      </c>
      <c r="C6" s="24">
        <v>0</v>
      </c>
      <c r="D6" s="24">
        <v>0</v>
      </c>
      <c r="E6" s="97"/>
      <c r="F6" s="349"/>
      <c r="G6" s="24"/>
      <c r="H6" s="24"/>
      <c r="I6" s="24"/>
      <c r="J6" s="24"/>
      <c r="K6" s="494"/>
      <c r="L6" s="550">
        <f>K5+K8</f>
        <v>2533</v>
      </c>
      <c r="O6" s="303"/>
      <c r="P6" s="220"/>
    </row>
    <row r="7" spans="1:16" ht="15.75" thickBot="1" x14ac:dyDescent="0.3">
      <c r="A7" s="62">
        <v>121</v>
      </c>
      <c r="B7" s="24">
        <v>8</v>
      </c>
      <c r="C7" s="24">
        <v>25</v>
      </c>
      <c r="D7" s="5">
        <v>0</v>
      </c>
      <c r="E7" s="135"/>
      <c r="F7" s="5" t="s">
        <v>1770</v>
      </c>
      <c r="G7" s="5"/>
      <c r="H7" s="5"/>
      <c r="I7" s="5"/>
      <c r="J7" s="5"/>
      <c r="K7" s="110"/>
      <c r="L7" s="551"/>
      <c r="M7" s="451"/>
      <c r="N7" s="220"/>
      <c r="O7" s="220"/>
    </row>
    <row r="8" spans="1:16" x14ac:dyDescent="0.25">
      <c r="A8" s="62">
        <v>131</v>
      </c>
      <c r="B8" s="24">
        <v>0</v>
      </c>
      <c r="C8" s="24">
        <v>22</v>
      </c>
      <c r="D8" s="5">
        <v>0</v>
      </c>
      <c r="E8" s="338"/>
      <c r="F8" s="94">
        <f>B5+B6+B12+B13+B14+B27+B28+B35+B36+B43+B44+B45+B63+B64+B75+B81+B84+B87+B103+B109+B115+B116+B123+B129+B138+B139+B140+B154+B157+B163+B164+B173</f>
        <v>377</v>
      </c>
      <c r="G8" s="5">
        <f>B7+B15+B16+B17+B29+B30+B37+B38+B46+B47+B48+B57+B58+B70+B76+B90+B95+B104+B110+B117+B118+B124+B130+B141+B142+B143+B150+B165+B166+B174</f>
        <v>345</v>
      </c>
      <c r="H8" s="5">
        <f>B8+B18+B19+B31+B32+B39+B40+B49+B50+B51+B59+B60+B71+B77+B91+B96+B105+B111+B119+B125+B131+B144+B145+B146+B151+B167+B168</f>
        <v>223</v>
      </c>
      <c r="I8" s="5">
        <f>B9+B20+B21+B52+B53+B54+B72+B78+B92+B97+B106+B112+B120+B126+B132+B147+B169+B170</f>
        <v>138</v>
      </c>
      <c r="J8" s="5"/>
      <c r="K8" s="94">
        <f>F8+G8+H8+I8</f>
        <v>1083</v>
      </c>
      <c r="M8" s="460" t="s">
        <v>6408</v>
      </c>
      <c r="N8" s="8"/>
    </row>
    <row r="9" spans="1:16" x14ac:dyDescent="0.25">
      <c r="A9" s="62">
        <v>141</v>
      </c>
      <c r="B9" s="5">
        <v>0</v>
      </c>
      <c r="C9" s="24">
        <v>19</v>
      </c>
      <c r="D9" s="5">
        <v>1</v>
      </c>
      <c r="E9" s="313" t="s">
        <v>2950</v>
      </c>
      <c r="F9" s="5"/>
      <c r="G9" s="5"/>
      <c r="H9" s="5"/>
      <c r="I9" s="5"/>
      <c r="J9" s="5"/>
      <c r="K9" s="5"/>
      <c r="M9" s="8" t="s">
        <v>6407</v>
      </c>
      <c r="N9" s="8"/>
    </row>
    <row r="10" spans="1:16" x14ac:dyDescent="0.25">
      <c r="A10" s="468" t="s">
        <v>6506</v>
      </c>
      <c r="B10" s="469">
        <f>SUM(B5:B9)</f>
        <v>21</v>
      </c>
      <c r="C10" s="470">
        <f>SUM(C5:C9)</f>
        <v>91</v>
      </c>
      <c r="D10" s="469">
        <f>SUM(D5:D9)</f>
        <v>1</v>
      </c>
      <c r="E10" s="468">
        <f>SUM(B10:D10)</f>
        <v>113</v>
      </c>
      <c r="F10" s="5" t="s">
        <v>1775</v>
      </c>
      <c r="G10" s="5"/>
      <c r="H10" s="5"/>
      <c r="I10" s="5"/>
      <c r="J10" s="5"/>
      <c r="K10" s="5"/>
      <c r="M10" t="s">
        <v>6406</v>
      </c>
      <c r="N10" s="8"/>
    </row>
    <row r="11" spans="1:16" x14ac:dyDescent="0.25">
      <c r="A11" s="368" t="s">
        <v>6514</v>
      </c>
      <c r="B11" s="108"/>
      <c r="C11" s="108"/>
      <c r="D11" s="108"/>
      <c r="E11" s="108"/>
      <c r="F11" s="5">
        <f>D5+D6+D12+D13+D14+D27+D28+D35+D36+D43+D44+D45+D63+D64+D75+D81+D84+D87+D103+D109+D115+D116+D123+D129+D138+D139+D140+D154+D157+D163+D164+D173</f>
        <v>4</v>
      </c>
      <c r="G11" s="5">
        <f>D7+D15+D16+D17+D29+D30+D37+D38+D46+D47+D48+D57+D58+D70+D76+D90+D95+D104+D110+D117+D118+D124+D130+D141+D142+D143+D150+D165+D166+D174</f>
        <v>6</v>
      </c>
      <c r="H11" s="5">
        <f>D8+D18+D19+D31+D32+D39+D40+D49+D50+D51+D59+D60+D71+D77+D91+D96+D105+D111+D119+D125+D131+D144+D145+D146+D151+D167+D168</f>
        <v>12</v>
      </c>
      <c r="I11" s="5">
        <f>D9+D20+D21+D52+D53+D54+D72+D78+D92+D97+D106+D112+D120+D126+D132+D147+D169+D170</f>
        <v>10</v>
      </c>
      <c r="J11" s="5"/>
      <c r="K11" s="94">
        <f>F11+G11+H11+I11</f>
        <v>32</v>
      </c>
      <c r="M11" s="8"/>
      <c r="N11" s="8"/>
    </row>
    <row r="12" spans="1:16" x14ac:dyDescent="0.25">
      <c r="A12" s="108" t="s">
        <v>6491</v>
      </c>
      <c r="B12" s="108">
        <v>0</v>
      </c>
      <c r="C12" s="108">
        <v>23</v>
      </c>
      <c r="D12" s="108">
        <v>0</v>
      </c>
      <c r="E12" s="260"/>
      <c r="F12" s="5"/>
      <c r="G12" s="5"/>
      <c r="H12" s="5"/>
      <c r="I12" s="5"/>
      <c r="J12" s="5"/>
      <c r="K12" s="94"/>
      <c r="M12" s="8"/>
      <c r="N12" s="8"/>
    </row>
    <row r="13" spans="1:16" x14ac:dyDescent="0.25">
      <c r="A13" s="108" t="s">
        <v>4938</v>
      </c>
      <c r="B13" s="108">
        <v>27</v>
      </c>
      <c r="C13" s="108">
        <v>0</v>
      </c>
      <c r="D13" s="108">
        <v>1</v>
      </c>
      <c r="E13" s="500" t="s">
        <v>2843</v>
      </c>
      <c r="F13" s="5" t="s">
        <v>1776</v>
      </c>
      <c r="G13" s="5"/>
      <c r="H13" s="5"/>
      <c r="I13" s="5"/>
      <c r="J13" s="5"/>
      <c r="K13" s="94"/>
      <c r="M13" s="451" t="s">
        <v>6405</v>
      </c>
      <c r="N13" s="8"/>
    </row>
    <row r="14" spans="1:16" x14ac:dyDescent="0.25">
      <c r="A14" s="108" t="s">
        <v>5795</v>
      </c>
      <c r="B14" s="108">
        <v>25</v>
      </c>
      <c r="C14" s="108">
        <v>0</v>
      </c>
      <c r="D14" s="108">
        <v>0</v>
      </c>
      <c r="E14" s="260"/>
      <c r="F14" s="5">
        <f>F5+F8+F11</f>
        <v>777</v>
      </c>
      <c r="G14" s="5">
        <f>G5+G8+G11</f>
        <v>742</v>
      </c>
      <c r="H14" s="5">
        <f>H5+H8+H11</f>
        <v>611</v>
      </c>
      <c r="I14" s="5">
        <f>I5+I8+I11</f>
        <v>435</v>
      </c>
      <c r="J14" s="5"/>
      <c r="K14" s="94">
        <f>F14+G14+H14+I14</f>
        <v>2565</v>
      </c>
      <c r="M14" t="s">
        <v>6380</v>
      </c>
      <c r="N14" s="8"/>
    </row>
    <row r="15" spans="1:16" x14ac:dyDescent="0.25">
      <c r="A15" s="108" t="s">
        <v>6492</v>
      </c>
      <c r="B15" s="108">
        <v>0</v>
      </c>
      <c r="C15" s="108">
        <v>25</v>
      </c>
      <c r="D15" s="108">
        <v>0</v>
      </c>
      <c r="E15" s="260"/>
      <c r="F15" s="5"/>
      <c r="G15" s="5"/>
      <c r="H15" s="5"/>
      <c r="I15" s="5"/>
      <c r="J15" s="5"/>
      <c r="K15" s="5"/>
      <c r="M15" s="8" t="s">
        <v>6404</v>
      </c>
      <c r="N15" s="8"/>
    </row>
    <row r="16" spans="1:16" x14ac:dyDescent="0.25">
      <c r="A16" s="108" t="s">
        <v>4492</v>
      </c>
      <c r="B16" s="108">
        <v>25</v>
      </c>
      <c r="C16" s="108">
        <v>0</v>
      </c>
      <c r="D16" s="108">
        <v>1</v>
      </c>
      <c r="E16" s="500" t="s">
        <v>2843</v>
      </c>
      <c r="F16" s="5"/>
      <c r="G16" s="5"/>
      <c r="H16" s="5"/>
      <c r="I16" s="5"/>
      <c r="J16" s="5"/>
      <c r="K16" s="5"/>
      <c r="M16" s="8"/>
      <c r="N16" s="8"/>
    </row>
    <row r="17" spans="1:19" x14ac:dyDescent="0.25">
      <c r="A17" s="108" t="s">
        <v>6363</v>
      </c>
      <c r="B17" s="108">
        <v>30</v>
      </c>
      <c r="C17" s="108">
        <v>0</v>
      </c>
      <c r="D17" s="108">
        <v>0</v>
      </c>
      <c r="E17" s="260"/>
      <c r="F17" s="5"/>
      <c r="G17" s="5"/>
      <c r="H17" s="5"/>
      <c r="I17" s="5"/>
      <c r="J17" s="5"/>
      <c r="K17" s="5"/>
      <c r="M17" s="8"/>
      <c r="N17" s="8"/>
    </row>
    <row r="18" spans="1:19" x14ac:dyDescent="0.25">
      <c r="A18" s="108" t="s">
        <v>3719</v>
      </c>
      <c r="B18" s="108">
        <v>0</v>
      </c>
      <c r="C18" s="108">
        <v>24</v>
      </c>
      <c r="D18" s="108">
        <v>0</v>
      </c>
      <c r="E18" s="260"/>
      <c r="F18" s="5"/>
      <c r="G18" s="5"/>
      <c r="H18" s="5"/>
      <c r="I18" s="5"/>
      <c r="J18" s="5"/>
      <c r="K18" s="5"/>
      <c r="M18" s="451" t="s">
        <v>6390</v>
      </c>
      <c r="N18" s="8"/>
    </row>
    <row r="19" spans="1:19" x14ac:dyDescent="0.25">
      <c r="A19" s="108" t="s">
        <v>5637</v>
      </c>
      <c r="B19" s="108">
        <v>21</v>
      </c>
      <c r="C19" s="108">
        <v>0</v>
      </c>
      <c r="D19" s="108">
        <v>1</v>
      </c>
      <c r="E19" s="500" t="s">
        <v>2843</v>
      </c>
      <c r="F19" s="5"/>
      <c r="G19" s="5"/>
      <c r="H19" s="5"/>
      <c r="I19" s="5"/>
      <c r="J19" s="5"/>
      <c r="K19" s="5"/>
      <c r="M19" t="s">
        <v>6388</v>
      </c>
      <c r="N19" s="8"/>
    </row>
    <row r="20" spans="1:19" x14ac:dyDescent="0.25">
      <c r="A20" s="108" t="s">
        <v>6493</v>
      </c>
      <c r="B20" s="108">
        <v>0</v>
      </c>
      <c r="C20" s="108">
        <v>25</v>
      </c>
      <c r="D20" s="108">
        <v>0</v>
      </c>
      <c r="E20" s="260"/>
      <c r="F20" s="5"/>
      <c r="G20" s="5"/>
      <c r="H20" s="5"/>
      <c r="I20" s="5"/>
      <c r="J20" s="5"/>
      <c r="K20" s="5"/>
      <c r="M20" s="8" t="s">
        <v>6389</v>
      </c>
    </row>
    <row r="21" spans="1:19" x14ac:dyDescent="0.25">
      <c r="A21" s="108" t="s">
        <v>5761</v>
      </c>
      <c r="B21" s="108">
        <v>14</v>
      </c>
      <c r="C21" s="5">
        <v>0</v>
      </c>
      <c r="D21" s="108">
        <v>0</v>
      </c>
      <c r="E21" s="260"/>
      <c r="F21" s="5"/>
      <c r="G21" s="5"/>
      <c r="H21" s="5"/>
      <c r="I21" s="5"/>
      <c r="J21" s="5"/>
      <c r="K21" s="5"/>
      <c r="M21" s="451" t="s">
        <v>6409</v>
      </c>
    </row>
    <row r="22" spans="1:19" x14ac:dyDescent="0.25">
      <c r="A22" s="469" t="s">
        <v>6506</v>
      </c>
      <c r="B22" s="469">
        <f>SUM(B12:B21)</f>
        <v>142</v>
      </c>
      <c r="C22" s="94">
        <f>SUM(C12:C21)</f>
        <v>97</v>
      </c>
      <c r="D22" s="469">
        <f>SUM(D12:D21)</f>
        <v>3</v>
      </c>
      <c r="E22" s="471">
        <f>SUM(B22:D22)</f>
        <v>242</v>
      </c>
      <c r="F22" s="5"/>
      <c r="G22" s="5"/>
      <c r="H22" s="5"/>
      <c r="I22" s="5"/>
      <c r="J22" s="5"/>
      <c r="K22" s="5"/>
      <c r="M22" s="8"/>
      <c r="N22" s="8"/>
    </row>
    <row r="23" spans="1:19" s="487" customFormat="1" ht="21" x14ac:dyDescent="0.35">
      <c r="A23" s="489" t="s">
        <v>6504</v>
      </c>
      <c r="B23" s="484">
        <f>B10+B22</f>
        <v>163</v>
      </c>
      <c r="C23" s="484">
        <f>C10+C22</f>
        <v>188</v>
      </c>
      <c r="D23" s="484">
        <f>D10+D22</f>
        <v>4</v>
      </c>
      <c r="E23" s="489">
        <f>SUM(B23:D23)</f>
        <v>355</v>
      </c>
      <c r="F23" s="486"/>
      <c r="G23" s="486"/>
      <c r="H23" s="486"/>
      <c r="I23" s="486"/>
      <c r="J23" s="486"/>
      <c r="K23" s="486"/>
      <c r="M23" s="493"/>
      <c r="N23" s="493"/>
    </row>
    <row r="24" spans="1:19" x14ac:dyDescent="0.25">
      <c r="A24" s="475"/>
      <c r="B24" s="476"/>
      <c r="C24" s="476"/>
      <c r="D24" s="476"/>
      <c r="E24" s="477"/>
      <c r="F24" s="5"/>
      <c r="G24" s="5"/>
      <c r="H24" s="5"/>
      <c r="I24" s="5"/>
      <c r="J24" s="5"/>
      <c r="K24" s="5"/>
      <c r="M24" s="8"/>
      <c r="N24" s="8"/>
    </row>
    <row r="25" spans="1:19" ht="20.25" x14ac:dyDescent="0.25">
      <c r="A25" s="536" t="s">
        <v>6505</v>
      </c>
      <c r="B25" s="546"/>
      <c r="C25" s="546"/>
      <c r="D25" s="546"/>
      <c r="E25" s="546"/>
      <c r="F25" s="5"/>
      <c r="G25" s="5"/>
      <c r="H25" s="5"/>
      <c r="I25" s="5"/>
      <c r="J25" s="5"/>
      <c r="K25" s="5"/>
      <c r="M25" s="8"/>
      <c r="N25" s="8"/>
    </row>
    <row r="26" spans="1:19" x14ac:dyDescent="0.25">
      <c r="A26" s="84" t="s">
        <v>6515</v>
      </c>
      <c r="B26" s="5"/>
      <c r="C26" s="5"/>
      <c r="D26" s="5"/>
      <c r="E26" s="5"/>
      <c r="G26" s="5"/>
      <c r="H26" s="5"/>
      <c r="I26" s="5"/>
      <c r="J26" s="5"/>
      <c r="K26" s="5"/>
    </row>
    <row r="27" spans="1:19" x14ac:dyDescent="0.25">
      <c r="A27" s="62">
        <v>211</v>
      </c>
      <c r="B27" s="5">
        <v>0</v>
      </c>
      <c r="C27" s="5">
        <v>24</v>
      </c>
      <c r="D27" s="5">
        <v>0</v>
      </c>
      <c r="E27" s="5"/>
      <c r="F27" s="94"/>
      <c r="G27" s="5"/>
      <c r="H27" s="5"/>
      <c r="I27" s="5"/>
      <c r="J27" s="5"/>
      <c r="K27" s="94"/>
      <c r="P27" s="220"/>
    </row>
    <row r="28" spans="1:19" x14ac:dyDescent="0.25">
      <c r="A28" s="62" t="s">
        <v>2874</v>
      </c>
      <c r="B28" s="5">
        <v>16</v>
      </c>
      <c r="C28" s="5">
        <v>0</v>
      </c>
      <c r="D28" s="5">
        <v>0</v>
      </c>
      <c r="E28" s="5"/>
      <c r="F28" s="5"/>
      <c r="G28" s="5"/>
      <c r="H28" s="5"/>
      <c r="I28" s="5"/>
      <c r="J28" s="5"/>
      <c r="K28" s="94"/>
      <c r="M28" s="451"/>
      <c r="N28" s="220"/>
    </row>
    <row r="29" spans="1:19" x14ac:dyDescent="0.25">
      <c r="A29" s="62">
        <v>221</v>
      </c>
      <c r="B29" s="5">
        <v>0</v>
      </c>
      <c r="C29" s="5">
        <v>24</v>
      </c>
      <c r="D29" s="5">
        <v>0</v>
      </c>
      <c r="E29" s="254"/>
      <c r="F29" s="5"/>
      <c r="G29" s="5"/>
      <c r="H29" s="5"/>
      <c r="I29" s="5"/>
      <c r="J29" s="5"/>
      <c r="K29" s="5"/>
      <c r="N29" s="8"/>
    </row>
    <row r="30" spans="1:19" x14ac:dyDescent="0.25">
      <c r="A30" s="62" t="s">
        <v>2875</v>
      </c>
      <c r="B30" s="5">
        <v>18</v>
      </c>
      <c r="C30" s="5">
        <v>0</v>
      </c>
      <c r="D30" s="5">
        <v>0</v>
      </c>
      <c r="E30" s="338"/>
      <c r="F30" s="5"/>
      <c r="G30" s="5"/>
      <c r="H30" s="5"/>
      <c r="I30" s="5"/>
      <c r="J30" s="5"/>
      <c r="K30" s="5"/>
      <c r="N30" s="8"/>
      <c r="P30" s="220"/>
    </row>
    <row r="31" spans="1:19" x14ac:dyDescent="0.25">
      <c r="A31" s="62" t="s">
        <v>2893</v>
      </c>
      <c r="B31" s="5">
        <v>0</v>
      </c>
      <c r="C31" s="5">
        <v>24</v>
      </c>
      <c r="D31" s="5">
        <v>1</v>
      </c>
      <c r="E31" s="313" t="s">
        <v>2843</v>
      </c>
      <c r="F31" s="5"/>
      <c r="G31" s="5"/>
      <c r="H31" s="5"/>
      <c r="I31" s="5"/>
      <c r="J31" s="5"/>
      <c r="K31" s="94"/>
      <c r="O31" s="220"/>
      <c r="P31" s="252"/>
      <c r="Q31" s="252"/>
      <c r="R31" s="252"/>
      <c r="S31" s="252"/>
    </row>
    <row r="32" spans="1:19" x14ac:dyDescent="0.25">
      <c r="A32" s="62" t="s">
        <v>2876</v>
      </c>
      <c r="B32" s="5">
        <v>14</v>
      </c>
      <c r="C32" s="5">
        <v>0</v>
      </c>
      <c r="D32" s="5">
        <v>1</v>
      </c>
      <c r="E32" s="313" t="s">
        <v>2843</v>
      </c>
      <c r="F32" s="5"/>
      <c r="G32" s="5"/>
      <c r="H32" s="5"/>
      <c r="I32" s="5"/>
      <c r="J32" s="5"/>
      <c r="K32" s="94"/>
      <c r="M32" s="451"/>
      <c r="O32" s="303"/>
      <c r="P32" s="252"/>
      <c r="Q32" s="252"/>
      <c r="R32" s="252"/>
      <c r="S32" s="252"/>
    </row>
    <row r="33" spans="1:19" x14ac:dyDescent="0.25">
      <c r="A33" s="466" t="s">
        <v>6506</v>
      </c>
      <c r="B33" s="94">
        <f>SUM(B27:B32)</f>
        <v>48</v>
      </c>
      <c r="C33" s="94">
        <f>SUM(C27:C32)</f>
        <v>72</v>
      </c>
      <c r="D33" s="94">
        <f>SUM(D27:D32)</f>
        <v>2</v>
      </c>
      <c r="E33" s="467">
        <f>SUM(B33:D33)</f>
        <v>122</v>
      </c>
      <c r="F33" s="5"/>
      <c r="G33" s="5"/>
      <c r="H33" s="5"/>
      <c r="I33" s="5"/>
      <c r="J33" s="5"/>
      <c r="K33" s="94"/>
      <c r="M33" s="451"/>
      <c r="O33" s="303"/>
      <c r="P33" s="252"/>
      <c r="Q33" s="252"/>
      <c r="R33" s="252"/>
      <c r="S33" s="252"/>
    </row>
    <row r="34" spans="1:19" ht="42" customHeight="1" x14ac:dyDescent="0.25">
      <c r="A34" s="370" t="s">
        <v>6516</v>
      </c>
      <c r="B34" s="5"/>
      <c r="C34" s="5"/>
      <c r="D34" s="5"/>
      <c r="E34" s="5"/>
      <c r="F34" s="5"/>
      <c r="G34" s="5"/>
      <c r="H34" s="5"/>
      <c r="I34" s="5"/>
      <c r="J34" s="5"/>
      <c r="K34" s="94"/>
      <c r="N34" s="8"/>
      <c r="O34" s="252"/>
      <c r="P34" s="252"/>
      <c r="Q34" s="252"/>
      <c r="R34" s="252"/>
      <c r="S34" s="252"/>
    </row>
    <row r="35" spans="1:19" x14ac:dyDescent="0.25">
      <c r="A35" s="62">
        <v>411</v>
      </c>
      <c r="B35" s="5">
        <v>0</v>
      </c>
      <c r="C35" s="5">
        <v>24</v>
      </c>
      <c r="D35" s="5">
        <v>0</v>
      </c>
      <c r="E35" s="5"/>
      <c r="F35" s="5"/>
      <c r="G35" s="5"/>
      <c r="H35" s="5"/>
      <c r="I35" s="5"/>
      <c r="J35" s="5"/>
      <c r="K35" s="5"/>
      <c r="O35" s="252"/>
      <c r="P35" s="252"/>
      <c r="Q35" s="252"/>
      <c r="R35" s="252"/>
      <c r="S35" s="252"/>
    </row>
    <row r="36" spans="1:19" x14ac:dyDescent="0.25">
      <c r="A36" s="62" t="s">
        <v>6154</v>
      </c>
      <c r="B36" s="5">
        <v>18</v>
      </c>
      <c r="C36" s="5">
        <v>0</v>
      </c>
      <c r="D36" s="5">
        <v>0</v>
      </c>
      <c r="E36" s="5"/>
      <c r="F36" s="5"/>
      <c r="G36" s="5"/>
      <c r="H36" s="5"/>
      <c r="I36" s="5"/>
      <c r="J36" s="5"/>
      <c r="K36" s="5"/>
      <c r="P36" s="252"/>
      <c r="Q36" s="252"/>
      <c r="R36" s="252"/>
      <c r="S36" s="252"/>
    </row>
    <row r="37" spans="1:19" x14ac:dyDescent="0.25">
      <c r="A37" s="62">
        <v>421</v>
      </c>
      <c r="B37" s="5">
        <v>0</v>
      </c>
      <c r="C37" s="5">
        <v>25</v>
      </c>
      <c r="D37" s="5">
        <v>0</v>
      </c>
      <c r="E37" s="338"/>
      <c r="F37" s="5"/>
      <c r="G37" s="5"/>
      <c r="H37" s="5"/>
      <c r="I37" s="5"/>
      <c r="J37" s="5"/>
      <c r="K37" s="94"/>
      <c r="O37" s="220"/>
    </row>
    <row r="38" spans="1:19" x14ac:dyDescent="0.25">
      <c r="A38" s="360">
        <v>422</v>
      </c>
      <c r="B38" s="5">
        <v>19</v>
      </c>
      <c r="C38" s="5">
        <v>0</v>
      </c>
      <c r="D38" s="5">
        <v>0</v>
      </c>
      <c r="E38" s="254"/>
      <c r="F38" s="5"/>
      <c r="G38" s="5"/>
      <c r="H38" s="5"/>
      <c r="I38" s="5"/>
      <c r="J38" s="5"/>
      <c r="K38" s="5"/>
      <c r="O38" s="252"/>
    </row>
    <row r="39" spans="1:19" x14ac:dyDescent="0.25">
      <c r="A39" s="62">
        <v>431</v>
      </c>
      <c r="B39" s="5">
        <v>3</v>
      </c>
      <c r="C39" s="5">
        <v>25</v>
      </c>
      <c r="D39" s="5">
        <v>0</v>
      </c>
      <c r="E39" s="5"/>
      <c r="F39" s="5"/>
      <c r="G39" s="5"/>
      <c r="H39" s="5"/>
      <c r="I39" s="5"/>
      <c r="J39" s="5"/>
      <c r="K39" s="5"/>
      <c r="N39" s="8"/>
      <c r="O39" s="252"/>
    </row>
    <row r="40" spans="1:19" x14ac:dyDescent="0.25">
      <c r="A40" s="360">
        <v>432</v>
      </c>
      <c r="B40" s="5">
        <v>0</v>
      </c>
      <c r="C40" s="5">
        <v>0</v>
      </c>
      <c r="D40" s="5">
        <v>0</v>
      </c>
      <c r="E40" s="135"/>
      <c r="F40" s="5"/>
      <c r="G40" s="5"/>
      <c r="H40" s="5"/>
      <c r="I40" s="5"/>
      <c r="J40" s="5"/>
      <c r="K40" s="5"/>
      <c r="O40" s="252"/>
    </row>
    <row r="41" spans="1:19" x14ac:dyDescent="0.25">
      <c r="A41" s="472" t="s">
        <v>6506</v>
      </c>
      <c r="B41" s="94">
        <f>SUM(B35:B40)</f>
        <v>40</v>
      </c>
      <c r="C41" s="94">
        <f>SUM(C35:C40)</f>
        <v>74</v>
      </c>
      <c r="D41" s="94">
        <f>SUM(D35:D40)</f>
        <v>0</v>
      </c>
      <c r="E41" s="467">
        <f>SUM(B41:D41)</f>
        <v>114</v>
      </c>
      <c r="F41" s="5"/>
      <c r="G41" s="5"/>
      <c r="H41" s="5"/>
      <c r="I41" s="5"/>
      <c r="J41" s="5"/>
      <c r="K41" s="5"/>
      <c r="O41" s="252"/>
    </row>
    <row r="42" spans="1:19" x14ac:dyDescent="0.25">
      <c r="A42" s="84" t="s">
        <v>6517</v>
      </c>
      <c r="B42" s="5"/>
      <c r="C42" s="5"/>
      <c r="D42" s="5"/>
      <c r="E42" s="5"/>
      <c r="F42" s="5"/>
      <c r="G42" s="5"/>
      <c r="H42" s="5"/>
      <c r="I42" s="5"/>
      <c r="J42" s="5"/>
      <c r="K42" s="5"/>
      <c r="O42" s="252"/>
    </row>
    <row r="43" spans="1:19" x14ac:dyDescent="0.25">
      <c r="A43" s="5" t="s">
        <v>5096</v>
      </c>
      <c r="B43" s="5">
        <v>26</v>
      </c>
      <c r="C43" s="5">
        <v>0</v>
      </c>
      <c r="D43" s="5">
        <v>0</v>
      </c>
      <c r="E43" s="24"/>
      <c r="F43" s="5"/>
      <c r="G43" s="5"/>
      <c r="H43" s="5"/>
      <c r="I43" s="5"/>
      <c r="J43" s="5"/>
      <c r="K43" s="5"/>
      <c r="O43" s="252"/>
    </row>
    <row r="44" spans="1:19" x14ac:dyDescent="0.25">
      <c r="A44" s="5" t="s">
        <v>5097</v>
      </c>
      <c r="B44" s="5">
        <v>27</v>
      </c>
      <c r="C44" s="5">
        <v>0</v>
      </c>
      <c r="D44" s="5">
        <v>0</v>
      </c>
      <c r="E44" s="264"/>
      <c r="F44" s="5"/>
      <c r="G44" s="5"/>
      <c r="H44" s="5"/>
      <c r="I44" s="5"/>
      <c r="J44" s="5"/>
      <c r="K44" s="5"/>
      <c r="O44" s="252"/>
    </row>
    <row r="45" spans="1:19" x14ac:dyDescent="0.25">
      <c r="A45" s="5" t="s">
        <v>4060</v>
      </c>
      <c r="B45" s="5">
        <v>26</v>
      </c>
      <c r="C45" s="5">
        <v>0</v>
      </c>
      <c r="D45" s="5">
        <v>0</v>
      </c>
      <c r="E45" s="264"/>
      <c r="F45" s="5"/>
      <c r="G45" s="5"/>
      <c r="H45" s="5"/>
      <c r="I45" s="5"/>
      <c r="J45" s="5"/>
      <c r="K45" s="5"/>
      <c r="O45" s="252"/>
    </row>
    <row r="46" spans="1:19" x14ac:dyDescent="0.25">
      <c r="A46" s="5" t="s">
        <v>5092</v>
      </c>
      <c r="B46" s="5">
        <v>28</v>
      </c>
      <c r="C46" s="5">
        <v>0</v>
      </c>
      <c r="D46" s="5">
        <v>0</v>
      </c>
      <c r="E46" s="24"/>
      <c r="F46" s="5"/>
      <c r="G46" s="5"/>
      <c r="H46" s="5"/>
      <c r="I46" s="5"/>
      <c r="J46" s="5"/>
      <c r="K46" s="5"/>
      <c r="O46" s="252"/>
    </row>
    <row r="47" spans="1:19" x14ac:dyDescent="0.25">
      <c r="A47" s="5" t="s">
        <v>5093</v>
      </c>
      <c r="B47" s="5">
        <v>28</v>
      </c>
      <c r="C47" s="5">
        <v>0</v>
      </c>
      <c r="D47" s="5">
        <v>0</v>
      </c>
      <c r="E47" s="24"/>
      <c r="F47" s="5"/>
      <c r="G47" s="5"/>
      <c r="H47" s="5"/>
      <c r="I47" s="5"/>
      <c r="J47" s="5"/>
      <c r="K47" s="5"/>
      <c r="O47" s="252"/>
    </row>
    <row r="48" spans="1:19" x14ac:dyDescent="0.25">
      <c r="A48" s="5" t="s">
        <v>4488</v>
      </c>
      <c r="B48" s="5">
        <v>23</v>
      </c>
      <c r="C48" s="5">
        <v>0</v>
      </c>
      <c r="D48" s="5">
        <v>0</v>
      </c>
      <c r="E48" s="264"/>
      <c r="F48" s="5"/>
      <c r="G48" s="5"/>
      <c r="H48" s="5"/>
      <c r="I48" s="5"/>
      <c r="J48" s="5"/>
      <c r="K48" s="5"/>
      <c r="O48" s="252"/>
    </row>
    <row r="49" spans="1:15" x14ac:dyDescent="0.25">
      <c r="A49" s="5" t="s">
        <v>5094</v>
      </c>
      <c r="B49" s="5">
        <v>25</v>
      </c>
      <c r="C49" s="5">
        <v>0</v>
      </c>
      <c r="D49" s="5">
        <v>1</v>
      </c>
      <c r="E49" s="310" t="s">
        <v>2843</v>
      </c>
      <c r="F49" s="5"/>
      <c r="G49" s="5"/>
      <c r="H49" s="5"/>
      <c r="I49" s="5"/>
      <c r="J49" s="5"/>
      <c r="K49" s="5"/>
      <c r="O49" s="252"/>
    </row>
    <row r="50" spans="1:15" x14ac:dyDescent="0.25">
      <c r="A50" s="5" t="s">
        <v>5095</v>
      </c>
      <c r="B50" s="5">
        <v>27</v>
      </c>
      <c r="C50" s="5">
        <v>0</v>
      </c>
      <c r="D50" s="5">
        <v>0</v>
      </c>
      <c r="E50" s="24"/>
      <c r="F50" s="5"/>
      <c r="G50" s="5"/>
      <c r="H50" s="5"/>
      <c r="I50" s="5"/>
      <c r="J50" s="5"/>
      <c r="K50" s="5"/>
      <c r="O50" s="252"/>
    </row>
    <row r="51" spans="1:15" x14ac:dyDescent="0.25">
      <c r="A51" s="5" t="s">
        <v>5090</v>
      </c>
      <c r="B51" s="5">
        <v>28</v>
      </c>
      <c r="C51" s="5">
        <v>0</v>
      </c>
      <c r="D51" s="5">
        <v>0</v>
      </c>
      <c r="E51" s="24"/>
      <c r="F51" s="5"/>
      <c r="G51" s="5"/>
      <c r="H51" s="5"/>
      <c r="I51" s="5"/>
      <c r="J51" s="5"/>
      <c r="K51" s="5"/>
      <c r="O51" s="252"/>
    </row>
    <row r="52" spans="1:15" x14ac:dyDescent="0.25">
      <c r="A52" s="5" t="s">
        <v>5098</v>
      </c>
      <c r="B52" s="5">
        <v>26</v>
      </c>
      <c r="C52" s="5">
        <v>0</v>
      </c>
      <c r="D52" s="5">
        <v>0</v>
      </c>
      <c r="E52" s="264"/>
      <c r="F52" s="5"/>
      <c r="G52" s="5"/>
      <c r="H52" s="5"/>
      <c r="I52" s="5"/>
      <c r="J52" s="5"/>
      <c r="K52" s="5"/>
      <c r="O52" s="252"/>
    </row>
    <row r="53" spans="1:15" x14ac:dyDescent="0.25">
      <c r="A53" s="5" t="s">
        <v>5099</v>
      </c>
      <c r="B53" s="5">
        <v>28</v>
      </c>
      <c r="C53" s="5">
        <v>0</v>
      </c>
      <c r="D53" s="5">
        <v>0</v>
      </c>
      <c r="E53" s="24"/>
      <c r="F53" s="5"/>
      <c r="G53" s="5"/>
      <c r="H53" s="5"/>
      <c r="I53" s="5"/>
      <c r="J53" s="5"/>
      <c r="K53" s="5"/>
      <c r="O53" s="252"/>
    </row>
    <row r="54" spans="1:15" x14ac:dyDescent="0.25">
      <c r="A54" s="5" t="s">
        <v>5762</v>
      </c>
      <c r="B54" s="5">
        <v>31</v>
      </c>
      <c r="C54" s="5">
        <v>0</v>
      </c>
      <c r="D54" s="5">
        <v>0</v>
      </c>
      <c r="E54" s="24"/>
      <c r="F54" s="5"/>
      <c r="G54" s="5"/>
      <c r="H54" s="5"/>
      <c r="I54" s="5"/>
      <c r="J54" s="5"/>
      <c r="K54" s="5"/>
      <c r="O54" s="252"/>
    </row>
    <row r="55" spans="1:15" x14ac:dyDescent="0.25">
      <c r="A55" s="472" t="s">
        <v>6506</v>
      </c>
      <c r="B55" s="94">
        <f>SUM(B43:B54)</f>
        <v>323</v>
      </c>
      <c r="C55" s="94">
        <f>SUM(C43:C54)</f>
        <v>0</v>
      </c>
      <c r="D55" s="94">
        <f>SUM(D43:D54)</f>
        <v>1</v>
      </c>
      <c r="E55" s="467">
        <f>SUM(B55:D55)</f>
        <v>324</v>
      </c>
      <c r="F55" s="5"/>
      <c r="G55" s="5"/>
      <c r="H55" s="5"/>
      <c r="I55" s="5"/>
      <c r="J55" s="5"/>
      <c r="K55" s="5"/>
      <c r="O55" s="252"/>
    </row>
    <row r="56" spans="1:15" ht="28.5" x14ac:dyDescent="0.25">
      <c r="A56" s="356" t="s">
        <v>6518</v>
      </c>
      <c r="B56" s="5"/>
      <c r="C56" s="5"/>
      <c r="D56" s="5"/>
      <c r="E56" s="467"/>
      <c r="F56" s="5"/>
      <c r="G56" s="5"/>
      <c r="H56" s="5"/>
      <c r="I56" s="5"/>
      <c r="J56" s="5"/>
      <c r="K56" s="5"/>
      <c r="O56" s="252"/>
    </row>
    <row r="57" spans="1:15" x14ac:dyDescent="0.25">
      <c r="A57" s="5" t="s">
        <v>5100</v>
      </c>
      <c r="B57" s="5">
        <v>26</v>
      </c>
      <c r="C57" s="5">
        <v>0</v>
      </c>
      <c r="D57" s="5">
        <v>0</v>
      </c>
      <c r="E57" s="467"/>
      <c r="F57" s="5"/>
      <c r="G57" s="5"/>
      <c r="H57" s="5"/>
      <c r="I57" s="5"/>
      <c r="J57" s="5"/>
      <c r="K57" s="5"/>
      <c r="O57" s="252"/>
    </row>
    <row r="58" spans="1:15" x14ac:dyDescent="0.25">
      <c r="A58" s="5" t="s">
        <v>5101</v>
      </c>
      <c r="B58" s="5">
        <v>23</v>
      </c>
      <c r="C58" s="5">
        <v>0</v>
      </c>
      <c r="D58" s="5">
        <v>0</v>
      </c>
      <c r="E58" s="467"/>
      <c r="F58" s="5"/>
      <c r="G58" s="5"/>
      <c r="H58" s="5"/>
      <c r="I58" s="5"/>
      <c r="J58" s="5"/>
      <c r="K58" s="5"/>
      <c r="O58" s="252"/>
    </row>
    <row r="59" spans="1:15" x14ac:dyDescent="0.25">
      <c r="A59" s="5" t="s">
        <v>5765</v>
      </c>
      <c r="B59" s="5">
        <v>22</v>
      </c>
      <c r="C59" s="5">
        <v>0</v>
      </c>
      <c r="D59" s="5">
        <v>0</v>
      </c>
      <c r="E59" s="467"/>
      <c r="F59" s="5"/>
      <c r="G59" s="5"/>
      <c r="H59" s="5"/>
      <c r="I59" s="5"/>
      <c r="J59" s="5"/>
      <c r="K59" s="5"/>
      <c r="O59" s="252"/>
    </row>
    <row r="60" spans="1:15" x14ac:dyDescent="0.25">
      <c r="A60" s="5" t="s">
        <v>5764</v>
      </c>
      <c r="B60" s="5">
        <v>21</v>
      </c>
      <c r="C60" s="5">
        <v>0</v>
      </c>
      <c r="D60" s="5">
        <v>0</v>
      </c>
      <c r="E60" s="467"/>
      <c r="F60" s="5"/>
      <c r="G60" s="5"/>
      <c r="H60" s="5"/>
      <c r="I60" s="5"/>
      <c r="J60" s="5"/>
      <c r="K60" s="5"/>
      <c r="O60" s="252"/>
    </row>
    <row r="61" spans="1:15" x14ac:dyDescent="0.25">
      <c r="A61" s="472" t="s">
        <v>6506</v>
      </c>
      <c r="B61" s="94">
        <f>SUM(B57:B60)</f>
        <v>92</v>
      </c>
      <c r="C61" s="94">
        <f>SUM(C57:C60)</f>
        <v>0</v>
      </c>
      <c r="D61" s="94">
        <f>SUM(D57:D60)</f>
        <v>0</v>
      </c>
      <c r="E61" s="467">
        <f>SUM(B61:D61)</f>
        <v>92</v>
      </c>
      <c r="F61" s="5"/>
      <c r="G61" s="5"/>
      <c r="H61" s="5"/>
      <c r="I61" s="5"/>
      <c r="J61" s="5"/>
      <c r="K61" s="5"/>
      <c r="O61" s="252"/>
    </row>
    <row r="62" spans="1:15" x14ac:dyDescent="0.25">
      <c r="A62" s="84" t="s">
        <v>6519</v>
      </c>
      <c r="B62" s="5"/>
      <c r="C62" s="5"/>
      <c r="D62" s="5"/>
      <c r="E62" s="264"/>
      <c r="F62" s="5"/>
      <c r="G62" s="5"/>
      <c r="H62" s="5"/>
      <c r="I62" s="5"/>
      <c r="J62" s="5"/>
      <c r="K62" s="5"/>
      <c r="O62" s="252"/>
    </row>
    <row r="63" spans="1:15" x14ac:dyDescent="0.25">
      <c r="A63" s="6" t="s">
        <v>6500</v>
      </c>
      <c r="B63" s="5">
        <v>25</v>
      </c>
      <c r="C63" s="5">
        <v>0</v>
      </c>
      <c r="D63" s="5">
        <v>0</v>
      </c>
      <c r="E63" s="264"/>
      <c r="F63" s="5"/>
      <c r="G63" s="5"/>
      <c r="H63" s="5"/>
      <c r="I63" s="5"/>
      <c r="J63" s="5"/>
      <c r="K63" s="5"/>
      <c r="O63" s="252"/>
    </row>
    <row r="64" spans="1:15" x14ac:dyDescent="0.25">
      <c r="A64" s="6" t="s">
        <v>6501</v>
      </c>
      <c r="B64" s="5">
        <v>24</v>
      </c>
      <c r="C64" s="5">
        <v>0</v>
      </c>
      <c r="D64" s="5">
        <v>0</v>
      </c>
      <c r="E64" s="264"/>
      <c r="F64" s="5"/>
      <c r="G64" s="5"/>
      <c r="H64" s="5"/>
      <c r="I64" s="5"/>
      <c r="J64" s="5"/>
      <c r="K64" s="5"/>
      <c r="O64" s="252"/>
    </row>
    <row r="65" spans="1:16" x14ac:dyDescent="0.25">
      <c r="A65" s="472" t="s">
        <v>6506</v>
      </c>
      <c r="B65" s="94">
        <f>SUM(B63:B64)</f>
        <v>49</v>
      </c>
      <c r="C65" s="94">
        <f>SUM(C63:C64)</f>
        <v>0</v>
      </c>
      <c r="D65" s="94">
        <f>SUM(D63:D64)</f>
        <v>0</v>
      </c>
      <c r="E65" s="467">
        <f>SUM(B65:D65)</f>
        <v>49</v>
      </c>
      <c r="F65" s="5"/>
      <c r="G65" s="5"/>
      <c r="H65" s="5"/>
      <c r="I65" s="5"/>
      <c r="J65" s="5"/>
      <c r="K65" s="5"/>
      <c r="O65" s="252"/>
    </row>
    <row r="66" spans="1:16" s="487" customFormat="1" ht="21" x14ac:dyDescent="0.35">
      <c r="A66" s="492" t="s">
        <v>6504</v>
      </c>
      <c r="B66" s="484">
        <f>B33+B41+B55+B61+B65</f>
        <v>552</v>
      </c>
      <c r="C66" s="484">
        <f>C33+C41+C55+C61+C65</f>
        <v>146</v>
      </c>
      <c r="D66" s="484">
        <f>D33+D41+D55+D61+D65</f>
        <v>3</v>
      </c>
      <c r="E66" s="489">
        <f>SUM(B66:D66)</f>
        <v>701</v>
      </c>
      <c r="F66" s="486"/>
      <c r="G66" s="486"/>
      <c r="H66" s="486"/>
      <c r="I66" s="486"/>
      <c r="J66" s="486"/>
      <c r="K66" s="486"/>
    </row>
    <row r="67" spans="1:16" x14ac:dyDescent="0.25">
      <c r="A67" s="472"/>
      <c r="B67" s="94"/>
      <c r="C67" s="94"/>
      <c r="D67" s="94"/>
      <c r="E67" s="467"/>
      <c r="F67" s="5"/>
      <c r="G67" s="5"/>
      <c r="H67" s="5"/>
      <c r="I67" s="5"/>
      <c r="J67" s="5"/>
      <c r="K67" s="5"/>
      <c r="O67" s="252"/>
    </row>
    <row r="68" spans="1:16" ht="36" customHeight="1" x14ac:dyDescent="0.25">
      <c r="A68" s="547" t="s">
        <v>6507</v>
      </c>
      <c r="B68" s="548"/>
      <c r="C68" s="548"/>
      <c r="D68" s="548"/>
      <c r="E68" s="549"/>
      <c r="F68" s="5"/>
      <c r="G68" s="5"/>
      <c r="H68" s="5"/>
      <c r="I68" s="5"/>
      <c r="J68" s="5"/>
      <c r="K68" s="5"/>
      <c r="O68" s="252"/>
    </row>
    <row r="69" spans="1:16" ht="30.6" customHeight="1" x14ac:dyDescent="0.25">
      <c r="A69" s="350" t="s">
        <v>6520</v>
      </c>
      <c r="B69" s="5"/>
      <c r="C69" s="5"/>
      <c r="D69" s="5"/>
      <c r="E69" s="5"/>
      <c r="F69" s="5"/>
      <c r="G69" s="5"/>
      <c r="H69" s="5"/>
      <c r="I69" s="5"/>
      <c r="J69" s="5"/>
      <c r="K69" s="5"/>
      <c r="N69" s="220"/>
      <c r="O69" s="303"/>
    </row>
    <row r="70" spans="1:16" x14ac:dyDescent="0.25">
      <c r="A70" s="62">
        <v>621</v>
      </c>
      <c r="B70" s="5">
        <v>4</v>
      </c>
      <c r="C70" s="5">
        <v>25</v>
      </c>
      <c r="D70" s="5">
        <v>0</v>
      </c>
      <c r="E70" s="135"/>
      <c r="F70" s="5"/>
      <c r="G70" s="5"/>
      <c r="H70" s="5"/>
      <c r="I70" s="5"/>
      <c r="J70" s="5"/>
      <c r="K70" s="5"/>
      <c r="M70" s="451"/>
      <c r="N70" s="8"/>
    </row>
    <row r="71" spans="1:16" x14ac:dyDescent="0.25">
      <c r="A71" s="62">
        <v>631</v>
      </c>
      <c r="B71" s="5">
        <v>0</v>
      </c>
      <c r="C71" s="5">
        <v>20</v>
      </c>
      <c r="D71" s="108">
        <v>1</v>
      </c>
      <c r="E71" s="500" t="s">
        <v>2950</v>
      </c>
      <c r="F71" s="108"/>
      <c r="G71" s="108"/>
      <c r="H71" s="108"/>
      <c r="I71" s="108"/>
      <c r="J71" s="108"/>
      <c r="K71" s="108"/>
      <c r="M71" s="451"/>
      <c r="N71" s="8"/>
    </row>
    <row r="72" spans="1:16" x14ac:dyDescent="0.25">
      <c r="A72" s="359">
        <v>641</v>
      </c>
      <c r="B72" s="5">
        <v>2</v>
      </c>
      <c r="C72" s="5">
        <v>23</v>
      </c>
      <c r="D72" s="108">
        <v>0</v>
      </c>
      <c r="E72" s="108"/>
      <c r="F72" s="108"/>
      <c r="G72" s="108"/>
      <c r="H72" s="108"/>
      <c r="I72" s="108"/>
      <c r="J72" s="108"/>
      <c r="K72" s="108"/>
      <c r="N72" s="220"/>
    </row>
    <row r="73" spans="1:16" x14ac:dyDescent="0.25">
      <c r="A73" s="473" t="s">
        <v>6506</v>
      </c>
      <c r="B73" s="170">
        <f>SUM(B70:B72)</f>
        <v>6</v>
      </c>
      <c r="C73" s="170">
        <f>SUM(C70:C72)</f>
        <v>68</v>
      </c>
      <c r="D73" s="469">
        <f>SUM(D70:D72)</f>
        <v>1</v>
      </c>
      <c r="E73" s="468">
        <f>SUM(B73:D73)</f>
        <v>75</v>
      </c>
      <c r="F73" s="108"/>
      <c r="G73" s="108"/>
      <c r="H73" s="108"/>
      <c r="I73" s="108"/>
      <c r="J73" s="108"/>
      <c r="K73" s="108"/>
      <c r="N73" s="220"/>
    </row>
    <row r="74" spans="1:16" ht="16.149999999999999" customHeight="1" x14ac:dyDescent="0.25">
      <c r="A74" s="474" t="s">
        <v>6521</v>
      </c>
      <c r="B74" s="24"/>
      <c r="C74" s="24"/>
      <c r="D74" s="108"/>
      <c r="E74" s="108"/>
      <c r="F74" s="108"/>
      <c r="G74" s="108"/>
      <c r="H74" s="108"/>
      <c r="I74" s="108"/>
      <c r="J74" s="108"/>
      <c r="K74" s="108"/>
      <c r="O74" s="220"/>
      <c r="P74" s="220"/>
    </row>
    <row r="75" spans="1:16" x14ac:dyDescent="0.25">
      <c r="A75" s="359">
        <v>511</v>
      </c>
      <c r="B75" s="24">
        <v>1</v>
      </c>
      <c r="C75" s="24">
        <v>25</v>
      </c>
      <c r="D75" s="5">
        <v>1</v>
      </c>
      <c r="E75" s="500" t="s">
        <v>2950</v>
      </c>
      <c r="F75" s="108"/>
      <c r="G75" s="108"/>
      <c r="H75" s="108"/>
      <c r="I75" s="108"/>
      <c r="J75" s="108"/>
      <c r="K75" s="108"/>
      <c r="M75" s="451"/>
      <c r="N75" s="220"/>
      <c r="O75" s="220"/>
    </row>
    <row r="76" spans="1:16" x14ac:dyDescent="0.25">
      <c r="A76" s="62">
        <v>521</v>
      </c>
      <c r="B76" s="5">
        <v>0</v>
      </c>
      <c r="C76" s="24">
        <v>21</v>
      </c>
      <c r="D76" s="5">
        <v>0</v>
      </c>
      <c r="E76" s="108"/>
      <c r="F76" s="108"/>
      <c r="G76" s="108"/>
      <c r="H76" s="108"/>
      <c r="I76" s="108"/>
      <c r="J76" s="108"/>
      <c r="K76" s="108"/>
      <c r="M76" s="451"/>
      <c r="N76" s="8"/>
    </row>
    <row r="77" spans="1:16" x14ac:dyDescent="0.25">
      <c r="A77" s="62">
        <v>531</v>
      </c>
      <c r="B77" s="5">
        <v>0</v>
      </c>
      <c r="C77" s="24">
        <v>19</v>
      </c>
      <c r="D77" s="5">
        <v>0</v>
      </c>
      <c r="E77" s="108"/>
      <c r="F77" s="108"/>
      <c r="G77" s="108"/>
      <c r="H77" s="108"/>
      <c r="I77" s="108"/>
      <c r="J77" s="108"/>
      <c r="K77" s="108"/>
      <c r="M77" s="451"/>
      <c r="N77" s="8"/>
      <c r="P77" s="220"/>
    </row>
    <row r="78" spans="1:16" x14ac:dyDescent="0.25">
      <c r="A78" s="361">
        <v>541</v>
      </c>
      <c r="B78" s="108">
        <v>0</v>
      </c>
      <c r="C78" s="5">
        <v>16</v>
      </c>
      <c r="D78" s="108">
        <v>1</v>
      </c>
      <c r="E78" s="500" t="s">
        <v>2950</v>
      </c>
      <c r="F78" s="108"/>
      <c r="G78" s="108"/>
      <c r="H78" s="108"/>
      <c r="I78" s="108"/>
      <c r="J78" s="108"/>
      <c r="K78" s="108"/>
    </row>
    <row r="79" spans="1:16" x14ac:dyDescent="0.25">
      <c r="A79" s="468" t="s">
        <v>6506</v>
      </c>
      <c r="B79" s="469">
        <f>SUM(B75:B78)</f>
        <v>1</v>
      </c>
      <c r="C79" s="469">
        <f>SUM(C75:C78)</f>
        <v>81</v>
      </c>
      <c r="D79" s="469">
        <f>SUM(D75:D78)</f>
        <v>2</v>
      </c>
      <c r="E79" s="468">
        <f>SUM(B79:D79)</f>
        <v>84</v>
      </c>
      <c r="F79" s="108"/>
      <c r="G79" s="108"/>
      <c r="H79" s="108"/>
      <c r="I79" s="108"/>
      <c r="J79" s="108"/>
      <c r="K79" s="108"/>
    </row>
    <row r="80" spans="1:16" ht="28.5" x14ac:dyDescent="0.25">
      <c r="A80" s="353" t="s">
        <v>6522</v>
      </c>
      <c r="B80" s="108"/>
      <c r="C80" s="108"/>
      <c r="D80" s="108"/>
      <c r="E80" s="108"/>
      <c r="F80" s="108"/>
      <c r="G80" s="108"/>
      <c r="H80" s="108"/>
      <c r="I80" s="108"/>
      <c r="J80" s="108"/>
      <c r="K80" s="108"/>
    </row>
    <row r="81" spans="1:15" x14ac:dyDescent="0.25">
      <c r="A81" s="361" t="s">
        <v>6383</v>
      </c>
      <c r="B81" s="108">
        <v>2</v>
      </c>
      <c r="C81" s="108">
        <v>26</v>
      </c>
      <c r="D81" s="108">
        <v>0</v>
      </c>
      <c r="E81" s="108"/>
      <c r="F81" s="108"/>
      <c r="G81" s="108"/>
      <c r="H81" s="108"/>
      <c r="I81" s="108"/>
      <c r="J81" s="108"/>
      <c r="K81" s="108"/>
    </row>
    <row r="82" spans="1:15" x14ac:dyDescent="0.25">
      <c r="A82" s="468" t="s">
        <v>6506</v>
      </c>
      <c r="B82" s="469">
        <f>SUM(B81)</f>
        <v>2</v>
      </c>
      <c r="C82" s="469">
        <f>SUM(C81)</f>
        <v>26</v>
      </c>
      <c r="D82" s="469">
        <f>SUM(D81)</f>
        <v>0</v>
      </c>
      <c r="E82" s="468">
        <f>SUM(B82:D82)</f>
        <v>28</v>
      </c>
      <c r="F82" s="108"/>
      <c r="G82" s="108"/>
      <c r="H82" s="108"/>
      <c r="I82" s="108"/>
      <c r="J82" s="108"/>
      <c r="K82" s="108"/>
    </row>
    <row r="83" spans="1:15" ht="31.15" customHeight="1" x14ac:dyDescent="0.25">
      <c r="A83" s="462" t="s">
        <v>6523</v>
      </c>
      <c r="B83" s="108"/>
      <c r="C83" s="108"/>
      <c r="D83" s="108"/>
      <c r="E83" s="108"/>
      <c r="F83" s="108"/>
      <c r="G83" s="108"/>
      <c r="H83" s="108"/>
      <c r="I83" s="108"/>
      <c r="J83" s="108"/>
      <c r="K83" s="108"/>
    </row>
    <row r="84" spans="1:15" ht="16.899999999999999" customHeight="1" x14ac:dyDescent="0.25">
      <c r="A84" s="463" t="s">
        <v>6385</v>
      </c>
      <c r="B84" s="108">
        <v>1</v>
      </c>
      <c r="C84" s="108">
        <v>26</v>
      </c>
      <c r="D84" s="108">
        <v>0</v>
      </c>
      <c r="E84" s="108"/>
      <c r="F84" s="108"/>
      <c r="G84" s="108"/>
      <c r="H84" s="108"/>
      <c r="I84" s="108"/>
      <c r="J84" s="108"/>
      <c r="K84" s="108"/>
    </row>
    <row r="85" spans="1:15" x14ac:dyDescent="0.25">
      <c r="A85" s="468" t="s">
        <v>6506</v>
      </c>
      <c r="B85" s="469">
        <f>SUM(B84)</f>
        <v>1</v>
      </c>
      <c r="C85" s="469">
        <f>SUM(C84)</f>
        <v>26</v>
      </c>
      <c r="D85" s="469">
        <f>SUM(D84)</f>
        <v>0</v>
      </c>
      <c r="E85" s="468">
        <f>SUM(B85:D85)</f>
        <v>27</v>
      </c>
      <c r="F85" s="108"/>
      <c r="G85" s="108"/>
      <c r="H85" s="108"/>
      <c r="I85" s="108"/>
      <c r="J85" s="108"/>
      <c r="K85" s="108"/>
    </row>
    <row r="86" spans="1:15" ht="31.9" customHeight="1" x14ac:dyDescent="0.25">
      <c r="A86" s="462" t="s">
        <v>6524</v>
      </c>
      <c r="B86" s="108"/>
      <c r="C86" s="108"/>
      <c r="D86" s="108"/>
      <c r="E86" s="108"/>
      <c r="F86" s="108"/>
      <c r="G86" s="108"/>
      <c r="H86" s="108"/>
      <c r="I86" s="108"/>
      <c r="J86" s="108"/>
      <c r="K86" s="108"/>
    </row>
    <row r="87" spans="1:15" x14ac:dyDescent="0.25">
      <c r="A87" s="361" t="s">
        <v>6387</v>
      </c>
      <c r="B87" s="108">
        <v>0</v>
      </c>
      <c r="C87" s="108">
        <v>25</v>
      </c>
      <c r="D87" s="108">
        <v>0</v>
      </c>
      <c r="E87" s="108"/>
      <c r="F87" s="108"/>
      <c r="G87" s="108"/>
      <c r="H87" s="108"/>
      <c r="I87" s="108"/>
      <c r="J87" s="108"/>
      <c r="K87" s="108"/>
    </row>
    <row r="88" spans="1:15" x14ac:dyDescent="0.25">
      <c r="A88" s="468" t="s">
        <v>6506</v>
      </c>
      <c r="B88" s="469">
        <f>SUM(B87)</f>
        <v>0</v>
      </c>
      <c r="C88" s="469">
        <f>SUM(C87)</f>
        <v>25</v>
      </c>
      <c r="D88" s="469">
        <f>SUM(D87)</f>
        <v>0</v>
      </c>
      <c r="E88" s="468">
        <f>SUM(B88:D88)</f>
        <v>25</v>
      </c>
      <c r="F88" s="108"/>
      <c r="G88" s="108"/>
      <c r="H88" s="108"/>
      <c r="I88" s="108"/>
      <c r="J88" s="108"/>
      <c r="K88" s="108"/>
    </row>
    <row r="89" spans="1:15" ht="42.75" x14ac:dyDescent="0.25">
      <c r="A89" s="353" t="s">
        <v>6525</v>
      </c>
      <c r="B89" s="108"/>
      <c r="C89" s="108"/>
      <c r="D89" s="108"/>
      <c r="E89" s="260"/>
      <c r="F89" s="108"/>
      <c r="G89" s="108"/>
      <c r="H89" s="108"/>
      <c r="I89" s="108"/>
      <c r="J89" s="108"/>
      <c r="K89" s="108"/>
      <c r="O89" s="220"/>
    </row>
    <row r="90" spans="1:15" x14ac:dyDescent="0.25">
      <c r="A90" s="108" t="s">
        <v>6494</v>
      </c>
      <c r="B90" s="5">
        <v>0</v>
      </c>
      <c r="C90" s="108">
        <v>22</v>
      </c>
      <c r="D90" s="5">
        <v>1</v>
      </c>
      <c r="E90" s="313" t="s">
        <v>2950</v>
      </c>
      <c r="F90" s="5"/>
      <c r="G90" s="5"/>
      <c r="H90" s="5"/>
      <c r="I90" s="5"/>
      <c r="J90" s="5"/>
      <c r="K90" s="5"/>
    </row>
    <row r="91" spans="1:15" x14ac:dyDescent="0.25">
      <c r="A91" s="5" t="s">
        <v>6495</v>
      </c>
      <c r="B91" s="5">
        <v>0</v>
      </c>
      <c r="C91" s="5">
        <v>25</v>
      </c>
      <c r="D91" s="5">
        <v>0</v>
      </c>
      <c r="E91" s="5"/>
      <c r="F91" s="5"/>
      <c r="G91" s="5"/>
      <c r="H91" s="5"/>
      <c r="I91" s="5"/>
      <c r="J91" s="5"/>
      <c r="K91" s="5"/>
    </row>
    <row r="92" spans="1:15" x14ac:dyDescent="0.25">
      <c r="A92" s="5" t="s">
        <v>6496</v>
      </c>
      <c r="B92" s="5">
        <v>0</v>
      </c>
      <c r="C92" s="5">
        <v>22</v>
      </c>
      <c r="D92" s="5">
        <v>0</v>
      </c>
      <c r="E92" s="5"/>
      <c r="F92" s="5"/>
      <c r="G92" s="5"/>
      <c r="H92" s="5"/>
      <c r="I92" s="5"/>
      <c r="J92" s="5"/>
      <c r="K92" s="5"/>
      <c r="O92" s="220"/>
    </row>
    <row r="93" spans="1:15" x14ac:dyDescent="0.25">
      <c r="A93" s="94" t="s">
        <v>6506</v>
      </c>
      <c r="B93" s="94">
        <f>SUM(B90:B92)</f>
        <v>0</v>
      </c>
      <c r="C93" s="94">
        <f>SUM(C90:C92)</f>
        <v>69</v>
      </c>
      <c r="D93" s="94">
        <f>SUM(D90:D92)</f>
        <v>1</v>
      </c>
      <c r="E93" s="466">
        <f>SUM(B93:D93)</f>
        <v>70</v>
      </c>
      <c r="F93" s="5"/>
      <c r="G93" s="5"/>
      <c r="H93" s="5"/>
      <c r="I93" s="5"/>
      <c r="J93" s="5"/>
      <c r="K93" s="5"/>
      <c r="O93" s="220"/>
    </row>
    <row r="94" spans="1:15" ht="42.75" x14ac:dyDescent="0.25">
      <c r="A94" s="356" t="s">
        <v>6526</v>
      </c>
      <c r="B94" s="5"/>
      <c r="C94" s="5"/>
      <c r="D94" s="5"/>
      <c r="E94" s="24"/>
      <c r="F94" s="5"/>
      <c r="G94" s="5"/>
      <c r="H94" s="5"/>
      <c r="I94" s="5"/>
      <c r="J94" s="5"/>
      <c r="K94" s="5"/>
      <c r="O94" s="220"/>
    </row>
    <row r="95" spans="1:15" x14ac:dyDescent="0.25">
      <c r="A95" s="5" t="s">
        <v>6502</v>
      </c>
      <c r="B95" s="5">
        <v>2</v>
      </c>
      <c r="C95" s="506">
        <v>25</v>
      </c>
      <c r="D95" s="5">
        <v>1</v>
      </c>
      <c r="E95" s="310" t="s">
        <v>2950</v>
      </c>
      <c r="F95" s="5"/>
      <c r="G95" s="5"/>
      <c r="H95" s="5"/>
      <c r="I95" s="5"/>
      <c r="J95" s="5"/>
      <c r="K95" s="5"/>
      <c r="O95" s="220"/>
    </row>
    <row r="96" spans="1:15" x14ac:dyDescent="0.25">
      <c r="A96" s="5" t="s">
        <v>4349</v>
      </c>
      <c r="B96" s="5">
        <v>1</v>
      </c>
      <c r="C96" s="506">
        <v>22</v>
      </c>
      <c r="D96" s="5">
        <v>1</v>
      </c>
      <c r="E96" s="310" t="s">
        <v>2950</v>
      </c>
      <c r="F96" s="5"/>
      <c r="G96" s="5"/>
      <c r="H96" s="5"/>
      <c r="I96" s="5"/>
      <c r="J96" s="5"/>
      <c r="K96" s="5"/>
      <c r="O96" s="220"/>
    </row>
    <row r="97" spans="1:20" x14ac:dyDescent="0.25">
      <c r="A97" s="5" t="s">
        <v>4350</v>
      </c>
      <c r="B97" s="5">
        <v>2</v>
      </c>
      <c r="C97" s="506">
        <v>21</v>
      </c>
      <c r="D97" s="5">
        <v>0</v>
      </c>
      <c r="E97" s="24"/>
      <c r="F97" s="5"/>
      <c r="G97" s="5"/>
      <c r="H97" s="5"/>
      <c r="I97" s="5"/>
      <c r="J97" s="5"/>
      <c r="K97" s="5"/>
      <c r="O97" s="220"/>
    </row>
    <row r="98" spans="1:20" x14ac:dyDescent="0.25">
      <c r="A98" s="94" t="s">
        <v>6506</v>
      </c>
      <c r="B98" s="94">
        <f>SUM(B95:B97)</f>
        <v>5</v>
      </c>
      <c r="C98" s="94">
        <f>SUM(C95:C97)</f>
        <v>68</v>
      </c>
      <c r="D98" s="94">
        <f>SUM(D95:D97)</f>
        <v>2</v>
      </c>
      <c r="E98" s="466">
        <f>SUM(B98:D98)</f>
        <v>75</v>
      </c>
      <c r="F98" s="5"/>
      <c r="G98" s="5"/>
      <c r="H98" s="5"/>
      <c r="I98" s="5"/>
      <c r="J98" s="5"/>
      <c r="K98" s="5"/>
      <c r="O98" s="220"/>
    </row>
    <row r="99" spans="1:20" s="487" customFormat="1" ht="21" x14ac:dyDescent="0.35">
      <c r="A99" s="484" t="s">
        <v>6508</v>
      </c>
      <c r="B99" s="484">
        <f>B73+B79+B82+B85+B88+B93+B98</f>
        <v>15</v>
      </c>
      <c r="C99" s="484">
        <f>C73+C79+C82+C85+C88+C93+C98</f>
        <v>363</v>
      </c>
      <c r="D99" s="484">
        <f>D73+D79+D82+D85+D88+D93+D98</f>
        <v>6</v>
      </c>
      <c r="E99" s="489">
        <f>SUM(B99:D99)</f>
        <v>384</v>
      </c>
      <c r="F99" s="486"/>
      <c r="G99" s="486"/>
      <c r="H99" s="486"/>
      <c r="I99" s="486"/>
      <c r="J99" s="486"/>
      <c r="K99" s="486"/>
      <c r="O99" s="491"/>
    </row>
    <row r="100" spans="1:20" x14ac:dyDescent="0.25">
      <c r="A100" s="94"/>
      <c r="B100" s="94"/>
      <c r="C100" s="94"/>
      <c r="D100" s="94"/>
      <c r="E100" s="466"/>
      <c r="F100" s="5"/>
      <c r="G100" s="5"/>
      <c r="H100" s="5"/>
      <c r="I100" s="5"/>
      <c r="J100" s="5"/>
      <c r="K100" s="5"/>
      <c r="O100" s="220"/>
    </row>
    <row r="101" spans="1:20" ht="20.25" x14ac:dyDescent="0.25">
      <c r="A101" s="536" t="s">
        <v>6509</v>
      </c>
      <c r="B101" s="546"/>
      <c r="C101" s="546"/>
      <c r="D101" s="546"/>
      <c r="E101" s="546"/>
      <c r="F101" s="5"/>
      <c r="G101" s="5"/>
      <c r="H101" s="5"/>
      <c r="I101" s="5"/>
      <c r="J101" s="5"/>
      <c r="K101" s="5"/>
      <c r="O101" s="220"/>
    </row>
    <row r="102" spans="1:20" ht="28.5" x14ac:dyDescent="0.25">
      <c r="A102" s="354" t="s">
        <v>6527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</row>
    <row r="103" spans="1:20" x14ac:dyDescent="0.25">
      <c r="A103" s="5" t="s">
        <v>6497</v>
      </c>
      <c r="B103" s="5">
        <v>4</v>
      </c>
      <c r="C103" s="5">
        <v>25</v>
      </c>
      <c r="D103" s="5">
        <v>0</v>
      </c>
      <c r="E103" s="264"/>
      <c r="F103" s="5"/>
      <c r="G103" s="5"/>
      <c r="H103" s="5"/>
      <c r="I103" s="5"/>
      <c r="J103" s="5"/>
      <c r="K103" s="5"/>
      <c r="O103" s="220"/>
      <c r="T103" s="220"/>
    </row>
    <row r="104" spans="1:20" x14ac:dyDescent="0.25">
      <c r="A104" s="5" t="s">
        <v>6498</v>
      </c>
      <c r="B104" s="5">
        <v>1</v>
      </c>
      <c r="C104" s="5">
        <v>23</v>
      </c>
      <c r="D104" s="5">
        <v>0</v>
      </c>
      <c r="E104" s="5"/>
      <c r="F104" s="5"/>
      <c r="G104" s="5"/>
      <c r="H104" s="5"/>
      <c r="I104" s="5"/>
      <c r="J104" s="5"/>
      <c r="K104" s="5"/>
      <c r="O104" s="220"/>
    </row>
    <row r="105" spans="1:20" x14ac:dyDescent="0.25">
      <c r="A105" s="5" t="s">
        <v>6499</v>
      </c>
      <c r="B105" s="5">
        <v>0</v>
      </c>
      <c r="C105" s="5">
        <v>23</v>
      </c>
      <c r="D105" s="5">
        <v>1</v>
      </c>
      <c r="E105" s="313" t="s">
        <v>2950</v>
      </c>
      <c r="F105" s="5"/>
      <c r="G105" s="5"/>
      <c r="H105" s="5"/>
      <c r="I105" s="5"/>
      <c r="J105" s="5"/>
      <c r="K105" s="5"/>
    </row>
    <row r="106" spans="1:20" x14ac:dyDescent="0.25">
      <c r="A106" s="5" t="s">
        <v>5577</v>
      </c>
      <c r="B106" s="5">
        <v>0</v>
      </c>
      <c r="C106" s="5">
        <v>23</v>
      </c>
      <c r="D106" s="5">
        <v>2</v>
      </c>
      <c r="E106" s="313" t="s">
        <v>2950</v>
      </c>
      <c r="F106" s="5" t="s">
        <v>4326</v>
      </c>
      <c r="G106" s="5"/>
      <c r="H106" s="5"/>
      <c r="I106" s="5"/>
      <c r="J106" s="5"/>
      <c r="K106" s="5"/>
    </row>
    <row r="107" spans="1:20" x14ac:dyDescent="0.25">
      <c r="A107" s="94" t="s">
        <v>6506</v>
      </c>
      <c r="B107" s="94">
        <f>SUM(B103:B106)</f>
        <v>5</v>
      </c>
      <c r="C107" s="94">
        <f>SUM(C103:C106)</f>
        <v>94</v>
      </c>
      <c r="D107" s="94">
        <f>SUM(D103:D106)</f>
        <v>3</v>
      </c>
      <c r="E107" s="466">
        <f>SUM(B107:D107)</f>
        <v>102</v>
      </c>
      <c r="F107" s="5"/>
      <c r="G107" s="5"/>
      <c r="H107" s="5"/>
      <c r="I107" s="5"/>
      <c r="J107" s="5"/>
      <c r="K107" s="5"/>
      <c r="O107" s="220"/>
    </row>
    <row r="108" spans="1:20" ht="28.5" x14ac:dyDescent="0.25">
      <c r="A108" s="356" t="s">
        <v>6528</v>
      </c>
      <c r="B108" s="5"/>
      <c r="C108" s="5"/>
      <c r="D108" s="5"/>
      <c r="E108" s="97"/>
      <c r="F108" s="5"/>
      <c r="G108" s="5"/>
      <c r="H108" s="5"/>
      <c r="I108" s="5"/>
      <c r="J108" s="5"/>
      <c r="K108" s="5"/>
    </row>
    <row r="109" spans="1:20" x14ac:dyDescent="0.25">
      <c r="A109" s="362" t="s">
        <v>3456</v>
      </c>
      <c r="B109" s="5">
        <v>24</v>
      </c>
      <c r="C109" s="24">
        <v>0</v>
      </c>
      <c r="D109" s="5">
        <v>1</v>
      </c>
      <c r="E109" s="391" t="s">
        <v>2950</v>
      </c>
      <c r="F109" s="5"/>
      <c r="G109" s="5"/>
      <c r="H109" s="5"/>
      <c r="I109" s="5"/>
      <c r="J109" s="5"/>
      <c r="K109" s="5"/>
    </row>
    <row r="110" spans="1:20" x14ac:dyDescent="0.25">
      <c r="A110" s="362" t="s">
        <v>3981</v>
      </c>
      <c r="B110" s="5">
        <v>11</v>
      </c>
      <c r="C110" s="24">
        <v>0</v>
      </c>
      <c r="D110" s="5">
        <v>2</v>
      </c>
      <c r="E110" s="397" t="s">
        <v>2843</v>
      </c>
      <c r="F110" s="5"/>
      <c r="G110" s="5"/>
      <c r="H110" s="5"/>
      <c r="I110" s="5"/>
      <c r="J110" s="5"/>
      <c r="K110" s="5"/>
      <c r="O110" s="220"/>
      <c r="P110" s="220"/>
    </row>
    <row r="111" spans="1:20" x14ac:dyDescent="0.25">
      <c r="A111" s="362" t="s">
        <v>4491</v>
      </c>
      <c r="B111" s="5">
        <v>14</v>
      </c>
      <c r="C111" s="5">
        <v>0</v>
      </c>
      <c r="D111" s="5">
        <v>3</v>
      </c>
      <c r="E111" s="313" t="s">
        <v>6577</v>
      </c>
      <c r="F111" s="5"/>
      <c r="G111" s="5"/>
      <c r="H111" s="5"/>
      <c r="I111" s="5"/>
      <c r="J111" s="5"/>
      <c r="K111" s="5"/>
      <c r="O111" s="220"/>
      <c r="P111" s="220"/>
    </row>
    <row r="112" spans="1:20" x14ac:dyDescent="0.25">
      <c r="A112" s="362" t="s">
        <v>2491</v>
      </c>
      <c r="B112" s="5">
        <v>4</v>
      </c>
      <c r="C112" s="5">
        <v>22</v>
      </c>
      <c r="D112" s="5">
        <v>1</v>
      </c>
      <c r="E112" s="313" t="s">
        <v>2950</v>
      </c>
      <c r="F112" s="5"/>
      <c r="G112" s="5"/>
      <c r="H112" s="5"/>
      <c r="I112" s="5"/>
      <c r="J112" s="5"/>
      <c r="K112" s="5"/>
      <c r="O112" s="220"/>
      <c r="P112" s="220"/>
    </row>
    <row r="113" spans="1:16" x14ac:dyDescent="0.25">
      <c r="A113" s="94" t="s">
        <v>6506</v>
      </c>
      <c r="B113" s="94">
        <f>SUM(B109:B112)</f>
        <v>53</v>
      </c>
      <c r="C113" s="94">
        <f>SUM(C109:C112)</f>
        <v>22</v>
      </c>
      <c r="D113" s="94">
        <f>SUM(D109:D112)</f>
        <v>7</v>
      </c>
      <c r="E113" s="466">
        <f>SUM(B113:D113)</f>
        <v>82</v>
      </c>
      <c r="F113" s="5"/>
      <c r="G113" s="5"/>
      <c r="H113" s="5"/>
      <c r="I113" s="5"/>
      <c r="J113" s="5"/>
      <c r="K113" s="5"/>
    </row>
    <row r="114" spans="1:16" ht="28.5" x14ac:dyDescent="0.25">
      <c r="A114" s="356" t="s">
        <v>6529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O114" s="220"/>
      <c r="P114" s="220"/>
    </row>
    <row r="115" spans="1:16" x14ac:dyDescent="0.25">
      <c r="A115" s="62">
        <v>711</v>
      </c>
      <c r="B115" s="5">
        <v>0</v>
      </c>
      <c r="C115" s="5">
        <v>25</v>
      </c>
      <c r="D115" s="5">
        <v>0</v>
      </c>
      <c r="E115" s="135"/>
      <c r="F115" s="5"/>
      <c r="G115" s="5"/>
      <c r="H115" s="5"/>
      <c r="I115" s="5"/>
      <c r="J115" s="5"/>
      <c r="K115" s="5"/>
      <c r="O115" s="220"/>
      <c r="P115" s="220"/>
    </row>
    <row r="116" spans="1:16" x14ac:dyDescent="0.25">
      <c r="A116" s="62">
        <v>712</v>
      </c>
      <c r="B116" s="5">
        <v>15</v>
      </c>
      <c r="C116" s="5">
        <v>0</v>
      </c>
      <c r="D116" s="5">
        <v>0</v>
      </c>
      <c r="F116" s="5"/>
      <c r="G116" s="5"/>
      <c r="H116" s="5"/>
      <c r="I116" s="5"/>
      <c r="J116" s="5"/>
      <c r="K116" s="5"/>
      <c r="O116" s="220"/>
      <c r="P116" s="220"/>
    </row>
    <row r="117" spans="1:16" x14ac:dyDescent="0.25">
      <c r="A117" s="62">
        <v>721</v>
      </c>
      <c r="B117" s="5">
        <v>0</v>
      </c>
      <c r="C117" s="5">
        <v>25</v>
      </c>
      <c r="D117" s="5">
        <v>0</v>
      </c>
      <c r="E117" s="254"/>
      <c r="F117" s="5"/>
      <c r="G117" s="5"/>
      <c r="H117" s="5"/>
      <c r="I117" s="5"/>
      <c r="J117" s="5"/>
      <c r="K117" s="5"/>
    </row>
    <row r="118" spans="1:16" x14ac:dyDescent="0.25">
      <c r="A118" s="62">
        <v>722</v>
      </c>
      <c r="B118" s="5">
        <v>18</v>
      </c>
      <c r="C118" s="5">
        <v>0</v>
      </c>
      <c r="D118" s="5">
        <v>0</v>
      </c>
      <c r="F118" s="5"/>
      <c r="G118" s="5"/>
      <c r="H118" s="5"/>
      <c r="I118" s="5"/>
      <c r="J118" s="5"/>
      <c r="K118" s="5"/>
      <c r="M118" s="220"/>
      <c r="N118" s="220"/>
    </row>
    <row r="119" spans="1:16" x14ac:dyDescent="0.25">
      <c r="A119" s="62">
        <v>731</v>
      </c>
      <c r="B119" s="5">
        <v>6</v>
      </c>
      <c r="C119" s="5">
        <v>24</v>
      </c>
      <c r="D119" s="5">
        <v>1</v>
      </c>
      <c r="E119" s="313" t="s">
        <v>2950</v>
      </c>
      <c r="F119" s="5"/>
      <c r="G119" s="5"/>
      <c r="H119" s="5"/>
      <c r="I119" s="5"/>
      <c r="J119" s="5"/>
      <c r="K119" s="5"/>
      <c r="O119" s="220"/>
      <c r="P119" s="220"/>
    </row>
    <row r="120" spans="1:16" x14ac:dyDescent="0.25">
      <c r="A120" s="62">
        <v>741</v>
      </c>
      <c r="B120" s="5">
        <v>2</v>
      </c>
      <c r="C120" s="5">
        <v>23</v>
      </c>
      <c r="D120" s="5">
        <v>0</v>
      </c>
      <c r="E120" s="5"/>
      <c r="F120" s="5"/>
      <c r="G120" s="5"/>
      <c r="H120" s="5"/>
      <c r="I120" s="5"/>
      <c r="J120" s="5"/>
      <c r="K120" s="5"/>
    </row>
    <row r="121" spans="1:16" x14ac:dyDescent="0.25">
      <c r="A121" s="94" t="s">
        <v>6506</v>
      </c>
      <c r="B121" s="94">
        <f>SUM(B115:B120)</f>
        <v>41</v>
      </c>
      <c r="C121" s="94">
        <f>SUM(C115:C120)</f>
        <v>97</v>
      </c>
      <c r="D121" s="94">
        <f>SUM(D115:D120)</f>
        <v>1</v>
      </c>
      <c r="E121" s="466">
        <f>SUM(B121:D121)</f>
        <v>139</v>
      </c>
      <c r="F121" s="5"/>
      <c r="G121" s="5"/>
      <c r="H121" s="5"/>
      <c r="I121" s="5"/>
      <c r="J121" s="5"/>
      <c r="K121" s="5"/>
    </row>
    <row r="122" spans="1:16" ht="18" customHeight="1" x14ac:dyDescent="0.25">
      <c r="A122" s="355" t="s">
        <v>6530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</row>
    <row r="123" spans="1:16" x14ac:dyDescent="0.25">
      <c r="A123" s="62">
        <v>811</v>
      </c>
      <c r="B123" s="5">
        <v>0</v>
      </c>
      <c r="C123" s="5">
        <v>24</v>
      </c>
      <c r="D123" s="5">
        <v>0</v>
      </c>
      <c r="E123" s="5"/>
      <c r="F123" s="5"/>
      <c r="G123" s="5"/>
      <c r="H123" s="5"/>
      <c r="I123" s="5"/>
      <c r="J123" s="5"/>
      <c r="K123" s="5"/>
    </row>
    <row r="124" spans="1:16" x14ac:dyDescent="0.25">
      <c r="A124" s="62">
        <v>821</v>
      </c>
      <c r="B124" s="5">
        <v>0</v>
      </c>
      <c r="C124" s="5">
        <v>25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6" x14ac:dyDescent="0.25">
      <c r="A125" s="62">
        <v>831</v>
      </c>
      <c r="B125" s="5">
        <v>0</v>
      </c>
      <c r="C125" s="5">
        <v>25</v>
      </c>
      <c r="D125" s="5">
        <v>1</v>
      </c>
      <c r="E125" s="313" t="s">
        <v>2950</v>
      </c>
      <c r="F125" s="5"/>
      <c r="G125" s="5"/>
      <c r="H125" s="5"/>
      <c r="I125" s="5"/>
      <c r="J125" s="5"/>
      <c r="K125" s="5"/>
    </row>
    <row r="126" spans="1:16" x14ac:dyDescent="0.25">
      <c r="A126" s="62">
        <v>841</v>
      </c>
      <c r="B126" s="5">
        <v>0</v>
      </c>
      <c r="C126" s="5">
        <v>18</v>
      </c>
      <c r="D126" s="5">
        <v>1</v>
      </c>
      <c r="E126" s="313" t="s">
        <v>2950</v>
      </c>
      <c r="F126" s="5"/>
      <c r="G126" s="5"/>
      <c r="H126" s="5"/>
      <c r="I126" s="5"/>
      <c r="J126" s="5"/>
      <c r="K126" s="5"/>
    </row>
    <row r="127" spans="1:16" x14ac:dyDescent="0.25">
      <c r="A127" s="94" t="s">
        <v>6506</v>
      </c>
      <c r="B127" s="94">
        <f>SUM(B123:B126)</f>
        <v>0</v>
      </c>
      <c r="C127" s="94">
        <f>SUM(C123:C126)</f>
        <v>92</v>
      </c>
      <c r="D127" s="94">
        <f>SUM(D123:D126)</f>
        <v>2</v>
      </c>
      <c r="E127" s="466">
        <f>SUM(B127:D127)</f>
        <v>94</v>
      </c>
      <c r="F127" s="5"/>
      <c r="G127" s="5"/>
      <c r="H127" s="5"/>
      <c r="I127" s="5"/>
      <c r="J127" s="5"/>
      <c r="K127" s="5"/>
    </row>
    <row r="128" spans="1:16" ht="42.75" x14ac:dyDescent="0.25">
      <c r="A128" s="356" t="s">
        <v>6531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</row>
    <row r="129" spans="1:20" x14ac:dyDescent="0.25">
      <c r="A129" s="62">
        <v>911</v>
      </c>
      <c r="B129" s="5">
        <v>1</v>
      </c>
      <c r="C129" s="5">
        <v>24</v>
      </c>
      <c r="D129" s="5">
        <v>0</v>
      </c>
      <c r="E129" s="5"/>
      <c r="F129" s="5"/>
      <c r="G129" s="5"/>
      <c r="H129" s="5"/>
      <c r="I129" s="5"/>
      <c r="J129" s="5"/>
      <c r="K129" s="5"/>
    </row>
    <row r="130" spans="1:20" x14ac:dyDescent="0.25">
      <c r="A130" s="62">
        <v>921</v>
      </c>
      <c r="B130" s="5">
        <v>0</v>
      </c>
      <c r="C130" s="5">
        <v>25</v>
      </c>
      <c r="D130" s="96">
        <v>0</v>
      </c>
      <c r="E130" s="255"/>
      <c r="F130" s="5"/>
      <c r="G130" s="5"/>
      <c r="H130" s="5"/>
      <c r="I130" s="5"/>
      <c r="J130" s="5"/>
      <c r="K130" s="5"/>
    </row>
    <row r="131" spans="1:20" x14ac:dyDescent="0.25">
      <c r="A131" s="62">
        <v>931</v>
      </c>
      <c r="B131" s="5">
        <v>0</v>
      </c>
      <c r="C131" s="5">
        <v>25</v>
      </c>
      <c r="D131" s="5">
        <v>0</v>
      </c>
      <c r="E131" s="135"/>
      <c r="F131" s="5"/>
      <c r="G131" s="5"/>
      <c r="H131" s="5"/>
      <c r="I131" s="5"/>
      <c r="J131" s="5"/>
      <c r="K131" s="5"/>
    </row>
    <row r="132" spans="1:20" x14ac:dyDescent="0.25">
      <c r="A132" s="361">
        <v>941</v>
      </c>
      <c r="B132" s="5">
        <v>5</v>
      </c>
      <c r="C132" s="5">
        <v>25</v>
      </c>
      <c r="D132" s="108">
        <v>1</v>
      </c>
      <c r="E132" s="313" t="s">
        <v>2843</v>
      </c>
      <c r="F132" s="5"/>
      <c r="G132" s="5"/>
      <c r="H132" s="5"/>
      <c r="I132" s="5"/>
      <c r="J132" s="5"/>
      <c r="K132" s="5"/>
    </row>
    <row r="133" spans="1:20" x14ac:dyDescent="0.25">
      <c r="A133" s="94" t="s">
        <v>6506</v>
      </c>
      <c r="B133" s="94">
        <f>SUM(B129:B132)</f>
        <v>6</v>
      </c>
      <c r="C133" s="94">
        <f>SUM(C129:C132)</f>
        <v>99</v>
      </c>
      <c r="D133" s="94">
        <f>SUM(D129:D132)</f>
        <v>1</v>
      </c>
      <c r="E133" s="466">
        <f>SUM(B133:D133)</f>
        <v>106</v>
      </c>
      <c r="F133" s="5"/>
      <c r="G133" s="5"/>
      <c r="H133" s="5"/>
      <c r="I133" s="5"/>
      <c r="J133" s="5"/>
      <c r="K133" s="5"/>
    </row>
    <row r="134" spans="1:20" s="490" customFormat="1" ht="21" x14ac:dyDescent="0.35">
      <c r="A134" s="484" t="s">
        <v>6508</v>
      </c>
      <c r="B134" s="484">
        <f>B107+B113+B121+B127+B133</f>
        <v>105</v>
      </c>
      <c r="C134" s="484">
        <f>C107+C113+C121+C127+C133</f>
        <v>404</v>
      </c>
      <c r="D134" s="484">
        <f>D107+D113+D121+D127+D133</f>
        <v>14</v>
      </c>
      <c r="E134" s="485">
        <f>SUM(B134:D134)</f>
        <v>523</v>
      </c>
      <c r="F134" s="486"/>
      <c r="G134" s="486"/>
      <c r="H134" s="486"/>
      <c r="I134" s="486"/>
      <c r="J134" s="486"/>
      <c r="K134" s="486"/>
    </row>
    <row r="135" spans="1:20" s="483" customFormat="1" ht="18.75" x14ac:dyDescent="0.3">
      <c r="A135" s="481"/>
      <c r="B135" s="481"/>
      <c r="C135" s="481"/>
      <c r="D135" s="481"/>
      <c r="E135" s="482"/>
    </row>
    <row r="136" spans="1:20" ht="45" customHeight="1" x14ac:dyDescent="0.25">
      <c r="A136" s="547" t="s">
        <v>6510</v>
      </c>
      <c r="B136" s="548"/>
      <c r="C136" s="548"/>
      <c r="D136" s="548"/>
      <c r="E136" s="549"/>
      <c r="F136" s="5"/>
      <c r="G136" s="5"/>
      <c r="H136" s="5"/>
      <c r="I136" s="5"/>
      <c r="J136" s="5"/>
      <c r="K136" s="5"/>
      <c r="L136" s="272"/>
      <c r="M136" s="272"/>
      <c r="N136" s="272"/>
      <c r="O136" s="272"/>
      <c r="P136" s="272"/>
      <c r="Q136" s="272"/>
      <c r="R136" s="272"/>
      <c r="S136" s="272"/>
      <c r="T136" s="272"/>
    </row>
    <row r="137" spans="1:20" ht="42.75" x14ac:dyDescent="0.25">
      <c r="A137" s="356" t="s">
        <v>6532</v>
      </c>
      <c r="B137" s="5"/>
      <c r="C137" s="5"/>
      <c r="D137" s="5"/>
      <c r="E137" s="24"/>
      <c r="F137" s="5"/>
      <c r="G137" s="5"/>
      <c r="H137" s="5"/>
      <c r="I137" s="5"/>
      <c r="J137" s="5"/>
      <c r="K137" s="5"/>
    </row>
    <row r="138" spans="1:20" x14ac:dyDescent="0.25">
      <c r="A138" s="5" t="s">
        <v>5317</v>
      </c>
      <c r="B138" s="5">
        <v>1</v>
      </c>
      <c r="C138" s="5">
        <v>24</v>
      </c>
      <c r="D138" s="5">
        <v>0</v>
      </c>
      <c r="E138" s="24"/>
      <c r="F138" s="5"/>
      <c r="G138" s="5"/>
      <c r="H138" s="5"/>
      <c r="I138" s="5"/>
      <c r="J138" s="5"/>
      <c r="K138" s="5"/>
    </row>
    <row r="139" spans="1:20" x14ac:dyDescent="0.25">
      <c r="A139" s="5" t="s">
        <v>4052</v>
      </c>
      <c r="B139" s="5">
        <v>0</v>
      </c>
      <c r="C139" s="5">
        <v>26</v>
      </c>
      <c r="D139" s="5">
        <v>0</v>
      </c>
      <c r="E139" s="24"/>
      <c r="F139" s="5"/>
      <c r="G139" s="5"/>
      <c r="H139" s="5"/>
      <c r="I139" s="5"/>
      <c r="J139" s="5"/>
      <c r="K139" s="5"/>
    </row>
    <row r="140" spans="1:20" x14ac:dyDescent="0.25">
      <c r="A140" s="5" t="s">
        <v>5135</v>
      </c>
      <c r="B140" s="5">
        <v>25</v>
      </c>
      <c r="C140" s="5">
        <v>0</v>
      </c>
      <c r="D140" s="5">
        <v>1</v>
      </c>
      <c r="E140" s="320" t="s">
        <v>2843</v>
      </c>
      <c r="F140" s="5"/>
      <c r="G140" s="5"/>
      <c r="H140" s="5"/>
      <c r="I140" s="5"/>
      <c r="J140" s="5"/>
      <c r="K140" s="5"/>
    </row>
    <row r="141" spans="1:20" x14ac:dyDescent="0.25">
      <c r="A141" s="5" t="s">
        <v>4130</v>
      </c>
      <c r="B141" s="5">
        <v>1</v>
      </c>
      <c r="C141" s="5">
        <v>25</v>
      </c>
      <c r="D141" s="5">
        <v>0</v>
      </c>
      <c r="E141" s="264"/>
      <c r="F141" s="5"/>
      <c r="G141" s="5"/>
      <c r="H141" s="5"/>
      <c r="I141" s="5"/>
      <c r="J141" s="5"/>
      <c r="K141" s="5"/>
    </row>
    <row r="142" spans="1:20" x14ac:dyDescent="0.25">
      <c r="A142" s="5" t="s">
        <v>4490</v>
      </c>
      <c r="B142" s="5">
        <v>1</v>
      </c>
      <c r="C142" s="5">
        <v>25</v>
      </c>
      <c r="D142" s="5">
        <v>0</v>
      </c>
      <c r="E142" s="264"/>
      <c r="F142" s="5"/>
      <c r="G142" s="5"/>
      <c r="H142" s="5"/>
      <c r="I142" s="5"/>
      <c r="J142" s="5"/>
      <c r="K142" s="5"/>
    </row>
    <row r="143" spans="1:20" x14ac:dyDescent="0.25">
      <c r="A143" s="5" t="s">
        <v>5767</v>
      </c>
      <c r="B143" s="5">
        <v>26</v>
      </c>
      <c r="C143" s="5">
        <v>0</v>
      </c>
      <c r="D143" s="5">
        <v>0</v>
      </c>
      <c r="E143" s="264"/>
      <c r="F143" s="5"/>
      <c r="G143" s="5"/>
      <c r="H143" s="5"/>
      <c r="I143" s="5"/>
      <c r="J143" s="5"/>
      <c r="K143" s="5"/>
    </row>
    <row r="144" spans="1:20" x14ac:dyDescent="0.25">
      <c r="A144" s="5" t="s">
        <v>6490</v>
      </c>
      <c r="B144" s="5">
        <v>0</v>
      </c>
      <c r="C144" s="5">
        <v>23</v>
      </c>
      <c r="D144" s="5">
        <v>0</v>
      </c>
      <c r="E144" s="24"/>
      <c r="F144" s="5"/>
      <c r="G144" s="5"/>
      <c r="H144" s="5"/>
      <c r="I144" s="5"/>
      <c r="J144" s="5"/>
      <c r="K144" s="5"/>
    </row>
    <row r="145" spans="1:11" x14ac:dyDescent="0.25">
      <c r="A145" s="5" t="s">
        <v>5102</v>
      </c>
      <c r="B145" s="5">
        <v>0</v>
      </c>
      <c r="C145" s="5">
        <v>25</v>
      </c>
      <c r="D145" s="5">
        <v>0</v>
      </c>
      <c r="E145" s="24"/>
      <c r="F145" s="5"/>
      <c r="G145" s="5"/>
      <c r="H145" s="5"/>
      <c r="I145" s="5"/>
      <c r="J145" s="5"/>
      <c r="K145" s="5"/>
    </row>
    <row r="146" spans="1:11" x14ac:dyDescent="0.25">
      <c r="A146" s="5" t="s">
        <v>6364</v>
      </c>
      <c r="B146" s="5">
        <v>14</v>
      </c>
      <c r="C146" s="5">
        <v>0</v>
      </c>
      <c r="D146" s="5">
        <v>0</v>
      </c>
      <c r="E146" s="24"/>
      <c r="F146" s="5"/>
      <c r="G146" s="5"/>
      <c r="H146" s="5"/>
      <c r="I146" s="5"/>
      <c r="J146" s="5"/>
      <c r="K146" s="5"/>
    </row>
    <row r="147" spans="1:11" x14ac:dyDescent="0.25">
      <c r="A147" s="5" t="s">
        <v>6489</v>
      </c>
      <c r="B147" s="5">
        <v>7</v>
      </c>
      <c r="C147" s="5">
        <v>25</v>
      </c>
      <c r="D147" s="5">
        <v>1</v>
      </c>
      <c r="E147" s="310" t="s">
        <v>2843</v>
      </c>
      <c r="F147" s="5"/>
      <c r="G147" s="5"/>
      <c r="H147" s="5"/>
      <c r="I147" s="5"/>
      <c r="J147" s="5"/>
      <c r="K147" s="5"/>
    </row>
    <row r="148" spans="1:11" x14ac:dyDescent="0.25">
      <c r="A148" s="94" t="s">
        <v>6506</v>
      </c>
      <c r="B148" s="94">
        <f>SUM(B138:B147)</f>
        <v>75</v>
      </c>
      <c r="C148" s="94">
        <f>SUM(C138:C147)</f>
        <v>173</v>
      </c>
      <c r="D148" s="94">
        <f>SUM(D138:D147)</f>
        <v>2</v>
      </c>
      <c r="E148" s="473">
        <f>SUM(B148:D148)</f>
        <v>250</v>
      </c>
      <c r="F148" s="5"/>
      <c r="G148" s="5"/>
      <c r="H148" s="5"/>
      <c r="I148" s="5"/>
      <c r="J148" s="5"/>
      <c r="K148" s="5"/>
    </row>
    <row r="149" spans="1:11" ht="31.9" customHeight="1" x14ac:dyDescent="0.25">
      <c r="A149" s="356" t="s">
        <v>6533</v>
      </c>
      <c r="B149" s="5"/>
      <c r="C149" s="5"/>
      <c r="D149" s="5"/>
      <c r="E149" s="24"/>
      <c r="F149" s="5"/>
      <c r="G149" s="5"/>
      <c r="H149" s="5"/>
      <c r="I149" s="5"/>
      <c r="J149" s="5"/>
      <c r="K149" s="5"/>
    </row>
    <row r="150" spans="1:11" x14ac:dyDescent="0.25">
      <c r="A150" s="5" t="s">
        <v>5103</v>
      </c>
      <c r="B150" s="5">
        <v>4</v>
      </c>
      <c r="C150" s="5">
        <v>25</v>
      </c>
      <c r="D150" s="5">
        <v>0</v>
      </c>
      <c r="E150" s="24"/>
      <c r="F150" s="5"/>
      <c r="G150" s="5"/>
      <c r="H150" s="5"/>
      <c r="I150" s="5"/>
      <c r="J150" s="5"/>
      <c r="K150" s="5"/>
    </row>
    <row r="151" spans="1:11" x14ac:dyDescent="0.25">
      <c r="A151" s="5" t="s">
        <v>5768</v>
      </c>
      <c r="B151" s="5">
        <v>4</v>
      </c>
      <c r="C151" s="5">
        <v>25</v>
      </c>
      <c r="D151" s="5">
        <v>0</v>
      </c>
      <c r="E151" s="24"/>
      <c r="F151" s="5"/>
      <c r="G151" s="5"/>
      <c r="H151" s="5"/>
      <c r="I151" s="5"/>
      <c r="J151" s="5"/>
      <c r="K151" s="5"/>
    </row>
    <row r="152" spans="1:11" x14ac:dyDescent="0.25">
      <c r="A152" s="94" t="s">
        <v>6506</v>
      </c>
      <c r="B152" s="94">
        <f>SUM(B150:B151)</f>
        <v>8</v>
      </c>
      <c r="C152" s="94">
        <f>SUM(C150:C151)</f>
        <v>50</v>
      </c>
      <c r="D152" s="94">
        <f>SUM(D150:D151)</f>
        <v>0</v>
      </c>
      <c r="E152" s="473">
        <f>SUM(B152:D152)</f>
        <v>58</v>
      </c>
      <c r="F152" s="5"/>
      <c r="G152" s="5"/>
      <c r="H152" s="5"/>
      <c r="I152" s="5"/>
      <c r="J152" s="5"/>
      <c r="K152" s="5"/>
    </row>
    <row r="153" spans="1:11" ht="42.75" x14ac:dyDescent="0.25">
      <c r="A153" s="356" t="s">
        <v>6534</v>
      </c>
      <c r="B153" s="5"/>
      <c r="C153" s="5"/>
      <c r="D153" s="5"/>
      <c r="E153" s="24"/>
      <c r="F153" s="5"/>
      <c r="G153" s="5"/>
      <c r="H153" s="5"/>
      <c r="I153" s="5"/>
      <c r="J153" s="5"/>
      <c r="K153" s="5"/>
    </row>
    <row r="154" spans="1:11" x14ac:dyDescent="0.25">
      <c r="A154" s="461" t="s">
        <v>6547</v>
      </c>
      <c r="B154" s="5">
        <v>3</v>
      </c>
      <c r="C154" s="5">
        <v>25</v>
      </c>
      <c r="D154" s="5">
        <v>0</v>
      </c>
      <c r="E154" s="24"/>
      <c r="F154" s="5"/>
      <c r="G154" s="5"/>
      <c r="H154" s="5"/>
      <c r="I154" s="5"/>
      <c r="J154" s="5"/>
      <c r="K154" s="5"/>
    </row>
    <row r="155" spans="1:11" s="220" customFormat="1" x14ac:dyDescent="0.25">
      <c r="A155" s="356" t="s">
        <v>6506</v>
      </c>
      <c r="B155" s="94">
        <f>SUM(B154)</f>
        <v>3</v>
      </c>
      <c r="C155" s="94">
        <f>SUM(C154)</f>
        <v>25</v>
      </c>
      <c r="D155" s="94">
        <f>SUM(D154)</f>
        <v>0</v>
      </c>
      <c r="E155" s="473">
        <f>SUM(B155:D155)</f>
        <v>28</v>
      </c>
      <c r="F155" s="94"/>
      <c r="G155" s="94"/>
      <c r="H155" s="94"/>
      <c r="I155" s="94"/>
      <c r="J155" s="94"/>
      <c r="K155" s="94"/>
    </row>
    <row r="156" spans="1:11" ht="14.45" customHeight="1" x14ac:dyDescent="0.25">
      <c r="A156" s="356" t="s">
        <v>6535</v>
      </c>
      <c r="B156" s="5"/>
      <c r="C156" s="5"/>
      <c r="D156" s="5"/>
      <c r="E156" s="24"/>
      <c r="F156" s="5"/>
      <c r="G156" s="5"/>
      <c r="H156" s="5"/>
      <c r="I156" s="5"/>
      <c r="J156" s="5"/>
      <c r="K156" s="5"/>
    </row>
    <row r="157" spans="1:11" x14ac:dyDescent="0.25">
      <c r="A157" s="461" t="s">
        <v>6414</v>
      </c>
      <c r="B157" s="5">
        <v>22</v>
      </c>
      <c r="C157" s="5">
        <v>0</v>
      </c>
      <c r="D157" s="5">
        <v>0</v>
      </c>
      <c r="E157" s="24"/>
      <c r="F157" s="5"/>
      <c r="G157" s="5"/>
      <c r="H157" s="5"/>
      <c r="I157" s="5"/>
      <c r="J157" s="5"/>
      <c r="K157" s="5"/>
    </row>
    <row r="158" spans="1:11" x14ac:dyDescent="0.25">
      <c r="A158" s="94" t="s">
        <v>6506</v>
      </c>
      <c r="B158" s="94">
        <f>SUM(B157)</f>
        <v>22</v>
      </c>
      <c r="C158" s="94">
        <f>SUM(C157)</f>
        <v>0</v>
      </c>
      <c r="D158" s="94">
        <f>SUM(D157)</f>
        <v>0</v>
      </c>
      <c r="E158" s="473">
        <f>SUM(B158:D158)</f>
        <v>22</v>
      </c>
      <c r="F158" s="5"/>
      <c r="G158" s="5"/>
      <c r="H158" s="5"/>
      <c r="I158" s="5"/>
      <c r="J158" s="5"/>
      <c r="K158" s="5"/>
    </row>
    <row r="159" spans="1:11" s="487" customFormat="1" ht="21" x14ac:dyDescent="0.35">
      <c r="A159" s="484" t="s">
        <v>6508</v>
      </c>
      <c r="B159" s="484">
        <f>B148+B152+B155+B158</f>
        <v>108</v>
      </c>
      <c r="C159" s="484">
        <f>C148+C152+C155+C158</f>
        <v>248</v>
      </c>
      <c r="D159" s="484">
        <f>D148+D152+D155+D158</f>
        <v>2</v>
      </c>
      <c r="E159" s="485">
        <f>SUM(B159:D159)</f>
        <v>358</v>
      </c>
      <c r="F159" s="486"/>
      <c r="G159" s="486"/>
      <c r="H159" s="486"/>
      <c r="I159" s="486"/>
      <c r="J159" s="486"/>
      <c r="K159" s="486"/>
    </row>
    <row r="160" spans="1:11" x14ac:dyDescent="0.25">
      <c r="F160" s="5"/>
      <c r="G160" s="5"/>
      <c r="H160" s="5"/>
      <c r="I160" s="5"/>
      <c r="J160" s="5"/>
      <c r="K160" s="5"/>
    </row>
    <row r="161" spans="1:14" ht="24" customHeight="1" x14ac:dyDescent="0.25">
      <c r="A161" s="547" t="s">
        <v>6511</v>
      </c>
      <c r="B161" s="548"/>
      <c r="C161" s="548"/>
      <c r="D161" s="548"/>
      <c r="E161" s="549"/>
      <c r="F161" s="5"/>
      <c r="G161" s="5"/>
      <c r="H161" s="5"/>
      <c r="I161" s="5"/>
      <c r="J161" s="5"/>
      <c r="K161" s="5"/>
    </row>
    <row r="162" spans="1:14" ht="13.9" customHeight="1" x14ac:dyDescent="0.25">
      <c r="A162" s="355" t="s">
        <v>6536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</row>
    <row r="163" spans="1:14" x14ac:dyDescent="0.25">
      <c r="A163" s="62">
        <v>311</v>
      </c>
      <c r="B163" s="5">
        <v>0</v>
      </c>
      <c r="C163" s="5">
        <v>25</v>
      </c>
      <c r="D163" s="5">
        <v>0</v>
      </c>
      <c r="E163" s="84"/>
      <c r="F163" s="5"/>
      <c r="G163" s="5"/>
      <c r="H163" s="5"/>
      <c r="I163" s="5"/>
      <c r="J163" s="5"/>
      <c r="K163" s="94"/>
    </row>
    <row r="164" spans="1:14" x14ac:dyDescent="0.25">
      <c r="A164" s="360">
        <v>312</v>
      </c>
      <c r="B164" s="5">
        <v>26</v>
      </c>
      <c r="C164" s="5">
        <v>0</v>
      </c>
      <c r="D164" s="5">
        <v>0</v>
      </c>
      <c r="E164" s="255"/>
      <c r="F164" s="5"/>
      <c r="G164" s="5"/>
      <c r="H164" s="5"/>
      <c r="I164" s="5"/>
      <c r="J164" s="5"/>
      <c r="K164" s="94"/>
    </row>
    <row r="165" spans="1:14" x14ac:dyDescent="0.25">
      <c r="A165" s="62">
        <v>321</v>
      </c>
      <c r="B165" s="5">
        <v>0</v>
      </c>
      <c r="C165" s="24">
        <v>26</v>
      </c>
      <c r="D165" s="5">
        <v>0</v>
      </c>
      <c r="E165" s="5"/>
      <c r="F165" s="5"/>
      <c r="G165" s="5"/>
      <c r="H165" s="5"/>
      <c r="I165" s="5"/>
      <c r="J165" s="5"/>
      <c r="K165" s="5"/>
    </row>
    <row r="166" spans="1:14" x14ac:dyDescent="0.25">
      <c r="A166" s="62">
        <v>322</v>
      </c>
      <c r="B166" s="5">
        <v>24</v>
      </c>
      <c r="C166" s="5">
        <v>0</v>
      </c>
      <c r="D166" s="5">
        <v>1</v>
      </c>
      <c r="E166" s="313" t="s">
        <v>2843</v>
      </c>
      <c r="F166" s="5"/>
      <c r="G166" s="5"/>
      <c r="H166" s="5"/>
      <c r="I166" s="5"/>
      <c r="J166" s="5"/>
      <c r="K166" s="5"/>
      <c r="M166" s="220"/>
      <c r="N166" s="220"/>
    </row>
    <row r="167" spans="1:14" x14ac:dyDescent="0.25">
      <c r="A167" s="62">
        <v>331</v>
      </c>
      <c r="B167" s="5">
        <v>0</v>
      </c>
      <c r="C167" s="24">
        <v>25</v>
      </c>
      <c r="D167" s="5">
        <v>0</v>
      </c>
      <c r="E167" s="135"/>
      <c r="F167" s="5"/>
      <c r="G167" s="5"/>
      <c r="H167" s="5"/>
      <c r="I167" s="5"/>
      <c r="J167" s="5"/>
      <c r="K167" s="94"/>
      <c r="M167" s="220"/>
    </row>
    <row r="168" spans="1:14" x14ac:dyDescent="0.25">
      <c r="A168" s="62">
        <v>332</v>
      </c>
      <c r="B168" s="5">
        <v>23</v>
      </c>
      <c r="C168" s="5">
        <v>0</v>
      </c>
      <c r="D168" s="5">
        <v>0</v>
      </c>
      <c r="E168" s="135"/>
      <c r="F168" s="5"/>
      <c r="G168" s="5"/>
      <c r="H168" s="5"/>
      <c r="I168" s="5"/>
      <c r="J168" s="5"/>
      <c r="K168" s="5"/>
      <c r="M168" s="220"/>
    </row>
    <row r="169" spans="1:14" x14ac:dyDescent="0.25">
      <c r="A169" s="62">
        <v>341</v>
      </c>
      <c r="B169" s="5">
        <v>0</v>
      </c>
      <c r="C169" s="5">
        <v>25</v>
      </c>
      <c r="D169" s="5">
        <v>0</v>
      </c>
      <c r="E169" s="5"/>
      <c r="F169" s="5"/>
      <c r="G169" s="5"/>
      <c r="H169" s="5"/>
      <c r="I169" s="5"/>
      <c r="J169" s="5"/>
      <c r="K169" s="94"/>
    </row>
    <row r="170" spans="1:14" x14ac:dyDescent="0.25">
      <c r="A170" s="360">
        <v>342</v>
      </c>
      <c r="B170" s="5">
        <v>17</v>
      </c>
      <c r="C170" s="5">
        <v>0</v>
      </c>
      <c r="D170" s="5">
        <v>2</v>
      </c>
      <c r="E170" s="313" t="s">
        <v>2843</v>
      </c>
      <c r="F170" s="5"/>
      <c r="G170" s="5"/>
      <c r="H170" s="5"/>
      <c r="I170" s="5"/>
      <c r="J170" s="5"/>
      <c r="K170" s="5"/>
    </row>
    <row r="171" spans="1:14" x14ac:dyDescent="0.25">
      <c r="A171" s="94" t="s">
        <v>6506</v>
      </c>
      <c r="B171" s="94">
        <f>SUM(B163:B170)</f>
        <v>90</v>
      </c>
      <c r="C171" s="94">
        <f>SUM(C163:C170)</f>
        <v>101</v>
      </c>
      <c r="D171" s="94">
        <f>SUM(D163:D170)</f>
        <v>3</v>
      </c>
      <c r="E171" s="466">
        <f>SUM(B171:D171)</f>
        <v>194</v>
      </c>
      <c r="F171" s="5"/>
      <c r="G171" s="5"/>
      <c r="H171" s="5"/>
      <c r="I171" s="5"/>
      <c r="J171" s="5"/>
      <c r="K171" s="94"/>
      <c r="M171" s="220"/>
    </row>
    <row r="172" spans="1:14" x14ac:dyDescent="0.25">
      <c r="A172" s="355" t="s">
        <v>6537</v>
      </c>
      <c r="B172" s="5"/>
      <c r="C172" s="5"/>
      <c r="D172" s="5"/>
      <c r="E172" s="5"/>
      <c r="F172" s="5"/>
      <c r="G172" s="5"/>
      <c r="H172" s="5"/>
      <c r="I172" s="5"/>
      <c r="J172" s="5"/>
      <c r="K172" s="94"/>
    </row>
    <row r="173" spans="1:14" x14ac:dyDescent="0.25">
      <c r="A173" s="265" t="s">
        <v>5799</v>
      </c>
      <c r="B173" s="265">
        <v>25</v>
      </c>
      <c r="C173" s="265">
        <v>0</v>
      </c>
      <c r="D173" s="265">
        <v>0</v>
      </c>
      <c r="E173" s="455"/>
      <c r="F173" s="5"/>
      <c r="G173" s="5"/>
      <c r="H173" s="5"/>
      <c r="I173" s="5"/>
      <c r="J173" s="5"/>
      <c r="K173" s="5"/>
    </row>
    <row r="174" spans="1:14" x14ac:dyDescent="0.25">
      <c r="A174" s="265" t="s">
        <v>6365</v>
      </c>
      <c r="B174" s="265">
        <v>25</v>
      </c>
      <c r="C174" s="265">
        <v>0</v>
      </c>
      <c r="D174" s="265">
        <v>0</v>
      </c>
      <c r="E174" s="455"/>
      <c r="F174" s="5"/>
      <c r="G174" s="5"/>
      <c r="H174" s="5"/>
      <c r="I174" s="5"/>
      <c r="J174" s="5"/>
      <c r="K174" s="5"/>
    </row>
    <row r="175" spans="1:14" x14ac:dyDescent="0.25">
      <c r="A175" s="94" t="s">
        <v>6506</v>
      </c>
      <c r="B175" s="94">
        <f>SUM(B173:B174)</f>
        <v>50</v>
      </c>
      <c r="C175" s="94">
        <f>SUM(C173:C174)</f>
        <v>0</v>
      </c>
      <c r="D175" s="94">
        <f>SUM(D173:D174)</f>
        <v>0</v>
      </c>
      <c r="E175" s="466">
        <f>SUM(B175:D175)</f>
        <v>50</v>
      </c>
      <c r="F175" s="5"/>
      <c r="G175" s="5"/>
      <c r="H175" s="5"/>
      <c r="I175" s="5"/>
      <c r="J175" s="5"/>
      <c r="K175" s="94"/>
    </row>
    <row r="176" spans="1:14" s="487" customFormat="1" ht="21" x14ac:dyDescent="0.35">
      <c r="A176" s="484" t="s">
        <v>6508</v>
      </c>
      <c r="B176" s="484">
        <f>B171+B175</f>
        <v>140</v>
      </c>
      <c r="C176" s="484">
        <f>C171+C175</f>
        <v>101</v>
      </c>
      <c r="D176" s="484">
        <f>D171+D175</f>
        <v>3</v>
      </c>
      <c r="E176" s="489">
        <f>SUM(B176:D176)</f>
        <v>244</v>
      </c>
      <c r="F176" s="486"/>
      <c r="G176" s="486"/>
      <c r="H176" s="486"/>
      <c r="I176" s="486"/>
      <c r="J176" s="486"/>
      <c r="K176" s="486"/>
    </row>
    <row r="177" spans="1:25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</row>
    <row r="178" spans="1:25" s="480" customFormat="1" ht="21" x14ac:dyDescent="0.35">
      <c r="A178" s="484" t="s">
        <v>6512</v>
      </c>
      <c r="B178" s="478">
        <f>B23+B66+B99+B134+B159+B176</f>
        <v>1083</v>
      </c>
      <c r="C178" s="478">
        <f>C23+C66+C99+C134+C159+C176</f>
        <v>1450</v>
      </c>
      <c r="D178" s="478">
        <f>D23+D66+D99+D134+D159+D176</f>
        <v>32</v>
      </c>
      <c r="E178" s="488">
        <f>SUM(B178:D178)</f>
        <v>2565</v>
      </c>
      <c r="F178" s="479"/>
      <c r="G178" s="479"/>
      <c r="H178" s="479"/>
      <c r="I178" s="479"/>
      <c r="J178" s="479"/>
      <c r="K178" s="479"/>
    </row>
    <row r="179" spans="1:25" x14ac:dyDescent="0.25">
      <c r="A179" s="165"/>
      <c r="B179" s="165"/>
      <c r="C179" s="165"/>
      <c r="D179" s="165"/>
      <c r="E179" s="176" t="s">
        <v>2191</v>
      </c>
      <c r="F179" s="176">
        <v>106</v>
      </c>
      <c r="G179" s="165"/>
      <c r="H179" s="165"/>
      <c r="I179" s="165"/>
      <c r="J179" s="165"/>
      <c r="K179" s="176"/>
      <c r="M179" s="166"/>
    </row>
    <row r="180" spans="1:25" x14ac:dyDescent="0.25">
      <c r="A180" s="165"/>
      <c r="B180" s="165"/>
      <c r="C180" s="165"/>
      <c r="D180" s="165"/>
      <c r="E180" s="176"/>
      <c r="F180" s="176"/>
      <c r="G180" s="165"/>
      <c r="H180" s="165"/>
      <c r="I180" s="165"/>
      <c r="J180" s="165"/>
      <c r="K180" s="176"/>
      <c r="M180" s="166"/>
    </row>
    <row r="181" spans="1:25" x14ac:dyDescent="0.25">
      <c r="A181" s="165"/>
      <c r="B181" s="165"/>
      <c r="C181" s="165"/>
      <c r="D181" s="165"/>
      <c r="E181" s="176"/>
      <c r="F181" s="176"/>
      <c r="G181" s="165"/>
      <c r="H181" s="165"/>
      <c r="I181" s="165"/>
      <c r="J181" s="165"/>
      <c r="K181" s="176"/>
      <c r="M181" s="166"/>
    </row>
    <row r="182" spans="1:25" x14ac:dyDescent="0.25">
      <c r="A182" s="165"/>
      <c r="B182" s="165"/>
      <c r="C182" s="165"/>
      <c r="D182" s="165"/>
      <c r="E182" s="176"/>
      <c r="F182" s="176"/>
      <c r="G182" s="165"/>
      <c r="H182" s="165"/>
      <c r="I182" s="165"/>
      <c r="J182" s="165"/>
      <c r="K182" s="176"/>
      <c r="M182" s="166"/>
    </row>
    <row r="183" spans="1:25" x14ac:dyDescent="0.25">
      <c r="A183" s="165"/>
      <c r="B183" s="165"/>
      <c r="C183" s="165"/>
      <c r="D183" s="165"/>
      <c r="E183" s="176"/>
      <c r="F183" s="176"/>
      <c r="G183" s="165"/>
      <c r="H183" s="165"/>
      <c r="I183" s="165"/>
      <c r="J183" s="165"/>
      <c r="K183" s="176"/>
      <c r="M183" s="166"/>
    </row>
    <row r="184" spans="1:25" x14ac:dyDescent="0.25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174"/>
      <c r="M184" s="166"/>
    </row>
    <row r="185" spans="1:25" ht="16.899999999999999" customHeight="1" thickBot="1" x14ac:dyDescent="0.3">
      <c r="A185" s="171"/>
      <c r="B185" s="171"/>
      <c r="C185" s="171"/>
      <c r="D185" s="171"/>
      <c r="E185" s="107"/>
      <c r="F185" s="171"/>
      <c r="G185" s="171"/>
      <c r="H185" s="171"/>
      <c r="I185" s="171"/>
      <c r="J185" s="171"/>
      <c r="K185" s="171"/>
      <c r="L185" s="174"/>
      <c r="M185" s="166"/>
    </row>
    <row r="186" spans="1:25" ht="1.9" hidden="1" customHeight="1" thickBot="1" x14ac:dyDescent="0.3">
      <c r="A186" s="171"/>
      <c r="B186" s="171"/>
      <c r="C186" s="171"/>
      <c r="D186" s="171"/>
      <c r="E186" s="171"/>
      <c r="F186" s="171"/>
      <c r="G186" s="171"/>
      <c r="H186" s="171"/>
      <c r="I186" s="171"/>
      <c r="J186" s="171"/>
      <c r="K186" s="171"/>
      <c r="L186" s="174"/>
      <c r="M186" s="166"/>
    </row>
    <row r="187" spans="1:25" ht="15.75" hidden="1" thickBot="1" x14ac:dyDescent="0.3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4"/>
      <c r="M187" s="166"/>
    </row>
    <row r="188" spans="1:25" ht="15.75" hidden="1" thickBot="1" x14ac:dyDescent="0.3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4"/>
      <c r="M188" s="166"/>
    </row>
    <row r="189" spans="1:25" s="5" customFormat="1" ht="15.75" hidden="1" thickBot="1" x14ac:dyDescent="0.3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166"/>
      <c r="M189" s="166"/>
      <c r="N189"/>
      <c r="O189"/>
      <c r="P189"/>
      <c r="Q189"/>
      <c r="R189"/>
      <c r="S189"/>
      <c r="T189"/>
      <c r="U189"/>
      <c r="V189"/>
      <c r="W189"/>
      <c r="X189"/>
      <c r="Y189" s="77"/>
    </row>
    <row r="190" spans="1:25" ht="15.75" hidden="1" thickBot="1" x14ac:dyDescent="0.3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166"/>
      <c r="M190" s="166"/>
    </row>
    <row r="191" spans="1:25" ht="15.75" hidden="1" thickBot="1" x14ac:dyDescent="0.3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166"/>
      <c r="M191" s="166"/>
    </row>
    <row r="192" spans="1:25" ht="15.75" hidden="1" thickBot="1" x14ac:dyDescent="0.3">
      <c r="A192" s="265"/>
      <c r="B192" s="265"/>
      <c r="C192" s="265"/>
      <c r="D192" s="265"/>
      <c r="E192" s="265"/>
      <c r="F192" s="265"/>
      <c r="G192" s="265"/>
      <c r="H192" s="265"/>
      <c r="I192" s="265"/>
      <c r="J192" s="265"/>
      <c r="K192" s="265"/>
      <c r="L192" s="166"/>
      <c r="M192" s="166"/>
    </row>
    <row r="193" spans="1:24" ht="15.75" thickTop="1" x14ac:dyDescent="0.25">
      <c r="A193" s="267" t="s">
        <v>1266</v>
      </c>
      <c r="B193" s="266"/>
      <c r="C193" s="266"/>
      <c r="D193" s="266"/>
      <c r="E193" s="5"/>
      <c r="F193" s="266"/>
      <c r="G193" s="266"/>
      <c r="H193" s="266"/>
      <c r="I193" s="266"/>
      <c r="J193" s="266"/>
      <c r="K193" s="266"/>
      <c r="L193" s="166"/>
      <c r="M193" s="166"/>
    </row>
    <row r="194" spans="1:24" x14ac:dyDescent="0.25">
      <c r="A194" s="355" t="s">
        <v>2</v>
      </c>
      <c r="B194" s="165"/>
      <c r="C194" s="165"/>
      <c r="D194" s="165"/>
      <c r="E194" s="340"/>
      <c r="F194" s="165"/>
      <c r="G194" s="165"/>
      <c r="H194" s="165"/>
      <c r="I194" s="165"/>
      <c r="J194" s="165"/>
      <c r="K194" s="165"/>
      <c r="L194" s="166"/>
      <c r="M194" s="166"/>
    </row>
    <row r="195" spans="1:24" x14ac:dyDescent="0.25">
      <c r="A195" s="415" t="s">
        <v>6434</v>
      </c>
      <c r="B195" s="165">
        <v>0</v>
      </c>
      <c r="C195" s="165">
        <v>8</v>
      </c>
      <c r="D195" s="165">
        <v>0</v>
      </c>
      <c r="E195" s="340"/>
      <c r="F195" s="165"/>
      <c r="G195" s="165"/>
      <c r="H195" s="165"/>
      <c r="I195" s="165"/>
      <c r="J195" s="165"/>
      <c r="K195" s="165"/>
      <c r="L195" s="166"/>
      <c r="M195" s="166"/>
    </row>
    <row r="196" spans="1:24" x14ac:dyDescent="0.25">
      <c r="A196" s="372" t="s">
        <v>6560</v>
      </c>
      <c r="B196" s="165">
        <v>1</v>
      </c>
      <c r="C196" s="165">
        <v>15</v>
      </c>
      <c r="D196" s="165">
        <v>0</v>
      </c>
      <c r="E196" s="340"/>
      <c r="F196" s="165"/>
      <c r="G196" s="165"/>
      <c r="H196" s="165"/>
      <c r="I196" s="165"/>
      <c r="J196" s="165"/>
      <c r="K196" s="165"/>
      <c r="L196" s="166"/>
      <c r="M196" s="166"/>
    </row>
    <row r="197" spans="1:24" x14ac:dyDescent="0.25">
      <c r="A197" s="372" t="s">
        <v>6561</v>
      </c>
      <c r="B197" s="165">
        <v>0</v>
      </c>
      <c r="C197" s="165">
        <v>13</v>
      </c>
      <c r="D197" s="165">
        <v>0</v>
      </c>
      <c r="E197" s="340"/>
      <c r="F197" s="165"/>
      <c r="G197" s="165"/>
      <c r="H197" s="165"/>
      <c r="I197" s="165"/>
      <c r="J197" s="165"/>
      <c r="K197" s="165"/>
      <c r="L197" s="166"/>
      <c r="M197" s="166"/>
    </row>
    <row r="198" spans="1:24" x14ac:dyDescent="0.25">
      <c r="A198" s="372" t="s">
        <v>6562</v>
      </c>
      <c r="B198" s="165">
        <v>10</v>
      </c>
      <c r="C198" s="165">
        <v>0</v>
      </c>
      <c r="D198" s="165">
        <v>0</v>
      </c>
      <c r="E198" s="340"/>
      <c r="F198" s="165"/>
      <c r="G198" s="165"/>
      <c r="H198" s="165"/>
      <c r="I198" s="165"/>
      <c r="J198" s="165"/>
      <c r="K198" s="165"/>
      <c r="L198" s="166"/>
      <c r="M198" s="166"/>
    </row>
    <row r="199" spans="1:24" x14ac:dyDescent="0.25">
      <c r="A199" s="165" t="s">
        <v>6565</v>
      </c>
      <c r="B199" s="165">
        <v>0</v>
      </c>
      <c r="C199" s="165">
        <v>15</v>
      </c>
      <c r="D199" s="165">
        <v>0</v>
      </c>
      <c r="E199" s="254"/>
      <c r="F199" s="165"/>
      <c r="G199" s="165"/>
      <c r="H199" s="165"/>
      <c r="I199" s="165"/>
      <c r="J199" s="165"/>
      <c r="K199" s="165"/>
      <c r="L199" s="166"/>
      <c r="M199" s="166"/>
    </row>
    <row r="200" spans="1:24" x14ac:dyDescent="0.25">
      <c r="A200" s="165" t="s">
        <v>4528</v>
      </c>
      <c r="B200" s="165">
        <v>0</v>
      </c>
      <c r="C200" s="165">
        <v>0</v>
      </c>
      <c r="D200" s="165">
        <v>0</v>
      </c>
      <c r="E200" s="340"/>
      <c r="F200" s="165"/>
      <c r="G200" s="165"/>
      <c r="H200" s="165"/>
      <c r="I200" s="165"/>
      <c r="J200" s="165"/>
      <c r="K200" s="165"/>
      <c r="L200" s="166"/>
      <c r="M200" s="166"/>
    </row>
    <row r="201" spans="1:24" x14ac:dyDescent="0.25">
      <c r="A201" s="165" t="s">
        <v>6563</v>
      </c>
      <c r="B201" s="165">
        <v>16</v>
      </c>
      <c r="C201" s="165">
        <v>0</v>
      </c>
      <c r="D201" s="165">
        <v>0</v>
      </c>
      <c r="E201" s="254"/>
      <c r="F201" s="165"/>
      <c r="G201" s="165"/>
      <c r="H201" s="165"/>
      <c r="I201" s="165"/>
      <c r="J201" s="165"/>
      <c r="K201" s="165"/>
      <c r="L201" s="166"/>
      <c r="M201" s="166"/>
    </row>
    <row r="202" spans="1:24" x14ac:dyDescent="0.25">
      <c r="A202" s="96" t="s">
        <v>4019</v>
      </c>
      <c r="B202" s="96">
        <v>0</v>
      </c>
      <c r="C202" s="96">
        <v>0</v>
      </c>
      <c r="D202" s="96">
        <v>0</v>
      </c>
      <c r="E202" s="135"/>
      <c r="F202" s="96"/>
      <c r="G202" s="96"/>
      <c r="H202" s="96"/>
      <c r="I202" s="96"/>
      <c r="J202" s="96"/>
      <c r="K202" s="96"/>
      <c r="L202" s="166"/>
      <c r="M202" s="166"/>
      <c r="O202" s="220"/>
      <c r="P202" s="220"/>
    </row>
    <row r="203" spans="1:24" x14ac:dyDescent="0.25">
      <c r="A203" s="96" t="s">
        <v>4023</v>
      </c>
      <c r="B203" s="96">
        <v>0</v>
      </c>
      <c r="C203" s="96">
        <v>0</v>
      </c>
      <c r="D203" s="96">
        <v>0</v>
      </c>
      <c r="E203" s="96"/>
      <c r="F203" s="165"/>
      <c r="G203" s="96"/>
      <c r="H203" s="96"/>
      <c r="I203" s="96"/>
      <c r="J203" s="96"/>
      <c r="K203" s="96"/>
      <c r="L203" s="166"/>
      <c r="M203" s="166"/>
      <c r="O203" s="220"/>
      <c r="P203" s="220"/>
    </row>
    <row r="204" spans="1:24" x14ac:dyDescent="0.25">
      <c r="A204" s="96" t="s">
        <v>6564</v>
      </c>
      <c r="B204" s="96">
        <v>20</v>
      </c>
      <c r="C204" s="96">
        <v>0</v>
      </c>
      <c r="D204" s="96">
        <v>1</v>
      </c>
      <c r="E204" s="325" t="s">
        <v>2843</v>
      </c>
      <c r="F204" s="165"/>
      <c r="G204" s="96"/>
      <c r="H204" s="96"/>
      <c r="I204" s="96"/>
      <c r="J204" s="96"/>
      <c r="K204" s="96"/>
      <c r="L204" s="166"/>
      <c r="M204" s="166"/>
      <c r="O204" s="220"/>
      <c r="P204" s="220"/>
    </row>
    <row r="205" spans="1:24" s="5" customFormat="1" x14ac:dyDescent="0.25">
      <c r="A205" s="495" t="s">
        <v>1802</v>
      </c>
      <c r="B205" s="495">
        <f>SUM(B195:B204)</f>
        <v>47</v>
      </c>
      <c r="C205" s="495">
        <f>SUM(C195:C204)</f>
        <v>51</v>
      </c>
      <c r="D205" s="495">
        <f>SUM(D195:D204)</f>
        <v>1</v>
      </c>
      <c r="E205" s="467">
        <f>SUM(B205:D205)</f>
        <v>99</v>
      </c>
      <c r="G205" s="96"/>
      <c r="H205" s="96"/>
      <c r="I205" s="96"/>
      <c r="J205" s="96"/>
      <c r="K205" s="96"/>
      <c r="L205" s="166"/>
      <c r="M205" s="166"/>
      <c r="N205"/>
      <c r="O205" s="220"/>
      <c r="P205" s="220"/>
      <c r="Q205"/>
      <c r="R205"/>
      <c r="S205"/>
      <c r="T205"/>
      <c r="U205"/>
      <c r="V205"/>
      <c r="W205"/>
      <c r="X205"/>
    </row>
    <row r="206" spans="1:24" x14ac:dyDescent="0.25">
      <c r="A206" s="24"/>
      <c r="B206" s="274"/>
      <c r="C206" s="274"/>
      <c r="D206" s="24"/>
      <c r="E206" s="5"/>
      <c r="F206" s="24"/>
      <c r="G206" s="24"/>
      <c r="H206" s="24"/>
      <c r="I206" s="24"/>
      <c r="J206" s="24"/>
      <c r="K206" s="170"/>
      <c r="L206" s="552"/>
      <c r="O206" s="220"/>
      <c r="P206" s="220"/>
      <c r="S206" s="220"/>
      <c r="T206" s="220"/>
      <c r="U206" s="220"/>
      <c r="V206" s="220"/>
    </row>
    <row r="207" spans="1:24" x14ac:dyDescent="0.25">
      <c r="A207" s="96"/>
      <c r="B207" s="163"/>
      <c r="C207" s="163"/>
      <c r="D207" s="96"/>
      <c r="E207" s="96"/>
      <c r="F207" s="96"/>
      <c r="G207" s="96"/>
      <c r="H207" s="96"/>
      <c r="I207" s="96"/>
      <c r="J207" s="96"/>
      <c r="K207" s="96"/>
      <c r="L207" s="552"/>
      <c r="M207" s="166"/>
      <c r="O207" s="220"/>
      <c r="P207" s="220"/>
      <c r="S207" s="220"/>
    </row>
    <row r="208" spans="1:24" x14ac:dyDescent="0.25">
      <c r="A208" s="171"/>
      <c r="B208" s="278"/>
      <c r="C208" s="278"/>
      <c r="D208" s="165"/>
      <c r="E208" s="178"/>
      <c r="F208" s="341"/>
      <c r="G208" s="96"/>
      <c r="H208" s="96"/>
      <c r="I208" s="96"/>
      <c r="J208" s="165"/>
      <c r="K208" s="176"/>
      <c r="L208" s="552"/>
      <c r="M208" s="166"/>
      <c r="S208" s="220"/>
      <c r="T208" s="220"/>
    </row>
    <row r="209" spans="1:20" x14ac:dyDescent="0.25">
      <c r="A209" s="96"/>
      <c r="B209" s="278"/>
      <c r="C209" s="278"/>
      <c r="D209" s="165"/>
      <c r="E209" s="254"/>
      <c r="F209" s="96"/>
      <c r="G209" s="165"/>
      <c r="H209" s="165"/>
      <c r="I209" s="165"/>
      <c r="J209" s="165"/>
      <c r="K209" s="165"/>
      <c r="L209" s="174"/>
      <c r="M209" s="166"/>
      <c r="S209" s="220"/>
      <c r="T209" s="220"/>
    </row>
    <row r="210" spans="1:20" x14ac:dyDescent="0.25">
      <c r="A210" s="268"/>
      <c r="B210" s="278"/>
      <c r="C210" s="278"/>
      <c r="D210" s="165"/>
      <c r="E210" s="178"/>
      <c r="F210" s="165"/>
      <c r="G210" s="165"/>
      <c r="H210" s="165"/>
      <c r="I210" s="165"/>
      <c r="J210" s="165"/>
      <c r="K210" s="176"/>
      <c r="L210" s="174"/>
      <c r="M210" s="166"/>
    </row>
    <row r="211" spans="1:20" x14ac:dyDescent="0.25">
      <c r="A211" s="254"/>
      <c r="B211" s="163"/>
      <c r="C211" s="163"/>
      <c r="D211" s="96"/>
      <c r="F211" s="96"/>
      <c r="G211" s="96"/>
      <c r="H211" s="96"/>
      <c r="I211" s="96"/>
      <c r="J211" s="96"/>
      <c r="K211" s="96"/>
      <c r="L211" s="174"/>
      <c r="M211" s="166"/>
    </row>
    <row r="212" spans="1:20" x14ac:dyDescent="0.25">
      <c r="A212" s="96"/>
      <c r="B212" s="163"/>
      <c r="C212" s="163"/>
      <c r="D212" s="96"/>
      <c r="E212" s="96"/>
      <c r="F212" s="5"/>
      <c r="G212" s="96"/>
      <c r="H212" s="96"/>
      <c r="I212" s="96"/>
      <c r="J212" s="96"/>
      <c r="K212" s="167"/>
      <c r="L212" s="174"/>
      <c r="M212" s="166"/>
      <c r="O212" s="220"/>
      <c r="P212" s="220"/>
    </row>
    <row r="213" spans="1:20" x14ac:dyDescent="0.25">
      <c r="A213" s="96"/>
      <c r="B213" s="163"/>
      <c r="C213" s="163"/>
      <c r="D213" s="96"/>
      <c r="E213" s="96"/>
      <c r="F213" s="5"/>
      <c r="G213" s="96"/>
      <c r="H213" s="96"/>
      <c r="I213" s="167"/>
      <c r="J213" s="167"/>
      <c r="K213" s="167"/>
      <c r="L213" s="174"/>
      <c r="M213" s="166"/>
      <c r="O213" s="220"/>
      <c r="P213" s="220"/>
    </row>
    <row r="214" spans="1:20" x14ac:dyDescent="0.25">
      <c r="A214" s="84" t="s">
        <v>3386</v>
      </c>
      <c r="B214" s="163"/>
      <c r="C214" s="163"/>
      <c r="D214" s="96"/>
      <c r="E214" s="96"/>
      <c r="F214" s="5"/>
      <c r="G214" s="96"/>
      <c r="H214" s="96"/>
      <c r="I214" s="96"/>
      <c r="J214" s="96"/>
      <c r="K214" s="167"/>
      <c r="L214" s="174"/>
      <c r="M214" s="166"/>
      <c r="O214" s="220"/>
      <c r="P214" s="220"/>
    </row>
    <row r="215" spans="1:20" x14ac:dyDescent="0.25">
      <c r="A215" s="156" t="s">
        <v>6433</v>
      </c>
      <c r="B215" s="163">
        <v>0</v>
      </c>
      <c r="C215" s="163">
        <v>14</v>
      </c>
      <c r="D215" s="96">
        <v>0</v>
      </c>
      <c r="E215" s="96"/>
      <c r="F215" s="5"/>
      <c r="G215" s="96"/>
      <c r="H215" s="96"/>
      <c r="I215" s="96"/>
      <c r="J215" s="96"/>
      <c r="K215" s="167"/>
      <c r="L215" s="174"/>
      <c r="M215" s="166"/>
      <c r="O215" s="220"/>
      <c r="P215" s="220"/>
    </row>
    <row r="216" spans="1:20" x14ac:dyDescent="0.25">
      <c r="A216" s="501" t="s">
        <v>6548</v>
      </c>
      <c r="B216" s="163">
        <v>0</v>
      </c>
      <c r="C216" s="163">
        <v>15</v>
      </c>
      <c r="D216" s="96">
        <v>0</v>
      </c>
      <c r="E216" s="96"/>
      <c r="F216" s="5"/>
      <c r="G216" s="96"/>
      <c r="H216" s="96"/>
      <c r="I216" s="96"/>
      <c r="J216" s="96"/>
      <c r="K216" s="167"/>
      <c r="L216" s="174"/>
      <c r="M216" s="166"/>
      <c r="O216" s="220"/>
      <c r="P216" s="220"/>
    </row>
    <row r="217" spans="1:20" x14ac:dyDescent="0.25">
      <c r="A217" s="501" t="s">
        <v>6549</v>
      </c>
      <c r="B217" s="163">
        <v>0</v>
      </c>
      <c r="C217" s="163">
        <v>15</v>
      </c>
      <c r="D217" s="96">
        <v>0</v>
      </c>
      <c r="E217" s="96"/>
      <c r="F217" s="5"/>
      <c r="G217" s="96"/>
      <c r="H217" s="96"/>
      <c r="I217" s="96"/>
      <c r="J217" s="96"/>
      <c r="K217" s="167"/>
      <c r="L217" s="174"/>
      <c r="M217" s="166"/>
      <c r="O217" s="220"/>
      <c r="P217" s="220"/>
    </row>
    <row r="218" spans="1:20" x14ac:dyDescent="0.25">
      <c r="A218" s="163" t="s">
        <v>6566</v>
      </c>
      <c r="B218" s="163">
        <v>3</v>
      </c>
      <c r="C218" s="163">
        <v>15</v>
      </c>
      <c r="D218" s="96">
        <v>0</v>
      </c>
      <c r="E218" s="96"/>
      <c r="F218" s="96"/>
      <c r="G218" s="96"/>
      <c r="H218" s="96"/>
      <c r="I218" s="167"/>
      <c r="J218" s="167"/>
      <c r="K218" s="167"/>
      <c r="L218" s="174"/>
      <c r="M218" s="166"/>
      <c r="O218" s="220"/>
    </row>
    <row r="219" spans="1:20" x14ac:dyDescent="0.25">
      <c r="A219" s="495" t="s">
        <v>1802</v>
      </c>
      <c r="B219" s="495">
        <f>SUM(B215:B218)</f>
        <v>3</v>
      </c>
      <c r="C219" s="495">
        <f>SUM(C215:C218)</f>
        <v>59</v>
      </c>
      <c r="D219" s="495">
        <f>SUM(D215:D218)</f>
        <v>0</v>
      </c>
      <c r="E219" s="496">
        <f>SUM(B219:D219)</f>
        <v>62</v>
      </c>
      <c r="F219" s="96"/>
      <c r="G219" s="96"/>
      <c r="H219" s="96"/>
      <c r="I219" s="96"/>
      <c r="J219" s="96"/>
      <c r="K219" s="167"/>
      <c r="L219" s="174"/>
      <c r="M219" s="166"/>
    </row>
    <row r="220" spans="1:20" x14ac:dyDescent="0.25">
      <c r="A220" s="96"/>
      <c r="B220" s="163"/>
      <c r="C220" s="163"/>
      <c r="D220" s="96"/>
      <c r="E220" s="96"/>
      <c r="G220" s="96"/>
      <c r="H220" s="96"/>
      <c r="I220" s="96"/>
      <c r="J220" s="96"/>
      <c r="K220" s="96"/>
      <c r="L220" s="174"/>
      <c r="M220" s="166"/>
    </row>
    <row r="221" spans="1:20" ht="30.6" customHeight="1" x14ac:dyDescent="0.25">
      <c r="A221" s="370" t="s">
        <v>178</v>
      </c>
      <c r="B221" s="163"/>
      <c r="C221" s="163"/>
      <c r="D221" s="96"/>
      <c r="E221" s="96"/>
      <c r="F221" s="96"/>
      <c r="G221" s="96"/>
      <c r="H221" s="96"/>
      <c r="I221" s="96"/>
      <c r="J221" s="96"/>
      <c r="K221" s="96"/>
      <c r="L221" s="174"/>
      <c r="M221" s="166"/>
      <c r="O221" s="220"/>
    </row>
    <row r="222" spans="1:20" ht="13.15" customHeight="1" x14ac:dyDescent="0.25">
      <c r="A222" s="418" t="s">
        <v>6436</v>
      </c>
      <c r="B222" s="163">
        <v>0</v>
      </c>
      <c r="C222" s="163">
        <v>15</v>
      </c>
      <c r="D222" s="96">
        <v>0</v>
      </c>
      <c r="E222" s="96"/>
      <c r="F222" s="96"/>
      <c r="G222" s="96"/>
      <c r="H222" s="96"/>
      <c r="I222" s="96"/>
      <c r="J222" s="96"/>
      <c r="K222" s="96"/>
      <c r="L222" s="174"/>
      <c r="M222" s="166"/>
      <c r="O222" s="220"/>
    </row>
    <row r="223" spans="1:20" ht="13.15" customHeight="1" x14ac:dyDescent="0.25">
      <c r="A223" s="418" t="s">
        <v>6438</v>
      </c>
      <c r="B223" s="163">
        <v>8</v>
      </c>
      <c r="C223" s="163">
        <v>0</v>
      </c>
      <c r="D223" s="96">
        <v>0</v>
      </c>
      <c r="E223" s="96"/>
      <c r="F223" s="96"/>
      <c r="G223" s="96"/>
      <c r="H223" s="96"/>
      <c r="I223" s="96"/>
      <c r="J223" s="96"/>
      <c r="K223" s="96"/>
      <c r="L223" s="174"/>
      <c r="M223" s="166"/>
      <c r="O223" s="220"/>
    </row>
    <row r="224" spans="1:20" ht="13.15" customHeight="1" x14ac:dyDescent="0.25">
      <c r="A224" s="373" t="s">
        <v>6555</v>
      </c>
      <c r="B224" s="163">
        <v>0</v>
      </c>
      <c r="C224" s="163">
        <v>15</v>
      </c>
      <c r="D224" s="96">
        <v>0</v>
      </c>
      <c r="E224" s="96"/>
      <c r="F224" s="96"/>
      <c r="G224" s="96"/>
      <c r="H224" s="96"/>
      <c r="I224" s="96"/>
      <c r="J224" s="96"/>
      <c r="K224" s="96"/>
      <c r="L224" s="174"/>
      <c r="M224" s="166"/>
      <c r="O224" s="220"/>
    </row>
    <row r="225" spans="1:18" ht="16.149999999999999" customHeight="1" x14ac:dyDescent="0.25">
      <c r="A225" s="373" t="s">
        <v>6556</v>
      </c>
      <c r="B225" s="163">
        <v>13</v>
      </c>
      <c r="C225" s="163">
        <v>0</v>
      </c>
      <c r="D225" s="96">
        <v>0</v>
      </c>
      <c r="E225" s="254"/>
      <c r="F225" s="96"/>
      <c r="G225" s="96"/>
      <c r="H225" s="96"/>
      <c r="I225" s="96"/>
      <c r="J225" s="96"/>
      <c r="K225" s="96"/>
      <c r="L225" s="174"/>
      <c r="M225" s="166"/>
      <c r="O225" s="220"/>
    </row>
    <row r="226" spans="1:18" ht="13.9" customHeight="1" x14ac:dyDescent="0.25">
      <c r="A226" s="373" t="s">
        <v>6567</v>
      </c>
      <c r="B226" s="163">
        <v>1</v>
      </c>
      <c r="C226" s="163">
        <v>15</v>
      </c>
      <c r="D226" s="96">
        <v>0</v>
      </c>
      <c r="E226" s="96"/>
      <c r="F226" s="96"/>
      <c r="G226" s="96"/>
      <c r="H226" s="96"/>
      <c r="I226" s="96"/>
      <c r="J226" s="96"/>
      <c r="K226" s="96"/>
      <c r="L226" s="174"/>
      <c r="M226" s="166"/>
      <c r="O226" s="220"/>
    </row>
    <row r="227" spans="1:18" ht="13.9" customHeight="1" x14ac:dyDescent="0.25">
      <c r="A227" s="373" t="s">
        <v>6557</v>
      </c>
      <c r="B227" s="163">
        <v>18</v>
      </c>
      <c r="C227" s="163">
        <v>0</v>
      </c>
      <c r="D227" s="96">
        <v>0</v>
      </c>
      <c r="E227" s="5"/>
      <c r="F227" s="96"/>
      <c r="G227" s="96"/>
      <c r="H227" s="96"/>
      <c r="I227" s="96"/>
      <c r="J227" s="96"/>
      <c r="K227" s="96"/>
      <c r="L227" s="174"/>
      <c r="M227" s="166"/>
      <c r="O227" s="220"/>
    </row>
    <row r="228" spans="1:18" ht="13.9" customHeight="1" x14ac:dyDescent="0.25">
      <c r="A228" s="370" t="s">
        <v>1802</v>
      </c>
      <c r="B228" s="495">
        <f>SUM(B222:B227)</f>
        <v>40</v>
      </c>
      <c r="C228" s="495">
        <f>SUM(C222:C227)</f>
        <v>45</v>
      </c>
      <c r="D228" s="167">
        <f>SUM(D222:D227)</f>
        <v>0</v>
      </c>
      <c r="E228" s="466">
        <f>SUM(B228:D228)</f>
        <v>85</v>
      </c>
      <c r="F228" s="96"/>
      <c r="G228" s="96"/>
      <c r="H228" s="96"/>
      <c r="I228" s="96"/>
      <c r="J228" s="96"/>
      <c r="K228" s="96"/>
      <c r="L228" s="174"/>
      <c r="M228" s="166"/>
      <c r="O228" s="220"/>
    </row>
    <row r="229" spans="1:18" x14ac:dyDescent="0.25">
      <c r="A229" s="96"/>
      <c r="B229" s="163"/>
      <c r="C229" s="163"/>
      <c r="D229" s="96"/>
      <c r="E229" s="96"/>
      <c r="F229" s="96"/>
      <c r="G229" s="96"/>
      <c r="H229" s="96"/>
      <c r="I229" s="96"/>
      <c r="J229" s="96"/>
      <c r="K229" s="96"/>
      <c r="L229" s="174"/>
      <c r="M229" s="166"/>
      <c r="N229" s="252"/>
    </row>
    <row r="230" spans="1:18" x14ac:dyDescent="0.25">
      <c r="A230" s="355" t="s">
        <v>346</v>
      </c>
      <c r="B230" s="163"/>
      <c r="C230" s="163"/>
      <c r="D230" s="96"/>
      <c r="E230" s="96"/>
      <c r="F230" s="96"/>
      <c r="G230" s="96"/>
      <c r="H230" s="96"/>
      <c r="I230" s="96"/>
      <c r="J230" s="96"/>
      <c r="K230" s="96"/>
      <c r="L230" s="174"/>
      <c r="M230" s="166"/>
      <c r="O230" s="220"/>
    </row>
    <row r="231" spans="1:18" x14ac:dyDescent="0.25">
      <c r="A231" s="138" t="s">
        <v>6437</v>
      </c>
      <c r="B231" s="163">
        <v>0</v>
      </c>
      <c r="C231" s="163">
        <v>14</v>
      </c>
      <c r="D231" s="96">
        <v>0</v>
      </c>
      <c r="E231" s="96"/>
      <c r="F231" s="96"/>
      <c r="G231" s="96"/>
      <c r="H231" s="96"/>
      <c r="I231" s="96"/>
      <c r="J231" s="96"/>
      <c r="K231" s="96"/>
      <c r="L231" s="174"/>
      <c r="M231" s="166"/>
      <c r="O231" s="220"/>
    </row>
    <row r="232" spans="1:18" x14ac:dyDescent="0.25">
      <c r="A232" s="138" t="s">
        <v>6435</v>
      </c>
      <c r="B232" s="163">
        <v>4</v>
      </c>
      <c r="C232" s="163">
        <v>0</v>
      </c>
      <c r="D232" s="96">
        <v>0</v>
      </c>
      <c r="E232" s="96"/>
      <c r="F232" s="96"/>
      <c r="G232" s="96"/>
      <c r="H232" s="96"/>
      <c r="I232" s="96"/>
      <c r="J232" s="96"/>
      <c r="K232" s="96"/>
      <c r="L232" s="174"/>
      <c r="M232" s="166"/>
      <c r="O232" s="220"/>
    </row>
    <row r="233" spans="1:18" x14ac:dyDescent="0.25">
      <c r="A233" s="51" t="s">
        <v>6550</v>
      </c>
      <c r="B233" s="163">
        <v>1</v>
      </c>
      <c r="C233" s="163">
        <v>15</v>
      </c>
      <c r="D233" s="96">
        <v>0</v>
      </c>
      <c r="E233" s="96"/>
      <c r="F233" s="96"/>
      <c r="G233" s="96"/>
      <c r="H233" s="96"/>
      <c r="I233" s="96"/>
      <c r="J233" s="96"/>
      <c r="K233" s="96"/>
      <c r="L233" s="174"/>
      <c r="M233" s="166"/>
      <c r="O233" s="220"/>
    </row>
    <row r="234" spans="1:18" x14ac:dyDescent="0.25">
      <c r="A234" s="51" t="s">
        <v>6568</v>
      </c>
      <c r="B234" s="163">
        <v>16</v>
      </c>
      <c r="C234" s="163">
        <v>0</v>
      </c>
      <c r="D234" s="96">
        <v>0</v>
      </c>
      <c r="E234" s="254"/>
      <c r="F234" s="96"/>
      <c r="G234" s="96"/>
      <c r="H234" s="96"/>
      <c r="I234" s="96"/>
      <c r="J234" s="96"/>
      <c r="K234" s="96"/>
      <c r="L234" s="174"/>
      <c r="M234" s="166"/>
      <c r="O234" s="220"/>
    </row>
    <row r="235" spans="1:18" x14ac:dyDescent="0.25">
      <c r="A235" s="51" t="s">
        <v>6551</v>
      </c>
      <c r="B235" s="163">
        <v>1</v>
      </c>
      <c r="C235" s="163">
        <v>15</v>
      </c>
      <c r="D235" s="96">
        <v>1</v>
      </c>
      <c r="E235" s="325" t="s">
        <v>2950</v>
      </c>
      <c r="F235" s="96"/>
      <c r="G235" s="96"/>
      <c r="H235" s="96"/>
      <c r="I235" s="96"/>
      <c r="J235" s="96"/>
      <c r="K235" s="96"/>
      <c r="L235" s="174"/>
      <c r="M235" s="166"/>
      <c r="O235" s="220"/>
    </row>
    <row r="236" spans="1:18" x14ac:dyDescent="0.25">
      <c r="A236" s="51" t="s">
        <v>6552</v>
      </c>
      <c r="B236" s="163">
        <v>10</v>
      </c>
      <c r="C236" s="163">
        <v>0</v>
      </c>
      <c r="D236" s="96">
        <v>0</v>
      </c>
      <c r="F236" s="96"/>
      <c r="G236" s="96"/>
      <c r="H236" s="96"/>
      <c r="I236" s="96"/>
      <c r="J236" s="96"/>
      <c r="K236" s="96"/>
      <c r="L236" s="174"/>
      <c r="M236" s="166"/>
      <c r="O236" s="220"/>
    </row>
    <row r="237" spans="1:18" x14ac:dyDescent="0.25">
      <c r="A237" s="96" t="s">
        <v>6569</v>
      </c>
      <c r="B237" s="163">
        <v>1</v>
      </c>
      <c r="C237" s="163">
        <v>13</v>
      </c>
      <c r="D237" s="96">
        <v>0</v>
      </c>
      <c r="E237" s="96"/>
      <c r="F237" s="96"/>
      <c r="G237" s="96"/>
      <c r="H237" s="96"/>
      <c r="I237" s="96"/>
      <c r="J237" s="96"/>
      <c r="K237" s="96"/>
      <c r="L237" s="174"/>
      <c r="M237" s="166"/>
      <c r="O237" s="220"/>
    </row>
    <row r="238" spans="1:18" x14ac:dyDescent="0.25">
      <c r="A238" s="96" t="s">
        <v>6553</v>
      </c>
      <c r="B238" s="163">
        <v>16</v>
      </c>
      <c r="C238" s="163">
        <v>0</v>
      </c>
      <c r="D238" s="96">
        <v>0</v>
      </c>
      <c r="E238" s="135"/>
      <c r="F238" s="96"/>
      <c r="G238" s="96"/>
      <c r="H238" s="96"/>
      <c r="I238" s="96"/>
      <c r="J238" s="96"/>
      <c r="K238" s="96"/>
      <c r="L238" s="174"/>
      <c r="M238" s="166"/>
      <c r="N238" s="166"/>
      <c r="O238" s="342"/>
    </row>
    <row r="239" spans="1:18" x14ac:dyDescent="0.25">
      <c r="A239" s="5" t="s">
        <v>6554</v>
      </c>
      <c r="B239" s="271">
        <v>0</v>
      </c>
      <c r="C239" s="271">
        <v>0</v>
      </c>
      <c r="D239" s="5">
        <v>0</v>
      </c>
      <c r="E239" s="135"/>
      <c r="F239" s="96"/>
      <c r="G239" s="96"/>
      <c r="H239" s="96"/>
      <c r="I239" s="96"/>
      <c r="J239" s="96"/>
      <c r="K239" s="96"/>
      <c r="L239" s="166"/>
      <c r="M239" s="166"/>
      <c r="N239" s="335"/>
      <c r="O239" s="335"/>
      <c r="P239" s="252"/>
      <c r="Q239" s="252"/>
      <c r="R239" s="252"/>
    </row>
    <row r="240" spans="1:18" x14ac:dyDescent="0.25">
      <c r="A240" s="5" t="s">
        <v>6570</v>
      </c>
      <c r="B240" s="271">
        <v>20</v>
      </c>
      <c r="C240" s="271">
        <v>0</v>
      </c>
      <c r="D240" s="5">
        <v>1</v>
      </c>
      <c r="E240" s="313" t="s">
        <v>2843</v>
      </c>
      <c r="F240" s="96"/>
      <c r="G240" s="96"/>
      <c r="H240" s="96"/>
      <c r="I240" s="96"/>
      <c r="J240" s="96"/>
      <c r="K240" s="96"/>
      <c r="L240" s="166"/>
      <c r="M240" s="166"/>
      <c r="N240" s="166"/>
      <c r="O240" s="166"/>
    </row>
    <row r="241" spans="1:18" x14ac:dyDescent="0.25">
      <c r="A241" s="367" t="s">
        <v>1802</v>
      </c>
      <c r="B241" s="367">
        <f>SUM(B231:B240)</f>
        <v>69</v>
      </c>
      <c r="C241" s="367">
        <f>SUM(C231:C240)</f>
        <v>57</v>
      </c>
      <c r="D241" s="367">
        <f>SUM(D231:D240)</f>
        <v>2</v>
      </c>
      <c r="E241" s="467">
        <f>SUM(B241:D241)</f>
        <v>128</v>
      </c>
      <c r="F241" s="96"/>
      <c r="G241" s="96"/>
      <c r="H241" s="96"/>
      <c r="I241" s="96"/>
      <c r="J241" s="96"/>
      <c r="K241" s="96"/>
      <c r="L241" s="166"/>
      <c r="M241" s="166"/>
      <c r="N241" s="166"/>
      <c r="O241" s="166"/>
    </row>
    <row r="242" spans="1:18" x14ac:dyDescent="0.25">
      <c r="A242" s="5"/>
      <c r="B242" s="271"/>
      <c r="C242" s="271"/>
      <c r="D242" s="5"/>
      <c r="E242" s="135"/>
      <c r="F242" s="96"/>
      <c r="G242" s="96"/>
      <c r="H242" s="96"/>
      <c r="I242" s="96"/>
      <c r="J242" s="96"/>
      <c r="K242" s="96"/>
      <c r="L242" s="166"/>
      <c r="M242" s="166"/>
      <c r="N242" s="166"/>
      <c r="O242" s="166"/>
    </row>
    <row r="243" spans="1:18" x14ac:dyDescent="0.25">
      <c r="A243" s="5"/>
      <c r="B243" s="271"/>
      <c r="C243" s="271"/>
      <c r="D243" s="5"/>
      <c r="E243" s="135"/>
      <c r="F243" s="96"/>
      <c r="G243" s="96"/>
      <c r="H243" s="96"/>
      <c r="I243" s="96"/>
      <c r="J243" s="96"/>
      <c r="K243" s="96"/>
      <c r="L243" s="166"/>
      <c r="M243" s="166"/>
      <c r="N243" s="166"/>
      <c r="O243" s="166"/>
    </row>
    <row r="244" spans="1:18" x14ac:dyDescent="0.25">
      <c r="A244" s="94" t="s">
        <v>3</v>
      </c>
      <c r="B244" s="271"/>
      <c r="C244" s="271"/>
      <c r="D244" s="5"/>
      <c r="E244" s="135"/>
      <c r="F244" s="96"/>
      <c r="G244" s="96"/>
      <c r="H244" s="96"/>
      <c r="I244" s="96"/>
      <c r="J244" s="96"/>
      <c r="K244" s="96"/>
      <c r="L244" s="166"/>
      <c r="M244" s="166"/>
      <c r="N244" s="166"/>
      <c r="O244" s="166"/>
    </row>
    <row r="245" spans="1:18" x14ac:dyDescent="0.25">
      <c r="A245" s="135" t="s">
        <v>6439</v>
      </c>
      <c r="B245" s="271">
        <v>0</v>
      </c>
      <c r="C245" s="271">
        <v>23</v>
      </c>
      <c r="D245" s="5">
        <v>0</v>
      </c>
      <c r="E245" s="135"/>
      <c r="F245" s="96"/>
      <c r="G245" s="96"/>
      <c r="H245" s="96"/>
      <c r="I245" s="96"/>
      <c r="J245" s="96"/>
      <c r="K245" s="96"/>
      <c r="L245" s="166"/>
      <c r="M245" s="166"/>
      <c r="N245" s="166"/>
      <c r="O245" s="166"/>
    </row>
    <row r="246" spans="1:18" x14ac:dyDescent="0.25">
      <c r="A246" s="6" t="s">
        <v>6558</v>
      </c>
      <c r="B246" s="271">
        <v>2</v>
      </c>
      <c r="C246" s="271">
        <v>25</v>
      </c>
      <c r="D246" s="5">
        <v>0</v>
      </c>
      <c r="E246" s="135"/>
      <c r="F246" s="96"/>
      <c r="G246" s="96"/>
      <c r="H246" s="96"/>
      <c r="I246" s="96"/>
      <c r="J246" s="96"/>
      <c r="K246" s="96"/>
      <c r="L246" s="166"/>
      <c r="M246" s="166"/>
      <c r="N246" s="166"/>
      <c r="O246" s="166"/>
    </row>
    <row r="247" spans="1:18" x14ac:dyDescent="0.25">
      <c r="A247" s="5" t="s">
        <v>6559</v>
      </c>
      <c r="B247" s="271">
        <v>0</v>
      </c>
      <c r="C247" s="271">
        <v>25</v>
      </c>
      <c r="D247" s="5">
        <v>0</v>
      </c>
      <c r="E247" s="135"/>
      <c r="F247" s="96"/>
      <c r="G247" s="96"/>
      <c r="H247" s="96"/>
      <c r="I247" s="96"/>
      <c r="J247" s="96"/>
      <c r="K247" s="96"/>
      <c r="L247" s="166"/>
      <c r="M247" s="166"/>
      <c r="N247" s="166"/>
      <c r="O247" s="166"/>
    </row>
    <row r="248" spans="1:18" ht="15.75" thickBot="1" x14ac:dyDescent="0.3">
      <c r="A248" s="367" t="s">
        <v>1802</v>
      </c>
      <c r="B248" s="367">
        <f>SUM(B245:B247)</f>
        <v>2</v>
      </c>
      <c r="C248" s="367">
        <f>SUM(C245:C247)</f>
        <v>73</v>
      </c>
      <c r="D248" s="367">
        <f>SUM(D245:D247)</f>
        <v>0</v>
      </c>
      <c r="E248" s="467">
        <f>SUM(B248:D248)</f>
        <v>75</v>
      </c>
      <c r="F248" s="96"/>
      <c r="G248" s="96"/>
      <c r="H248" s="96"/>
      <c r="I248" s="96"/>
      <c r="J248" s="96"/>
      <c r="K248" s="96"/>
      <c r="L248" s="166"/>
      <c r="M248" s="166"/>
    </row>
    <row r="249" spans="1:18" ht="15.75" thickBot="1" x14ac:dyDescent="0.3">
      <c r="A249" s="292" t="s">
        <v>1739</v>
      </c>
      <c r="B249" s="292">
        <f>B205+B219+B228+B241+B248</f>
        <v>161</v>
      </c>
      <c r="C249" s="292">
        <f>C205+C219+C228+C241+C248</f>
        <v>285</v>
      </c>
      <c r="D249" s="292">
        <f>D205+D219+D228+D241+D248</f>
        <v>3</v>
      </c>
      <c r="E249" s="497">
        <f>SUM(B249:D249)</f>
        <v>449</v>
      </c>
      <c r="F249" s="179"/>
      <c r="G249" s="179"/>
      <c r="H249" s="179"/>
      <c r="I249" s="179"/>
      <c r="J249" s="179"/>
      <c r="K249" s="179">
        <f>B249+C249+D249</f>
        <v>449</v>
      </c>
    </row>
    <row r="250" spans="1:18" ht="16.5" thickTop="1" x14ac:dyDescent="0.25">
      <c r="A250" s="498" t="s">
        <v>1802</v>
      </c>
      <c r="B250" s="498">
        <f>B178+B249</f>
        <v>1244</v>
      </c>
      <c r="C250" s="498">
        <f>C178+C249</f>
        <v>1735</v>
      </c>
      <c r="D250" s="498">
        <f>D178+D249</f>
        <v>35</v>
      </c>
      <c r="E250" s="499">
        <f>E178+E249</f>
        <v>3014</v>
      </c>
      <c r="F250" s="24"/>
      <c r="G250" s="24"/>
      <c r="H250" s="24"/>
      <c r="I250" s="24"/>
      <c r="J250" s="24"/>
      <c r="K250" s="24"/>
    </row>
    <row r="253" spans="1:18" x14ac:dyDescent="0.25">
      <c r="A253" s="529" t="s">
        <v>2567</v>
      </c>
      <c r="B253" s="529"/>
      <c r="C253" s="529"/>
      <c r="D253" s="529"/>
      <c r="F253" s="250"/>
      <c r="G253" s="250"/>
      <c r="H253" s="250"/>
      <c r="M253" s="529" t="s">
        <v>2568</v>
      </c>
      <c r="N253" s="529"/>
    </row>
    <row r="254" spans="1:18" x14ac:dyDescent="0.25">
      <c r="A254" s="251" t="s">
        <v>2569</v>
      </c>
      <c r="E254" s="251" t="s">
        <v>2570</v>
      </c>
      <c r="L254" t="s">
        <v>2569</v>
      </c>
      <c r="P254" s="253" t="s">
        <v>2570</v>
      </c>
    </row>
    <row r="255" spans="1:18" x14ac:dyDescent="0.25">
      <c r="A255" s="252" t="s">
        <v>2571</v>
      </c>
      <c r="E255" s="252" t="s">
        <v>2571</v>
      </c>
      <c r="L255" s="252" t="s">
        <v>2571</v>
      </c>
      <c r="P255" s="251" t="s">
        <v>2571</v>
      </c>
    </row>
    <row r="256" spans="1:18" x14ac:dyDescent="0.25">
      <c r="A256" t="s">
        <v>6470</v>
      </c>
      <c r="E256" s="253" t="s">
        <v>6449</v>
      </c>
      <c r="L256" t="s">
        <v>6543</v>
      </c>
      <c r="P256" t="s">
        <v>6646</v>
      </c>
      <c r="Q256" s="253"/>
      <c r="R256" s="253"/>
    </row>
    <row r="257" spans="1:18" x14ac:dyDescent="0.25">
      <c r="A257" t="s">
        <v>6473</v>
      </c>
      <c r="E257" s="253" t="s">
        <v>6455</v>
      </c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</row>
    <row r="258" spans="1:18" x14ac:dyDescent="0.25">
      <c r="A258" t="s">
        <v>6575</v>
      </c>
      <c r="E258" s="253" t="s">
        <v>6459</v>
      </c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</row>
    <row r="259" spans="1:18" x14ac:dyDescent="0.25">
      <c r="A259" t="s">
        <v>6444</v>
      </c>
      <c r="E259" s="253" t="s">
        <v>6457</v>
      </c>
      <c r="H259" s="253"/>
      <c r="I259" s="253"/>
      <c r="J259" s="253"/>
      <c r="K259" s="253"/>
      <c r="L259" s="253"/>
      <c r="M259" s="253"/>
      <c r="N259" s="253"/>
      <c r="O259" s="253"/>
      <c r="Q259" s="253"/>
      <c r="R259" s="253"/>
    </row>
    <row r="260" spans="1:18" x14ac:dyDescent="0.25">
      <c r="A260" t="s">
        <v>6450</v>
      </c>
      <c r="E260" s="253" t="s">
        <v>6461</v>
      </c>
      <c r="H260" s="253"/>
      <c r="I260" s="253"/>
      <c r="J260" s="253"/>
      <c r="K260" s="253"/>
      <c r="L260" s="253"/>
      <c r="M260" s="253"/>
      <c r="N260" s="253"/>
      <c r="O260" s="253"/>
      <c r="Q260" s="253"/>
      <c r="R260" s="253"/>
    </row>
    <row r="261" spans="1:18" x14ac:dyDescent="0.25">
      <c r="E261" s="253" t="s">
        <v>6465</v>
      </c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</row>
    <row r="262" spans="1:18" x14ac:dyDescent="0.25">
      <c r="E262" s="253" t="s">
        <v>6469</v>
      </c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</row>
    <row r="263" spans="1:18" x14ac:dyDescent="0.25">
      <c r="E263" s="253" t="s">
        <v>6631</v>
      </c>
      <c r="Q263" s="252"/>
      <c r="R263" s="252"/>
    </row>
    <row r="264" spans="1:18" x14ac:dyDescent="0.25">
      <c r="E264" s="253" t="s">
        <v>6488</v>
      </c>
      <c r="P264" s="253"/>
    </row>
    <row r="265" spans="1:18" x14ac:dyDescent="0.25">
      <c r="E265" s="253" t="s">
        <v>6540</v>
      </c>
      <c r="P265" s="253"/>
    </row>
    <row r="266" spans="1:18" x14ac:dyDescent="0.25">
      <c r="E266" s="253" t="s">
        <v>6042</v>
      </c>
      <c r="P266" s="253"/>
    </row>
    <row r="267" spans="1:18" ht="16.149999999999999" customHeight="1" x14ac:dyDescent="0.25">
      <c r="A267" s="253"/>
      <c r="E267" s="253" t="s">
        <v>6573</v>
      </c>
      <c r="P267" s="253"/>
    </row>
    <row r="268" spans="1:18" ht="16.149999999999999" customHeight="1" x14ac:dyDescent="0.25">
      <c r="A268" s="253"/>
      <c r="E268" s="253" t="s">
        <v>6574</v>
      </c>
      <c r="P268" s="253"/>
    </row>
    <row r="269" spans="1:18" ht="16.149999999999999" customHeight="1" x14ac:dyDescent="0.25">
      <c r="A269" s="253"/>
      <c r="E269" s="253" t="s">
        <v>6658</v>
      </c>
      <c r="P269" s="253"/>
    </row>
    <row r="270" spans="1:18" x14ac:dyDescent="0.25">
      <c r="A270" s="253"/>
      <c r="E270" s="253" t="s">
        <v>6544</v>
      </c>
      <c r="P270" s="253"/>
    </row>
    <row r="271" spans="1:18" x14ac:dyDescent="0.25">
      <c r="A271" s="253"/>
      <c r="E271" s="253" t="s">
        <v>6448</v>
      </c>
      <c r="P271" s="253"/>
    </row>
    <row r="272" spans="1:18" x14ac:dyDescent="0.25">
      <c r="A272" s="253"/>
      <c r="E272" s="253" t="s">
        <v>6451</v>
      </c>
      <c r="P272" s="253"/>
    </row>
    <row r="273" spans="1:16" x14ac:dyDescent="0.25">
      <c r="A273" s="253"/>
    </row>
    <row r="274" spans="1:16" x14ac:dyDescent="0.25">
      <c r="A274" s="253"/>
      <c r="E274" s="253"/>
    </row>
    <row r="275" spans="1:16" x14ac:dyDescent="0.25">
      <c r="E275" s="253"/>
    </row>
    <row r="276" spans="1:16" x14ac:dyDescent="0.25">
      <c r="A276" s="253"/>
      <c r="E276" s="253"/>
    </row>
    <row r="277" spans="1:16" x14ac:dyDescent="0.25">
      <c r="A277" s="253"/>
      <c r="E277" s="253"/>
    </row>
    <row r="278" spans="1:16" x14ac:dyDescent="0.25">
      <c r="A278" s="253"/>
    </row>
    <row r="279" spans="1:16" x14ac:dyDescent="0.25">
      <c r="A279" s="253"/>
    </row>
    <row r="280" spans="1:16" x14ac:dyDescent="0.25">
      <c r="A280" s="253"/>
      <c r="E280" s="253"/>
    </row>
    <row r="281" spans="1:16" x14ac:dyDescent="0.25">
      <c r="A281" s="253"/>
      <c r="E281" s="253"/>
    </row>
    <row r="282" spans="1:16" x14ac:dyDescent="0.25">
      <c r="A282" s="253"/>
      <c r="E282" s="253"/>
    </row>
    <row r="283" spans="1:16" x14ac:dyDescent="0.25">
      <c r="A283" s="253"/>
      <c r="E283" s="253"/>
    </row>
    <row r="284" spans="1:16" x14ac:dyDescent="0.25">
      <c r="A284" s="253"/>
      <c r="E284" s="253"/>
    </row>
    <row r="285" spans="1:16" x14ac:dyDescent="0.25">
      <c r="E285" s="253"/>
    </row>
    <row r="286" spans="1:16" x14ac:dyDescent="0.25">
      <c r="A286" s="252" t="s">
        <v>2572</v>
      </c>
      <c r="E286" s="252" t="s">
        <v>2572</v>
      </c>
      <c r="L286" s="252" t="s">
        <v>2572</v>
      </c>
      <c r="P286" s="252" t="s">
        <v>2572</v>
      </c>
    </row>
    <row r="287" spans="1:16" x14ac:dyDescent="0.25">
      <c r="A287" t="s">
        <v>6452</v>
      </c>
      <c r="B287" s="253"/>
      <c r="C287" s="253"/>
      <c r="D287" s="253"/>
      <c r="E287" s="253" t="s">
        <v>6441</v>
      </c>
      <c r="L287" t="s">
        <v>6440</v>
      </c>
      <c r="P287" t="s">
        <v>6620</v>
      </c>
    </row>
    <row r="288" spans="1:16" x14ac:dyDescent="0.25">
      <c r="A288" s="253" t="s">
        <v>6449</v>
      </c>
      <c r="B288" s="253"/>
      <c r="C288" s="253"/>
      <c r="E288" s="253" t="s">
        <v>6442</v>
      </c>
      <c r="P288" t="s">
        <v>6453</v>
      </c>
    </row>
    <row r="289" spans="1:16" x14ac:dyDescent="0.25">
      <c r="A289" t="s">
        <v>6630</v>
      </c>
      <c r="B289" s="253"/>
      <c r="C289" s="253"/>
      <c r="E289" s="253" t="s">
        <v>6618</v>
      </c>
      <c r="P289" s="253" t="s">
        <v>6454</v>
      </c>
    </row>
    <row r="290" spans="1:16" x14ac:dyDescent="0.25">
      <c r="A290" t="s">
        <v>6476</v>
      </c>
      <c r="B290" s="253"/>
      <c r="C290" s="253"/>
      <c r="E290" s="253" t="s">
        <v>6621</v>
      </c>
      <c r="P290" s="253" t="s">
        <v>6460</v>
      </c>
    </row>
    <row r="291" spans="1:16" x14ac:dyDescent="0.25">
      <c r="A291" s="253" t="s">
        <v>6641</v>
      </c>
      <c r="B291" s="253"/>
      <c r="C291" s="253"/>
      <c r="E291" s="253" t="s">
        <v>6622</v>
      </c>
      <c r="P291" t="s">
        <v>6576</v>
      </c>
    </row>
    <row r="292" spans="1:16" x14ac:dyDescent="0.25">
      <c r="A292" t="s">
        <v>6445</v>
      </c>
      <c r="B292" s="253"/>
      <c r="C292" s="253"/>
      <c r="E292" s="253" t="s">
        <v>6623</v>
      </c>
    </row>
    <row r="293" spans="1:16" x14ac:dyDescent="0.25">
      <c r="A293" t="s">
        <v>6446</v>
      </c>
      <c r="B293" s="253"/>
      <c r="C293" s="253"/>
      <c r="E293" s="253" t="s">
        <v>6462</v>
      </c>
      <c r="P293" s="253"/>
    </row>
    <row r="294" spans="1:16" x14ac:dyDescent="0.25">
      <c r="A294" s="253"/>
      <c r="B294" s="253"/>
      <c r="C294" s="253"/>
      <c r="E294" s="253" t="s">
        <v>6463</v>
      </c>
      <c r="L294" s="253"/>
      <c r="P294" s="253"/>
    </row>
    <row r="295" spans="1:16" x14ac:dyDescent="0.25">
      <c r="A295" s="253"/>
      <c r="B295" s="253"/>
      <c r="C295" s="253"/>
      <c r="E295" s="253" t="s">
        <v>6466</v>
      </c>
      <c r="L295" s="253"/>
      <c r="P295" s="253"/>
    </row>
    <row r="296" spans="1:16" x14ac:dyDescent="0.25">
      <c r="A296" s="253"/>
      <c r="B296" s="253"/>
      <c r="C296" s="253"/>
      <c r="E296" s="253" t="s">
        <v>6467</v>
      </c>
      <c r="L296" s="253"/>
      <c r="P296" s="253"/>
    </row>
    <row r="297" spans="1:16" x14ac:dyDescent="0.25">
      <c r="A297" s="253"/>
      <c r="B297" s="253"/>
      <c r="C297" s="253"/>
      <c r="E297" s="253" t="s">
        <v>6627</v>
      </c>
      <c r="L297" s="253"/>
      <c r="P297" s="253"/>
    </row>
    <row r="298" spans="1:16" x14ac:dyDescent="0.25">
      <c r="A298" s="253"/>
      <c r="B298" s="253"/>
      <c r="C298" s="253"/>
      <c r="E298" s="253" t="s">
        <v>6628</v>
      </c>
      <c r="L298" s="253"/>
      <c r="P298" s="253"/>
    </row>
    <row r="299" spans="1:16" x14ac:dyDescent="0.25">
      <c r="A299" s="253"/>
      <c r="B299" s="253"/>
      <c r="C299" s="253"/>
      <c r="E299" s="253" t="s">
        <v>6629</v>
      </c>
      <c r="L299" s="253"/>
      <c r="P299" s="253"/>
    </row>
    <row r="300" spans="1:16" x14ac:dyDescent="0.25">
      <c r="A300" s="253"/>
      <c r="B300" s="253"/>
      <c r="C300" s="253"/>
      <c r="E300" s="253" t="s">
        <v>6468</v>
      </c>
      <c r="L300" s="253"/>
      <c r="P300" s="253"/>
    </row>
    <row r="301" spans="1:16" x14ac:dyDescent="0.25">
      <c r="A301" s="253"/>
      <c r="B301" s="253"/>
      <c r="C301" s="253"/>
      <c r="E301" s="253" t="s">
        <v>6474</v>
      </c>
      <c r="L301" s="253"/>
      <c r="P301" s="253"/>
    </row>
    <row r="302" spans="1:16" x14ac:dyDescent="0.25">
      <c r="A302" s="253"/>
      <c r="B302" s="253"/>
      <c r="C302" s="253"/>
      <c r="E302" s="253" t="s">
        <v>6632</v>
      </c>
      <c r="L302" s="253"/>
      <c r="P302" s="253"/>
    </row>
    <row r="303" spans="1:16" x14ac:dyDescent="0.25">
      <c r="A303" s="253"/>
      <c r="B303" s="253"/>
      <c r="C303" s="253"/>
      <c r="E303" s="253" t="s">
        <v>6633</v>
      </c>
      <c r="L303" s="253"/>
      <c r="P303" s="253"/>
    </row>
    <row r="304" spans="1:16" x14ac:dyDescent="0.25">
      <c r="A304" s="253"/>
      <c r="B304" s="253"/>
      <c r="C304" s="253"/>
      <c r="E304" s="253" t="s">
        <v>6634</v>
      </c>
      <c r="L304" s="253"/>
      <c r="P304" s="253"/>
    </row>
    <row r="305" spans="1:16" x14ac:dyDescent="0.25">
      <c r="A305" s="253"/>
      <c r="B305" s="253"/>
      <c r="C305" s="253"/>
      <c r="E305" s="253" t="s">
        <v>6635</v>
      </c>
      <c r="P305" s="253"/>
    </row>
    <row r="306" spans="1:16" x14ac:dyDescent="0.25">
      <c r="B306" s="253"/>
      <c r="C306" s="253"/>
      <c r="D306" s="253"/>
      <c r="E306" s="253" t="s">
        <v>6636</v>
      </c>
      <c r="P306" s="253"/>
    </row>
    <row r="307" spans="1:16" x14ac:dyDescent="0.25">
      <c r="B307" s="253"/>
      <c r="C307" s="253"/>
      <c r="D307" s="253"/>
      <c r="E307" s="253" t="s">
        <v>6637</v>
      </c>
      <c r="P307" s="253"/>
    </row>
    <row r="308" spans="1:16" x14ac:dyDescent="0.25">
      <c r="B308" s="253"/>
      <c r="C308" s="253"/>
      <c r="D308" s="253"/>
      <c r="E308" s="253" t="s">
        <v>6539</v>
      </c>
      <c r="P308" s="253"/>
    </row>
    <row r="309" spans="1:16" x14ac:dyDescent="0.25">
      <c r="B309" s="253"/>
      <c r="C309" s="253"/>
      <c r="D309" s="253"/>
      <c r="E309" s="253" t="s">
        <v>6638</v>
      </c>
      <c r="P309" s="253"/>
    </row>
    <row r="310" spans="1:16" x14ac:dyDescent="0.25">
      <c r="B310" s="253"/>
      <c r="C310" s="253"/>
      <c r="D310" s="253"/>
      <c r="E310" s="253" t="s">
        <v>6639</v>
      </c>
      <c r="P310" s="253"/>
    </row>
    <row r="311" spans="1:16" x14ac:dyDescent="0.25">
      <c r="B311" s="253"/>
      <c r="C311" s="253"/>
      <c r="D311" s="253"/>
      <c r="E311" s="253" t="s">
        <v>6640</v>
      </c>
      <c r="P311" s="253"/>
    </row>
    <row r="312" spans="1:16" x14ac:dyDescent="0.25">
      <c r="B312" s="253"/>
      <c r="C312" s="253"/>
      <c r="D312" s="253"/>
      <c r="E312" s="253" t="s">
        <v>6642</v>
      </c>
      <c r="P312" s="253"/>
    </row>
    <row r="313" spans="1:16" x14ac:dyDescent="0.25">
      <c r="B313" s="253"/>
      <c r="C313" s="253"/>
      <c r="D313" s="253"/>
      <c r="E313" s="253" t="s">
        <v>6643</v>
      </c>
      <c r="P313" s="253"/>
    </row>
    <row r="314" spans="1:16" x14ac:dyDescent="0.25">
      <c r="B314" s="253"/>
      <c r="C314" s="253"/>
      <c r="D314" s="253"/>
      <c r="E314" s="253" t="s">
        <v>6644</v>
      </c>
      <c r="P314" s="253"/>
    </row>
    <row r="315" spans="1:16" x14ac:dyDescent="0.25">
      <c r="B315" s="253"/>
      <c r="C315" s="253"/>
      <c r="D315" s="253"/>
      <c r="E315" s="253" t="s">
        <v>6645</v>
      </c>
      <c r="P315" s="253"/>
    </row>
    <row r="316" spans="1:16" x14ac:dyDescent="0.25">
      <c r="B316" s="253"/>
      <c r="C316" s="253"/>
      <c r="D316" s="253"/>
      <c r="E316" s="253" t="s">
        <v>6647</v>
      </c>
      <c r="P316" s="253"/>
    </row>
    <row r="317" spans="1:16" x14ac:dyDescent="0.25">
      <c r="B317" s="253"/>
      <c r="C317" s="253"/>
      <c r="D317" s="253"/>
      <c r="E317" s="253" t="s">
        <v>6648</v>
      </c>
      <c r="P317" s="253"/>
    </row>
    <row r="318" spans="1:16" x14ac:dyDescent="0.25">
      <c r="B318" s="253"/>
      <c r="C318" s="253"/>
      <c r="D318" s="253"/>
      <c r="E318" s="253" t="s">
        <v>6649</v>
      </c>
      <c r="P318" s="253"/>
    </row>
    <row r="319" spans="1:16" x14ac:dyDescent="0.25">
      <c r="B319" s="253"/>
      <c r="C319" s="253"/>
      <c r="D319" s="253"/>
      <c r="E319" s="253" t="s">
        <v>6650</v>
      </c>
      <c r="P319" s="253"/>
    </row>
    <row r="320" spans="1:16" x14ac:dyDescent="0.25">
      <c r="B320" s="253"/>
      <c r="C320" s="253"/>
      <c r="D320" s="253"/>
      <c r="E320" s="253" t="s">
        <v>6651</v>
      </c>
      <c r="P320" s="253"/>
    </row>
    <row r="321" spans="2:16" x14ac:dyDescent="0.25">
      <c r="B321" s="253"/>
      <c r="C321" s="253"/>
      <c r="D321" s="253"/>
      <c r="E321" s="253" t="s">
        <v>6628</v>
      </c>
      <c r="P321" s="253"/>
    </row>
    <row r="322" spans="2:16" x14ac:dyDescent="0.25">
      <c r="B322" s="253"/>
      <c r="C322" s="253"/>
      <c r="D322" s="253"/>
      <c r="E322" s="253" t="s">
        <v>6652</v>
      </c>
      <c r="P322" s="253"/>
    </row>
    <row r="323" spans="2:16" x14ac:dyDescent="0.25">
      <c r="B323" s="253"/>
      <c r="C323" s="253"/>
      <c r="D323" s="253"/>
      <c r="E323" s="253" t="s">
        <v>6653</v>
      </c>
      <c r="P323" s="253"/>
    </row>
    <row r="324" spans="2:16" x14ac:dyDescent="0.25">
      <c r="B324" s="253"/>
      <c r="C324" s="253"/>
      <c r="D324" s="253"/>
      <c r="E324" s="253" t="s">
        <v>6654</v>
      </c>
      <c r="P324" s="253"/>
    </row>
    <row r="325" spans="2:16" x14ac:dyDescent="0.25">
      <c r="B325" s="253"/>
      <c r="C325" s="253"/>
      <c r="D325" s="253"/>
      <c r="E325" s="253" t="s">
        <v>6655</v>
      </c>
      <c r="P325" s="253"/>
    </row>
    <row r="326" spans="2:16" x14ac:dyDescent="0.25">
      <c r="B326" s="253"/>
      <c r="C326" s="253"/>
      <c r="D326" s="253"/>
      <c r="E326" s="253" t="s">
        <v>6656</v>
      </c>
      <c r="P326" s="253"/>
    </row>
    <row r="327" spans="2:16" x14ac:dyDescent="0.25">
      <c r="B327" s="253"/>
      <c r="C327" s="253"/>
      <c r="D327" s="253"/>
      <c r="E327" s="253" t="s">
        <v>6657</v>
      </c>
      <c r="P327" s="253"/>
    </row>
    <row r="328" spans="2:16" x14ac:dyDescent="0.25">
      <c r="B328" s="253"/>
      <c r="C328" s="253"/>
      <c r="D328" s="253"/>
      <c r="E328" s="253" t="s">
        <v>6628</v>
      </c>
      <c r="P328" s="253"/>
    </row>
    <row r="329" spans="2:16" x14ac:dyDescent="0.25">
      <c r="B329" s="253"/>
      <c r="C329" s="253"/>
      <c r="D329" s="253"/>
      <c r="E329" s="253"/>
      <c r="P329" s="253"/>
    </row>
    <row r="330" spans="2:16" x14ac:dyDescent="0.25">
      <c r="B330" s="253"/>
      <c r="C330" s="253"/>
      <c r="D330" s="253"/>
      <c r="E330" s="253"/>
      <c r="P330" s="253"/>
    </row>
    <row r="331" spans="2:16" x14ac:dyDescent="0.25">
      <c r="B331" s="253"/>
      <c r="C331" s="253"/>
      <c r="D331" s="253"/>
      <c r="E331" s="253"/>
      <c r="P331" s="253"/>
    </row>
    <row r="332" spans="2:16" x14ac:dyDescent="0.25">
      <c r="B332" s="253"/>
      <c r="C332" s="253"/>
      <c r="D332" s="253"/>
      <c r="E332" s="253"/>
      <c r="P332" s="253"/>
    </row>
    <row r="333" spans="2:16" x14ac:dyDescent="0.25">
      <c r="B333" s="253"/>
      <c r="C333" s="253"/>
      <c r="D333" s="253"/>
      <c r="P333" s="253"/>
    </row>
    <row r="334" spans="2:16" x14ac:dyDescent="0.25">
      <c r="B334" s="253"/>
      <c r="C334" s="253"/>
      <c r="D334" s="253"/>
      <c r="P334" s="253"/>
    </row>
    <row r="335" spans="2:16" x14ac:dyDescent="0.25">
      <c r="B335" s="253"/>
      <c r="C335" s="253"/>
      <c r="D335" s="253"/>
      <c r="P335" s="253"/>
    </row>
    <row r="336" spans="2:16" x14ac:dyDescent="0.25">
      <c r="B336" s="253"/>
      <c r="C336" s="253"/>
      <c r="D336" s="253"/>
      <c r="P336" s="253"/>
    </row>
    <row r="337" spans="1:16" x14ac:dyDescent="0.25">
      <c r="B337" s="253"/>
      <c r="C337" s="253"/>
      <c r="D337" s="253"/>
      <c r="P337" s="253"/>
    </row>
    <row r="338" spans="1:16" x14ac:dyDescent="0.25">
      <c r="B338" s="253"/>
      <c r="C338" s="253"/>
      <c r="D338" s="253"/>
      <c r="P338" s="253"/>
    </row>
    <row r="339" spans="1:16" x14ac:dyDescent="0.25">
      <c r="B339" s="253"/>
      <c r="C339" s="253"/>
      <c r="D339" s="253"/>
      <c r="P339" s="253"/>
    </row>
    <row r="340" spans="1:16" x14ac:dyDescent="0.25">
      <c r="B340" s="253"/>
      <c r="C340" s="253"/>
      <c r="D340" s="253"/>
      <c r="P340" s="253"/>
    </row>
    <row r="341" spans="1:16" x14ac:dyDescent="0.25">
      <c r="B341" s="253"/>
      <c r="C341" s="253"/>
      <c r="D341" s="253"/>
      <c r="P341" s="253"/>
    </row>
    <row r="342" spans="1:16" x14ac:dyDescent="0.25">
      <c r="B342" s="253"/>
      <c r="C342" s="253"/>
      <c r="D342" s="253"/>
      <c r="P342" s="253"/>
    </row>
    <row r="343" spans="1:16" x14ac:dyDescent="0.25">
      <c r="B343" s="253"/>
      <c r="C343" s="253"/>
      <c r="D343" s="253"/>
      <c r="E343" s="253"/>
      <c r="P343" s="253"/>
    </row>
    <row r="344" spans="1:16" x14ac:dyDescent="0.25">
      <c r="B344" s="253"/>
      <c r="C344" s="253"/>
      <c r="D344" s="253"/>
      <c r="E344" s="253"/>
      <c r="P344" s="253"/>
    </row>
    <row r="345" spans="1:16" x14ac:dyDescent="0.25">
      <c r="B345" s="253"/>
      <c r="C345" s="253"/>
      <c r="D345" s="253"/>
      <c r="E345" s="253"/>
      <c r="P345" s="253"/>
    </row>
    <row r="346" spans="1:16" x14ac:dyDescent="0.25">
      <c r="B346" s="253"/>
      <c r="C346" s="253"/>
      <c r="D346" s="253"/>
      <c r="E346" s="253"/>
      <c r="P346" s="253"/>
    </row>
    <row r="347" spans="1:16" x14ac:dyDescent="0.25">
      <c r="B347" s="253"/>
      <c r="C347" s="253"/>
      <c r="D347" s="253"/>
      <c r="E347" s="253"/>
      <c r="P347" s="253"/>
    </row>
    <row r="348" spans="1:16" x14ac:dyDescent="0.25">
      <c r="B348" s="253"/>
      <c r="C348" s="253"/>
      <c r="D348" s="253"/>
      <c r="E348" s="253"/>
      <c r="P348" s="253"/>
    </row>
    <row r="349" spans="1:16" x14ac:dyDescent="0.25">
      <c r="A349" s="253"/>
      <c r="B349" s="253"/>
      <c r="C349" s="253"/>
      <c r="D349" s="253"/>
      <c r="E349" s="253"/>
      <c r="P349" s="253"/>
    </row>
    <row r="350" spans="1:16" x14ac:dyDescent="0.25">
      <c r="A350" s="253"/>
      <c r="B350" s="253"/>
      <c r="C350" s="253"/>
      <c r="D350" s="253"/>
      <c r="E350" s="253"/>
      <c r="F350" s="252"/>
      <c r="P350" s="253"/>
    </row>
    <row r="351" spans="1:16" x14ac:dyDescent="0.25">
      <c r="A351" s="253"/>
      <c r="B351" s="253"/>
      <c r="C351" s="253"/>
      <c r="D351" s="253"/>
      <c r="E351" s="253"/>
      <c r="P351" s="253"/>
    </row>
    <row r="352" spans="1:16" x14ac:dyDescent="0.25">
      <c r="A352" s="253"/>
      <c r="B352" s="253"/>
      <c r="C352" s="253"/>
      <c r="D352" s="253"/>
      <c r="E352" s="253"/>
      <c r="P352" s="253"/>
    </row>
    <row r="353" spans="1:18" x14ac:dyDescent="0.25">
      <c r="A353" s="253"/>
      <c r="B353" s="253"/>
      <c r="C353" s="253"/>
      <c r="D353" s="253"/>
    </row>
    <row r="355" spans="1:18" x14ac:dyDescent="0.25">
      <c r="A355" s="252" t="s">
        <v>2573</v>
      </c>
      <c r="E355" s="252" t="s">
        <v>2573</v>
      </c>
      <c r="L355" s="252" t="s">
        <v>2573</v>
      </c>
      <c r="P355" s="252" t="s">
        <v>2573</v>
      </c>
    </row>
    <row r="356" spans="1:18" x14ac:dyDescent="0.25">
      <c r="A356" t="s">
        <v>6482</v>
      </c>
      <c r="B356" s="166"/>
      <c r="E356" t="s">
        <v>6471</v>
      </c>
      <c r="L356" t="s">
        <v>6464</v>
      </c>
      <c r="P356" t="s">
        <v>6571</v>
      </c>
    </row>
    <row r="357" spans="1:18" x14ac:dyDescent="0.25">
      <c r="E357" t="s">
        <v>6485</v>
      </c>
      <c r="P357" t="s">
        <v>6572</v>
      </c>
      <c r="R357" s="253"/>
    </row>
    <row r="371" spans="1:16" x14ac:dyDescent="0.25">
      <c r="A371" s="252" t="s">
        <v>2574</v>
      </c>
      <c r="E371" s="252" t="s">
        <v>2574</v>
      </c>
      <c r="L371" s="252" t="s">
        <v>2574</v>
      </c>
      <c r="P371" s="252" t="s">
        <v>2574</v>
      </c>
    </row>
    <row r="372" spans="1:16" x14ac:dyDescent="0.25">
      <c r="A372" s="253" t="s">
        <v>6619</v>
      </c>
      <c r="B372" s="253"/>
      <c r="C372" s="253"/>
      <c r="D372" s="253"/>
      <c r="E372" s="253" t="s">
        <v>6454</v>
      </c>
      <c r="F372" s="253"/>
      <c r="G372" s="253"/>
    </row>
    <row r="373" spans="1:16" x14ac:dyDescent="0.25">
      <c r="A373" s="253" t="s">
        <v>6620</v>
      </c>
      <c r="B373" s="253"/>
      <c r="C373" s="253"/>
      <c r="D373" s="253"/>
      <c r="E373" s="253" t="s">
        <v>6624</v>
      </c>
      <c r="F373" s="253"/>
      <c r="G373" s="253"/>
    </row>
    <row r="374" spans="1:16" x14ac:dyDescent="0.25">
      <c r="A374" s="253" t="s">
        <v>6624</v>
      </c>
      <c r="B374" s="253"/>
      <c r="C374" s="253"/>
      <c r="D374" s="253"/>
      <c r="E374" s="253" t="s">
        <v>6545</v>
      </c>
      <c r="F374" s="253"/>
      <c r="G374" s="253"/>
    </row>
    <row r="375" spans="1:16" x14ac:dyDescent="0.25">
      <c r="A375" s="253" t="s">
        <v>6545</v>
      </c>
      <c r="B375" s="253"/>
      <c r="C375" s="253"/>
      <c r="D375" s="253"/>
      <c r="E375" s="253" t="s">
        <v>6625</v>
      </c>
      <c r="F375" s="253"/>
      <c r="G375" s="253"/>
    </row>
    <row r="376" spans="1:16" x14ac:dyDescent="0.25">
      <c r="A376" s="253" t="s">
        <v>6625</v>
      </c>
      <c r="B376" s="253"/>
      <c r="C376" s="253"/>
      <c r="D376" s="253"/>
      <c r="E376" s="253" t="s">
        <v>6546</v>
      </c>
      <c r="F376" s="253"/>
    </row>
    <row r="377" spans="1:16" x14ac:dyDescent="0.25">
      <c r="A377" s="253" t="s">
        <v>6546</v>
      </c>
      <c r="B377" s="253"/>
      <c r="C377" s="253"/>
      <c r="D377" s="253"/>
      <c r="E377" s="253" t="s">
        <v>6626</v>
      </c>
    </row>
    <row r="378" spans="1:16" x14ac:dyDescent="0.25">
      <c r="A378" s="253" t="s">
        <v>6456</v>
      </c>
      <c r="C378" s="253"/>
      <c r="D378" s="253"/>
      <c r="E378" s="253" t="s">
        <v>6458</v>
      </c>
    </row>
    <row r="379" spans="1:16" x14ac:dyDescent="0.25">
      <c r="A379" s="253" t="s">
        <v>6475</v>
      </c>
      <c r="C379" s="253"/>
      <c r="D379" s="253"/>
      <c r="E379" s="253" t="s">
        <v>6478</v>
      </c>
    </row>
    <row r="380" spans="1:16" x14ac:dyDescent="0.25">
      <c r="A380" s="253"/>
      <c r="C380" s="253"/>
      <c r="D380" s="253"/>
      <c r="E380" s="253" t="s">
        <v>6456</v>
      </c>
    </row>
    <row r="381" spans="1:16" x14ac:dyDescent="0.25">
      <c r="A381" s="253"/>
      <c r="C381" s="253"/>
      <c r="D381" s="253"/>
      <c r="E381" s="253" t="s">
        <v>6479</v>
      </c>
    </row>
    <row r="382" spans="1:16" x14ac:dyDescent="0.25">
      <c r="A382" s="253"/>
      <c r="E382" s="253" t="s">
        <v>6480</v>
      </c>
    </row>
    <row r="383" spans="1:16" x14ac:dyDescent="0.25">
      <c r="E383" s="253" t="s">
        <v>6447</v>
      </c>
    </row>
    <row r="384" spans="1:16" x14ac:dyDescent="0.25">
      <c r="E384" s="253" t="s">
        <v>6477</v>
      </c>
    </row>
    <row r="385" spans="1:6" x14ac:dyDescent="0.25">
      <c r="A385" s="252"/>
      <c r="E385" s="253" t="s">
        <v>6481</v>
      </c>
      <c r="F385" s="252"/>
    </row>
    <row r="386" spans="1:6" x14ac:dyDescent="0.25">
      <c r="A386" s="252"/>
      <c r="E386" s="253" t="s">
        <v>6487</v>
      </c>
      <c r="F386" s="252"/>
    </row>
    <row r="387" spans="1:6" x14ac:dyDescent="0.25">
      <c r="A387" s="252"/>
      <c r="E387" s="253" t="s">
        <v>6576</v>
      </c>
      <c r="F387" s="252"/>
    </row>
    <row r="388" spans="1:6" x14ac:dyDescent="0.25">
      <c r="A388" s="252"/>
      <c r="E388" s="253" t="s">
        <v>6430</v>
      </c>
      <c r="F388" s="252"/>
    </row>
    <row r="389" spans="1:6" x14ac:dyDescent="0.25">
      <c r="A389" s="252"/>
      <c r="E389" s="252"/>
      <c r="F389" s="252"/>
    </row>
    <row r="390" spans="1:6" x14ac:dyDescent="0.25">
      <c r="A390" s="252"/>
      <c r="E390" s="252"/>
      <c r="F390" s="252"/>
    </row>
    <row r="391" spans="1:6" x14ac:dyDescent="0.25">
      <c r="A391" s="252"/>
      <c r="E391" s="252"/>
      <c r="F391" s="252"/>
    </row>
    <row r="392" spans="1:6" x14ac:dyDescent="0.25">
      <c r="A392" s="252"/>
      <c r="E392" s="252"/>
      <c r="F392" s="252"/>
    </row>
    <row r="393" spans="1:6" x14ac:dyDescent="0.25">
      <c r="E393" s="252"/>
      <c r="F393" s="252"/>
    </row>
    <row r="394" spans="1:6" x14ac:dyDescent="0.25">
      <c r="A394" s="253"/>
      <c r="E394" s="252"/>
      <c r="F394" s="252"/>
    </row>
    <row r="395" spans="1:6" x14ac:dyDescent="0.25">
      <c r="A395" s="253"/>
      <c r="E395" s="252"/>
      <c r="F395" s="252"/>
    </row>
    <row r="396" spans="1:6" x14ac:dyDescent="0.25">
      <c r="A396" s="253"/>
      <c r="E396" s="252"/>
      <c r="F396" s="252"/>
    </row>
    <row r="397" spans="1:6" x14ac:dyDescent="0.25">
      <c r="A397" s="253"/>
      <c r="E397" s="252"/>
      <c r="F397" s="252"/>
    </row>
    <row r="398" spans="1:6" x14ac:dyDescent="0.25">
      <c r="A398" s="253"/>
      <c r="E398" s="252"/>
      <c r="F398" s="252"/>
    </row>
    <row r="399" spans="1:6" x14ac:dyDescent="0.25">
      <c r="A399" s="253"/>
      <c r="E399" s="253"/>
    </row>
    <row r="400" spans="1:6" x14ac:dyDescent="0.25">
      <c r="A400" s="253"/>
      <c r="E400" s="253"/>
    </row>
    <row r="401" spans="1:16" x14ac:dyDescent="0.25">
      <c r="A401" s="253"/>
      <c r="E401" s="253"/>
    </row>
    <row r="402" spans="1:16" x14ac:dyDescent="0.25">
      <c r="E402" s="253"/>
    </row>
    <row r="403" spans="1:16" x14ac:dyDescent="0.25">
      <c r="A403" s="252" t="s">
        <v>2587</v>
      </c>
      <c r="E403" s="252" t="s">
        <v>2587</v>
      </c>
      <c r="L403" s="252" t="s">
        <v>2587</v>
      </c>
      <c r="P403" s="252" t="s">
        <v>2587</v>
      </c>
    </row>
    <row r="404" spans="1:16" x14ac:dyDescent="0.25">
      <c r="C404" s="253"/>
      <c r="D404" s="253"/>
      <c r="E404" s="253" t="s">
        <v>6443</v>
      </c>
    </row>
    <row r="405" spans="1:16" x14ac:dyDescent="0.25">
      <c r="A405" s="253"/>
      <c r="B405" s="253"/>
      <c r="C405" s="253"/>
      <c r="D405" s="253"/>
      <c r="E405" t="s">
        <v>6465</v>
      </c>
    </row>
    <row r="406" spans="1:16" x14ac:dyDescent="0.25">
      <c r="B406" s="253"/>
      <c r="C406" s="253"/>
      <c r="D406" s="253"/>
      <c r="E406" t="s">
        <v>6085</v>
      </c>
    </row>
    <row r="407" spans="1:16" x14ac:dyDescent="0.25">
      <c r="B407" s="253"/>
      <c r="C407" s="253"/>
      <c r="D407" s="253"/>
      <c r="E407" s="253" t="s">
        <v>6042</v>
      </c>
    </row>
    <row r="408" spans="1:16" x14ac:dyDescent="0.25">
      <c r="B408" s="253"/>
      <c r="C408" s="253"/>
      <c r="D408" s="253"/>
      <c r="E408" s="253" t="s">
        <v>6044</v>
      </c>
    </row>
    <row r="409" spans="1:16" x14ac:dyDescent="0.25">
      <c r="A409" s="253"/>
      <c r="B409" s="253"/>
      <c r="C409" s="253"/>
      <c r="D409" s="253"/>
      <c r="E409" s="253"/>
    </row>
    <row r="410" spans="1:16" x14ac:dyDescent="0.25">
      <c r="A410" s="253"/>
      <c r="B410" s="253"/>
      <c r="C410" s="253"/>
      <c r="D410" s="253"/>
      <c r="E410" s="253"/>
    </row>
    <row r="411" spans="1:16" x14ac:dyDescent="0.25">
      <c r="A411" s="253"/>
      <c r="B411" s="253"/>
      <c r="C411" s="253"/>
      <c r="D411" s="253"/>
      <c r="E411" s="253"/>
    </row>
    <row r="412" spans="1:16" x14ac:dyDescent="0.25">
      <c r="A412" s="253"/>
      <c r="B412" s="253"/>
    </row>
    <row r="413" spans="1:16" x14ac:dyDescent="0.25">
      <c r="A413" s="253"/>
    </row>
    <row r="414" spans="1:16" x14ac:dyDescent="0.25">
      <c r="A414" s="253"/>
    </row>
    <row r="415" spans="1:16" x14ac:dyDescent="0.25">
      <c r="A415" s="253"/>
    </row>
  </sheetData>
  <mergeCells count="11">
    <mergeCell ref="A1:K1"/>
    <mergeCell ref="A253:D253"/>
    <mergeCell ref="M253:N253"/>
    <mergeCell ref="A2:E2"/>
    <mergeCell ref="A25:E25"/>
    <mergeCell ref="A68:E68"/>
    <mergeCell ref="A101:E101"/>
    <mergeCell ref="A136:E136"/>
    <mergeCell ref="A161:E161"/>
    <mergeCell ref="L6:L7"/>
    <mergeCell ref="L206:L208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H35"/>
  <sheetViews>
    <sheetView workbookViewId="0">
      <selection activeCell="K20" sqref="K20"/>
    </sheetView>
  </sheetViews>
  <sheetFormatPr defaultRowHeight="15" x14ac:dyDescent="0.25"/>
  <cols>
    <col min="1" max="1" width="6.28515625" customWidth="1"/>
    <col min="2" max="2" width="47.7109375" customWidth="1"/>
    <col min="3" max="3" width="9.85546875" customWidth="1"/>
    <col min="4" max="4" width="15.28515625" customWidth="1"/>
    <col min="5" max="5" width="10.140625" bestFit="1" customWidth="1"/>
    <col min="6" max="6" width="11.28515625" customWidth="1"/>
    <col min="7" max="7" width="16.140625" customWidth="1"/>
    <col min="8" max="8" width="23.8554687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5220</v>
      </c>
      <c r="C3" s="123">
        <v>731</v>
      </c>
      <c r="D3" s="123" t="s">
        <v>4635</v>
      </c>
      <c r="E3" s="123">
        <v>235</v>
      </c>
      <c r="F3" s="124">
        <v>44453</v>
      </c>
      <c r="G3" s="86" t="s">
        <v>2950</v>
      </c>
      <c r="H3" t="s">
        <v>5791</v>
      </c>
    </row>
    <row r="4" spans="1:8" x14ac:dyDescent="0.25">
      <c r="A4" s="158">
        <v>3</v>
      </c>
      <c r="B4" s="51" t="s">
        <v>5202</v>
      </c>
      <c r="C4" s="123" t="s">
        <v>5203</v>
      </c>
      <c r="D4" s="124" t="s">
        <v>5172</v>
      </c>
      <c r="E4" s="123">
        <v>299</v>
      </c>
      <c r="F4" s="124">
        <v>44811</v>
      </c>
      <c r="G4" s="86" t="s">
        <v>2950</v>
      </c>
      <c r="H4" t="s">
        <v>5857</v>
      </c>
    </row>
    <row r="5" spans="1:8" x14ac:dyDescent="0.25">
      <c r="A5" s="158">
        <v>4</v>
      </c>
      <c r="B5" s="51" t="s">
        <v>3946</v>
      </c>
      <c r="C5" s="123">
        <v>831</v>
      </c>
      <c r="D5" s="124" t="s">
        <v>5587</v>
      </c>
      <c r="E5" s="123">
        <v>17</v>
      </c>
      <c r="F5" s="124">
        <v>44945</v>
      </c>
      <c r="G5" s="86" t="s">
        <v>2950</v>
      </c>
      <c r="H5" t="s">
        <v>6166</v>
      </c>
    </row>
    <row r="6" spans="1:8" x14ac:dyDescent="0.25">
      <c r="A6" s="158">
        <v>5</v>
      </c>
      <c r="B6" s="51" t="s">
        <v>5706</v>
      </c>
      <c r="C6" s="123" t="s">
        <v>5135</v>
      </c>
      <c r="D6" s="124" t="s">
        <v>5707</v>
      </c>
      <c r="E6" s="123">
        <v>113</v>
      </c>
      <c r="F6" s="124">
        <v>45042</v>
      </c>
      <c r="G6" s="140" t="s">
        <v>2843</v>
      </c>
      <c r="H6" t="s">
        <v>6316</v>
      </c>
    </row>
    <row r="7" spans="1:8" x14ac:dyDescent="0.25">
      <c r="A7" s="158">
        <v>6</v>
      </c>
      <c r="B7" s="65" t="s">
        <v>5723</v>
      </c>
      <c r="C7" s="287" t="s">
        <v>6366</v>
      </c>
      <c r="D7" s="288" t="s">
        <v>5722</v>
      </c>
      <c r="E7" s="287">
        <v>125</v>
      </c>
      <c r="F7" s="288">
        <v>45063</v>
      </c>
      <c r="G7" s="244" t="s">
        <v>2843</v>
      </c>
      <c r="H7" t="s">
        <v>6272</v>
      </c>
    </row>
    <row r="8" spans="1:8" x14ac:dyDescent="0.25">
      <c r="A8" s="158">
        <v>7</v>
      </c>
      <c r="B8" s="51" t="s">
        <v>5833</v>
      </c>
      <c r="C8" s="123">
        <v>31</v>
      </c>
      <c r="D8" s="124" t="s">
        <v>5834</v>
      </c>
      <c r="E8" s="123">
        <v>253</v>
      </c>
      <c r="F8" s="124">
        <v>45175</v>
      </c>
      <c r="G8" s="86" t="s">
        <v>2950</v>
      </c>
      <c r="H8" t="s">
        <v>6541</v>
      </c>
    </row>
    <row r="9" spans="1:8" x14ac:dyDescent="0.25">
      <c r="A9" s="158">
        <v>8</v>
      </c>
      <c r="B9" s="65" t="s">
        <v>5852</v>
      </c>
      <c r="C9" s="287" t="s">
        <v>6367</v>
      </c>
      <c r="D9" s="288" t="s">
        <v>5854</v>
      </c>
      <c r="E9" s="287">
        <v>260</v>
      </c>
      <c r="F9" s="288">
        <v>45177</v>
      </c>
      <c r="G9" s="181" t="s">
        <v>2950</v>
      </c>
      <c r="H9" t="s">
        <v>6542</v>
      </c>
    </row>
    <row r="10" spans="1:8" x14ac:dyDescent="0.25">
      <c r="A10" s="158">
        <v>9</v>
      </c>
      <c r="B10" s="51" t="s">
        <v>5952</v>
      </c>
      <c r="C10" s="123">
        <v>631</v>
      </c>
      <c r="D10" s="124" t="s">
        <v>5834</v>
      </c>
      <c r="E10" s="123">
        <v>344</v>
      </c>
      <c r="F10" s="124">
        <v>45166</v>
      </c>
      <c r="G10" s="86" t="s">
        <v>2950</v>
      </c>
    </row>
    <row r="11" spans="1:8" x14ac:dyDescent="0.25">
      <c r="A11" s="158">
        <v>10</v>
      </c>
      <c r="B11" s="51" t="s">
        <v>5984</v>
      </c>
      <c r="C11" s="123">
        <v>342</v>
      </c>
      <c r="D11" s="124" t="s">
        <v>5985</v>
      </c>
      <c r="E11" s="123">
        <v>372</v>
      </c>
      <c r="F11" s="124">
        <v>45208</v>
      </c>
      <c r="G11" s="140" t="s">
        <v>2843</v>
      </c>
    </row>
    <row r="12" spans="1:8" x14ac:dyDescent="0.25">
      <c r="A12" s="158">
        <v>11</v>
      </c>
      <c r="B12" s="51" t="s">
        <v>5442</v>
      </c>
      <c r="C12" s="123" t="s">
        <v>5059</v>
      </c>
      <c r="D12" s="124" t="s">
        <v>6041</v>
      </c>
      <c r="E12" s="123">
        <v>435</v>
      </c>
      <c r="F12" s="124">
        <v>45233</v>
      </c>
      <c r="G12" s="86" t="s">
        <v>2950</v>
      </c>
    </row>
    <row r="13" spans="1:8" x14ac:dyDescent="0.25">
      <c r="A13" s="158">
        <v>12</v>
      </c>
      <c r="B13" s="51" t="s">
        <v>6083</v>
      </c>
      <c r="C13" s="123" t="s">
        <v>4492</v>
      </c>
      <c r="D13" s="124" t="s">
        <v>6084</v>
      </c>
      <c r="E13" s="123">
        <v>462</v>
      </c>
      <c r="F13" s="124">
        <v>45245</v>
      </c>
      <c r="G13" s="140" t="s">
        <v>2843</v>
      </c>
    </row>
    <row r="14" spans="1:8" x14ac:dyDescent="0.25">
      <c r="A14" s="158">
        <v>13</v>
      </c>
      <c r="B14" s="51" t="s">
        <v>6172</v>
      </c>
      <c r="C14" s="123">
        <v>141</v>
      </c>
      <c r="D14" s="124" t="s">
        <v>6173</v>
      </c>
      <c r="E14" s="123">
        <v>17</v>
      </c>
      <c r="F14" s="124">
        <v>45313</v>
      </c>
      <c r="G14" s="302" t="s">
        <v>2950</v>
      </c>
    </row>
    <row r="15" spans="1:8" x14ac:dyDescent="0.25">
      <c r="A15" s="158">
        <v>14</v>
      </c>
      <c r="B15" s="51" t="s">
        <v>6184</v>
      </c>
      <c r="C15" s="123">
        <v>342</v>
      </c>
      <c r="D15" s="124" t="s">
        <v>6185</v>
      </c>
      <c r="E15" s="123">
        <v>23</v>
      </c>
      <c r="F15" s="124">
        <v>45320</v>
      </c>
      <c r="G15" s="140" t="s">
        <v>2843</v>
      </c>
    </row>
    <row r="16" spans="1:8" x14ac:dyDescent="0.25">
      <c r="A16" s="158">
        <v>15</v>
      </c>
      <c r="B16" s="51" t="s">
        <v>5576</v>
      </c>
      <c r="C16" s="123" t="s">
        <v>5577</v>
      </c>
      <c r="D16" s="124" t="s">
        <v>6236</v>
      </c>
      <c r="E16" s="123">
        <v>71</v>
      </c>
      <c r="F16" s="124">
        <v>45370</v>
      </c>
      <c r="G16" s="302" t="s">
        <v>2950</v>
      </c>
    </row>
    <row r="17" spans="1:7" x14ac:dyDescent="0.25">
      <c r="A17" s="158">
        <v>16</v>
      </c>
      <c r="B17" s="51" t="s">
        <v>6246</v>
      </c>
      <c r="C17" s="123" t="s">
        <v>6247</v>
      </c>
      <c r="D17" s="124" t="s">
        <v>6248</v>
      </c>
      <c r="E17" s="123">
        <v>83</v>
      </c>
      <c r="F17" s="124">
        <v>45384</v>
      </c>
      <c r="G17" s="140" t="s">
        <v>2843</v>
      </c>
    </row>
    <row r="18" spans="1:7" x14ac:dyDescent="0.25">
      <c r="A18" s="158">
        <v>17</v>
      </c>
      <c r="B18" s="51" t="s">
        <v>4882</v>
      </c>
      <c r="C18" s="123">
        <v>231</v>
      </c>
      <c r="D18" s="124" t="s">
        <v>6257</v>
      </c>
      <c r="E18" s="123">
        <v>92</v>
      </c>
      <c r="F18" s="124">
        <v>45390</v>
      </c>
      <c r="G18" s="140" t="s">
        <v>2843</v>
      </c>
    </row>
    <row r="19" spans="1:7" x14ac:dyDescent="0.25">
      <c r="A19" s="158">
        <v>18</v>
      </c>
      <c r="B19" s="51" t="s">
        <v>6260</v>
      </c>
      <c r="C19" s="123">
        <v>22</v>
      </c>
      <c r="D19" s="124" t="s">
        <v>6261</v>
      </c>
      <c r="E19" s="123">
        <v>98</v>
      </c>
      <c r="F19" s="124">
        <v>45392</v>
      </c>
      <c r="G19" s="140" t="s">
        <v>2843</v>
      </c>
    </row>
    <row r="20" spans="1:7" x14ac:dyDescent="0.25">
      <c r="A20" s="158">
        <v>19</v>
      </c>
      <c r="B20" s="51" t="s">
        <v>6264</v>
      </c>
      <c r="C20" s="123">
        <v>541</v>
      </c>
      <c r="D20" s="124" t="s">
        <v>6265</v>
      </c>
      <c r="E20" s="123">
        <v>102</v>
      </c>
      <c r="F20" s="124">
        <v>45393</v>
      </c>
      <c r="G20" s="86" t="s">
        <v>2950</v>
      </c>
    </row>
    <row r="21" spans="1:7" x14ac:dyDescent="0.25">
      <c r="A21" s="158">
        <v>20</v>
      </c>
      <c r="B21" s="51" t="s">
        <v>6268</v>
      </c>
      <c r="C21" s="124" t="s">
        <v>5577</v>
      </c>
      <c r="D21" s="123" t="s">
        <v>6269</v>
      </c>
      <c r="E21" s="123">
        <v>104</v>
      </c>
      <c r="F21" s="87">
        <v>45399</v>
      </c>
      <c r="G21" s="123" t="s">
        <v>2950</v>
      </c>
    </row>
    <row r="22" spans="1:7" x14ac:dyDescent="0.25">
      <c r="A22" s="158">
        <v>21</v>
      </c>
      <c r="B22" s="65" t="s">
        <v>6279</v>
      </c>
      <c r="C22" s="288" t="s">
        <v>4043</v>
      </c>
      <c r="D22" s="287" t="s">
        <v>6280</v>
      </c>
      <c r="E22" s="287">
        <v>115</v>
      </c>
      <c r="F22" s="297">
        <v>45406</v>
      </c>
      <c r="G22" s="244" t="s">
        <v>2843</v>
      </c>
    </row>
    <row r="23" spans="1:7" x14ac:dyDescent="0.25">
      <c r="A23" s="158">
        <v>22</v>
      </c>
      <c r="B23" s="83" t="s">
        <v>6286</v>
      </c>
      <c r="C23" s="453" t="s">
        <v>2491</v>
      </c>
      <c r="D23" s="221" t="s">
        <v>6287</v>
      </c>
      <c r="E23" s="221">
        <v>124</v>
      </c>
      <c r="F23" s="37">
        <v>45426</v>
      </c>
      <c r="G23" s="36" t="s">
        <v>2950</v>
      </c>
    </row>
    <row r="24" spans="1:7" x14ac:dyDescent="0.25">
      <c r="A24" s="158">
        <v>23</v>
      </c>
      <c r="B24" s="51" t="s">
        <v>6291</v>
      </c>
      <c r="C24" s="123" t="s">
        <v>4938</v>
      </c>
      <c r="D24" s="124" t="s">
        <v>6292</v>
      </c>
      <c r="E24" s="123">
        <v>127</v>
      </c>
      <c r="F24" s="124">
        <v>45428</v>
      </c>
      <c r="G24" s="140" t="s">
        <v>2843</v>
      </c>
    </row>
    <row r="25" spans="1:7" x14ac:dyDescent="0.25">
      <c r="A25" s="158">
        <v>24</v>
      </c>
      <c r="B25" s="51" t="s">
        <v>6293</v>
      </c>
      <c r="C25" s="124" t="s">
        <v>5050</v>
      </c>
      <c r="D25" s="123" t="s">
        <v>6294</v>
      </c>
      <c r="E25" s="123">
        <v>128</v>
      </c>
      <c r="F25" s="87">
        <v>45428</v>
      </c>
      <c r="G25" s="123" t="s">
        <v>2950</v>
      </c>
    </row>
    <row r="26" spans="1:7" x14ac:dyDescent="0.25">
      <c r="A26" s="158">
        <v>25</v>
      </c>
      <c r="B26" s="51" t="s">
        <v>6303</v>
      </c>
      <c r="C26" s="123">
        <v>841</v>
      </c>
      <c r="D26" s="123" t="s">
        <v>6304</v>
      </c>
      <c r="E26" s="123">
        <v>139</v>
      </c>
      <c r="F26" s="87">
        <v>45441</v>
      </c>
      <c r="G26" s="123" t="s">
        <v>2950</v>
      </c>
    </row>
    <row r="27" spans="1:7" x14ac:dyDescent="0.25">
      <c r="A27" s="158">
        <v>26</v>
      </c>
      <c r="B27" s="51" t="s">
        <v>6309</v>
      </c>
      <c r="C27" s="124" t="s">
        <v>5766</v>
      </c>
      <c r="D27" s="123" t="s">
        <v>6310</v>
      </c>
      <c r="E27" s="123">
        <v>145</v>
      </c>
      <c r="F27" s="87">
        <v>45443</v>
      </c>
      <c r="G27" s="126" t="s">
        <v>2843</v>
      </c>
    </row>
    <row r="28" spans="1:7" x14ac:dyDescent="0.25">
      <c r="A28" s="158">
        <v>27</v>
      </c>
      <c r="B28" s="51" t="s">
        <v>6314</v>
      </c>
      <c r="C28" s="124" t="s">
        <v>4202</v>
      </c>
      <c r="D28" s="123" t="s">
        <v>6315</v>
      </c>
      <c r="E28" s="123">
        <v>148</v>
      </c>
      <c r="F28" s="87">
        <v>45447</v>
      </c>
      <c r="G28" s="123" t="s">
        <v>2950</v>
      </c>
    </row>
    <row r="29" spans="1:7" x14ac:dyDescent="0.25">
      <c r="A29" s="158">
        <v>28</v>
      </c>
      <c r="B29" s="51" t="s">
        <v>6320</v>
      </c>
      <c r="C29" s="334" t="s">
        <v>3981</v>
      </c>
      <c r="D29" s="123" t="s">
        <v>6321</v>
      </c>
      <c r="E29" s="123">
        <v>151</v>
      </c>
      <c r="F29" s="87">
        <v>45454</v>
      </c>
      <c r="G29" s="126" t="s">
        <v>2843</v>
      </c>
    </row>
    <row r="30" spans="1:7" x14ac:dyDescent="0.25">
      <c r="A30" s="158">
        <v>29</v>
      </c>
      <c r="B30" s="51" t="s">
        <v>6325</v>
      </c>
      <c r="C30" s="334" t="s">
        <v>100</v>
      </c>
      <c r="D30" s="123" t="s">
        <v>6326</v>
      </c>
      <c r="E30" s="123">
        <v>156</v>
      </c>
      <c r="F30" s="87">
        <v>45457</v>
      </c>
      <c r="G30" s="123" t="s">
        <v>2950</v>
      </c>
    </row>
    <row r="31" spans="1:7" x14ac:dyDescent="0.25">
      <c r="A31" s="158">
        <v>30</v>
      </c>
      <c r="B31" s="51" t="s">
        <v>6333</v>
      </c>
      <c r="C31" s="334" t="s">
        <v>6334</v>
      </c>
      <c r="D31" s="123" t="s">
        <v>6335</v>
      </c>
      <c r="E31" s="123">
        <v>161</v>
      </c>
      <c r="F31" s="87">
        <v>45464</v>
      </c>
      <c r="G31" s="126" t="s">
        <v>2843</v>
      </c>
    </row>
    <row r="32" spans="1:7" x14ac:dyDescent="0.25">
      <c r="A32" s="158">
        <v>31</v>
      </c>
      <c r="B32" s="51" t="s">
        <v>6424</v>
      </c>
      <c r="C32" s="334" t="s">
        <v>6425</v>
      </c>
      <c r="D32" s="123" t="s">
        <v>6426</v>
      </c>
      <c r="E32" s="123">
        <v>261</v>
      </c>
      <c r="F32" s="87">
        <v>45539</v>
      </c>
      <c r="G32" s="126" t="s">
        <v>2843</v>
      </c>
    </row>
    <row r="33" spans="1:7" x14ac:dyDescent="0.25">
      <c r="A33" s="158">
        <v>32</v>
      </c>
      <c r="B33" s="51" t="s">
        <v>6472</v>
      </c>
      <c r="C33" s="85">
        <v>941</v>
      </c>
      <c r="D33" s="123" t="s">
        <v>6538</v>
      </c>
      <c r="E33" s="123">
        <v>321</v>
      </c>
      <c r="F33" s="127">
        <v>45552</v>
      </c>
      <c r="G33" s="126" t="s">
        <v>2843</v>
      </c>
    </row>
    <row r="34" spans="1:7" x14ac:dyDescent="0.25">
      <c r="A34" s="158">
        <v>33</v>
      </c>
      <c r="B34" s="51" t="s">
        <v>6483</v>
      </c>
      <c r="C34" s="85">
        <v>511</v>
      </c>
      <c r="D34" s="123" t="s">
        <v>6484</v>
      </c>
      <c r="E34" s="123">
        <v>335</v>
      </c>
      <c r="F34" s="127">
        <v>45554</v>
      </c>
      <c r="G34" s="128" t="s">
        <v>2950</v>
      </c>
    </row>
    <row r="35" spans="1:7" x14ac:dyDescent="0.25">
      <c r="A35" s="158">
        <v>34</v>
      </c>
      <c r="B35" s="51" t="s">
        <v>6486</v>
      </c>
      <c r="C35" s="334" t="s">
        <v>5637</v>
      </c>
      <c r="D35" s="123" t="s">
        <v>6484</v>
      </c>
      <c r="E35" s="123">
        <v>336</v>
      </c>
      <c r="F35" s="132">
        <v>45554</v>
      </c>
      <c r="G35" s="126" t="s">
        <v>2843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Q350"/>
  <sheetViews>
    <sheetView tabSelected="1" workbookViewId="0">
      <pane ySplit="3" topLeftCell="A4" activePane="bottomLeft" state="frozen"/>
      <selection pane="bottomLeft" activeCell="W257" sqref="W257"/>
    </sheetView>
  </sheetViews>
  <sheetFormatPr defaultRowHeight="15" x14ac:dyDescent="0.25"/>
  <cols>
    <col min="1" max="1" width="37.85546875" customWidth="1"/>
    <col min="2" max="2" width="8.140625" customWidth="1"/>
    <col min="5" max="5" width="11.28515625" customWidth="1"/>
  </cols>
  <sheetData>
    <row r="1" spans="1:16" ht="20.25" x14ac:dyDescent="0.25">
      <c r="A1" s="536" t="s">
        <v>6580</v>
      </c>
      <c r="B1" s="537"/>
      <c r="C1" s="537"/>
      <c r="D1" s="537"/>
      <c r="E1" s="537"/>
      <c r="F1" s="537"/>
      <c r="G1" s="537"/>
      <c r="H1" s="537"/>
      <c r="I1" s="537"/>
      <c r="J1" s="537"/>
      <c r="K1" s="538"/>
    </row>
    <row r="2" spans="1:16" ht="20.25" x14ac:dyDescent="0.25">
      <c r="A2" s="555" t="s">
        <v>6503</v>
      </c>
      <c r="B2" s="555"/>
      <c r="C2" s="555"/>
      <c r="D2" s="555"/>
      <c r="E2" s="555"/>
      <c r="F2" s="464"/>
      <c r="G2" s="464"/>
      <c r="H2" s="464"/>
      <c r="I2" s="464"/>
      <c r="J2" s="464"/>
      <c r="K2" s="465"/>
    </row>
    <row r="3" spans="1:16" x14ac:dyDescent="0.25">
      <c r="A3" s="5" t="s">
        <v>1766</v>
      </c>
      <c r="B3" s="5" t="s">
        <v>1770</v>
      </c>
      <c r="C3" s="5" t="s">
        <v>1772</v>
      </c>
      <c r="D3" s="5" t="s">
        <v>1771</v>
      </c>
      <c r="E3" s="5" t="s">
        <v>1</v>
      </c>
      <c r="F3" s="5" t="s">
        <v>1764</v>
      </c>
      <c r="G3" s="5" t="s">
        <v>1765</v>
      </c>
      <c r="H3" s="5" t="s">
        <v>1767</v>
      </c>
      <c r="I3" s="5" t="s">
        <v>1768</v>
      </c>
      <c r="J3" s="5" t="s">
        <v>5111</v>
      </c>
      <c r="K3" s="5" t="s">
        <v>1769</v>
      </c>
    </row>
    <row r="4" spans="1:16" x14ac:dyDescent="0.25">
      <c r="A4" s="84" t="s">
        <v>6513</v>
      </c>
      <c r="B4" s="5"/>
      <c r="C4" s="5"/>
      <c r="D4" s="5"/>
      <c r="E4" s="3"/>
      <c r="F4" s="5" t="s">
        <v>1759</v>
      </c>
      <c r="G4" s="5"/>
      <c r="H4" s="5"/>
      <c r="I4" s="5"/>
      <c r="J4" s="5"/>
      <c r="K4" s="5"/>
      <c r="O4" s="220"/>
    </row>
    <row r="5" spans="1:16" ht="15.75" thickBot="1" x14ac:dyDescent="0.3">
      <c r="A5" s="359">
        <v>111</v>
      </c>
      <c r="B5" s="24">
        <v>0</v>
      </c>
      <c r="C5" s="24">
        <v>25</v>
      </c>
      <c r="D5" s="24">
        <v>0</v>
      </c>
      <c r="E5" s="97"/>
      <c r="F5" s="349">
        <f>C5+C12+C27+C35+C84+C90+C93+C96+C114+C120+C130+C140+C150+C163+C164+C181+C184+C190</f>
        <v>395</v>
      </c>
      <c r="G5" s="24">
        <f>C7+C15+C29+C37+C79+C85+C100+C106+C115+C122+C132+C142+C152+C166+C167+C177+C192</f>
        <v>389</v>
      </c>
      <c r="H5" s="24">
        <f>C8+C18+C31+C39+C80+C86+C101+C107+C116+C124+C134+C144+C154+C169+C170+C178+C194</f>
        <v>371</v>
      </c>
      <c r="I5" s="24">
        <f>C9+C20+C81+C87+C102+C108+C117+C126+C136+C146+C156+C172+C196</f>
        <v>286</v>
      </c>
      <c r="J5" s="24"/>
      <c r="K5" s="170">
        <f>F5+G5+H5+I5</f>
        <v>1441</v>
      </c>
      <c r="N5">
        <f>F5+F8</f>
        <v>797</v>
      </c>
      <c r="O5" s="303"/>
      <c r="P5" s="220"/>
    </row>
    <row r="6" spans="1:16" x14ac:dyDescent="0.25">
      <c r="A6" s="359">
        <v>112</v>
      </c>
      <c r="B6" s="24">
        <v>18</v>
      </c>
      <c r="C6" s="24">
        <v>0</v>
      </c>
      <c r="D6" s="24">
        <v>0</v>
      </c>
      <c r="E6" s="97"/>
      <c r="F6" s="349"/>
      <c r="G6" s="24"/>
      <c r="H6" s="24"/>
      <c r="I6" s="24"/>
      <c r="J6" s="24"/>
      <c r="K6" s="494"/>
      <c r="L6" s="550">
        <f>K5+K8</f>
        <v>2546</v>
      </c>
      <c r="O6" s="303"/>
      <c r="P6" s="220"/>
    </row>
    <row r="7" spans="1:16" ht="15.75" thickBot="1" x14ac:dyDescent="0.3">
      <c r="A7" s="62">
        <v>121</v>
      </c>
      <c r="B7" s="24">
        <v>7</v>
      </c>
      <c r="C7" s="24">
        <v>24</v>
      </c>
      <c r="D7" s="5">
        <v>0</v>
      </c>
      <c r="E7" s="135"/>
      <c r="F7" s="5" t="s">
        <v>1770</v>
      </c>
      <c r="G7" s="5"/>
      <c r="H7" s="5"/>
      <c r="I7" s="5"/>
      <c r="J7" s="5"/>
      <c r="K7" s="110"/>
      <c r="L7" s="551"/>
      <c r="M7" s="451"/>
      <c r="N7" s="220"/>
      <c r="O7" s="220"/>
    </row>
    <row r="8" spans="1:16" x14ac:dyDescent="0.25">
      <c r="A8" s="62">
        <v>131</v>
      </c>
      <c r="B8" s="24">
        <v>2</v>
      </c>
      <c r="C8" s="24">
        <v>21</v>
      </c>
      <c r="D8" s="5">
        <v>0</v>
      </c>
      <c r="E8" s="338"/>
      <c r="F8" s="94">
        <f>B5+B6++B12+B13+B14+B27+B28+B35+B36+B43+B44+B45+B63+B64+B71+B72+B78+B84+B90+B93+B96+B99+B105+B114+B120+B121+B130+B131+B140+B141+B150+B151+B163+B164+B165+B176+B181+B184+B190+B191+B200</f>
        <v>402</v>
      </c>
      <c r="G8" s="5">
        <f>B7+B15+B16+B17+B29+B30+B37+B38+B47+B48+B49+B65+B66+B79+B85+B100+B106+B115+B122+B123+B132+B133+B142+B143+B152+B153+B166+B167+B168+B177+B192+B193+B201</f>
        <v>343</v>
      </c>
      <c r="H8" s="5">
        <f>B8+B18+B19+B31+B32+B39+B40+B51+B52+B53+B67+B68+B80+B86+B101+B107+B116+B124+B125+B134+B135+B144+B145+B154+B155+B169+B170+B171+B178+B194+B195</f>
        <v>221</v>
      </c>
      <c r="I8" s="5">
        <f>B9+B21+B57+B58+B59+B81+B87+B102+B108+B117+B126+B127+B136+B137+B146+B147+B156+B157+B172+B173+B197</f>
        <v>139</v>
      </c>
      <c r="J8" s="5"/>
      <c r="K8" s="94">
        <f>F8+G8+H8+I8</f>
        <v>1105</v>
      </c>
      <c r="M8" s="460" t="s">
        <v>6408</v>
      </c>
      <c r="N8" s="8"/>
    </row>
    <row r="9" spans="1:16" x14ac:dyDescent="0.25">
      <c r="A9" s="62">
        <v>141</v>
      </c>
      <c r="B9" s="5">
        <v>0</v>
      </c>
      <c r="C9" s="24">
        <v>19</v>
      </c>
      <c r="D9" s="5">
        <v>1</v>
      </c>
      <c r="E9" s="313" t="s">
        <v>2950</v>
      </c>
      <c r="F9" s="5"/>
      <c r="G9" s="5"/>
      <c r="H9" s="5"/>
      <c r="I9" s="5"/>
      <c r="J9" s="5"/>
      <c r="K9" s="5"/>
      <c r="M9" s="8" t="s">
        <v>6407</v>
      </c>
      <c r="N9" s="8"/>
    </row>
    <row r="10" spans="1:16" x14ac:dyDescent="0.25">
      <c r="A10" s="468" t="s">
        <v>6506</v>
      </c>
      <c r="B10" s="469">
        <f>SUM(B5:B9)</f>
        <v>27</v>
      </c>
      <c r="C10" s="470">
        <f>SUM(C5:C9)</f>
        <v>89</v>
      </c>
      <c r="D10" s="469">
        <f>SUM(D5:D9)</f>
        <v>1</v>
      </c>
      <c r="E10" s="468">
        <f>SUM(B10:D10)</f>
        <v>117</v>
      </c>
      <c r="F10" s="5" t="s">
        <v>1775</v>
      </c>
      <c r="G10" s="5"/>
      <c r="H10" s="5"/>
      <c r="I10" s="5"/>
      <c r="J10" s="5"/>
      <c r="K10" s="5"/>
      <c r="M10" t="s">
        <v>6406</v>
      </c>
      <c r="N10" s="8"/>
    </row>
    <row r="11" spans="1:16" x14ac:dyDescent="0.25">
      <c r="A11" s="368" t="s">
        <v>6514</v>
      </c>
      <c r="B11" s="108"/>
      <c r="C11" s="108"/>
      <c r="D11" s="108"/>
      <c r="E11" s="108"/>
      <c r="F11" s="5">
        <f>D5+D6+D12+D13+D14+D27+D28+D35+D36+D43+D44+D45+D63+D64+D71+D72+D78+D84+D90+D93+D96+D99+D105+D114+D120+D121+D130+D131+D140+D141+D150+D151+D163+D164+D165+D176+D181+D184+D190+D191+D200</f>
        <v>4</v>
      </c>
      <c r="G11" s="5">
        <f>D7+D15+D16+D17+D29+D30+D37+D38+D47+D48+D49+D65+D66+D79+D85+D100+D106+D115+D122+D123+D132+D133+D142+D143+D152+D153+D166+D167+D168+D177+D192+D193+D201</f>
        <v>5</v>
      </c>
      <c r="H11" s="5">
        <f>D8+D18+D19+D31+D32+D39+D40+D51+D52+D53+D67+D68+D80+D86+D101+D107+D116+D124+D125+D134+D135+D144+D145+D154+D155+D169+D170+D171+D178+D194+D195</f>
        <v>12</v>
      </c>
      <c r="I11" s="5">
        <f>D9+D20+D21+D57+D58+D59+D81+D87+D102+D108+D117+D126+D127+D136+D137+D146+D147+D156+D157+D172+D173+D196+D197</f>
        <v>9</v>
      </c>
      <c r="J11" s="5"/>
      <c r="K11" s="94">
        <f>F11+G11+H11+I11</f>
        <v>30</v>
      </c>
      <c r="M11" s="8"/>
      <c r="N11" s="8"/>
    </row>
    <row r="12" spans="1:16" x14ac:dyDescent="0.25">
      <c r="A12" s="108" t="s">
        <v>6491</v>
      </c>
      <c r="B12" s="108">
        <v>0</v>
      </c>
      <c r="C12" s="108">
        <v>23</v>
      </c>
      <c r="D12" s="108">
        <v>0</v>
      </c>
      <c r="E12" s="260"/>
      <c r="F12" s="5"/>
      <c r="G12" s="5"/>
      <c r="H12" s="5"/>
      <c r="I12" s="5"/>
      <c r="J12" s="5"/>
      <c r="K12" s="94"/>
      <c r="M12" s="8"/>
      <c r="N12" s="8"/>
    </row>
    <row r="13" spans="1:16" x14ac:dyDescent="0.25">
      <c r="A13" s="108" t="s">
        <v>4938</v>
      </c>
      <c r="B13" s="108">
        <v>27</v>
      </c>
      <c r="C13" s="108">
        <v>0</v>
      </c>
      <c r="D13" s="108">
        <v>1</v>
      </c>
      <c r="E13" s="260" t="s">
        <v>2843</v>
      </c>
      <c r="F13" s="5" t="s">
        <v>1776</v>
      </c>
      <c r="G13" s="5"/>
      <c r="H13" s="5"/>
      <c r="I13" s="5"/>
      <c r="J13" s="5"/>
      <c r="K13" s="94"/>
      <c r="M13" s="451" t="s">
        <v>6405</v>
      </c>
      <c r="N13" s="8"/>
    </row>
    <row r="14" spans="1:16" x14ac:dyDescent="0.25">
      <c r="A14" s="108" t="s">
        <v>5795</v>
      </c>
      <c r="B14" s="108">
        <v>25</v>
      </c>
      <c r="C14" s="108">
        <v>0</v>
      </c>
      <c r="D14" s="108">
        <v>0</v>
      </c>
      <c r="E14" s="260"/>
      <c r="F14" s="5">
        <f>F5+F8+F11</f>
        <v>801</v>
      </c>
      <c r="G14" s="5">
        <f>G5+G8+G11</f>
        <v>737</v>
      </c>
      <c r="H14" s="5">
        <f>H5+H8+H11</f>
        <v>604</v>
      </c>
      <c r="I14" s="5">
        <f>I5+I8+I11</f>
        <v>434</v>
      </c>
      <c r="J14" s="5"/>
      <c r="K14" s="94">
        <f>F14+G14+H14+I14</f>
        <v>2576</v>
      </c>
      <c r="M14" t="s">
        <v>6380</v>
      </c>
      <c r="N14" s="8"/>
    </row>
    <row r="15" spans="1:16" x14ac:dyDescent="0.25">
      <c r="A15" s="108" t="s">
        <v>6492</v>
      </c>
      <c r="B15" s="108">
        <v>0</v>
      </c>
      <c r="C15" s="108">
        <v>25</v>
      </c>
      <c r="D15" s="108">
        <v>0</v>
      </c>
      <c r="E15" s="260"/>
      <c r="F15" s="5"/>
      <c r="G15" s="5"/>
      <c r="H15" s="5"/>
      <c r="I15" s="5"/>
      <c r="J15" s="5"/>
      <c r="K15" s="5"/>
      <c r="M15" s="8" t="s">
        <v>6404</v>
      </c>
      <c r="N15" s="8"/>
    </row>
    <row r="16" spans="1:16" x14ac:dyDescent="0.25">
      <c r="A16" s="108" t="s">
        <v>4492</v>
      </c>
      <c r="B16" s="108">
        <v>26</v>
      </c>
      <c r="C16" s="108">
        <v>0</v>
      </c>
      <c r="D16" s="108">
        <v>1</v>
      </c>
      <c r="E16" s="260" t="s">
        <v>2843</v>
      </c>
      <c r="F16" s="5"/>
      <c r="G16" s="5"/>
      <c r="H16" s="5"/>
      <c r="I16" s="5"/>
      <c r="J16" s="5"/>
      <c r="K16" s="5"/>
      <c r="M16" s="8"/>
      <c r="N16" s="8"/>
    </row>
    <row r="17" spans="1:17" x14ac:dyDescent="0.25">
      <c r="A17" s="108" t="s">
        <v>6363</v>
      </c>
      <c r="B17" s="108">
        <v>29</v>
      </c>
      <c r="C17" s="108">
        <v>0</v>
      </c>
      <c r="D17" s="108">
        <v>0</v>
      </c>
      <c r="E17" s="260"/>
      <c r="F17" s="5"/>
      <c r="G17" s="5"/>
      <c r="H17" s="5"/>
      <c r="I17" s="5"/>
      <c r="J17" s="5"/>
      <c r="K17" s="5"/>
      <c r="M17" s="8"/>
      <c r="N17" s="8"/>
    </row>
    <row r="18" spans="1:17" x14ac:dyDescent="0.25">
      <c r="A18" s="108" t="s">
        <v>3719</v>
      </c>
      <c r="B18" s="108">
        <v>0</v>
      </c>
      <c r="C18" s="108">
        <v>24</v>
      </c>
      <c r="D18" s="108">
        <v>0</v>
      </c>
      <c r="E18" s="260"/>
      <c r="F18" s="5"/>
      <c r="G18" s="5"/>
      <c r="H18" s="5"/>
      <c r="I18" s="5"/>
      <c r="J18" s="5"/>
      <c r="K18" s="5"/>
      <c r="M18" s="451" t="s">
        <v>6390</v>
      </c>
      <c r="N18" s="8"/>
    </row>
    <row r="19" spans="1:17" x14ac:dyDescent="0.25">
      <c r="A19" s="108" t="s">
        <v>5637</v>
      </c>
      <c r="B19" s="108">
        <v>21</v>
      </c>
      <c r="C19" s="108">
        <v>0</v>
      </c>
      <c r="D19" s="108">
        <v>1</v>
      </c>
      <c r="E19" s="260" t="s">
        <v>2843</v>
      </c>
      <c r="F19" s="5"/>
      <c r="G19" s="5"/>
      <c r="H19" s="5"/>
      <c r="I19" s="5"/>
      <c r="J19" s="5"/>
      <c r="K19" s="5"/>
      <c r="M19" t="s">
        <v>6388</v>
      </c>
      <c r="N19" s="8"/>
    </row>
    <row r="20" spans="1:17" x14ac:dyDescent="0.25">
      <c r="A20" s="108" t="s">
        <v>6493</v>
      </c>
      <c r="B20" s="108">
        <v>0</v>
      </c>
      <c r="C20" s="108">
        <v>25</v>
      </c>
      <c r="D20" s="108">
        <v>0</v>
      </c>
      <c r="E20" s="260"/>
      <c r="F20" s="5"/>
      <c r="G20" s="5"/>
      <c r="H20" s="5"/>
      <c r="I20" s="5"/>
      <c r="J20" s="5"/>
      <c r="K20" s="5"/>
      <c r="M20" s="8" t="s">
        <v>6389</v>
      </c>
    </row>
    <row r="21" spans="1:17" x14ac:dyDescent="0.25">
      <c r="A21" s="108" t="s">
        <v>5761</v>
      </c>
      <c r="B21" s="108">
        <v>14</v>
      </c>
      <c r="C21" s="5">
        <v>0</v>
      </c>
      <c r="D21" s="108">
        <v>0</v>
      </c>
      <c r="E21" s="260"/>
      <c r="F21" s="5"/>
      <c r="G21" s="5"/>
      <c r="H21" s="5"/>
      <c r="I21" s="5"/>
      <c r="J21" s="5"/>
      <c r="K21" s="5"/>
      <c r="M21" s="451" t="s">
        <v>6409</v>
      </c>
    </row>
    <row r="22" spans="1:17" x14ac:dyDescent="0.25">
      <c r="A22" s="469" t="s">
        <v>6506</v>
      </c>
      <c r="B22" s="469">
        <f>SUM(B12:B21)</f>
        <v>142</v>
      </c>
      <c r="C22" s="94">
        <f>SUM(C12:C21)</f>
        <v>97</v>
      </c>
      <c r="D22" s="469">
        <f>SUM(D12:D21)</f>
        <v>3</v>
      </c>
      <c r="E22" s="471">
        <f>SUM(B22:D22)</f>
        <v>242</v>
      </c>
      <c r="F22" s="5"/>
      <c r="G22" s="5"/>
      <c r="H22" s="5"/>
      <c r="I22" s="5"/>
      <c r="J22" s="5"/>
      <c r="K22" s="5"/>
      <c r="M22" s="8"/>
      <c r="N22" s="8"/>
    </row>
    <row r="23" spans="1:17" ht="21" x14ac:dyDescent="0.35">
      <c r="A23" s="489" t="s">
        <v>6504</v>
      </c>
      <c r="B23" s="484">
        <f>B10+B22</f>
        <v>169</v>
      </c>
      <c r="C23" s="484">
        <f>C10+C22</f>
        <v>186</v>
      </c>
      <c r="D23" s="484">
        <f>D10+D22</f>
        <v>4</v>
      </c>
      <c r="E23" s="489">
        <f>E10+E22</f>
        <v>359</v>
      </c>
      <c r="F23" s="486"/>
      <c r="G23" s="486"/>
      <c r="H23" s="486"/>
      <c r="I23" s="486"/>
      <c r="J23" s="486"/>
      <c r="K23" s="486"/>
      <c r="L23" s="487"/>
      <c r="M23" s="493"/>
      <c r="N23" s="493"/>
      <c r="O23" s="487"/>
      <c r="P23" s="487"/>
      <c r="Q23" s="487"/>
    </row>
    <row r="24" spans="1:17" x14ac:dyDescent="0.25">
      <c r="A24" s="475"/>
      <c r="B24" s="476"/>
      <c r="C24" s="476"/>
      <c r="D24" s="476"/>
      <c r="E24" s="477"/>
      <c r="F24" s="5"/>
      <c r="G24" s="5"/>
      <c r="H24" s="5"/>
      <c r="I24" s="5"/>
      <c r="J24" s="5"/>
      <c r="K24" s="5"/>
      <c r="M24" s="8"/>
      <c r="N24" s="8"/>
    </row>
    <row r="25" spans="1:17" ht="20.25" x14ac:dyDescent="0.25">
      <c r="A25" s="536" t="s">
        <v>6505</v>
      </c>
      <c r="B25" s="546"/>
      <c r="C25" s="546"/>
      <c r="D25" s="546"/>
      <c r="E25" s="546"/>
      <c r="F25" s="5"/>
      <c r="G25" s="5"/>
      <c r="H25" s="5"/>
      <c r="I25" s="5"/>
      <c r="J25" s="5"/>
      <c r="K25" s="5"/>
      <c r="M25" s="8"/>
      <c r="N25" s="8"/>
    </row>
    <row r="26" spans="1:17" x14ac:dyDescent="0.25">
      <c r="A26" s="84" t="s">
        <v>6515</v>
      </c>
      <c r="B26" s="5"/>
      <c r="C26" s="5"/>
      <c r="D26" s="5"/>
      <c r="E26" s="5"/>
      <c r="G26" s="5"/>
      <c r="H26" s="5"/>
      <c r="I26" s="5"/>
      <c r="J26" s="5"/>
      <c r="K26" s="5"/>
    </row>
    <row r="27" spans="1:17" x14ac:dyDescent="0.25">
      <c r="A27" s="62">
        <v>211</v>
      </c>
      <c r="B27" s="5">
        <v>0</v>
      </c>
      <c r="C27" s="5">
        <v>23</v>
      </c>
      <c r="D27" s="5">
        <v>0</v>
      </c>
      <c r="E27" s="5"/>
      <c r="F27" s="94"/>
      <c r="G27" s="5"/>
      <c r="H27" s="5"/>
      <c r="I27" s="5"/>
      <c r="J27" s="5"/>
      <c r="K27" s="94"/>
      <c r="P27" s="220"/>
    </row>
    <row r="28" spans="1:17" x14ac:dyDescent="0.25">
      <c r="A28" s="62" t="s">
        <v>2874</v>
      </c>
      <c r="B28" s="5">
        <v>18</v>
      </c>
      <c r="C28" s="5">
        <v>0</v>
      </c>
      <c r="D28" s="5">
        <v>0</v>
      </c>
      <c r="E28" s="5"/>
      <c r="F28" s="5"/>
      <c r="G28" s="5"/>
      <c r="H28" s="5"/>
      <c r="I28" s="5"/>
      <c r="J28" s="5"/>
      <c r="K28" s="94"/>
      <c r="M28" s="451"/>
      <c r="N28" s="220"/>
    </row>
    <row r="29" spans="1:17" x14ac:dyDescent="0.25">
      <c r="A29" s="62">
        <v>221</v>
      </c>
      <c r="B29" s="5">
        <v>0</v>
      </c>
      <c r="C29" s="5">
        <v>24</v>
      </c>
      <c r="D29" s="5">
        <v>0</v>
      </c>
      <c r="E29" s="254"/>
      <c r="F29" s="5"/>
      <c r="G29" s="5"/>
      <c r="H29" s="5"/>
      <c r="I29" s="5"/>
      <c r="J29" s="5"/>
      <c r="K29" s="5"/>
      <c r="N29" s="8"/>
    </row>
    <row r="30" spans="1:17" x14ac:dyDescent="0.25">
      <c r="A30" s="62" t="s">
        <v>2875</v>
      </c>
      <c r="B30" s="5">
        <v>18</v>
      </c>
      <c r="C30" s="5">
        <v>0</v>
      </c>
      <c r="D30" s="5">
        <v>0</v>
      </c>
      <c r="E30" s="338"/>
      <c r="F30" s="5"/>
      <c r="G30" s="5"/>
      <c r="H30" s="5"/>
      <c r="I30" s="5"/>
      <c r="J30" s="5"/>
      <c r="K30" s="5"/>
      <c r="N30" s="8"/>
      <c r="P30" s="220"/>
    </row>
    <row r="31" spans="1:17" x14ac:dyDescent="0.25">
      <c r="A31" s="62" t="s">
        <v>2893</v>
      </c>
      <c r="B31" s="5">
        <v>0</v>
      </c>
      <c r="C31" s="5">
        <v>24</v>
      </c>
      <c r="D31" s="5">
        <v>2</v>
      </c>
      <c r="E31" s="135" t="s">
        <v>6581</v>
      </c>
      <c r="F31" s="5"/>
      <c r="G31" s="5"/>
      <c r="H31" s="5"/>
      <c r="I31" s="5"/>
      <c r="J31" s="5"/>
      <c r="K31" s="94"/>
      <c r="O31" s="220"/>
      <c r="P31" s="252"/>
      <c r="Q31" s="252"/>
    </row>
    <row r="32" spans="1:17" x14ac:dyDescent="0.25">
      <c r="A32" s="62" t="s">
        <v>2876</v>
      </c>
      <c r="B32" s="5">
        <v>13</v>
      </c>
      <c r="C32" s="5">
        <v>0</v>
      </c>
      <c r="D32" s="5">
        <v>1</v>
      </c>
      <c r="E32" s="135" t="s">
        <v>2843</v>
      </c>
      <c r="F32" s="5"/>
      <c r="G32" s="5"/>
      <c r="H32" s="5"/>
      <c r="I32" s="5"/>
      <c r="J32" s="5"/>
      <c r="K32" s="94"/>
      <c r="M32" s="451"/>
      <c r="O32" s="303"/>
      <c r="P32" s="252"/>
      <c r="Q32" s="252"/>
    </row>
    <row r="33" spans="1:17" x14ac:dyDescent="0.25">
      <c r="A33" s="466" t="s">
        <v>6506</v>
      </c>
      <c r="B33" s="94">
        <f>SUM(B27:B32)</f>
        <v>49</v>
      </c>
      <c r="C33" s="94">
        <f>SUM(C27:C32)</f>
        <v>71</v>
      </c>
      <c r="D33" s="94">
        <f>SUM(D27:D32)</f>
        <v>3</v>
      </c>
      <c r="E33" s="467">
        <f>SUM(B33:D33)</f>
        <v>123</v>
      </c>
      <c r="F33" s="5"/>
      <c r="G33" s="5"/>
      <c r="H33" s="5"/>
      <c r="I33" s="5"/>
      <c r="J33" s="5"/>
      <c r="K33" s="94"/>
      <c r="M33" s="451"/>
      <c r="O33" s="303"/>
      <c r="P33" s="252"/>
      <c r="Q33" s="252"/>
    </row>
    <row r="34" spans="1:17" ht="30" customHeight="1" x14ac:dyDescent="0.25">
      <c r="A34" s="370" t="s">
        <v>6516</v>
      </c>
      <c r="B34" s="5"/>
      <c r="C34" s="5"/>
      <c r="D34" s="5"/>
      <c r="E34" s="5"/>
      <c r="F34" s="5"/>
      <c r="G34" s="5"/>
      <c r="H34" s="5"/>
      <c r="I34" s="5"/>
      <c r="J34" s="5"/>
      <c r="K34" s="94"/>
      <c r="N34" s="8"/>
      <c r="O34" s="252"/>
      <c r="P34" s="252"/>
      <c r="Q34" s="252"/>
    </row>
    <row r="35" spans="1:17" x14ac:dyDescent="0.25">
      <c r="A35" s="62">
        <v>411</v>
      </c>
      <c r="B35" s="5">
        <v>0</v>
      </c>
      <c r="C35" s="5">
        <v>24</v>
      </c>
      <c r="D35" s="5">
        <v>0</v>
      </c>
      <c r="E35" s="5"/>
      <c r="F35" s="5"/>
      <c r="G35" s="5"/>
      <c r="H35" s="5"/>
      <c r="I35" s="5"/>
      <c r="J35" s="5"/>
      <c r="K35" s="5"/>
      <c r="O35" s="252"/>
      <c r="P35" s="252"/>
      <c r="Q35" s="252"/>
    </row>
    <row r="36" spans="1:17" x14ac:dyDescent="0.25">
      <c r="A36" s="62" t="s">
        <v>6154</v>
      </c>
      <c r="B36" s="5">
        <v>25</v>
      </c>
      <c r="C36" s="5">
        <v>0</v>
      </c>
      <c r="D36" s="5">
        <v>0</v>
      </c>
      <c r="E36" s="5"/>
      <c r="F36" s="5"/>
      <c r="G36" s="5"/>
      <c r="H36" s="5"/>
      <c r="I36" s="5"/>
      <c r="J36" s="5"/>
      <c r="K36" s="5"/>
      <c r="P36" s="252"/>
      <c r="Q36" s="252"/>
    </row>
    <row r="37" spans="1:17" x14ac:dyDescent="0.25">
      <c r="A37" s="62">
        <v>421</v>
      </c>
      <c r="B37" s="5">
        <v>0</v>
      </c>
      <c r="C37" s="5">
        <v>25</v>
      </c>
      <c r="D37" s="5">
        <v>0</v>
      </c>
      <c r="E37" s="338"/>
      <c r="F37" s="5"/>
      <c r="G37" s="5"/>
      <c r="H37" s="5"/>
      <c r="I37" s="5"/>
      <c r="J37" s="5"/>
      <c r="K37" s="94"/>
      <c r="O37" s="220"/>
    </row>
    <row r="38" spans="1:17" x14ac:dyDescent="0.25">
      <c r="A38" s="360">
        <v>422</v>
      </c>
      <c r="B38" s="5">
        <v>19</v>
      </c>
      <c r="C38" s="5">
        <v>0</v>
      </c>
      <c r="D38" s="5">
        <v>0</v>
      </c>
      <c r="E38" s="254"/>
      <c r="F38" s="5"/>
      <c r="G38" s="5"/>
      <c r="H38" s="5"/>
      <c r="I38" s="5"/>
      <c r="J38" s="5"/>
      <c r="K38" s="5"/>
      <c r="O38" s="252"/>
    </row>
    <row r="39" spans="1:17" x14ac:dyDescent="0.25">
      <c r="A39" s="62">
        <v>431</v>
      </c>
      <c r="B39" s="5">
        <v>3</v>
      </c>
      <c r="C39" s="5">
        <v>25</v>
      </c>
      <c r="D39" s="5">
        <v>0</v>
      </c>
      <c r="E39" s="5"/>
      <c r="F39" s="5"/>
      <c r="G39" s="5"/>
      <c r="H39" s="5"/>
      <c r="I39" s="5"/>
      <c r="J39" s="5"/>
      <c r="K39" s="5"/>
      <c r="N39" s="8"/>
      <c r="O39" s="252"/>
    </row>
    <row r="40" spans="1:17" x14ac:dyDescent="0.25">
      <c r="A40" s="360">
        <v>432</v>
      </c>
      <c r="B40" s="5">
        <v>0</v>
      </c>
      <c r="C40" s="5">
        <v>0</v>
      </c>
      <c r="D40" s="5">
        <v>0</v>
      </c>
      <c r="E40" s="135"/>
      <c r="F40" s="5"/>
      <c r="G40" s="5"/>
      <c r="H40" s="5"/>
      <c r="I40" s="5"/>
      <c r="J40" s="5"/>
      <c r="K40" s="5"/>
      <c r="O40" s="252"/>
    </row>
    <row r="41" spans="1:17" x14ac:dyDescent="0.25">
      <c r="A41" s="472" t="s">
        <v>6506</v>
      </c>
      <c r="B41" s="94">
        <f>SUM(B35:B40)</f>
        <v>47</v>
      </c>
      <c r="C41" s="94">
        <f>SUM(C35:C40)</f>
        <v>74</v>
      </c>
      <c r="D41" s="94">
        <f>SUM(D35:D40)</f>
        <v>0</v>
      </c>
      <c r="E41" s="467">
        <f>SUM(B41:D41)</f>
        <v>121</v>
      </c>
      <c r="F41" s="5"/>
      <c r="G41" s="5"/>
      <c r="H41" s="5"/>
      <c r="I41" s="5"/>
      <c r="J41" s="5"/>
      <c r="K41" s="5"/>
      <c r="O41" s="252"/>
    </row>
    <row r="42" spans="1:17" x14ac:dyDescent="0.25">
      <c r="A42" s="84" t="s">
        <v>6517</v>
      </c>
      <c r="B42" s="5"/>
      <c r="C42" s="5"/>
      <c r="D42" s="5"/>
      <c r="E42" s="5"/>
      <c r="F42" s="5"/>
      <c r="G42" s="5"/>
      <c r="H42" s="5"/>
      <c r="I42" s="5"/>
      <c r="J42" s="5"/>
      <c r="K42" s="5"/>
      <c r="O42" s="252"/>
    </row>
    <row r="43" spans="1:17" x14ac:dyDescent="0.25">
      <c r="A43" s="5" t="s">
        <v>5096</v>
      </c>
      <c r="B43" s="5">
        <v>27</v>
      </c>
      <c r="C43" s="5">
        <v>0</v>
      </c>
      <c r="D43" s="5">
        <v>0</v>
      </c>
      <c r="E43" s="24"/>
      <c r="F43" s="5"/>
      <c r="G43" s="5"/>
      <c r="H43" s="5"/>
      <c r="I43" s="5"/>
      <c r="J43" s="5"/>
      <c r="K43" s="5"/>
      <c r="O43" s="252"/>
    </row>
    <row r="44" spans="1:17" x14ac:dyDescent="0.25">
      <c r="A44" s="5" t="s">
        <v>5097</v>
      </c>
      <c r="B44" s="5">
        <v>27</v>
      </c>
      <c r="C44" s="5">
        <v>0</v>
      </c>
      <c r="D44" s="5">
        <v>0</v>
      </c>
      <c r="E44" s="264"/>
      <c r="F44" s="5"/>
      <c r="G44" s="5"/>
      <c r="H44" s="5"/>
      <c r="I44" s="5"/>
      <c r="J44" s="5"/>
      <c r="K44" s="5"/>
      <c r="O44" s="252"/>
    </row>
    <row r="45" spans="1:17" x14ac:dyDescent="0.25">
      <c r="A45" s="5" t="s">
        <v>4060</v>
      </c>
      <c r="B45" s="5">
        <v>26</v>
      </c>
      <c r="C45" s="5">
        <v>0</v>
      </c>
      <c r="D45" s="5">
        <v>0</v>
      </c>
      <c r="E45" s="264"/>
      <c r="F45" s="5"/>
      <c r="G45" s="5"/>
      <c r="H45" s="5"/>
      <c r="I45" s="5"/>
      <c r="J45" s="5"/>
      <c r="K45" s="5"/>
      <c r="O45" s="252"/>
    </row>
    <row r="46" spans="1:17" x14ac:dyDescent="0.25">
      <c r="A46" s="5" t="s">
        <v>4081</v>
      </c>
      <c r="B46" s="5">
        <v>0</v>
      </c>
      <c r="C46" s="5">
        <v>0</v>
      </c>
      <c r="D46" s="5">
        <v>0</v>
      </c>
      <c r="E46" s="264"/>
      <c r="F46" s="5"/>
      <c r="G46" s="5"/>
      <c r="H46" s="5"/>
      <c r="I46" s="5"/>
      <c r="J46" s="5"/>
      <c r="K46" s="5"/>
      <c r="O46" s="252"/>
    </row>
    <row r="47" spans="1:17" x14ac:dyDescent="0.25">
      <c r="A47" s="5" t="s">
        <v>5092</v>
      </c>
      <c r="B47" s="5">
        <v>28</v>
      </c>
      <c r="C47" s="5">
        <v>0</v>
      </c>
      <c r="D47" s="5">
        <v>0</v>
      </c>
      <c r="E47" s="24"/>
      <c r="F47" s="5"/>
      <c r="G47" s="5"/>
      <c r="H47" s="5"/>
      <c r="I47" s="5"/>
      <c r="J47" s="5"/>
      <c r="K47" s="5"/>
      <c r="O47" s="252"/>
    </row>
    <row r="48" spans="1:17" x14ac:dyDescent="0.25">
      <c r="A48" s="5" t="s">
        <v>5093</v>
      </c>
      <c r="B48" s="5">
        <v>28</v>
      </c>
      <c r="C48" s="5">
        <v>0</v>
      </c>
      <c r="D48" s="5">
        <v>0</v>
      </c>
      <c r="E48" s="24"/>
      <c r="F48" s="5"/>
      <c r="G48" s="5"/>
      <c r="H48" s="5"/>
      <c r="I48" s="5"/>
      <c r="J48" s="5"/>
      <c r="K48" s="5"/>
      <c r="O48" s="252"/>
    </row>
    <row r="49" spans="1:15" x14ac:dyDescent="0.25">
      <c r="A49" s="5" t="s">
        <v>4488</v>
      </c>
      <c r="B49" s="5">
        <v>23</v>
      </c>
      <c r="C49" s="5">
        <v>0</v>
      </c>
      <c r="D49" s="5">
        <v>0</v>
      </c>
      <c r="E49" s="264"/>
      <c r="F49" s="5"/>
      <c r="G49" s="5"/>
      <c r="H49" s="5"/>
      <c r="I49" s="5"/>
      <c r="J49" s="5"/>
      <c r="K49" s="5"/>
      <c r="O49" s="252"/>
    </row>
    <row r="50" spans="1:15" x14ac:dyDescent="0.25">
      <c r="A50" s="5" t="s">
        <v>4489</v>
      </c>
      <c r="B50" s="5">
        <v>0</v>
      </c>
      <c r="C50" s="5">
        <v>0</v>
      </c>
      <c r="D50" s="5">
        <v>0</v>
      </c>
      <c r="E50" s="24"/>
      <c r="F50" s="5"/>
      <c r="G50" s="5"/>
      <c r="H50" s="5"/>
      <c r="I50" s="5"/>
      <c r="J50" s="5"/>
      <c r="K50" s="5"/>
      <c r="O50" s="252"/>
    </row>
    <row r="51" spans="1:15" x14ac:dyDescent="0.25">
      <c r="A51" s="5" t="s">
        <v>5094</v>
      </c>
      <c r="B51" s="5">
        <v>25</v>
      </c>
      <c r="C51" s="5">
        <v>0</v>
      </c>
      <c r="D51" s="5">
        <v>1</v>
      </c>
      <c r="E51" s="264" t="s">
        <v>2843</v>
      </c>
      <c r="F51" s="5"/>
      <c r="G51" s="5"/>
      <c r="H51" s="5"/>
      <c r="I51" s="5"/>
      <c r="J51" s="5"/>
      <c r="K51" s="5"/>
      <c r="O51" s="252"/>
    </row>
    <row r="52" spans="1:15" x14ac:dyDescent="0.25">
      <c r="A52" s="5" t="s">
        <v>5095</v>
      </c>
      <c r="B52" s="5">
        <v>27</v>
      </c>
      <c r="C52" s="5">
        <v>0</v>
      </c>
      <c r="D52" s="5">
        <v>0</v>
      </c>
      <c r="E52" s="24"/>
      <c r="F52" s="5"/>
      <c r="G52" s="5"/>
      <c r="H52" s="5"/>
      <c r="I52" s="5"/>
      <c r="J52" s="5"/>
      <c r="K52" s="5"/>
      <c r="O52" s="252"/>
    </row>
    <row r="53" spans="1:15" x14ac:dyDescent="0.25">
      <c r="A53" s="5" t="s">
        <v>5090</v>
      </c>
      <c r="B53" s="5">
        <v>28</v>
      </c>
      <c r="C53" s="5">
        <v>0</v>
      </c>
      <c r="D53" s="5">
        <v>0</v>
      </c>
      <c r="E53" s="24"/>
      <c r="F53" s="5"/>
      <c r="G53" s="5"/>
      <c r="H53" s="5"/>
      <c r="I53" s="5"/>
      <c r="J53" s="5"/>
      <c r="K53" s="5"/>
      <c r="O53" s="252"/>
    </row>
    <row r="54" spans="1:15" x14ac:dyDescent="0.25">
      <c r="A54" s="5" t="s">
        <v>5091</v>
      </c>
      <c r="B54" s="5">
        <v>0</v>
      </c>
      <c r="C54" s="5">
        <v>0</v>
      </c>
      <c r="D54" s="5">
        <v>0</v>
      </c>
      <c r="E54" s="24"/>
      <c r="F54" s="5"/>
      <c r="G54" s="5"/>
      <c r="H54" s="5"/>
      <c r="I54" s="5"/>
      <c r="J54" s="5"/>
      <c r="K54" s="5"/>
      <c r="O54" s="252"/>
    </row>
    <row r="55" spans="1:15" x14ac:dyDescent="0.25">
      <c r="A55" s="5" t="s">
        <v>4487</v>
      </c>
      <c r="B55" s="5">
        <v>0</v>
      </c>
      <c r="C55" s="5">
        <v>0</v>
      </c>
      <c r="D55" s="5">
        <v>0</v>
      </c>
      <c r="E55" s="24"/>
      <c r="F55" s="5"/>
      <c r="G55" s="5"/>
      <c r="H55" s="5"/>
      <c r="I55" s="5"/>
      <c r="J55" s="5"/>
      <c r="K55" s="5"/>
      <c r="O55" s="252"/>
    </row>
    <row r="56" spans="1:15" x14ac:dyDescent="0.25">
      <c r="A56" s="5" t="s">
        <v>5089</v>
      </c>
      <c r="B56" s="5">
        <v>0</v>
      </c>
      <c r="C56" s="5">
        <v>0</v>
      </c>
      <c r="D56" s="5">
        <v>0</v>
      </c>
      <c r="E56" s="24"/>
      <c r="F56" s="5"/>
      <c r="G56" s="5"/>
      <c r="H56" s="5"/>
      <c r="I56" s="5"/>
      <c r="J56" s="5"/>
      <c r="K56" s="5"/>
      <c r="O56" s="252"/>
    </row>
    <row r="57" spans="1:15" x14ac:dyDescent="0.25">
      <c r="A57" s="5" t="s">
        <v>5098</v>
      </c>
      <c r="B57" s="5">
        <v>26</v>
      </c>
      <c r="C57" s="5">
        <v>0</v>
      </c>
      <c r="D57" s="5">
        <v>0</v>
      </c>
      <c r="E57" s="264"/>
      <c r="F57" s="5"/>
      <c r="G57" s="5"/>
      <c r="H57" s="5"/>
      <c r="I57" s="5"/>
      <c r="J57" s="5"/>
      <c r="K57" s="5"/>
      <c r="O57" s="252"/>
    </row>
    <row r="58" spans="1:15" x14ac:dyDescent="0.25">
      <c r="A58" s="5" t="s">
        <v>5099</v>
      </c>
      <c r="B58" s="5">
        <v>28</v>
      </c>
      <c r="C58" s="5">
        <v>0</v>
      </c>
      <c r="D58" s="5">
        <v>0</v>
      </c>
      <c r="E58" s="24"/>
      <c r="F58" s="5"/>
      <c r="G58" s="5"/>
      <c r="H58" s="5"/>
      <c r="I58" s="5"/>
      <c r="J58" s="5"/>
      <c r="K58" s="5"/>
      <c r="O58" s="252"/>
    </row>
    <row r="59" spans="1:15" x14ac:dyDescent="0.25">
      <c r="A59" s="5" t="s">
        <v>5762</v>
      </c>
      <c r="B59" s="5">
        <v>31</v>
      </c>
      <c r="C59" s="5">
        <v>0</v>
      </c>
      <c r="D59" s="5">
        <v>0</v>
      </c>
      <c r="E59" s="24"/>
      <c r="F59" s="5"/>
      <c r="G59" s="5"/>
      <c r="H59" s="5"/>
      <c r="I59" s="5"/>
      <c r="J59" s="5"/>
      <c r="K59" s="5"/>
      <c r="O59" s="252"/>
    </row>
    <row r="60" spans="1:15" x14ac:dyDescent="0.25">
      <c r="A60" s="5" t="s">
        <v>5763</v>
      </c>
      <c r="B60" s="5">
        <v>0</v>
      </c>
      <c r="C60" s="5">
        <v>0</v>
      </c>
      <c r="D60" s="5">
        <v>0</v>
      </c>
      <c r="E60" s="264"/>
      <c r="F60" s="5"/>
      <c r="G60" s="5"/>
      <c r="H60" s="5"/>
      <c r="I60" s="5"/>
      <c r="J60" s="5"/>
      <c r="K60" s="5"/>
      <c r="O60" s="252"/>
    </row>
    <row r="61" spans="1:15" x14ac:dyDescent="0.25">
      <c r="A61" s="472" t="s">
        <v>6506</v>
      </c>
      <c r="B61" s="94">
        <f>SUM(B43:B60)</f>
        <v>324</v>
      </c>
      <c r="C61" s="94">
        <f>SUM(C43:C60)</f>
        <v>0</v>
      </c>
      <c r="D61" s="94">
        <f>SUM(D43:D60)</f>
        <v>1</v>
      </c>
      <c r="E61" s="467">
        <f>SUM(B61:D61)</f>
        <v>325</v>
      </c>
      <c r="F61" s="5"/>
      <c r="G61" s="5"/>
      <c r="H61" s="5"/>
      <c r="I61" s="5"/>
      <c r="J61" s="5"/>
      <c r="K61" s="5"/>
      <c r="O61" s="252"/>
    </row>
    <row r="62" spans="1:15" ht="30.6" customHeight="1" x14ac:dyDescent="0.25">
      <c r="A62" s="356" t="s">
        <v>6518</v>
      </c>
      <c r="B62" s="5"/>
      <c r="C62" s="5"/>
      <c r="D62" s="5"/>
      <c r="E62" s="467"/>
      <c r="F62" s="5"/>
      <c r="G62" s="5"/>
      <c r="H62" s="5"/>
      <c r="I62" s="5"/>
      <c r="J62" s="5"/>
      <c r="K62" s="5"/>
      <c r="O62" s="252"/>
    </row>
    <row r="63" spans="1:15" x14ac:dyDescent="0.25">
      <c r="A63" s="5" t="s">
        <v>4525</v>
      </c>
      <c r="B63" s="5">
        <v>0</v>
      </c>
      <c r="C63" s="5">
        <v>0</v>
      </c>
      <c r="D63" s="5">
        <v>0</v>
      </c>
      <c r="E63" s="467"/>
      <c r="F63" s="5"/>
      <c r="G63" s="5"/>
      <c r="H63" s="5"/>
      <c r="I63" s="5"/>
      <c r="J63" s="5"/>
      <c r="K63" s="5"/>
      <c r="O63" s="252"/>
    </row>
    <row r="64" spans="1:15" x14ac:dyDescent="0.25">
      <c r="A64" s="5" t="s">
        <v>4526</v>
      </c>
      <c r="B64" s="5">
        <v>0</v>
      </c>
      <c r="C64" s="5">
        <v>0</v>
      </c>
      <c r="D64" s="5">
        <v>0</v>
      </c>
      <c r="E64" s="467"/>
      <c r="F64" s="5"/>
      <c r="G64" s="5"/>
      <c r="H64" s="5"/>
      <c r="I64" s="5"/>
      <c r="J64" s="5"/>
      <c r="K64" s="5"/>
      <c r="O64" s="252"/>
    </row>
    <row r="65" spans="1:17" x14ac:dyDescent="0.25">
      <c r="A65" s="5" t="s">
        <v>5100</v>
      </c>
      <c r="B65" s="5">
        <v>25</v>
      </c>
      <c r="C65" s="5">
        <v>0</v>
      </c>
      <c r="D65" s="5">
        <v>0</v>
      </c>
      <c r="E65" s="467"/>
      <c r="F65" s="5"/>
      <c r="G65" s="5"/>
      <c r="H65" s="5"/>
      <c r="I65" s="5"/>
      <c r="J65" s="5"/>
      <c r="K65" s="5"/>
      <c r="O65" s="252"/>
    </row>
    <row r="66" spans="1:17" x14ac:dyDescent="0.25">
      <c r="A66" s="5" t="s">
        <v>5101</v>
      </c>
      <c r="B66" s="5">
        <v>23</v>
      </c>
      <c r="C66" s="5">
        <v>0</v>
      </c>
      <c r="D66" s="5">
        <v>0</v>
      </c>
      <c r="E66" s="467"/>
      <c r="F66" s="5"/>
      <c r="G66" s="5"/>
      <c r="H66" s="5"/>
      <c r="I66" s="5"/>
      <c r="J66" s="5"/>
      <c r="K66" s="5"/>
      <c r="O66" s="252"/>
    </row>
    <row r="67" spans="1:17" x14ac:dyDescent="0.25">
      <c r="A67" s="5" t="s">
        <v>5765</v>
      </c>
      <c r="B67" s="5">
        <v>22</v>
      </c>
      <c r="C67" s="5">
        <v>0</v>
      </c>
      <c r="D67" s="5">
        <v>0</v>
      </c>
      <c r="E67" s="467"/>
      <c r="F67" s="5"/>
      <c r="G67" s="5"/>
      <c r="H67" s="5"/>
      <c r="I67" s="5"/>
      <c r="J67" s="5"/>
      <c r="K67" s="5"/>
      <c r="O67" s="252"/>
    </row>
    <row r="68" spans="1:17" x14ac:dyDescent="0.25">
      <c r="A68" s="5" t="s">
        <v>5764</v>
      </c>
      <c r="B68" s="5">
        <v>20</v>
      </c>
      <c r="C68" s="5">
        <v>0</v>
      </c>
      <c r="D68" s="5">
        <v>0</v>
      </c>
      <c r="E68" s="467"/>
      <c r="F68" s="5"/>
      <c r="G68" s="5"/>
      <c r="H68" s="5"/>
      <c r="I68" s="5"/>
      <c r="J68" s="5"/>
      <c r="K68" s="5"/>
      <c r="O68" s="252"/>
    </row>
    <row r="69" spans="1:17" x14ac:dyDescent="0.25">
      <c r="A69" s="472" t="s">
        <v>6506</v>
      </c>
      <c r="B69" s="94">
        <f>SUM(B63:B68)</f>
        <v>90</v>
      </c>
      <c r="C69" s="94">
        <f>SUM(C63:C68)</f>
        <v>0</v>
      </c>
      <c r="D69" s="94">
        <f>SUM(D63:D68)</f>
        <v>0</v>
      </c>
      <c r="E69" s="467">
        <f>SUM(B69:D69)</f>
        <v>90</v>
      </c>
      <c r="F69" s="5"/>
      <c r="G69" s="5"/>
      <c r="H69" s="5"/>
      <c r="I69" s="5"/>
      <c r="J69" s="5"/>
      <c r="K69" s="5"/>
      <c r="O69" s="252"/>
    </row>
    <row r="70" spans="1:17" x14ac:dyDescent="0.25">
      <c r="A70" s="84" t="s">
        <v>6519</v>
      </c>
      <c r="B70" s="5"/>
      <c r="C70" s="5"/>
      <c r="D70" s="5"/>
      <c r="E70" s="264"/>
      <c r="F70" s="5"/>
      <c r="G70" s="5"/>
      <c r="H70" s="5"/>
      <c r="I70" s="5"/>
      <c r="J70" s="5"/>
      <c r="K70" s="5"/>
      <c r="O70" s="252"/>
    </row>
    <row r="71" spans="1:17" x14ac:dyDescent="0.25">
      <c r="A71" s="6" t="s">
        <v>6500</v>
      </c>
      <c r="B71" s="5">
        <v>25</v>
      </c>
      <c r="C71" s="5">
        <v>0</v>
      </c>
      <c r="D71" s="5">
        <v>0</v>
      </c>
      <c r="E71" s="264"/>
      <c r="F71" s="5"/>
      <c r="G71" s="5"/>
      <c r="H71" s="5"/>
      <c r="I71" s="5"/>
      <c r="J71" s="5"/>
      <c r="K71" s="5"/>
      <c r="O71" s="252"/>
    </row>
    <row r="72" spans="1:17" x14ac:dyDescent="0.25">
      <c r="A72" s="6" t="s">
        <v>6501</v>
      </c>
      <c r="B72" s="5">
        <v>25</v>
      </c>
      <c r="C72" s="5">
        <v>0</v>
      </c>
      <c r="D72" s="5">
        <v>0</v>
      </c>
      <c r="E72" s="264"/>
      <c r="F72" s="5"/>
      <c r="G72" s="5"/>
      <c r="H72" s="5"/>
      <c r="I72" s="5"/>
      <c r="J72" s="5"/>
      <c r="K72" s="5"/>
      <c r="O72" s="252"/>
    </row>
    <row r="73" spans="1:17" x14ac:dyDescent="0.25">
      <c r="A73" s="472" t="s">
        <v>6506</v>
      </c>
      <c r="B73" s="94">
        <f>SUM(B71:B72)</f>
        <v>50</v>
      </c>
      <c r="C73" s="94">
        <f>SUM(C71:C72)</f>
        <v>0</v>
      </c>
      <c r="D73" s="94">
        <f>SUM(D71:D72)</f>
        <v>0</v>
      </c>
      <c r="E73" s="467">
        <f>SUM(B73:D73)</f>
        <v>50</v>
      </c>
      <c r="F73" s="5"/>
      <c r="G73" s="5"/>
      <c r="H73" s="5"/>
      <c r="I73" s="5"/>
      <c r="J73" s="5"/>
      <c r="K73" s="5"/>
      <c r="O73" s="252"/>
    </row>
    <row r="74" spans="1:17" ht="21" x14ac:dyDescent="0.35">
      <c r="A74" s="492" t="s">
        <v>6504</v>
      </c>
      <c r="B74" s="484">
        <f>B33+B41+B61+B69+B73</f>
        <v>560</v>
      </c>
      <c r="C74" s="484">
        <f>C33+C41+C61+C69+C73</f>
        <v>145</v>
      </c>
      <c r="D74" s="484">
        <f>D33+D41+D61+D69+D73</f>
        <v>4</v>
      </c>
      <c r="E74" s="489">
        <f>E33+E41+E61+E69+E73</f>
        <v>709</v>
      </c>
      <c r="F74" s="486"/>
      <c r="G74" s="486"/>
      <c r="H74" s="486"/>
      <c r="I74" s="486"/>
      <c r="J74" s="486"/>
      <c r="K74" s="486"/>
      <c r="L74" s="487"/>
      <c r="M74" s="487"/>
      <c r="N74" s="487"/>
      <c r="O74" s="487"/>
      <c r="P74" s="487"/>
      <c r="Q74" s="487"/>
    </row>
    <row r="75" spans="1:17" x14ac:dyDescent="0.25">
      <c r="A75" s="472"/>
      <c r="B75" s="94"/>
      <c r="C75" s="94"/>
      <c r="D75" s="94"/>
      <c r="E75" s="467"/>
      <c r="F75" s="5"/>
      <c r="G75" s="5"/>
      <c r="H75" s="5"/>
      <c r="I75" s="5"/>
      <c r="J75" s="5"/>
      <c r="K75" s="5"/>
      <c r="O75" s="252"/>
    </row>
    <row r="76" spans="1:17" ht="20.25" x14ac:dyDescent="0.25">
      <c r="A76" s="547" t="s">
        <v>6507</v>
      </c>
      <c r="B76" s="548"/>
      <c r="C76" s="548"/>
      <c r="D76" s="548"/>
      <c r="E76" s="549"/>
      <c r="F76" s="5"/>
      <c r="G76" s="5"/>
      <c r="H76" s="5"/>
      <c r="I76" s="5"/>
      <c r="J76" s="5"/>
      <c r="K76" s="5"/>
      <c r="O76" s="252"/>
    </row>
    <row r="77" spans="1:17" ht="36" customHeight="1" x14ac:dyDescent="0.25">
      <c r="A77" s="350" t="s">
        <v>6520</v>
      </c>
      <c r="B77" s="5"/>
      <c r="C77" s="5"/>
      <c r="D77" s="5"/>
      <c r="E77" s="5"/>
      <c r="F77" s="5"/>
      <c r="G77" s="5"/>
      <c r="H77" s="5"/>
      <c r="I77" s="5"/>
      <c r="J77" s="5"/>
      <c r="K77" s="5"/>
      <c r="N77" s="220"/>
      <c r="O77" s="303"/>
    </row>
    <row r="78" spans="1:17" x14ac:dyDescent="0.25">
      <c r="A78" s="62">
        <v>611</v>
      </c>
      <c r="B78" s="5">
        <v>0</v>
      </c>
      <c r="C78" s="5">
        <v>0</v>
      </c>
      <c r="D78" s="5">
        <v>0</v>
      </c>
      <c r="E78" s="135"/>
      <c r="F78" s="5"/>
      <c r="G78" s="5"/>
      <c r="H78" s="5"/>
      <c r="I78" s="5"/>
      <c r="J78" s="5"/>
      <c r="K78" s="5"/>
      <c r="M78" s="451"/>
      <c r="N78" s="451"/>
      <c r="O78" s="220"/>
    </row>
    <row r="79" spans="1:17" x14ac:dyDescent="0.25">
      <c r="A79" s="62">
        <v>621</v>
      </c>
      <c r="B79" s="5">
        <v>4</v>
      </c>
      <c r="C79" s="5">
        <v>25</v>
      </c>
      <c r="D79" s="5">
        <v>0</v>
      </c>
      <c r="E79" s="135"/>
      <c r="F79" s="5"/>
      <c r="G79" s="5"/>
      <c r="H79" s="5"/>
      <c r="I79" s="5"/>
      <c r="J79" s="5"/>
      <c r="K79" s="5"/>
      <c r="M79" s="451"/>
      <c r="N79" s="8"/>
    </row>
    <row r="80" spans="1:17" x14ac:dyDescent="0.25">
      <c r="A80" s="62">
        <v>631</v>
      </c>
      <c r="B80" s="5">
        <v>0</v>
      </c>
      <c r="C80" s="5">
        <v>19</v>
      </c>
      <c r="D80" s="108">
        <v>1</v>
      </c>
      <c r="E80" s="500" t="s">
        <v>2950</v>
      </c>
      <c r="F80" s="108"/>
      <c r="G80" s="108"/>
      <c r="H80" s="108"/>
      <c r="I80" s="108"/>
      <c r="J80" s="108"/>
      <c r="K80" s="108"/>
      <c r="M80" s="451"/>
      <c r="N80" s="8"/>
    </row>
    <row r="81" spans="1:16" x14ac:dyDescent="0.25">
      <c r="A81" s="359">
        <v>641</v>
      </c>
      <c r="B81" s="5">
        <v>2</v>
      </c>
      <c r="C81" s="5">
        <v>23</v>
      </c>
      <c r="D81" s="108">
        <v>0</v>
      </c>
      <c r="E81" s="108"/>
      <c r="F81" s="108"/>
      <c r="G81" s="108"/>
      <c r="H81" s="108"/>
      <c r="I81" s="108"/>
      <c r="J81" s="108"/>
      <c r="K81" s="108"/>
      <c r="N81" s="220"/>
    </row>
    <row r="82" spans="1:16" x14ac:dyDescent="0.25">
      <c r="A82" s="473" t="s">
        <v>6506</v>
      </c>
      <c r="B82" s="170">
        <f>SUM(B78:B81)</f>
        <v>6</v>
      </c>
      <c r="C82" s="170">
        <f>SUM(C78:C81)</f>
        <v>67</v>
      </c>
      <c r="D82" s="469">
        <f>SUM(D78:D81)</f>
        <v>1</v>
      </c>
      <c r="E82" s="468">
        <f>SUM(B82:D82)</f>
        <v>74</v>
      </c>
      <c r="F82" s="108"/>
      <c r="G82" s="108"/>
      <c r="H82" s="108"/>
      <c r="I82" s="108"/>
      <c r="J82" s="108"/>
      <c r="K82" s="108"/>
      <c r="N82" s="220"/>
    </row>
    <row r="83" spans="1:16" ht="18" customHeight="1" x14ac:dyDescent="0.25">
      <c r="A83" s="474" t="s">
        <v>6521</v>
      </c>
      <c r="B83" s="24"/>
      <c r="C83" s="24"/>
      <c r="D83" s="108"/>
      <c r="E83" s="108"/>
      <c r="F83" s="108"/>
      <c r="G83" s="108"/>
      <c r="H83" s="108"/>
      <c r="I83" s="108"/>
      <c r="J83" s="108"/>
      <c r="K83" s="108"/>
      <c r="O83" s="220"/>
      <c r="P83" s="220"/>
    </row>
    <row r="84" spans="1:16" x14ac:dyDescent="0.25">
      <c r="A84" s="359">
        <v>511</v>
      </c>
      <c r="B84" s="24">
        <v>0</v>
      </c>
      <c r="C84" s="24">
        <v>25</v>
      </c>
      <c r="D84" s="5">
        <v>1</v>
      </c>
      <c r="E84" s="500" t="s">
        <v>2950</v>
      </c>
      <c r="F84" s="108"/>
      <c r="G84" s="108"/>
      <c r="H84" s="108"/>
      <c r="I84" s="108"/>
      <c r="J84" s="108"/>
      <c r="K84" s="108"/>
      <c r="M84" s="451"/>
      <c r="N84" s="220"/>
      <c r="O84" s="220"/>
    </row>
    <row r="85" spans="1:16" x14ac:dyDescent="0.25">
      <c r="A85" s="62">
        <v>521</v>
      </c>
      <c r="B85" s="5">
        <v>0</v>
      </c>
      <c r="C85" s="24">
        <v>21</v>
      </c>
      <c r="D85" s="5">
        <v>0</v>
      </c>
      <c r="E85" s="108"/>
      <c r="F85" s="108"/>
      <c r="G85" s="108"/>
      <c r="H85" s="108"/>
      <c r="I85" s="108"/>
      <c r="J85" s="108"/>
      <c r="K85" s="108"/>
      <c r="M85" s="451"/>
      <c r="N85" s="8"/>
    </row>
    <row r="86" spans="1:16" x14ac:dyDescent="0.25">
      <c r="A86" s="62">
        <v>531</v>
      </c>
      <c r="B86" s="5">
        <v>0</v>
      </c>
      <c r="C86" s="24">
        <v>18</v>
      </c>
      <c r="D86" s="5">
        <v>0</v>
      </c>
      <c r="E86" s="108"/>
      <c r="F86" s="108"/>
      <c r="G86" s="108"/>
      <c r="H86" s="108"/>
      <c r="I86" s="108"/>
      <c r="J86" s="108"/>
      <c r="K86" s="108"/>
      <c r="M86" s="451"/>
      <c r="N86" s="8"/>
      <c r="P86" s="220"/>
    </row>
    <row r="87" spans="1:16" x14ac:dyDescent="0.25">
      <c r="A87" s="361">
        <v>541</v>
      </c>
      <c r="B87" s="108">
        <v>0</v>
      </c>
      <c r="C87" s="5">
        <v>16</v>
      </c>
      <c r="D87" s="108">
        <v>1</v>
      </c>
      <c r="E87" s="108"/>
      <c r="F87" s="108"/>
      <c r="G87" s="108"/>
      <c r="H87" s="108"/>
      <c r="I87" s="108"/>
      <c r="J87" s="108"/>
      <c r="K87" s="108"/>
    </row>
    <row r="88" spans="1:16" x14ac:dyDescent="0.25">
      <c r="A88" s="468" t="s">
        <v>6506</v>
      </c>
      <c r="B88" s="469">
        <f>SUM(B84:B87)</f>
        <v>0</v>
      </c>
      <c r="C88" s="469">
        <f>SUM(C84:C87)</f>
        <v>80</v>
      </c>
      <c r="D88" s="469">
        <f>SUM(D84:D87)</f>
        <v>2</v>
      </c>
      <c r="E88" s="468">
        <f>SUM(B88:D88)</f>
        <v>82</v>
      </c>
      <c r="F88" s="108"/>
      <c r="G88" s="108"/>
      <c r="H88" s="108"/>
      <c r="I88" s="108"/>
      <c r="J88" s="108"/>
      <c r="K88" s="108"/>
    </row>
    <row r="89" spans="1:16" ht="27" customHeight="1" x14ac:dyDescent="0.25">
      <c r="A89" s="353" t="s">
        <v>6522</v>
      </c>
      <c r="B89" s="108"/>
      <c r="C89" s="108"/>
      <c r="D89" s="108"/>
      <c r="E89" s="108"/>
      <c r="F89" s="108"/>
      <c r="G89" s="108"/>
      <c r="H89" s="108"/>
      <c r="I89" s="108"/>
      <c r="J89" s="108"/>
      <c r="K89" s="108"/>
    </row>
    <row r="90" spans="1:16" x14ac:dyDescent="0.25">
      <c r="A90" s="361" t="s">
        <v>6383</v>
      </c>
      <c r="B90" s="108">
        <v>2</v>
      </c>
      <c r="C90" s="108">
        <v>26</v>
      </c>
      <c r="D90" s="108">
        <v>0</v>
      </c>
      <c r="E90" s="108"/>
      <c r="F90" s="108"/>
      <c r="G90" s="108"/>
      <c r="H90" s="108"/>
      <c r="I90" s="108"/>
      <c r="J90" s="108"/>
      <c r="K90" s="108"/>
    </row>
    <row r="91" spans="1:16" x14ac:dyDescent="0.25">
      <c r="A91" s="468" t="s">
        <v>6506</v>
      </c>
      <c r="B91" s="469">
        <f>SUM(B90)</f>
        <v>2</v>
      </c>
      <c r="C91" s="469">
        <f>SUM(C90)</f>
        <v>26</v>
      </c>
      <c r="D91" s="469">
        <f>SUM(D90)</f>
        <v>0</v>
      </c>
      <c r="E91" s="468">
        <f>SUM(B91:D91)</f>
        <v>28</v>
      </c>
      <c r="F91" s="108"/>
      <c r="G91" s="108"/>
      <c r="H91" s="108"/>
      <c r="I91" s="108"/>
      <c r="J91" s="108"/>
      <c r="K91" s="108"/>
    </row>
    <row r="92" spans="1:16" ht="46.15" customHeight="1" x14ac:dyDescent="0.25">
      <c r="A92" s="462" t="s">
        <v>6523</v>
      </c>
      <c r="B92" s="108"/>
      <c r="C92" s="108"/>
      <c r="D92" s="108"/>
      <c r="E92" s="108"/>
      <c r="F92" s="108"/>
      <c r="G92" s="108"/>
      <c r="H92" s="108"/>
      <c r="I92" s="108"/>
      <c r="J92" s="108"/>
      <c r="K92" s="108"/>
    </row>
    <row r="93" spans="1:16" x14ac:dyDescent="0.25">
      <c r="A93" s="463" t="s">
        <v>6385</v>
      </c>
      <c r="B93" s="108">
        <v>2</v>
      </c>
      <c r="C93" s="108">
        <v>26</v>
      </c>
      <c r="D93" s="108">
        <v>0</v>
      </c>
      <c r="E93" s="108"/>
      <c r="F93" s="108"/>
      <c r="G93" s="108"/>
      <c r="H93" s="108"/>
      <c r="I93" s="108"/>
      <c r="J93" s="108"/>
      <c r="K93" s="108"/>
    </row>
    <row r="94" spans="1:16" x14ac:dyDescent="0.25">
      <c r="A94" s="468" t="s">
        <v>6506</v>
      </c>
      <c r="B94" s="469">
        <f>SUM(B93)</f>
        <v>2</v>
      </c>
      <c r="C94" s="469">
        <f>SUM(C93)</f>
        <v>26</v>
      </c>
      <c r="D94" s="469">
        <f>SUM(D93)</f>
        <v>0</v>
      </c>
      <c r="E94" s="468">
        <f>SUM(B94:D94)</f>
        <v>28</v>
      </c>
      <c r="F94" s="108"/>
      <c r="G94" s="108"/>
      <c r="H94" s="108"/>
      <c r="I94" s="108"/>
      <c r="J94" s="108"/>
      <c r="K94" s="108"/>
    </row>
    <row r="95" spans="1:16" ht="34.15" customHeight="1" x14ac:dyDescent="0.25">
      <c r="A95" s="462" t="s">
        <v>6524</v>
      </c>
      <c r="B95" s="108"/>
      <c r="C95" s="108"/>
      <c r="D95" s="108"/>
      <c r="E95" s="108"/>
      <c r="F95" s="108"/>
      <c r="G95" s="108"/>
      <c r="H95" s="108"/>
      <c r="I95" s="108"/>
      <c r="J95" s="108"/>
      <c r="K95" s="108"/>
    </row>
    <row r="96" spans="1:16" x14ac:dyDescent="0.25">
      <c r="A96" s="361" t="s">
        <v>6387</v>
      </c>
      <c r="B96" s="108">
        <v>0</v>
      </c>
      <c r="C96" s="108">
        <v>25</v>
      </c>
      <c r="D96" s="108">
        <v>0</v>
      </c>
      <c r="E96" s="108"/>
      <c r="F96" s="108"/>
      <c r="G96" s="108"/>
      <c r="H96" s="108"/>
      <c r="I96" s="108"/>
      <c r="J96" s="108"/>
      <c r="K96" s="108"/>
    </row>
    <row r="97" spans="1:17" x14ac:dyDescent="0.25">
      <c r="A97" s="468" t="s">
        <v>6506</v>
      </c>
      <c r="B97" s="469">
        <f>SUM(B96)</f>
        <v>0</v>
      </c>
      <c r="C97" s="469">
        <f>SUM(C96)</f>
        <v>25</v>
      </c>
      <c r="D97" s="469">
        <f>SUM(D96)</f>
        <v>0</v>
      </c>
      <c r="E97" s="468">
        <f>SUM(B97:D97)</f>
        <v>25</v>
      </c>
      <c r="F97" s="108"/>
      <c r="G97" s="108"/>
      <c r="H97" s="108"/>
      <c r="I97" s="108"/>
      <c r="J97" s="108"/>
      <c r="K97" s="108"/>
    </row>
    <row r="98" spans="1:17" ht="46.9" customHeight="1" x14ac:dyDescent="0.25">
      <c r="A98" s="353" t="s">
        <v>6525</v>
      </c>
      <c r="B98" s="108"/>
      <c r="C98" s="108"/>
      <c r="D98" s="108"/>
      <c r="E98" s="260"/>
      <c r="F98" s="108"/>
      <c r="G98" s="108"/>
      <c r="H98" s="108"/>
      <c r="I98" s="108"/>
      <c r="J98" s="108"/>
      <c r="K98" s="108"/>
      <c r="O98" s="220"/>
    </row>
    <row r="99" spans="1:17" ht="15.75" thickBot="1" x14ac:dyDescent="0.3">
      <c r="A99" s="98" t="s">
        <v>2986</v>
      </c>
      <c r="B99" s="108">
        <v>0</v>
      </c>
      <c r="C99" s="108">
        <v>0</v>
      </c>
      <c r="D99" s="108">
        <v>0</v>
      </c>
      <c r="E99" s="108"/>
      <c r="F99" s="108"/>
      <c r="G99" s="108"/>
      <c r="H99" s="108"/>
      <c r="I99" s="108"/>
      <c r="J99" s="108"/>
      <c r="K99" s="108"/>
      <c r="O99" s="220"/>
    </row>
    <row r="100" spans="1:17" x14ac:dyDescent="0.25">
      <c r="A100" s="108" t="s">
        <v>6494</v>
      </c>
      <c r="B100" s="5">
        <v>0</v>
      </c>
      <c r="C100" s="108">
        <v>22</v>
      </c>
      <c r="D100" s="5">
        <v>0</v>
      </c>
      <c r="E100" s="135"/>
      <c r="F100" s="5"/>
      <c r="G100" s="5"/>
      <c r="H100" s="5"/>
      <c r="I100" s="5"/>
      <c r="J100" s="5"/>
      <c r="K100" s="5"/>
    </row>
    <row r="101" spans="1:17" x14ac:dyDescent="0.25">
      <c r="A101" s="5" t="s">
        <v>6495</v>
      </c>
      <c r="B101" s="5">
        <v>0</v>
      </c>
      <c r="C101" s="5">
        <v>25</v>
      </c>
      <c r="D101" s="5">
        <v>0</v>
      </c>
      <c r="E101" s="5"/>
      <c r="F101" s="5"/>
      <c r="G101" s="5"/>
      <c r="H101" s="5"/>
      <c r="I101" s="5"/>
      <c r="J101" s="5"/>
      <c r="K101" s="5"/>
    </row>
    <row r="102" spans="1:17" x14ac:dyDescent="0.25">
      <c r="A102" s="5" t="s">
        <v>6496</v>
      </c>
      <c r="B102" s="5">
        <v>0</v>
      </c>
      <c r="C102" s="5">
        <v>21</v>
      </c>
      <c r="D102" s="5">
        <v>0</v>
      </c>
      <c r="E102" s="5"/>
      <c r="F102" s="5"/>
      <c r="G102" s="5"/>
      <c r="H102" s="5"/>
      <c r="I102" s="5"/>
      <c r="J102" s="5"/>
      <c r="K102" s="5"/>
      <c r="O102" s="220"/>
    </row>
    <row r="103" spans="1:17" x14ac:dyDescent="0.25">
      <c r="A103" s="94" t="s">
        <v>6506</v>
      </c>
      <c r="B103" s="94">
        <f>SUM(B99:B102)</f>
        <v>0</v>
      </c>
      <c r="C103" s="94">
        <f>SUM(C99:C102)</f>
        <v>68</v>
      </c>
      <c r="D103" s="94">
        <f>SUM(D99:D102)</f>
        <v>0</v>
      </c>
      <c r="E103" s="466">
        <f>SUM(B103:D103)</f>
        <v>68</v>
      </c>
      <c r="F103" s="5"/>
      <c r="G103" s="5"/>
      <c r="H103" s="5"/>
      <c r="I103" s="5"/>
      <c r="J103" s="5"/>
      <c r="K103" s="5"/>
      <c r="O103" s="220"/>
    </row>
    <row r="104" spans="1:17" ht="46.15" customHeight="1" x14ac:dyDescent="0.25">
      <c r="A104" s="356" t="s">
        <v>6526</v>
      </c>
      <c r="B104" s="5"/>
      <c r="C104" s="5"/>
      <c r="D104" s="5"/>
      <c r="E104" s="24"/>
      <c r="F104" s="5"/>
      <c r="G104" s="5"/>
      <c r="H104" s="5"/>
      <c r="I104" s="5"/>
      <c r="J104" s="5"/>
      <c r="K104" s="5"/>
      <c r="O104" s="220"/>
    </row>
    <row r="105" spans="1:17" x14ac:dyDescent="0.25">
      <c r="A105" s="5" t="s">
        <v>4347</v>
      </c>
      <c r="B105" s="5">
        <v>0</v>
      </c>
      <c r="C105" s="506">
        <v>0</v>
      </c>
      <c r="D105" s="5">
        <v>0</v>
      </c>
      <c r="E105" s="24"/>
      <c r="F105" s="5"/>
      <c r="G105" s="5"/>
      <c r="H105" s="5"/>
      <c r="I105" s="5"/>
      <c r="J105" s="5"/>
      <c r="K105" s="5"/>
      <c r="O105" s="220"/>
    </row>
    <row r="106" spans="1:17" x14ac:dyDescent="0.25">
      <c r="A106" s="5" t="s">
        <v>6502</v>
      </c>
      <c r="B106" s="5">
        <v>2</v>
      </c>
      <c r="C106" s="506">
        <v>25</v>
      </c>
      <c r="D106" s="5">
        <v>1</v>
      </c>
      <c r="E106" s="264"/>
      <c r="F106" s="5"/>
      <c r="G106" s="5"/>
      <c r="H106" s="5"/>
      <c r="I106" s="5"/>
      <c r="J106" s="5"/>
      <c r="K106" s="5"/>
      <c r="O106" s="220"/>
    </row>
    <row r="107" spans="1:17" x14ac:dyDescent="0.25">
      <c r="A107" s="5" t="s">
        <v>4349</v>
      </c>
      <c r="B107" s="5">
        <v>1</v>
      </c>
      <c r="C107" s="506">
        <v>22</v>
      </c>
      <c r="D107" s="5">
        <v>1</v>
      </c>
      <c r="E107" s="264" t="s">
        <v>2950</v>
      </c>
      <c r="F107" s="5"/>
      <c r="G107" s="5"/>
      <c r="H107" s="5"/>
      <c r="I107" s="5"/>
      <c r="J107" s="5"/>
      <c r="K107" s="5"/>
      <c r="O107" s="220"/>
    </row>
    <row r="108" spans="1:17" x14ac:dyDescent="0.25">
      <c r="A108" s="5" t="s">
        <v>4350</v>
      </c>
      <c r="B108" s="5">
        <v>2</v>
      </c>
      <c r="C108" s="506">
        <v>21</v>
      </c>
      <c r="D108" s="5">
        <v>0</v>
      </c>
      <c r="E108" s="24"/>
      <c r="F108" s="5"/>
      <c r="G108" s="5"/>
      <c r="H108" s="5"/>
      <c r="I108" s="5"/>
      <c r="J108" s="5"/>
      <c r="K108" s="5"/>
      <c r="O108" s="220"/>
    </row>
    <row r="109" spans="1:17" x14ac:dyDescent="0.25">
      <c r="A109" s="94" t="s">
        <v>6506</v>
      </c>
      <c r="B109" s="94">
        <f>SUM(B105:B108)</f>
        <v>5</v>
      </c>
      <c r="C109" s="94">
        <f>SUM(C105:C108)</f>
        <v>68</v>
      </c>
      <c r="D109" s="94">
        <f>SUM(D105:D108)</f>
        <v>2</v>
      </c>
      <c r="E109" s="466">
        <f>SUM(B109:D109)</f>
        <v>75</v>
      </c>
      <c r="F109" s="5"/>
      <c r="G109" s="5"/>
      <c r="H109" s="5"/>
      <c r="I109" s="5"/>
      <c r="J109" s="5"/>
      <c r="K109" s="5"/>
      <c r="O109" s="220"/>
    </row>
    <row r="110" spans="1:17" ht="21" x14ac:dyDescent="0.35">
      <c r="A110" s="484" t="s">
        <v>6508</v>
      </c>
      <c r="B110" s="484">
        <f>B82+B88+B91+B94+B97+B103+B109</f>
        <v>15</v>
      </c>
      <c r="C110" s="484">
        <f>C82+C88+C91+C94+C97+C103+C109</f>
        <v>360</v>
      </c>
      <c r="D110" s="484">
        <f>D82+D88+D91+D94+D97+D103+D109</f>
        <v>5</v>
      </c>
      <c r="E110" s="489">
        <f>SUM(B110:D110)</f>
        <v>380</v>
      </c>
      <c r="F110" s="486"/>
      <c r="G110" s="486"/>
      <c r="H110" s="486"/>
      <c r="I110" s="486"/>
      <c r="J110" s="486"/>
      <c r="K110" s="486"/>
      <c r="L110" s="487"/>
      <c r="M110" s="487"/>
      <c r="N110" s="487"/>
      <c r="O110" s="491"/>
      <c r="P110" s="487"/>
      <c r="Q110" s="487"/>
    </row>
    <row r="111" spans="1:17" x14ac:dyDescent="0.25">
      <c r="A111" s="94"/>
      <c r="B111" s="94"/>
      <c r="C111" s="94"/>
      <c r="D111" s="94"/>
      <c r="E111" s="466"/>
      <c r="F111" s="5"/>
      <c r="G111" s="5"/>
      <c r="H111" s="5"/>
      <c r="I111" s="5"/>
      <c r="J111" s="5"/>
      <c r="K111" s="5"/>
      <c r="O111" s="220"/>
    </row>
    <row r="112" spans="1:17" ht="20.25" x14ac:dyDescent="0.25">
      <c r="A112" s="536" t="s">
        <v>6509</v>
      </c>
      <c r="B112" s="546"/>
      <c r="C112" s="546"/>
      <c r="D112" s="546"/>
      <c r="E112" s="546"/>
      <c r="F112" s="5"/>
      <c r="G112" s="5"/>
      <c r="H112" s="5"/>
      <c r="I112" s="5"/>
      <c r="J112" s="5"/>
      <c r="K112" s="5"/>
      <c r="O112" s="220"/>
    </row>
    <row r="113" spans="1:16" ht="28.9" customHeight="1" x14ac:dyDescent="0.25">
      <c r="A113" s="354" t="s">
        <v>6527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</row>
    <row r="114" spans="1:16" x14ac:dyDescent="0.25">
      <c r="A114" s="5" t="s">
        <v>6497</v>
      </c>
      <c r="B114" s="5">
        <v>4</v>
      </c>
      <c r="C114" s="5">
        <v>25</v>
      </c>
      <c r="D114" s="5">
        <v>0</v>
      </c>
      <c r="E114" s="264"/>
      <c r="F114" s="5"/>
      <c r="G114" s="5"/>
      <c r="H114" s="5"/>
      <c r="I114" s="5"/>
      <c r="J114" s="5"/>
      <c r="K114" s="5"/>
      <c r="O114" s="220"/>
    </row>
    <row r="115" spans="1:16" x14ac:dyDescent="0.25">
      <c r="A115" s="5" t="s">
        <v>6498</v>
      </c>
      <c r="B115" s="5">
        <v>1</v>
      </c>
      <c r="C115" s="5">
        <v>24</v>
      </c>
      <c r="D115" s="5">
        <v>0</v>
      </c>
      <c r="E115" s="5"/>
      <c r="F115" s="5"/>
      <c r="G115" s="5"/>
      <c r="H115" s="5"/>
      <c r="I115" s="5"/>
      <c r="J115" s="5"/>
      <c r="K115" s="5"/>
      <c r="O115" s="220"/>
    </row>
    <row r="116" spans="1:16" x14ac:dyDescent="0.25">
      <c r="A116" s="5" t="s">
        <v>6499</v>
      </c>
      <c r="B116" s="5">
        <v>0</v>
      </c>
      <c r="C116" s="5">
        <v>23</v>
      </c>
      <c r="D116" s="5">
        <v>1</v>
      </c>
      <c r="E116" s="135" t="s">
        <v>2950</v>
      </c>
      <c r="F116" s="5"/>
      <c r="G116" s="5"/>
      <c r="H116" s="5"/>
      <c r="I116" s="5"/>
      <c r="J116" s="5"/>
      <c r="K116" s="5"/>
    </row>
    <row r="117" spans="1:16" x14ac:dyDescent="0.25">
      <c r="A117" s="5" t="s">
        <v>5577</v>
      </c>
      <c r="B117" s="5">
        <v>0</v>
      </c>
      <c r="C117" s="5">
        <v>23</v>
      </c>
      <c r="D117" s="5">
        <v>2</v>
      </c>
      <c r="E117" s="135" t="s">
        <v>2950</v>
      </c>
      <c r="F117" s="5" t="s">
        <v>4326</v>
      </c>
      <c r="G117" s="5"/>
      <c r="H117" s="5"/>
      <c r="I117" s="5"/>
      <c r="J117" s="5"/>
      <c r="K117" s="5"/>
    </row>
    <row r="118" spans="1:16" x14ac:dyDescent="0.25">
      <c r="A118" s="94" t="s">
        <v>6506</v>
      </c>
      <c r="B118" s="94">
        <f>SUM(B114:B117)</f>
        <v>5</v>
      </c>
      <c r="C118" s="94">
        <f>SUM(C114:C117)</f>
        <v>95</v>
      </c>
      <c r="D118" s="94">
        <f>SUM(D114:D117)</f>
        <v>3</v>
      </c>
      <c r="E118" s="466">
        <f>SUM(B118:D118)</f>
        <v>103</v>
      </c>
      <c r="F118" s="5"/>
      <c r="G118" s="5"/>
      <c r="H118" s="5"/>
      <c r="I118" s="5"/>
      <c r="J118" s="5"/>
      <c r="K118" s="5"/>
      <c r="O118" s="220"/>
    </row>
    <row r="119" spans="1:16" ht="27.6" customHeight="1" x14ac:dyDescent="0.25">
      <c r="A119" s="356" t="s">
        <v>6528</v>
      </c>
      <c r="B119" s="5"/>
      <c r="C119" s="5"/>
      <c r="D119" s="5"/>
      <c r="E119" s="97"/>
      <c r="F119" s="5"/>
      <c r="G119" s="5"/>
      <c r="H119" s="5"/>
      <c r="I119" s="5"/>
      <c r="J119" s="5"/>
      <c r="K119" s="5"/>
    </row>
    <row r="120" spans="1:16" x14ac:dyDescent="0.25">
      <c r="A120" s="362" t="s">
        <v>2489</v>
      </c>
      <c r="B120" s="5">
        <v>0</v>
      </c>
      <c r="C120" s="5">
        <v>0</v>
      </c>
      <c r="D120" s="5">
        <v>0</v>
      </c>
      <c r="E120" s="3"/>
      <c r="F120" s="5"/>
      <c r="G120" s="5"/>
      <c r="H120" s="5"/>
      <c r="I120" s="5"/>
      <c r="J120" s="5"/>
      <c r="K120" s="5"/>
      <c r="O120" s="220"/>
      <c r="P120" s="220"/>
    </row>
    <row r="121" spans="1:16" x14ac:dyDescent="0.25">
      <c r="A121" s="362" t="s">
        <v>3456</v>
      </c>
      <c r="B121" s="5">
        <v>25</v>
      </c>
      <c r="C121" s="24">
        <v>0</v>
      </c>
      <c r="D121" s="5">
        <v>1</v>
      </c>
      <c r="E121" s="391" t="s">
        <v>2950</v>
      </c>
      <c r="F121" s="5"/>
      <c r="G121" s="5"/>
      <c r="H121" s="5"/>
      <c r="I121" s="5"/>
      <c r="J121" s="5"/>
      <c r="K121" s="5"/>
    </row>
    <row r="122" spans="1:16" x14ac:dyDescent="0.25">
      <c r="A122" s="362" t="s">
        <v>2490</v>
      </c>
      <c r="B122" s="5">
        <v>0</v>
      </c>
      <c r="C122" s="5">
        <v>0</v>
      </c>
      <c r="D122" s="5">
        <v>0</v>
      </c>
      <c r="E122" s="5"/>
      <c r="F122" s="5"/>
      <c r="G122" s="5"/>
      <c r="H122" s="5"/>
      <c r="I122" s="5"/>
      <c r="J122" s="5"/>
      <c r="K122" s="5"/>
      <c r="O122" s="220"/>
    </row>
    <row r="123" spans="1:16" x14ac:dyDescent="0.25">
      <c r="A123" s="362" t="s">
        <v>3981</v>
      </c>
      <c r="B123" s="5">
        <v>11</v>
      </c>
      <c r="C123" s="24">
        <v>0</v>
      </c>
      <c r="D123" s="5">
        <v>2</v>
      </c>
      <c r="E123" s="397" t="s">
        <v>2843</v>
      </c>
      <c r="F123" s="5"/>
      <c r="G123" s="5"/>
      <c r="H123" s="5"/>
      <c r="I123" s="5"/>
      <c r="J123" s="5"/>
      <c r="K123" s="5"/>
      <c r="O123" s="220"/>
      <c r="P123" s="220"/>
    </row>
    <row r="124" spans="1:16" x14ac:dyDescent="0.25">
      <c r="A124" s="362" t="s">
        <v>100</v>
      </c>
      <c r="B124" s="5">
        <v>0</v>
      </c>
      <c r="C124" s="24">
        <v>0</v>
      </c>
      <c r="D124" s="5">
        <v>0</v>
      </c>
      <c r="E124" s="135"/>
      <c r="F124" s="5"/>
      <c r="G124" s="5"/>
      <c r="H124" s="5"/>
      <c r="I124" s="5"/>
      <c r="J124" s="5"/>
      <c r="K124" s="5"/>
    </row>
    <row r="125" spans="1:16" x14ac:dyDescent="0.25">
      <c r="A125" s="362" t="s">
        <v>4491</v>
      </c>
      <c r="B125" s="5">
        <v>12</v>
      </c>
      <c r="C125" s="5">
        <v>0</v>
      </c>
      <c r="D125" s="5">
        <v>3</v>
      </c>
      <c r="E125" s="313" t="s">
        <v>6577</v>
      </c>
      <c r="F125" s="5"/>
      <c r="G125" s="5"/>
      <c r="H125" s="5"/>
      <c r="I125" s="5"/>
      <c r="J125" s="5"/>
      <c r="K125" s="5"/>
      <c r="O125" s="220"/>
      <c r="P125" s="220"/>
    </row>
    <row r="126" spans="1:16" x14ac:dyDescent="0.25">
      <c r="A126" s="362" t="s">
        <v>2491</v>
      </c>
      <c r="B126" s="5">
        <v>4</v>
      </c>
      <c r="C126" s="5">
        <v>22</v>
      </c>
      <c r="D126" s="5">
        <v>1</v>
      </c>
      <c r="E126" s="5"/>
      <c r="F126" s="5"/>
      <c r="G126" s="5"/>
      <c r="H126" s="5"/>
      <c r="I126" s="5"/>
      <c r="J126" s="5"/>
      <c r="K126" s="5"/>
      <c r="O126" s="220"/>
      <c r="P126" s="220"/>
    </row>
    <row r="127" spans="1:16" x14ac:dyDescent="0.25">
      <c r="A127" s="369" t="s">
        <v>5104</v>
      </c>
      <c r="B127" s="5">
        <v>0</v>
      </c>
      <c r="C127" s="5">
        <v>0</v>
      </c>
      <c r="D127" s="5">
        <v>0</v>
      </c>
      <c r="E127" s="5"/>
      <c r="F127" s="5"/>
      <c r="G127" s="5"/>
      <c r="H127" s="5"/>
      <c r="I127" s="5"/>
      <c r="J127" s="5"/>
      <c r="K127" s="5"/>
      <c r="O127" s="220"/>
      <c r="P127" s="220"/>
    </row>
    <row r="128" spans="1:16" x14ac:dyDescent="0.25">
      <c r="A128" s="94" t="s">
        <v>6506</v>
      </c>
      <c r="B128" s="94">
        <f>SUM(B120:B127)</f>
        <v>52</v>
      </c>
      <c r="C128" s="94">
        <f>SUM(C120:C127)</f>
        <v>22</v>
      </c>
      <c r="D128" s="94">
        <f>SUM(D120:D127)</f>
        <v>7</v>
      </c>
      <c r="E128" s="466">
        <f>SUM(B128:D128)</f>
        <v>81</v>
      </c>
      <c r="F128" s="5"/>
      <c r="G128" s="5"/>
      <c r="H128" s="5"/>
      <c r="I128" s="5"/>
      <c r="J128" s="5"/>
      <c r="K128" s="5"/>
    </row>
    <row r="129" spans="1:16" ht="31.9" customHeight="1" x14ac:dyDescent="0.25">
      <c r="A129" s="356" t="s">
        <v>6529</v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O129" s="220"/>
      <c r="P129" s="220"/>
    </row>
    <row r="130" spans="1:16" x14ac:dyDescent="0.25">
      <c r="A130" s="62">
        <v>711</v>
      </c>
      <c r="B130" s="5">
        <v>0</v>
      </c>
      <c r="C130" s="5">
        <v>25</v>
      </c>
      <c r="D130" s="5">
        <v>0</v>
      </c>
      <c r="E130" s="135"/>
      <c r="F130" s="5"/>
      <c r="G130" s="5"/>
      <c r="H130" s="5"/>
      <c r="I130" s="5"/>
      <c r="J130" s="5"/>
      <c r="K130" s="5"/>
      <c r="O130" s="220"/>
      <c r="P130" s="220"/>
    </row>
    <row r="131" spans="1:16" x14ac:dyDescent="0.25">
      <c r="A131" s="62">
        <v>712</v>
      </c>
      <c r="B131" s="5">
        <v>16</v>
      </c>
      <c r="C131" s="5">
        <v>0</v>
      </c>
      <c r="D131" s="5">
        <v>0</v>
      </c>
      <c r="F131" s="5"/>
      <c r="G131" s="5"/>
      <c r="H131" s="5"/>
      <c r="I131" s="5"/>
      <c r="J131" s="5"/>
      <c r="K131" s="5"/>
      <c r="O131" s="220"/>
      <c r="P131" s="220"/>
    </row>
    <row r="132" spans="1:16" x14ac:dyDescent="0.25">
      <c r="A132" s="62">
        <v>721</v>
      </c>
      <c r="B132" s="5">
        <v>0</v>
      </c>
      <c r="C132" s="5">
        <v>24</v>
      </c>
      <c r="D132" s="5">
        <v>0</v>
      </c>
      <c r="E132" s="254"/>
      <c r="F132" s="5"/>
      <c r="G132" s="5"/>
      <c r="H132" s="5"/>
      <c r="I132" s="5"/>
      <c r="J132" s="5"/>
      <c r="K132" s="5"/>
    </row>
    <row r="133" spans="1:16" x14ac:dyDescent="0.25">
      <c r="A133" s="62">
        <v>722</v>
      </c>
      <c r="B133" s="5">
        <v>19</v>
      </c>
      <c r="C133" s="5">
        <v>0</v>
      </c>
      <c r="D133" s="5">
        <v>0</v>
      </c>
      <c r="F133" s="5"/>
      <c r="G133" s="5"/>
      <c r="H133" s="5"/>
      <c r="I133" s="5"/>
      <c r="J133" s="5"/>
      <c r="K133" s="5"/>
      <c r="M133" s="220"/>
      <c r="N133" s="220"/>
    </row>
    <row r="134" spans="1:16" x14ac:dyDescent="0.25">
      <c r="A134" s="62">
        <v>731</v>
      </c>
      <c r="B134" s="5">
        <v>6</v>
      </c>
      <c r="C134" s="5">
        <v>23</v>
      </c>
      <c r="D134" s="5">
        <v>0</v>
      </c>
      <c r="E134" s="5"/>
      <c r="F134" s="5"/>
      <c r="G134" s="5"/>
      <c r="H134" s="5"/>
      <c r="I134" s="5"/>
      <c r="J134" s="5"/>
      <c r="K134" s="5"/>
      <c r="O134" s="220"/>
      <c r="P134" s="220"/>
    </row>
    <row r="135" spans="1:16" x14ac:dyDescent="0.25">
      <c r="A135" s="62">
        <v>732</v>
      </c>
      <c r="B135" s="5">
        <v>0</v>
      </c>
      <c r="C135" s="5">
        <v>0</v>
      </c>
      <c r="D135" s="5">
        <v>0</v>
      </c>
      <c r="E135" s="5"/>
      <c r="F135" s="5"/>
      <c r="G135" s="5"/>
      <c r="H135" s="5"/>
      <c r="I135" s="5"/>
      <c r="J135" s="5"/>
      <c r="K135" s="5"/>
    </row>
    <row r="136" spans="1:16" x14ac:dyDescent="0.25">
      <c r="A136" s="62">
        <v>741</v>
      </c>
      <c r="B136" s="5">
        <v>2</v>
      </c>
      <c r="C136" s="5">
        <v>23</v>
      </c>
      <c r="D136" s="5">
        <v>0</v>
      </c>
      <c r="E136" s="5"/>
      <c r="F136" s="5"/>
      <c r="G136" s="5"/>
      <c r="H136" s="5"/>
      <c r="I136" s="5"/>
      <c r="J136" s="5"/>
      <c r="K136" s="5"/>
    </row>
    <row r="137" spans="1:16" x14ac:dyDescent="0.25">
      <c r="A137" s="62">
        <v>742</v>
      </c>
      <c r="B137" s="5">
        <v>0</v>
      </c>
      <c r="C137" s="5">
        <v>0</v>
      </c>
      <c r="D137" s="5">
        <v>0</v>
      </c>
      <c r="E137" s="5"/>
      <c r="F137" s="5"/>
      <c r="G137" s="5"/>
      <c r="H137" s="5"/>
      <c r="I137" s="5"/>
      <c r="J137" s="5"/>
      <c r="K137" s="5"/>
    </row>
    <row r="138" spans="1:16" x14ac:dyDescent="0.25">
      <c r="A138" s="94" t="s">
        <v>6506</v>
      </c>
      <c r="B138" s="94">
        <f>SUM(B130:B137)</f>
        <v>43</v>
      </c>
      <c r="C138" s="94">
        <f>SUM(C130:C137)</f>
        <v>95</v>
      </c>
      <c r="D138" s="94">
        <f>SUM(D130:D137)</f>
        <v>0</v>
      </c>
      <c r="E138" s="466">
        <f>SUM(B138:D138)</f>
        <v>138</v>
      </c>
      <c r="F138" s="5"/>
      <c r="G138" s="5"/>
      <c r="H138" s="5"/>
      <c r="I138" s="5"/>
      <c r="J138" s="5"/>
      <c r="K138" s="5"/>
    </row>
    <row r="139" spans="1:16" x14ac:dyDescent="0.25">
      <c r="A139" s="355" t="s">
        <v>6530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</row>
    <row r="140" spans="1:16" x14ac:dyDescent="0.25">
      <c r="A140" s="62">
        <v>811</v>
      </c>
      <c r="B140" s="5">
        <v>0</v>
      </c>
      <c r="C140" s="5">
        <v>24</v>
      </c>
      <c r="D140" s="5">
        <v>0</v>
      </c>
      <c r="E140" s="5"/>
      <c r="F140" s="5"/>
      <c r="G140" s="5"/>
      <c r="H140" s="5"/>
      <c r="I140" s="5"/>
      <c r="J140" s="5"/>
      <c r="K140" s="5"/>
    </row>
    <row r="141" spans="1:16" x14ac:dyDescent="0.25">
      <c r="A141" s="62">
        <v>812</v>
      </c>
      <c r="B141" s="5">
        <v>0</v>
      </c>
      <c r="C141" s="5">
        <v>0</v>
      </c>
      <c r="D141" s="5">
        <v>0</v>
      </c>
      <c r="E141" s="5"/>
      <c r="F141" s="5"/>
      <c r="G141" s="5"/>
      <c r="H141" s="5"/>
      <c r="I141" s="5"/>
      <c r="J141" s="5"/>
      <c r="K141" s="5"/>
    </row>
    <row r="142" spans="1:16" x14ac:dyDescent="0.25">
      <c r="A142" s="62">
        <v>821</v>
      </c>
      <c r="B142" s="5">
        <v>0</v>
      </c>
      <c r="C142" s="5">
        <v>25</v>
      </c>
      <c r="D142" s="5">
        <v>0</v>
      </c>
      <c r="E142" s="135"/>
      <c r="F142" s="5"/>
      <c r="G142" s="5"/>
      <c r="H142" s="5"/>
      <c r="I142" s="5"/>
      <c r="J142" s="5"/>
      <c r="K142" s="5"/>
    </row>
    <row r="143" spans="1:16" x14ac:dyDescent="0.25">
      <c r="A143" s="62">
        <v>822</v>
      </c>
      <c r="B143" s="5">
        <v>0</v>
      </c>
      <c r="C143" s="5">
        <v>0</v>
      </c>
      <c r="D143" s="5">
        <v>0</v>
      </c>
      <c r="E143" s="135"/>
      <c r="F143" s="5"/>
      <c r="G143" s="5"/>
      <c r="H143" s="5"/>
      <c r="I143" s="5"/>
      <c r="J143" s="5"/>
      <c r="K143" s="5"/>
    </row>
    <row r="144" spans="1:16" x14ac:dyDescent="0.25">
      <c r="A144" s="62">
        <v>831</v>
      </c>
      <c r="B144" s="5">
        <v>0</v>
      </c>
      <c r="C144" s="5">
        <v>24</v>
      </c>
      <c r="D144" s="5">
        <v>1</v>
      </c>
      <c r="E144" s="313" t="s">
        <v>2950</v>
      </c>
      <c r="F144" s="5"/>
      <c r="G144" s="5"/>
      <c r="H144" s="5"/>
      <c r="I144" s="5"/>
      <c r="J144" s="5"/>
      <c r="K144" s="5"/>
    </row>
    <row r="145" spans="1:17" x14ac:dyDescent="0.25">
      <c r="A145" s="62">
        <v>832</v>
      </c>
      <c r="B145" s="5">
        <v>0</v>
      </c>
      <c r="C145" s="5">
        <v>0</v>
      </c>
      <c r="D145" s="162">
        <v>0</v>
      </c>
      <c r="E145" s="5"/>
      <c r="F145" s="5"/>
      <c r="G145" s="5"/>
      <c r="H145" s="5"/>
      <c r="I145" s="5"/>
      <c r="J145" s="5"/>
      <c r="K145" s="5"/>
    </row>
    <row r="146" spans="1:17" x14ac:dyDescent="0.25">
      <c r="A146" s="62">
        <v>841</v>
      </c>
      <c r="B146" s="5">
        <v>0</v>
      </c>
      <c r="C146" s="5">
        <v>18</v>
      </c>
      <c r="D146" s="5">
        <v>1</v>
      </c>
      <c r="E146" s="313" t="s">
        <v>2950</v>
      </c>
      <c r="F146" s="5"/>
      <c r="G146" s="5"/>
      <c r="H146" s="5"/>
      <c r="I146" s="5"/>
      <c r="J146" s="5"/>
      <c r="K146" s="5"/>
    </row>
    <row r="147" spans="1:17" x14ac:dyDescent="0.25">
      <c r="A147" s="62">
        <v>842</v>
      </c>
      <c r="B147" s="5">
        <v>0</v>
      </c>
      <c r="C147" s="5">
        <v>0</v>
      </c>
      <c r="D147" s="5">
        <v>0</v>
      </c>
      <c r="E147" s="135"/>
      <c r="F147" s="5"/>
      <c r="G147" s="5"/>
      <c r="H147" s="5"/>
      <c r="I147" s="5"/>
      <c r="J147" s="5"/>
      <c r="K147" s="5"/>
    </row>
    <row r="148" spans="1:17" x14ac:dyDescent="0.25">
      <c r="A148" s="94" t="s">
        <v>6506</v>
      </c>
      <c r="B148" s="94">
        <f>SUM(B140:B147)</f>
        <v>0</v>
      </c>
      <c r="C148" s="94">
        <f>SUM(C140:C147)</f>
        <v>91</v>
      </c>
      <c r="D148" s="94">
        <f>SUM(D140:D147)</f>
        <v>2</v>
      </c>
      <c r="E148" s="466">
        <f>SUM(B148:D148)</f>
        <v>93</v>
      </c>
      <c r="F148" s="5"/>
      <c r="G148" s="5"/>
      <c r="H148" s="5"/>
      <c r="I148" s="5"/>
      <c r="J148" s="5"/>
      <c r="K148" s="5"/>
    </row>
    <row r="149" spans="1:17" ht="32.450000000000003" customHeight="1" x14ac:dyDescent="0.25">
      <c r="A149" s="356" t="s">
        <v>6531</v>
      </c>
      <c r="B149" s="5"/>
      <c r="C149" s="5"/>
      <c r="D149" s="5"/>
      <c r="E149" s="5"/>
      <c r="F149" s="5"/>
      <c r="G149" s="5"/>
      <c r="H149" s="5"/>
      <c r="I149" s="5"/>
      <c r="J149" s="5"/>
      <c r="K149" s="5"/>
    </row>
    <row r="150" spans="1:17" x14ac:dyDescent="0.25">
      <c r="A150" s="62">
        <v>911</v>
      </c>
      <c r="B150" s="5">
        <v>1</v>
      </c>
      <c r="C150" s="5">
        <v>24</v>
      </c>
      <c r="D150" s="5">
        <v>0</v>
      </c>
      <c r="E150" s="5"/>
      <c r="F150" s="5"/>
      <c r="G150" s="5"/>
      <c r="H150" s="5"/>
      <c r="I150" s="5"/>
      <c r="J150" s="5"/>
      <c r="K150" s="5"/>
    </row>
    <row r="151" spans="1:17" x14ac:dyDescent="0.25">
      <c r="A151" s="62">
        <v>912</v>
      </c>
      <c r="B151" s="5">
        <v>0</v>
      </c>
      <c r="C151" s="5">
        <v>0</v>
      </c>
      <c r="D151" s="5">
        <v>0</v>
      </c>
      <c r="E151" s="5"/>
      <c r="F151" s="5"/>
      <c r="G151" s="5"/>
      <c r="H151" s="5"/>
      <c r="I151" s="5"/>
      <c r="J151" s="5"/>
      <c r="K151" s="5"/>
    </row>
    <row r="152" spans="1:17" x14ac:dyDescent="0.25">
      <c r="A152" s="62">
        <v>921</v>
      </c>
      <c r="B152" s="5">
        <v>0</v>
      </c>
      <c r="C152" s="5">
        <v>25</v>
      </c>
      <c r="D152" s="96">
        <v>0</v>
      </c>
      <c r="E152" s="255"/>
      <c r="F152" s="5"/>
      <c r="G152" s="5"/>
      <c r="H152" s="5"/>
      <c r="I152" s="5"/>
      <c r="J152" s="5"/>
      <c r="K152" s="5"/>
    </row>
    <row r="153" spans="1:17" x14ac:dyDescent="0.25">
      <c r="A153" s="62">
        <v>922</v>
      </c>
      <c r="B153" s="5">
        <v>0</v>
      </c>
      <c r="C153" s="5">
        <v>0</v>
      </c>
      <c r="D153" s="5">
        <v>0</v>
      </c>
      <c r="E153" s="255"/>
      <c r="F153" s="5"/>
      <c r="G153" s="5"/>
      <c r="H153" s="5"/>
      <c r="I153" s="5"/>
      <c r="J153" s="5"/>
      <c r="K153" s="5"/>
      <c r="O153" s="220"/>
    </row>
    <row r="154" spans="1:17" x14ac:dyDescent="0.25">
      <c r="A154" s="62">
        <v>931</v>
      </c>
      <c r="B154" s="5">
        <v>0</v>
      </c>
      <c r="C154" s="5">
        <v>25</v>
      </c>
      <c r="D154" s="5">
        <v>0</v>
      </c>
      <c r="E154" s="135"/>
      <c r="F154" s="5"/>
      <c r="G154" s="5"/>
      <c r="H154" s="5"/>
      <c r="I154" s="5"/>
      <c r="J154" s="5"/>
      <c r="K154" s="5"/>
    </row>
    <row r="155" spans="1:17" x14ac:dyDescent="0.25">
      <c r="A155" s="361">
        <v>932</v>
      </c>
      <c r="B155" s="5">
        <v>0</v>
      </c>
      <c r="C155" s="5">
        <v>0</v>
      </c>
      <c r="D155" s="108">
        <v>0</v>
      </c>
      <c r="E155" s="5"/>
      <c r="F155" s="5"/>
      <c r="G155" s="5"/>
      <c r="H155" s="5"/>
      <c r="I155" s="5"/>
      <c r="J155" s="5"/>
      <c r="K155" s="5"/>
    </row>
    <row r="156" spans="1:17" x14ac:dyDescent="0.25">
      <c r="A156" s="361">
        <v>941</v>
      </c>
      <c r="B156" s="5">
        <v>5</v>
      </c>
      <c r="C156" s="5">
        <v>25</v>
      </c>
      <c r="D156" s="108">
        <v>1</v>
      </c>
      <c r="E156" s="500" t="s">
        <v>2843</v>
      </c>
      <c r="F156" s="5"/>
      <c r="G156" s="5"/>
      <c r="H156" s="5"/>
      <c r="I156" s="5"/>
      <c r="J156" s="5"/>
      <c r="K156" s="5"/>
    </row>
    <row r="157" spans="1:17" x14ac:dyDescent="0.25">
      <c r="A157" s="62">
        <v>942</v>
      </c>
      <c r="B157" s="5">
        <v>0</v>
      </c>
      <c r="C157" s="5">
        <v>0</v>
      </c>
      <c r="D157" s="5">
        <v>0</v>
      </c>
      <c r="E157" s="5"/>
      <c r="F157" s="5"/>
      <c r="G157" s="5"/>
      <c r="H157" s="5"/>
      <c r="I157" s="5"/>
      <c r="J157" s="5"/>
      <c r="K157" s="5"/>
    </row>
    <row r="158" spans="1:17" x14ac:dyDescent="0.25">
      <c r="A158" s="94" t="s">
        <v>6506</v>
      </c>
      <c r="B158" s="94">
        <f>SUM(B150:B157)</f>
        <v>6</v>
      </c>
      <c r="C158" s="94">
        <f>SUM(C150:C157)</f>
        <v>99</v>
      </c>
      <c r="D158" s="94">
        <f>SUM(D150:D157)</f>
        <v>1</v>
      </c>
      <c r="E158" s="473">
        <f>SUM(B158:D158)</f>
        <v>106</v>
      </c>
      <c r="F158" s="5"/>
      <c r="G158" s="5"/>
      <c r="H158" s="5"/>
      <c r="I158" s="5"/>
      <c r="J158" s="5"/>
      <c r="K158" s="5"/>
    </row>
    <row r="159" spans="1:17" ht="21" x14ac:dyDescent="0.35">
      <c r="A159" s="484" t="s">
        <v>6508</v>
      </c>
      <c r="B159" s="484">
        <f>B118+B128+B138+B148+B158</f>
        <v>106</v>
      </c>
      <c r="C159" s="484">
        <f>C118+C128+C138+C148+C158</f>
        <v>402</v>
      </c>
      <c r="D159" s="484">
        <f>D118+D128+D138+D148+D158</f>
        <v>13</v>
      </c>
      <c r="E159" s="485">
        <f>E118+E128+E138+E148+E158</f>
        <v>521</v>
      </c>
      <c r="F159" s="486"/>
      <c r="G159" s="486"/>
      <c r="H159" s="486"/>
      <c r="I159" s="486"/>
      <c r="J159" s="486"/>
      <c r="K159" s="486"/>
      <c r="L159" s="490"/>
      <c r="M159" s="490"/>
      <c r="N159" s="490"/>
      <c r="O159" s="490"/>
      <c r="P159" s="490"/>
      <c r="Q159" s="490"/>
    </row>
    <row r="160" spans="1:17" ht="18.75" x14ac:dyDescent="0.3">
      <c r="A160" s="481"/>
      <c r="B160" s="481"/>
      <c r="C160" s="481"/>
      <c r="D160" s="481"/>
      <c r="E160" s="482"/>
      <c r="F160" s="483"/>
      <c r="G160" s="483"/>
      <c r="H160" s="483"/>
      <c r="I160" s="483"/>
      <c r="J160" s="483"/>
      <c r="K160" s="483"/>
      <c r="L160" s="483"/>
      <c r="M160" s="483"/>
      <c r="N160" s="483"/>
      <c r="O160" s="483"/>
      <c r="P160" s="483"/>
      <c r="Q160" s="483"/>
    </row>
    <row r="161" spans="1:17" ht="20.25" x14ac:dyDescent="0.25">
      <c r="A161" s="547" t="s">
        <v>6510</v>
      </c>
      <c r="B161" s="548"/>
      <c r="C161" s="548"/>
      <c r="D161" s="548"/>
      <c r="E161" s="549"/>
      <c r="F161" s="5"/>
      <c r="G161" s="5"/>
      <c r="H161" s="5"/>
      <c r="I161" s="5"/>
      <c r="J161" s="5"/>
      <c r="K161" s="5"/>
      <c r="L161" s="272"/>
      <c r="M161" s="272"/>
      <c r="N161" s="272"/>
      <c r="O161" s="272"/>
      <c r="P161" s="272"/>
      <c r="Q161" s="272"/>
    </row>
    <row r="162" spans="1:17" ht="43.9" customHeight="1" x14ac:dyDescent="0.25">
      <c r="A162" s="356" t="s">
        <v>6532</v>
      </c>
      <c r="B162" s="5"/>
      <c r="C162" s="5"/>
      <c r="D162" s="5"/>
      <c r="E162" s="24"/>
      <c r="F162" s="5"/>
      <c r="G162" s="5"/>
      <c r="H162" s="5"/>
      <c r="I162" s="5"/>
      <c r="J162" s="5"/>
      <c r="K162" s="5"/>
    </row>
    <row r="163" spans="1:17" x14ac:dyDescent="0.25">
      <c r="A163" s="5" t="s">
        <v>5317</v>
      </c>
      <c r="B163" s="5">
        <v>1</v>
      </c>
      <c r="C163" s="5">
        <v>25</v>
      </c>
      <c r="D163" s="5">
        <v>0</v>
      </c>
      <c r="E163" s="24"/>
      <c r="F163" s="5"/>
      <c r="G163" s="5"/>
      <c r="H163" s="5"/>
      <c r="I163" s="5"/>
      <c r="J163" s="5"/>
      <c r="K163" s="5"/>
    </row>
    <row r="164" spans="1:17" x14ac:dyDescent="0.25">
      <c r="A164" s="5" t="s">
        <v>4052</v>
      </c>
      <c r="B164" s="5">
        <v>0</v>
      </c>
      <c r="C164" s="5">
        <v>25</v>
      </c>
      <c r="D164" s="5">
        <v>0</v>
      </c>
      <c r="E164" s="24"/>
      <c r="F164" s="5"/>
      <c r="G164" s="5"/>
      <c r="H164" s="5"/>
      <c r="I164" s="5"/>
      <c r="J164" s="5"/>
      <c r="K164" s="5"/>
    </row>
    <row r="165" spans="1:17" x14ac:dyDescent="0.25">
      <c r="A165" s="5" t="s">
        <v>5135</v>
      </c>
      <c r="B165" s="5">
        <v>26</v>
      </c>
      <c r="C165" s="5">
        <v>0</v>
      </c>
      <c r="D165" s="5">
        <v>1</v>
      </c>
      <c r="E165" s="320" t="s">
        <v>2843</v>
      </c>
      <c r="F165" s="5"/>
      <c r="G165" s="5"/>
      <c r="H165" s="5"/>
      <c r="I165" s="5"/>
      <c r="J165" s="5"/>
      <c r="K165" s="5"/>
    </row>
    <row r="166" spans="1:17" x14ac:dyDescent="0.25">
      <c r="A166" s="5" t="s">
        <v>4130</v>
      </c>
      <c r="B166" s="5">
        <v>1</v>
      </c>
      <c r="C166" s="5">
        <v>25</v>
      </c>
      <c r="D166" s="5">
        <v>0</v>
      </c>
      <c r="E166" s="264"/>
      <c r="F166" s="5"/>
      <c r="G166" s="5"/>
      <c r="H166" s="5"/>
      <c r="I166" s="5"/>
      <c r="J166" s="5"/>
      <c r="K166" s="5"/>
    </row>
    <row r="167" spans="1:17" x14ac:dyDescent="0.25">
      <c r="A167" s="5" t="s">
        <v>4490</v>
      </c>
      <c r="B167" s="5">
        <v>1</v>
      </c>
      <c r="C167" s="5">
        <v>25</v>
      </c>
      <c r="D167" s="5">
        <v>0</v>
      </c>
      <c r="E167" s="264"/>
      <c r="F167" s="5"/>
      <c r="G167" s="5"/>
      <c r="H167" s="5"/>
      <c r="I167" s="5"/>
      <c r="J167" s="5"/>
      <c r="K167" s="5"/>
    </row>
    <row r="168" spans="1:17" x14ac:dyDescent="0.25">
      <c r="A168" s="5" t="s">
        <v>5767</v>
      </c>
      <c r="B168" s="5">
        <v>26</v>
      </c>
      <c r="C168" s="5">
        <v>0</v>
      </c>
      <c r="D168" s="5">
        <v>0</v>
      </c>
      <c r="E168" s="264"/>
      <c r="F168" s="5"/>
      <c r="G168" s="5"/>
      <c r="H168" s="5"/>
      <c r="I168" s="5"/>
      <c r="J168" s="5"/>
      <c r="K168" s="5"/>
    </row>
    <row r="169" spans="1:17" x14ac:dyDescent="0.25">
      <c r="A169" s="5" t="s">
        <v>6490</v>
      </c>
      <c r="B169" s="5">
        <v>0</v>
      </c>
      <c r="C169" s="5">
        <v>23</v>
      </c>
      <c r="D169" s="5">
        <v>0</v>
      </c>
      <c r="E169" s="24"/>
      <c r="F169" s="5"/>
      <c r="G169" s="5"/>
      <c r="H169" s="5"/>
      <c r="I169" s="5"/>
      <c r="J169" s="5"/>
      <c r="K169" s="5"/>
    </row>
    <row r="170" spans="1:17" x14ac:dyDescent="0.25">
      <c r="A170" s="5" t="s">
        <v>5102</v>
      </c>
      <c r="B170" s="5">
        <v>0</v>
      </c>
      <c r="C170" s="5">
        <v>25</v>
      </c>
      <c r="D170" s="5">
        <v>0</v>
      </c>
      <c r="E170" s="24"/>
      <c r="F170" s="5"/>
      <c r="G170" s="5"/>
      <c r="H170" s="5"/>
      <c r="I170" s="5"/>
      <c r="J170" s="5"/>
      <c r="K170" s="5"/>
    </row>
    <row r="171" spans="1:17" x14ac:dyDescent="0.25">
      <c r="A171" s="5" t="s">
        <v>6364</v>
      </c>
      <c r="B171" s="5">
        <v>14</v>
      </c>
      <c r="C171" s="5">
        <v>0</v>
      </c>
      <c r="D171" s="5">
        <v>0</v>
      </c>
      <c r="E171" s="24"/>
      <c r="F171" s="5"/>
      <c r="G171" s="5"/>
      <c r="H171" s="5"/>
      <c r="I171" s="5"/>
      <c r="J171" s="5"/>
      <c r="K171" s="5"/>
    </row>
    <row r="172" spans="1:17" x14ac:dyDescent="0.25">
      <c r="A172" s="5" t="s">
        <v>6489</v>
      </c>
      <c r="B172" s="5">
        <v>7</v>
      </c>
      <c r="C172" s="5">
        <v>25</v>
      </c>
      <c r="D172" s="5">
        <v>1</v>
      </c>
      <c r="E172" s="310" t="s">
        <v>2843</v>
      </c>
      <c r="F172" s="5"/>
      <c r="G172" s="5"/>
      <c r="H172" s="5"/>
      <c r="I172" s="5"/>
      <c r="J172" s="5"/>
      <c r="K172" s="5"/>
    </row>
    <row r="173" spans="1:17" x14ac:dyDescent="0.25">
      <c r="A173" s="5" t="s">
        <v>5766</v>
      </c>
      <c r="B173" s="5">
        <v>0</v>
      </c>
      <c r="C173" s="5">
        <v>0</v>
      </c>
      <c r="D173" s="5">
        <v>0</v>
      </c>
      <c r="E173" s="5"/>
      <c r="F173" s="5"/>
      <c r="G173" s="5"/>
      <c r="H173" s="5"/>
      <c r="I173" s="5"/>
      <c r="J173" s="5"/>
      <c r="K173" s="5"/>
    </row>
    <row r="174" spans="1:17" x14ac:dyDescent="0.25">
      <c r="A174" s="94" t="s">
        <v>6506</v>
      </c>
      <c r="B174" s="94">
        <f>SUM(B163:B173)</f>
        <v>76</v>
      </c>
      <c r="C174" s="94">
        <f>SUM(C163:C173)</f>
        <v>173</v>
      </c>
      <c r="D174" s="94">
        <f>SUM(D163:D173)</f>
        <v>2</v>
      </c>
      <c r="E174" s="473">
        <f>SUM(B174:D174)</f>
        <v>251</v>
      </c>
      <c r="F174" s="5"/>
      <c r="G174" s="5"/>
      <c r="H174" s="5"/>
      <c r="I174" s="5"/>
      <c r="J174" s="5"/>
      <c r="K174" s="5"/>
    </row>
    <row r="175" spans="1:17" ht="33.6" customHeight="1" x14ac:dyDescent="0.25">
      <c r="A175" s="356" t="s">
        <v>6533</v>
      </c>
      <c r="B175" s="5"/>
      <c r="C175" s="5"/>
      <c r="D175" s="5"/>
      <c r="E175" s="24"/>
      <c r="F175" s="5"/>
      <c r="G175" s="5"/>
      <c r="H175" s="5"/>
      <c r="I175" s="5"/>
      <c r="J175" s="5"/>
      <c r="K175" s="5"/>
    </row>
    <row r="176" spans="1:17" x14ac:dyDescent="0.25">
      <c r="A176" s="5" t="s">
        <v>4548</v>
      </c>
      <c r="B176" s="5">
        <v>0</v>
      </c>
      <c r="C176" s="5">
        <v>0</v>
      </c>
      <c r="D176" s="5">
        <v>0</v>
      </c>
      <c r="E176" s="24"/>
      <c r="F176" s="5"/>
      <c r="G176" s="5"/>
      <c r="H176" s="5"/>
      <c r="I176" s="5"/>
      <c r="J176" s="5"/>
      <c r="K176" s="5"/>
    </row>
    <row r="177" spans="1:17" x14ac:dyDescent="0.25">
      <c r="A177" s="5" t="s">
        <v>5103</v>
      </c>
      <c r="B177" s="5">
        <v>4</v>
      </c>
      <c r="C177" s="5">
        <v>24</v>
      </c>
      <c r="D177" s="5">
        <v>0</v>
      </c>
      <c r="E177" s="24"/>
      <c r="F177" s="5"/>
      <c r="G177" s="5"/>
      <c r="H177" s="5"/>
      <c r="I177" s="5"/>
      <c r="J177" s="5"/>
      <c r="K177" s="5"/>
    </row>
    <row r="178" spans="1:17" x14ac:dyDescent="0.25">
      <c r="A178" s="5" t="s">
        <v>5768</v>
      </c>
      <c r="B178" s="5">
        <v>4</v>
      </c>
      <c r="C178" s="5">
        <v>25</v>
      </c>
      <c r="D178" s="5">
        <v>0</v>
      </c>
      <c r="E178" s="24"/>
      <c r="F178" s="5"/>
      <c r="G178" s="5"/>
      <c r="H178" s="5"/>
      <c r="I178" s="5"/>
      <c r="J178" s="5"/>
      <c r="K178" s="5"/>
    </row>
    <row r="179" spans="1:17" x14ac:dyDescent="0.25">
      <c r="A179" s="94" t="s">
        <v>6506</v>
      </c>
      <c r="B179" s="94">
        <f>SUM(B176:B178)</f>
        <v>8</v>
      </c>
      <c r="C179" s="94">
        <f>SUM(C176:C178)</f>
        <v>49</v>
      </c>
      <c r="D179" s="94">
        <f>SUM(D176:D178)</f>
        <v>0</v>
      </c>
      <c r="E179" s="473">
        <f>SUM(B179:D179)</f>
        <v>57</v>
      </c>
      <c r="F179" s="5"/>
      <c r="G179" s="5"/>
      <c r="H179" s="5"/>
      <c r="I179" s="5"/>
      <c r="J179" s="5"/>
      <c r="K179" s="5"/>
    </row>
    <row r="180" spans="1:17" ht="32.450000000000003" customHeight="1" x14ac:dyDescent="0.25">
      <c r="A180" s="356" t="s">
        <v>6534</v>
      </c>
      <c r="B180" s="5"/>
      <c r="C180" s="5"/>
      <c r="D180" s="5"/>
      <c r="E180" s="24"/>
      <c r="F180" s="5"/>
      <c r="G180" s="5"/>
      <c r="H180" s="5"/>
      <c r="I180" s="5"/>
      <c r="J180" s="5"/>
      <c r="K180" s="5"/>
    </row>
    <row r="181" spans="1:17" x14ac:dyDescent="0.25">
      <c r="A181" s="461" t="s">
        <v>6547</v>
      </c>
      <c r="B181" s="5">
        <v>2</v>
      </c>
      <c r="C181" s="5">
        <v>25</v>
      </c>
      <c r="D181" s="5">
        <v>0</v>
      </c>
      <c r="E181" s="24"/>
      <c r="F181" s="5"/>
      <c r="G181" s="5"/>
      <c r="H181" s="5"/>
      <c r="I181" s="5"/>
      <c r="J181" s="5"/>
      <c r="K181" s="5"/>
    </row>
    <row r="182" spans="1:17" x14ac:dyDescent="0.25">
      <c r="A182" s="356" t="s">
        <v>6506</v>
      </c>
      <c r="B182" s="94">
        <f>SUM(B181)</f>
        <v>2</v>
      </c>
      <c r="C182" s="94">
        <f>SUM(C181)</f>
        <v>25</v>
      </c>
      <c r="D182" s="94">
        <f>SUM(D181)</f>
        <v>0</v>
      </c>
      <c r="E182" s="473">
        <f>SUM(B182:D182)</f>
        <v>27</v>
      </c>
      <c r="F182" s="94"/>
      <c r="G182" s="94"/>
      <c r="H182" s="94"/>
      <c r="I182" s="94"/>
      <c r="J182" s="94"/>
      <c r="K182" s="94"/>
      <c r="L182" s="220"/>
      <c r="M182" s="220"/>
      <c r="N182" s="220"/>
      <c r="O182" s="220"/>
      <c r="P182" s="220"/>
      <c r="Q182" s="220"/>
    </row>
    <row r="183" spans="1:17" ht="22.9" customHeight="1" x14ac:dyDescent="0.25">
      <c r="A183" s="356" t="s">
        <v>6535</v>
      </c>
      <c r="B183" s="5"/>
      <c r="C183" s="5"/>
      <c r="D183" s="5"/>
      <c r="E183" s="24"/>
      <c r="F183" s="5"/>
      <c r="G183" s="5"/>
      <c r="H183" s="5"/>
      <c r="I183" s="5"/>
      <c r="J183" s="5"/>
      <c r="K183" s="5"/>
    </row>
    <row r="184" spans="1:17" x14ac:dyDescent="0.25">
      <c r="A184" s="461" t="s">
        <v>6414</v>
      </c>
      <c r="B184" s="5">
        <v>28</v>
      </c>
      <c r="C184" s="5">
        <v>0</v>
      </c>
      <c r="D184" s="5">
        <v>0</v>
      </c>
      <c r="E184" s="24"/>
      <c r="F184" s="5"/>
      <c r="G184" s="5"/>
      <c r="H184" s="5"/>
      <c r="I184" s="5"/>
      <c r="J184" s="5"/>
      <c r="K184" s="5"/>
    </row>
    <row r="185" spans="1:17" x14ac:dyDescent="0.25">
      <c r="A185" s="94" t="s">
        <v>6506</v>
      </c>
      <c r="B185" s="94">
        <f>SUM(B184)</f>
        <v>28</v>
      </c>
      <c r="C185" s="94">
        <f>SUM(C184)</f>
        <v>0</v>
      </c>
      <c r="D185" s="94">
        <f>SUM(D184)</f>
        <v>0</v>
      </c>
      <c r="E185" s="473">
        <f>SUM(B185:D185)</f>
        <v>28</v>
      </c>
      <c r="F185" s="5"/>
      <c r="G185" s="5"/>
      <c r="H185" s="5"/>
      <c r="I185" s="5"/>
      <c r="J185" s="5"/>
      <c r="K185" s="5"/>
    </row>
    <row r="186" spans="1:17" ht="21" x14ac:dyDescent="0.35">
      <c r="A186" s="484" t="s">
        <v>6508</v>
      </c>
      <c r="B186" s="484">
        <f>B174+B179+B182+B185</f>
        <v>114</v>
      </c>
      <c r="C186" s="484">
        <f>C174+C179+C182+C185</f>
        <v>247</v>
      </c>
      <c r="D186" s="484">
        <f>D174+D179+D182+D185</f>
        <v>2</v>
      </c>
      <c r="E186" s="485">
        <f>E174+E179+E182+E185</f>
        <v>363</v>
      </c>
      <c r="F186" s="486"/>
      <c r="G186" s="486"/>
      <c r="H186" s="486"/>
      <c r="I186" s="486"/>
      <c r="J186" s="486"/>
      <c r="K186" s="486"/>
      <c r="L186" s="487"/>
      <c r="M186" s="487"/>
      <c r="N186" s="487"/>
      <c r="O186" s="487"/>
      <c r="P186" s="487"/>
      <c r="Q186" s="487"/>
    </row>
    <row r="187" spans="1:17" x14ac:dyDescent="0.25">
      <c r="F187" s="5"/>
      <c r="G187" s="5"/>
      <c r="H187" s="5"/>
      <c r="I187" s="5"/>
      <c r="J187" s="5"/>
      <c r="K187" s="5"/>
    </row>
    <row r="188" spans="1:17" ht="20.25" x14ac:dyDescent="0.25">
      <c r="A188" s="547" t="s">
        <v>6511</v>
      </c>
      <c r="B188" s="548"/>
      <c r="C188" s="548"/>
      <c r="D188" s="548"/>
      <c r="E188" s="549"/>
      <c r="F188" s="5"/>
      <c r="G188" s="5"/>
      <c r="H188" s="5"/>
      <c r="I188" s="5"/>
      <c r="J188" s="5"/>
      <c r="K188" s="5"/>
    </row>
    <row r="189" spans="1:17" x14ac:dyDescent="0.25">
      <c r="A189" s="355" t="s">
        <v>6536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</row>
    <row r="190" spans="1:17" x14ac:dyDescent="0.25">
      <c r="A190" s="62">
        <v>311</v>
      </c>
      <c r="B190" s="5">
        <v>0</v>
      </c>
      <c r="C190" s="5">
        <v>25</v>
      </c>
      <c r="D190" s="5">
        <v>0</v>
      </c>
      <c r="E190" s="84"/>
      <c r="F190" s="5"/>
      <c r="G190" s="5"/>
      <c r="H190" s="5"/>
      <c r="I190" s="5"/>
      <c r="J190" s="5"/>
      <c r="K190" s="94"/>
    </row>
    <row r="191" spans="1:17" x14ac:dyDescent="0.25">
      <c r="A191" s="360">
        <v>312</v>
      </c>
      <c r="B191" s="5">
        <v>26</v>
      </c>
      <c r="C191" s="5">
        <v>0</v>
      </c>
      <c r="D191" s="5">
        <v>0</v>
      </c>
      <c r="E191" s="255"/>
      <c r="F191" s="5"/>
      <c r="G191" s="5"/>
      <c r="H191" s="5"/>
      <c r="I191" s="5"/>
      <c r="J191" s="5"/>
      <c r="K191" s="94"/>
    </row>
    <row r="192" spans="1:17" x14ac:dyDescent="0.25">
      <c r="A192" s="62">
        <v>321</v>
      </c>
      <c r="B192" s="5">
        <v>0</v>
      </c>
      <c r="C192" s="24">
        <v>26</v>
      </c>
      <c r="D192" s="5">
        <v>0</v>
      </c>
      <c r="E192" s="5"/>
      <c r="F192" s="5"/>
      <c r="G192" s="5"/>
      <c r="H192" s="5"/>
      <c r="I192" s="5"/>
      <c r="J192" s="5"/>
      <c r="K192" s="5"/>
    </row>
    <row r="193" spans="1:17" x14ac:dyDescent="0.25">
      <c r="A193" s="62">
        <v>322</v>
      </c>
      <c r="B193" s="5">
        <v>24</v>
      </c>
      <c r="C193" s="5">
        <v>0</v>
      </c>
      <c r="D193" s="5">
        <v>1</v>
      </c>
      <c r="E193" s="313" t="s">
        <v>2843</v>
      </c>
      <c r="F193" s="5"/>
      <c r="G193" s="5"/>
      <c r="H193" s="5"/>
      <c r="I193" s="5"/>
      <c r="J193" s="5"/>
      <c r="K193" s="5"/>
      <c r="M193" s="220"/>
      <c r="N193" s="220"/>
    </row>
    <row r="194" spans="1:17" x14ac:dyDescent="0.25">
      <c r="A194" s="62">
        <v>331</v>
      </c>
      <c r="B194" s="5">
        <v>0</v>
      </c>
      <c r="C194" s="24">
        <v>25</v>
      </c>
      <c r="D194" s="5">
        <v>0</v>
      </c>
      <c r="E194" s="135"/>
      <c r="F194" s="5"/>
      <c r="G194" s="5"/>
      <c r="H194" s="5"/>
      <c r="I194" s="5"/>
      <c r="J194" s="5"/>
      <c r="K194" s="94"/>
      <c r="M194" s="220"/>
    </row>
    <row r="195" spans="1:17" x14ac:dyDescent="0.25">
      <c r="A195" s="62">
        <v>332</v>
      </c>
      <c r="B195" s="5">
        <v>23</v>
      </c>
      <c r="C195" s="5">
        <v>0</v>
      </c>
      <c r="D195" s="5">
        <v>0</v>
      </c>
      <c r="E195" s="135"/>
      <c r="F195" s="5"/>
      <c r="G195" s="5"/>
      <c r="H195" s="5"/>
      <c r="I195" s="5"/>
      <c r="J195" s="5"/>
      <c r="K195" s="5"/>
      <c r="M195" s="220"/>
    </row>
    <row r="196" spans="1:17" x14ac:dyDescent="0.25">
      <c r="A196" s="62">
        <v>341</v>
      </c>
      <c r="B196" s="5">
        <v>0</v>
      </c>
      <c r="C196" s="5">
        <v>25</v>
      </c>
      <c r="D196" s="5">
        <v>0</v>
      </c>
      <c r="E196" s="5"/>
      <c r="F196" s="5"/>
      <c r="G196" s="5"/>
      <c r="H196" s="5"/>
      <c r="I196" s="5"/>
      <c r="J196" s="5"/>
      <c r="K196" s="94"/>
    </row>
    <row r="197" spans="1:17" x14ac:dyDescent="0.25">
      <c r="A197" s="360">
        <v>342</v>
      </c>
      <c r="B197" s="5">
        <v>18</v>
      </c>
      <c r="C197" s="5">
        <v>0</v>
      </c>
      <c r="D197" s="5">
        <v>1</v>
      </c>
      <c r="E197" s="313" t="s">
        <v>2843</v>
      </c>
      <c r="F197" s="5"/>
      <c r="G197" s="5"/>
      <c r="H197" s="5"/>
      <c r="I197" s="5"/>
      <c r="J197" s="5"/>
      <c r="K197" s="5"/>
    </row>
    <row r="198" spans="1:17" x14ac:dyDescent="0.25">
      <c r="A198" s="94" t="s">
        <v>6506</v>
      </c>
      <c r="B198" s="94">
        <f>SUM(B190:B197)</f>
        <v>91</v>
      </c>
      <c r="C198" s="94">
        <f>SUM(C190:C197)</f>
        <v>101</v>
      </c>
      <c r="D198" s="94">
        <f>SUM(D190:D197)</f>
        <v>2</v>
      </c>
      <c r="E198" s="466">
        <f>SUM(B198:D198)</f>
        <v>194</v>
      </c>
      <c r="F198" s="5"/>
      <c r="G198" s="5"/>
      <c r="H198" s="5"/>
      <c r="I198" s="5"/>
      <c r="J198" s="5"/>
      <c r="K198" s="94"/>
      <c r="M198" s="220"/>
    </row>
    <row r="199" spans="1:17" x14ac:dyDescent="0.25">
      <c r="A199" s="355" t="s">
        <v>6537</v>
      </c>
      <c r="B199" s="5"/>
      <c r="C199" s="5"/>
      <c r="D199" s="5"/>
      <c r="E199" s="5"/>
      <c r="F199" s="5"/>
      <c r="G199" s="5"/>
      <c r="H199" s="5"/>
      <c r="I199" s="5"/>
      <c r="J199" s="5"/>
      <c r="K199" s="94"/>
    </row>
    <row r="200" spans="1:17" x14ac:dyDescent="0.25">
      <c r="A200" s="265" t="s">
        <v>5799</v>
      </c>
      <c r="B200" s="265">
        <v>26</v>
      </c>
      <c r="C200" s="265">
        <v>0</v>
      </c>
      <c r="D200" s="265">
        <v>0</v>
      </c>
      <c r="E200" s="455"/>
      <c r="F200" s="5"/>
      <c r="G200" s="5"/>
      <c r="H200" s="5"/>
      <c r="I200" s="5"/>
      <c r="J200" s="5"/>
      <c r="K200" s="5"/>
    </row>
    <row r="201" spans="1:17" x14ac:dyDescent="0.25">
      <c r="A201" s="265" t="s">
        <v>6365</v>
      </c>
      <c r="B201" s="265">
        <v>24</v>
      </c>
      <c r="C201" s="265">
        <v>0</v>
      </c>
      <c r="D201" s="265">
        <v>0</v>
      </c>
      <c r="E201" s="455"/>
      <c r="F201" s="5"/>
      <c r="G201" s="5"/>
      <c r="H201" s="5"/>
      <c r="I201" s="5"/>
      <c r="J201" s="5"/>
      <c r="K201" s="5"/>
    </row>
    <row r="202" spans="1:17" x14ac:dyDescent="0.25">
      <c r="A202" s="94" t="s">
        <v>6506</v>
      </c>
      <c r="B202" s="94">
        <f>SUM(B200:B201)</f>
        <v>50</v>
      </c>
      <c r="C202" s="94">
        <f>SUM(C200:C201)</f>
        <v>0</v>
      </c>
      <c r="D202" s="94">
        <f>SUM(D200:D201)</f>
        <v>0</v>
      </c>
      <c r="E202" s="466">
        <f>SUM(B202:D202)</f>
        <v>50</v>
      </c>
      <c r="F202" s="5"/>
      <c r="G202" s="5"/>
      <c r="H202" s="5"/>
      <c r="I202" s="5"/>
      <c r="J202" s="5"/>
      <c r="K202" s="94"/>
    </row>
    <row r="203" spans="1:17" ht="21" x14ac:dyDescent="0.35">
      <c r="A203" s="484" t="s">
        <v>6508</v>
      </c>
      <c r="B203" s="484">
        <f>B198+B202</f>
        <v>141</v>
      </c>
      <c r="C203" s="484">
        <f>C198+C202</f>
        <v>101</v>
      </c>
      <c r="D203" s="484">
        <f>D198+D202</f>
        <v>2</v>
      </c>
      <c r="E203" s="489">
        <f>E198+E202</f>
        <v>244</v>
      </c>
      <c r="F203" s="486"/>
      <c r="G203" s="486"/>
      <c r="H203" s="486"/>
      <c r="I203" s="486"/>
      <c r="J203" s="486"/>
      <c r="K203" s="486"/>
      <c r="L203" s="487"/>
      <c r="M203" s="487"/>
      <c r="N203" s="487"/>
      <c r="O203" s="487"/>
      <c r="P203" s="487"/>
      <c r="Q203" s="487"/>
    </row>
    <row r="204" spans="1:17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</row>
    <row r="205" spans="1:17" ht="21" x14ac:dyDescent="0.35">
      <c r="A205" s="484" t="s">
        <v>6662</v>
      </c>
      <c r="B205" s="478">
        <f>B23+B74+B110+B159+B186+B203</f>
        <v>1105</v>
      </c>
      <c r="C205" s="478">
        <f>C23+C74+C110+C159+C186+C203</f>
        <v>1441</v>
      </c>
      <c r="D205" s="478">
        <f>D10+D22+D33+D41+D61+D69+D73+D82+D88+D91+D94+D97+D103+D109+D118+D128+D138+D148+D158+D174+D179+D182+D185+D198+D202</f>
        <v>30</v>
      </c>
      <c r="E205" s="488">
        <f>SUM(B205:D205)</f>
        <v>2576</v>
      </c>
      <c r="F205" s="479"/>
      <c r="G205" s="479"/>
      <c r="H205" s="479"/>
      <c r="I205" s="479"/>
      <c r="J205" s="479"/>
      <c r="K205" s="479"/>
      <c r="L205" s="480"/>
      <c r="M205" s="480"/>
      <c r="N205" s="480"/>
      <c r="O205" s="480"/>
      <c r="P205" s="480"/>
      <c r="Q205" s="480"/>
    </row>
    <row r="206" spans="1:17" x14ac:dyDescent="0.25">
      <c r="A206" s="165"/>
      <c r="B206" s="165"/>
      <c r="C206" s="165"/>
      <c r="D206" s="165"/>
      <c r="E206" s="176" t="s">
        <v>2191</v>
      </c>
      <c r="F206" s="176">
        <v>106</v>
      </c>
      <c r="G206" s="165"/>
      <c r="H206" s="165"/>
      <c r="I206" s="165"/>
      <c r="J206" s="165"/>
      <c r="K206" s="176"/>
      <c r="M206" s="166"/>
    </row>
    <row r="207" spans="1:17" x14ac:dyDescent="0.25">
      <c r="A207" s="165"/>
      <c r="B207" s="165"/>
      <c r="C207" s="165"/>
      <c r="D207" s="165"/>
      <c r="E207" s="176"/>
      <c r="F207" s="176"/>
      <c r="G207" s="165"/>
      <c r="H207" s="165"/>
      <c r="I207" s="165"/>
      <c r="J207" s="165"/>
      <c r="K207" s="176"/>
      <c r="M207" s="166"/>
    </row>
    <row r="208" spans="1:17" x14ac:dyDescent="0.25">
      <c r="A208" s="165"/>
      <c r="B208" s="165"/>
      <c r="C208" s="165"/>
      <c r="D208" s="165"/>
      <c r="E208" s="176"/>
      <c r="F208" s="176"/>
      <c r="G208" s="165"/>
      <c r="H208" s="165"/>
      <c r="I208" s="165"/>
      <c r="J208" s="165"/>
      <c r="K208" s="176"/>
      <c r="M208" s="166"/>
    </row>
    <row r="209" spans="1:16" x14ac:dyDescent="0.25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166"/>
      <c r="M209" s="166"/>
    </row>
    <row r="210" spans="1:16" ht="15.75" thickBot="1" x14ac:dyDescent="0.3">
      <c r="A210" s="265"/>
      <c r="B210" s="265"/>
      <c r="C210" s="265"/>
      <c r="D210" s="265"/>
      <c r="E210" s="265"/>
      <c r="F210" s="265"/>
      <c r="G210" s="265"/>
      <c r="H210" s="265"/>
      <c r="I210" s="265"/>
      <c r="J210" s="265"/>
      <c r="K210" s="265"/>
      <c r="L210" s="166"/>
      <c r="M210" s="166"/>
    </row>
    <row r="211" spans="1:16" ht="16.5" thickTop="1" thickBot="1" x14ac:dyDescent="0.3">
      <c r="A211" s="267" t="s">
        <v>1266</v>
      </c>
      <c r="B211" s="266"/>
      <c r="C211" s="266"/>
      <c r="D211" s="502"/>
      <c r="E211" s="504"/>
      <c r="F211" s="503"/>
      <c r="G211" s="266"/>
      <c r="H211" s="266"/>
      <c r="I211" s="266"/>
      <c r="J211" s="266"/>
      <c r="K211" s="266"/>
      <c r="L211" s="166"/>
      <c r="M211" s="166"/>
    </row>
    <row r="212" spans="1:16" x14ac:dyDescent="0.25">
      <c r="A212" s="355" t="s">
        <v>2</v>
      </c>
      <c r="B212" s="165"/>
      <c r="C212" s="165"/>
      <c r="D212" s="165"/>
      <c r="E212" s="340"/>
      <c r="F212" s="165" t="s">
        <v>1759</v>
      </c>
      <c r="G212" s="165"/>
      <c r="H212" s="165"/>
      <c r="I212" s="165"/>
      <c r="J212" s="165"/>
      <c r="K212" s="165"/>
      <c r="L212" s="166"/>
      <c r="M212" s="166"/>
    </row>
    <row r="213" spans="1:16" ht="15.75" thickBot="1" x14ac:dyDescent="0.3">
      <c r="A213" s="415" t="s">
        <v>6434</v>
      </c>
      <c r="B213" s="165">
        <v>0</v>
      </c>
      <c r="C213" s="165">
        <v>9</v>
      </c>
      <c r="D213" s="165">
        <v>0</v>
      </c>
      <c r="E213" s="340"/>
      <c r="F213" s="165">
        <f>C213+C227+C234+C235+C243+C244+C257</f>
        <v>78</v>
      </c>
      <c r="G213" s="165">
        <f>C214+C228+C236+C237+C245+C246+C258</f>
        <v>85</v>
      </c>
      <c r="H213" s="165">
        <f>C215+C216+C229+C238+C239+C247+C248+C259</f>
        <v>82</v>
      </c>
      <c r="I213" s="165">
        <f>C217+C219+C230+C249+C250</f>
        <v>43</v>
      </c>
      <c r="J213" s="165">
        <f>C222+C252</f>
        <v>0</v>
      </c>
      <c r="K213" s="176">
        <f>SUM(F213:J213)</f>
        <v>288</v>
      </c>
      <c r="L213" s="166"/>
      <c r="M213" s="166"/>
    </row>
    <row r="214" spans="1:16" x14ac:dyDescent="0.25">
      <c r="A214" s="372" t="s">
        <v>6560</v>
      </c>
      <c r="B214" s="165">
        <v>1</v>
      </c>
      <c r="C214" s="165">
        <v>15</v>
      </c>
      <c r="D214" s="165">
        <v>0</v>
      </c>
      <c r="E214" s="340"/>
      <c r="F214" s="165"/>
      <c r="G214" s="165"/>
      <c r="H214" s="165"/>
      <c r="I214" s="165"/>
      <c r="J214" s="165"/>
      <c r="K214" s="505"/>
      <c r="L214" s="553">
        <f>K213+K216</f>
        <v>477</v>
      </c>
      <c r="M214" s="166"/>
    </row>
    <row r="215" spans="1:16" ht="15.75" thickBot="1" x14ac:dyDescent="0.3">
      <c r="A215" s="372" t="s">
        <v>6561</v>
      </c>
      <c r="B215" s="165">
        <v>0</v>
      </c>
      <c r="C215" s="165">
        <v>13</v>
      </c>
      <c r="D215" s="165">
        <v>0</v>
      </c>
      <c r="E215" s="340"/>
      <c r="F215" s="96" t="s">
        <v>1770</v>
      </c>
      <c r="G215" s="165"/>
      <c r="H215" s="165"/>
      <c r="I215" s="165"/>
      <c r="J215" s="165"/>
      <c r="K215" s="505"/>
      <c r="L215" s="554"/>
      <c r="M215" s="166"/>
    </row>
    <row r="216" spans="1:16" x14ac:dyDescent="0.25">
      <c r="A216" s="372" t="s">
        <v>6562</v>
      </c>
      <c r="B216" s="165">
        <v>15</v>
      </c>
      <c r="C216" s="165">
        <v>0</v>
      </c>
      <c r="D216" s="165">
        <v>0</v>
      </c>
      <c r="E216" s="340"/>
      <c r="F216" s="165">
        <f>B213+B227+B234+B235+B243+B244+B257</f>
        <v>17</v>
      </c>
      <c r="G216" s="165">
        <f>B214+B228+B236+B237+B245+B246+B258</f>
        <v>39</v>
      </c>
      <c r="H216" s="165">
        <f>B215+B216+B229+B238+B239+B247+B248+B259</f>
        <v>47</v>
      </c>
      <c r="I216" s="165">
        <f>B217+B219+B230+B249+B250</f>
        <v>46</v>
      </c>
      <c r="J216" s="165">
        <f>B222+B252</f>
        <v>40</v>
      </c>
      <c r="K216" s="176">
        <f>SUM(F216:J216)</f>
        <v>189</v>
      </c>
      <c r="L216" s="166"/>
      <c r="M216" s="166"/>
      <c r="N216">
        <f>F213+F216</f>
        <v>95</v>
      </c>
    </row>
    <row r="217" spans="1:16" x14ac:dyDescent="0.25">
      <c r="A217" s="165" t="s">
        <v>6565</v>
      </c>
      <c r="B217" s="165">
        <v>0</v>
      </c>
      <c r="C217" s="165">
        <v>15</v>
      </c>
      <c r="D217" s="165">
        <v>0</v>
      </c>
      <c r="E217" s="254"/>
      <c r="F217" s="165"/>
      <c r="G217" s="165"/>
      <c r="H217" s="165"/>
      <c r="I217" s="165"/>
      <c r="J217" s="165"/>
      <c r="K217" s="165"/>
      <c r="L217" s="166"/>
      <c r="M217" s="166"/>
    </row>
    <row r="218" spans="1:16" x14ac:dyDescent="0.25">
      <c r="A218" s="165" t="s">
        <v>4528</v>
      </c>
      <c r="B218" s="165">
        <v>0</v>
      </c>
      <c r="C218" s="165">
        <v>0</v>
      </c>
      <c r="D218" s="165">
        <v>0</v>
      </c>
      <c r="E218" s="340"/>
      <c r="F218" s="96" t="s">
        <v>1775</v>
      </c>
      <c r="G218" s="165"/>
      <c r="H218" s="165"/>
      <c r="I218" s="165"/>
      <c r="J218" s="165"/>
      <c r="K218" s="165"/>
      <c r="L218" s="166"/>
      <c r="M218" s="166"/>
    </row>
    <row r="219" spans="1:16" x14ac:dyDescent="0.25">
      <c r="A219" s="165" t="s">
        <v>6563</v>
      </c>
      <c r="B219" s="165">
        <v>26</v>
      </c>
      <c r="C219" s="165">
        <v>0</v>
      </c>
      <c r="D219" s="165">
        <v>0</v>
      </c>
      <c r="E219" s="254"/>
      <c r="F219" s="165">
        <f>D213+D227+D234+D235+D243+D244+D257</f>
        <v>0</v>
      </c>
      <c r="G219" s="165">
        <f>D214+D228+D236+D237+D245+D246+D258</f>
        <v>0</v>
      </c>
      <c r="H219" s="165">
        <f>D215+D216+D229+D238+D247+D248+D259</f>
        <v>2</v>
      </c>
      <c r="I219" s="165">
        <f>D217+D219+D230+D249+D250</f>
        <v>0</v>
      </c>
      <c r="J219" s="165">
        <f>D222+D252</f>
        <v>2</v>
      </c>
      <c r="K219" s="176">
        <f>SUM(F219:J219)</f>
        <v>4</v>
      </c>
      <c r="L219" s="166"/>
      <c r="M219" s="166"/>
    </row>
    <row r="220" spans="1:16" x14ac:dyDescent="0.25">
      <c r="A220" s="96" t="s">
        <v>4019</v>
      </c>
      <c r="B220" s="96">
        <v>0</v>
      </c>
      <c r="C220" s="96">
        <v>0</v>
      </c>
      <c r="D220" s="96">
        <v>0</v>
      </c>
      <c r="E220" s="135"/>
      <c r="F220" s="96"/>
      <c r="G220" s="96"/>
      <c r="H220" s="96"/>
      <c r="I220" s="96"/>
      <c r="J220" s="96"/>
      <c r="K220" s="96"/>
      <c r="L220" s="166"/>
      <c r="M220" s="166"/>
      <c r="O220" s="220"/>
      <c r="P220" s="220"/>
    </row>
    <row r="221" spans="1:16" x14ac:dyDescent="0.25">
      <c r="A221" s="96" t="s">
        <v>4023</v>
      </c>
      <c r="B221" s="96">
        <v>0</v>
      </c>
      <c r="C221" s="96">
        <v>0</v>
      </c>
      <c r="D221" s="96">
        <v>0</v>
      </c>
      <c r="E221" s="96"/>
      <c r="F221" s="96" t="s">
        <v>1776</v>
      </c>
      <c r="G221" s="96"/>
      <c r="H221" s="96"/>
      <c r="I221" s="96"/>
      <c r="J221" s="96"/>
      <c r="K221" s="96"/>
      <c r="L221" s="166"/>
      <c r="M221" s="166"/>
      <c r="O221" s="220"/>
      <c r="P221" s="220"/>
    </row>
    <row r="222" spans="1:16" x14ac:dyDescent="0.25">
      <c r="A222" s="96" t="s">
        <v>6564</v>
      </c>
      <c r="B222" s="96">
        <v>20</v>
      </c>
      <c r="C222" s="96">
        <v>0</v>
      </c>
      <c r="D222" s="96">
        <v>1</v>
      </c>
      <c r="E222" s="325" t="s">
        <v>2843</v>
      </c>
      <c r="F222" s="165">
        <f>F213+F216+F219</f>
        <v>95</v>
      </c>
      <c r="G222" s="96">
        <f>G213+G216+G219</f>
        <v>124</v>
      </c>
      <c r="H222" s="96">
        <f>H213+H216+H219</f>
        <v>131</v>
      </c>
      <c r="I222" s="96">
        <f>I213+I216+I219</f>
        <v>89</v>
      </c>
      <c r="J222" s="96">
        <f>J213+J216+J219</f>
        <v>42</v>
      </c>
      <c r="K222" s="167">
        <f>SUM(F222:J222)</f>
        <v>481</v>
      </c>
      <c r="L222" s="166"/>
      <c r="M222" s="166"/>
      <c r="O222" s="220"/>
      <c r="P222" s="220"/>
    </row>
    <row r="223" spans="1:16" x14ac:dyDescent="0.25">
      <c r="A223" s="495" t="s">
        <v>1802</v>
      </c>
      <c r="B223" s="495">
        <f>SUM(B213:B222)</f>
        <v>62</v>
      </c>
      <c r="C223" s="495">
        <f>SUM(C213:C222)</f>
        <v>52</v>
      </c>
      <c r="D223" s="495">
        <f>SUM(D213:D222)</f>
        <v>1</v>
      </c>
      <c r="E223" s="467">
        <f>SUM(B223:D223)</f>
        <v>115</v>
      </c>
      <c r="F223" s="5"/>
      <c r="G223" s="96"/>
      <c r="H223" s="96"/>
      <c r="I223" s="96"/>
      <c r="J223" s="96"/>
      <c r="K223" s="96"/>
      <c r="L223" s="166"/>
      <c r="M223" s="166"/>
      <c r="O223" s="220"/>
      <c r="P223" s="220"/>
    </row>
    <row r="224" spans="1:16" x14ac:dyDescent="0.25">
      <c r="A224" s="24"/>
      <c r="B224" s="274"/>
      <c r="C224" s="274"/>
      <c r="D224" s="24"/>
      <c r="E224" s="5"/>
      <c r="F224" s="24"/>
      <c r="G224" s="24"/>
      <c r="H224" s="24"/>
      <c r="I224" s="24"/>
      <c r="J224" s="24"/>
      <c r="K224" s="170"/>
      <c r="L224" s="301"/>
      <c r="O224" s="220"/>
      <c r="P224" s="220"/>
    </row>
    <row r="225" spans="1:16" x14ac:dyDescent="0.25">
      <c r="A225" s="96"/>
      <c r="B225" s="163"/>
      <c r="C225" s="163"/>
      <c r="D225" s="96"/>
      <c r="E225" s="96"/>
      <c r="F225" s="5"/>
      <c r="G225" s="96"/>
      <c r="H225" s="96"/>
      <c r="I225" s="167"/>
      <c r="J225" s="167"/>
      <c r="K225" s="167"/>
      <c r="L225" s="174"/>
      <c r="M225" s="166"/>
      <c r="O225" s="220"/>
      <c r="P225" s="220"/>
    </row>
    <row r="226" spans="1:16" x14ac:dyDescent="0.25">
      <c r="A226" s="84" t="s">
        <v>3386</v>
      </c>
      <c r="B226" s="163"/>
      <c r="C226" s="163"/>
      <c r="D226" s="96"/>
      <c r="E226" s="96"/>
      <c r="F226" s="5"/>
      <c r="G226" s="96"/>
      <c r="H226" s="96"/>
      <c r="I226" s="96"/>
      <c r="J226" s="96"/>
      <c r="K226" s="167"/>
      <c r="L226" s="174"/>
      <c r="M226" s="166"/>
      <c r="O226" s="220"/>
      <c r="P226" s="220"/>
    </row>
    <row r="227" spans="1:16" x14ac:dyDescent="0.25">
      <c r="A227" s="156" t="s">
        <v>6433</v>
      </c>
      <c r="B227" s="163">
        <v>0</v>
      </c>
      <c r="C227" s="163">
        <v>14</v>
      </c>
      <c r="D227" s="96">
        <v>0</v>
      </c>
      <c r="E227" s="96"/>
      <c r="F227" s="5"/>
      <c r="G227" s="96"/>
      <c r="H227" s="96"/>
      <c r="I227" s="96"/>
      <c r="J227" s="96"/>
      <c r="K227" s="167"/>
      <c r="L227" s="174"/>
      <c r="M227" s="166"/>
      <c r="O227" s="220"/>
      <c r="P227" s="220"/>
    </row>
    <row r="228" spans="1:16" x14ac:dyDescent="0.25">
      <c r="A228" s="501" t="s">
        <v>6548</v>
      </c>
      <c r="B228" s="163">
        <v>0</v>
      </c>
      <c r="C228" s="163">
        <v>15</v>
      </c>
      <c r="D228" s="96">
        <v>0</v>
      </c>
      <c r="E228" s="96"/>
      <c r="F228" s="5"/>
      <c r="G228" s="96"/>
      <c r="H228" s="96"/>
      <c r="I228" s="96"/>
      <c r="J228" s="96"/>
      <c r="K228" s="167"/>
      <c r="L228" s="174"/>
      <c r="M228" s="166"/>
      <c r="O228" s="220"/>
      <c r="P228" s="220"/>
    </row>
    <row r="229" spans="1:16" x14ac:dyDescent="0.25">
      <c r="A229" s="501" t="s">
        <v>6549</v>
      </c>
      <c r="B229" s="163">
        <v>0</v>
      </c>
      <c r="C229" s="163">
        <v>15</v>
      </c>
      <c r="D229" s="96">
        <v>0</v>
      </c>
      <c r="E229" s="96"/>
      <c r="F229" s="5"/>
      <c r="G229" s="96"/>
      <c r="H229" s="96"/>
      <c r="I229" s="96"/>
      <c r="J229" s="96"/>
      <c r="K229" s="167"/>
      <c r="L229" s="174"/>
      <c r="M229" s="166"/>
      <c r="O229" s="220"/>
      <c r="P229" s="220"/>
    </row>
    <row r="230" spans="1:16" x14ac:dyDescent="0.25">
      <c r="A230" s="163" t="s">
        <v>6566</v>
      </c>
      <c r="B230" s="163">
        <v>3</v>
      </c>
      <c r="C230" s="163">
        <v>15</v>
      </c>
      <c r="D230" s="96">
        <v>0</v>
      </c>
      <c r="E230" s="96"/>
      <c r="F230" s="96"/>
      <c r="G230" s="96"/>
      <c r="H230" s="96"/>
      <c r="I230" s="167"/>
      <c r="J230" s="167"/>
      <c r="K230" s="167"/>
      <c r="L230" s="174"/>
      <c r="M230" s="166"/>
      <c r="O230" s="220"/>
    </row>
    <row r="231" spans="1:16" x14ac:dyDescent="0.25">
      <c r="A231" s="495" t="s">
        <v>1802</v>
      </c>
      <c r="B231" s="495">
        <f>SUM(B227:B230)</f>
        <v>3</v>
      </c>
      <c r="C231" s="495">
        <f>SUM(C227:C230)</f>
        <v>59</v>
      </c>
      <c r="D231" s="495">
        <f>SUM(D227:D230)</f>
        <v>0</v>
      </c>
      <c r="E231" s="496">
        <f>SUM(B231:D231)</f>
        <v>62</v>
      </c>
      <c r="F231" s="96"/>
      <c r="G231" s="96"/>
      <c r="H231" s="96"/>
      <c r="I231" s="96"/>
      <c r="J231" s="96"/>
      <c r="K231" s="167"/>
      <c r="L231" s="174"/>
      <c r="M231" s="166"/>
    </row>
    <row r="232" spans="1:16" x14ac:dyDescent="0.25">
      <c r="A232" s="96"/>
      <c r="B232" s="163"/>
      <c r="C232" s="163"/>
      <c r="D232" s="96"/>
      <c r="E232" s="96"/>
      <c r="G232" s="96"/>
      <c r="H232" s="96"/>
      <c r="I232" s="96"/>
      <c r="J232" s="96"/>
      <c r="K232" s="96"/>
      <c r="L232" s="174"/>
      <c r="M232" s="166"/>
    </row>
    <row r="233" spans="1:16" ht="29.45" customHeight="1" x14ac:dyDescent="0.25">
      <c r="A233" s="370" t="s">
        <v>178</v>
      </c>
      <c r="B233" s="163"/>
      <c r="C233" s="163"/>
      <c r="D233" s="96"/>
      <c r="E233" s="96"/>
      <c r="F233" s="96"/>
      <c r="G233" s="96"/>
      <c r="H233" s="96"/>
      <c r="I233" s="96"/>
      <c r="J233" s="96"/>
      <c r="K233" s="96"/>
      <c r="L233" s="174"/>
      <c r="M233" s="166"/>
      <c r="O233" s="220"/>
    </row>
    <row r="234" spans="1:16" ht="15.6" customHeight="1" x14ac:dyDescent="0.25">
      <c r="A234" s="418" t="s">
        <v>6436</v>
      </c>
      <c r="B234" s="163">
        <v>0</v>
      </c>
      <c r="C234" s="163">
        <v>15</v>
      </c>
      <c r="D234" s="96">
        <v>0</v>
      </c>
      <c r="E234" s="96"/>
      <c r="F234" s="96"/>
      <c r="G234" s="96"/>
      <c r="H234" s="96"/>
      <c r="I234" s="96"/>
      <c r="J234" s="96"/>
      <c r="K234" s="96"/>
      <c r="L234" s="174"/>
      <c r="M234" s="166"/>
      <c r="O234" s="220"/>
    </row>
    <row r="235" spans="1:16" ht="14.45" customHeight="1" x14ac:dyDescent="0.25">
      <c r="A235" s="418" t="s">
        <v>6438</v>
      </c>
      <c r="B235" s="163">
        <v>9</v>
      </c>
      <c r="C235" s="163">
        <v>0</v>
      </c>
      <c r="D235" s="96">
        <v>0</v>
      </c>
      <c r="E235" s="96"/>
      <c r="F235" s="96"/>
      <c r="G235" s="96"/>
      <c r="H235" s="96"/>
      <c r="I235" s="96"/>
      <c r="J235" s="96"/>
      <c r="K235" s="96"/>
      <c r="L235" s="174"/>
      <c r="M235" s="166"/>
      <c r="O235" s="220"/>
    </row>
    <row r="236" spans="1:16" ht="15" customHeight="1" x14ac:dyDescent="0.25">
      <c r="A236" s="373" t="s">
        <v>6555</v>
      </c>
      <c r="B236" s="163">
        <v>0</v>
      </c>
      <c r="C236" s="163">
        <v>15</v>
      </c>
      <c r="D236" s="96">
        <v>0</v>
      </c>
      <c r="E236" s="96"/>
      <c r="F236" s="96"/>
      <c r="G236" s="96"/>
      <c r="H236" s="96"/>
      <c r="I236" s="96"/>
      <c r="J236" s="96"/>
      <c r="K236" s="96"/>
      <c r="L236" s="174"/>
      <c r="M236" s="166"/>
      <c r="O236" s="220"/>
    </row>
    <row r="237" spans="1:16" ht="15" customHeight="1" x14ac:dyDescent="0.25">
      <c r="A237" s="373" t="s">
        <v>6556</v>
      </c>
      <c r="B237" s="163">
        <v>16</v>
      </c>
      <c r="C237" s="163">
        <v>0</v>
      </c>
      <c r="D237" s="96">
        <v>0</v>
      </c>
      <c r="E237" s="254"/>
      <c r="F237" s="96"/>
      <c r="G237" s="96"/>
      <c r="H237" s="96"/>
      <c r="I237" s="96"/>
      <c r="J237" s="96"/>
      <c r="K237" s="96"/>
      <c r="L237" s="174"/>
      <c r="M237" s="166"/>
      <c r="O237" s="220"/>
    </row>
    <row r="238" spans="1:16" ht="16.899999999999999" customHeight="1" x14ac:dyDescent="0.25">
      <c r="A238" s="373" t="s">
        <v>6567</v>
      </c>
      <c r="B238" s="163">
        <v>1</v>
      </c>
      <c r="C238" s="163">
        <v>15</v>
      </c>
      <c r="D238" s="96">
        <v>0</v>
      </c>
      <c r="E238" s="96"/>
      <c r="F238" s="96"/>
      <c r="G238" s="96"/>
      <c r="H238" s="96"/>
      <c r="I238" s="96"/>
      <c r="J238" s="96"/>
      <c r="K238" s="96"/>
      <c r="L238" s="174"/>
      <c r="M238" s="166"/>
      <c r="O238" s="220"/>
    </row>
    <row r="239" spans="1:16" ht="19.149999999999999" customHeight="1" x14ac:dyDescent="0.25">
      <c r="A239" s="373" t="s">
        <v>6557</v>
      </c>
      <c r="B239" s="163">
        <v>19</v>
      </c>
      <c r="C239" s="163">
        <v>0</v>
      </c>
      <c r="D239" s="96">
        <v>0</v>
      </c>
      <c r="E239" s="5"/>
      <c r="F239" s="96"/>
      <c r="G239" s="96"/>
      <c r="H239" s="96"/>
      <c r="I239" s="96"/>
      <c r="J239" s="96"/>
      <c r="K239" s="96"/>
      <c r="L239" s="174"/>
      <c r="M239" s="166"/>
      <c r="O239" s="220"/>
    </row>
    <row r="240" spans="1:16" x14ac:dyDescent="0.25">
      <c r="A240" s="370" t="s">
        <v>1802</v>
      </c>
      <c r="B240" s="495">
        <f>SUM(B234:B239)</f>
        <v>45</v>
      </c>
      <c r="C240" s="495">
        <f>SUM(C234:C239)</f>
        <v>45</v>
      </c>
      <c r="D240" s="167">
        <f>SUM(D234:D239)</f>
        <v>0</v>
      </c>
      <c r="E240" s="466">
        <f>SUM(B240:D240)</f>
        <v>90</v>
      </c>
      <c r="F240" s="96"/>
      <c r="G240" s="96"/>
      <c r="H240" s="96"/>
      <c r="I240" s="96"/>
      <c r="J240" s="96"/>
      <c r="K240" s="96"/>
      <c r="L240" s="174"/>
      <c r="M240" s="166"/>
      <c r="O240" s="220"/>
    </row>
    <row r="241" spans="1:17" x14ac:dyDescent="0.25">
      <c r="A241" s="96"/>
      <c r="B241" s="163"/>
      <c r="C241" s="163"/>
      <c r="D241" s="96"/>
      <c r="E241" s="96"/>
      <c r="F241" s="96"/>
      <c r="G241" s="96"/>
      <c r="H241" s="96"/>
      <c r="I241" s="96"/>
      <c r="J241" s="96"/>
      <c r="K241" s="96"/>
      <c r="L241" s="174"/>
      <c r="M241" s="166"/>
      <c r="N241" s="252"/>
    </row>
    <row r="242" spans="1:17" x14ac:dyDescent="0.25">
      <c r="A242" s="355" t="s">
        <v>346</v>
      </c>
      <c r="B242" s="163"/>
      <c r="C242" s="163"/>
      <c r="D242" s="96"/>
      <c r="E242" s="96"/>
      <c r="F242" s="96"/>
      <c r="G242" s="96"/>
      <c r="H242" s="96"/>
      <c r="I242" s="96"/>
      <c r="J242" s="96"/>
      <c r="K242" s="96"/>
      <c r="L242" s="174"/>
      <c r="M242" s="166"/>
      <c r="O242" s="220"/>
    </row>
    <row r="243" spans="1:17" x14ac:dyDescent="0.25">
      <c r="A243" s="138" t="s">
        <v>6437</v>
      </c>
      <c r="B243" s="163">
        <v>1</v>
      </c>
      <c r="C243" s="163">
        <v>15</v>
      </c>
      <c r="D243" s="96">
        <v>0</v>
      </c>
      <c r="E243" s="96"/>
      <c r="F243" s="96"/>
      <c r="G243" s="96"/>
      <c r="H243" s="96"/>
      <c r="I243" s="96"/>
      <c r="J243" s="96"/>
      <c r="K243" s="96"/>
      <c r="L243" s="174"/>
      <c r="M243" s="166"/>
      <c r="O243" s="220"/>
    </row>
    <row r="244" spans="1:17" x14ac:dyDescent="0.25">
      <c r="A244" s="138" t="s">
        <v>6435</v>
      </c>
      <c r="B244" s="163">
        <v>6</v>
      </c>
      <c r="C244" s="163">
        <v>0</v>
      </c>
      <c r="D244" s="96">
        <v>0</v>
      </c>
      <c r="E244" s="96"/>
      <c r="F244" s="96"/>
      <c r="G244" s="96"/>
      <c r="H244" s="96"/>
      <c r="I244" s="96"/>
      <c r="J244" s="96"/>
      <c r="K244" s="96"/>
      <c r="L244" s="174"/>
      <c r="M244" s="166"/>
      <c r="O244" s="220"/>
    </row>
    <row r="245" spans="1:17" x14ac:dyDescent="0.25">
      <c r="A245" s="51" t="s">
        <v>6550</v>
      </c>
      <c r="B245" s="163">
        <v>1</v>
      </c>
      <c r="C245" s="163">
        <v>15</v>
      </c>
      <c r="D245" s="96">
        <v>0</v>
      </c>
      <c r="E245" s="96"/>
      <c r="F245" s="96"/>
      <c r="G245" s="96"/>
      <c r="H245" s="96"/>
      <c r="I245" s="96"/>
      <c r="J245" s="96"/>
      <c r="K245" s="96"/>
      <c r="L245" s="174"/>
      <c r="M245" s="166"/>
      <c r="O245" s="220"/>
    </row>
    <row r="246" spans="1:17" x14ac:dyDescent="0.25">
      <c r="A246" s="51" t="s">
        <v>6568</v>
      </c>
      <c r="B246" s="163">
        <v>18</v>
      </c>
      <c r="C246" s="163">
        <v>0</v>
      </c>
      <c r="D246" s="96">
        <v>0</v>
      </c>
      <c r="E246" s="254"/>
      <c r="F246" s="96"/>
      <c r="G246" s="96"/>
      <c r="H246" s="96"/>
      <c r="I246" s="96"/>
      <c r="J246" s="96"/>
      <c r="K246" s="96"/>
      <c r="L246" s="174"/>
      <c r="M246" s="166"/>
      <c r="O246" s="220"/>
    </row>
    <row r="247" spans="1:17" x14ac:dyDescent="0.25">
      <c r="A247" s="51" t="s">
        <v>6551</v>
      </c>
      <c r="B247" s="163">
        <v>1</v>
      </c>
      <c r="C247" s="163">
        <v>14</v>
      </c>
      <c r="D247" s="96">
        <v>1</v>
      </c>
      <c r="E247" s="325" t="s">
        <v>2950</v>
      </c>
      <c r="F247" s="96"/>
      <c r="G247" s="96"/>
      <c r="H247" s="96"/>
      <c r="I247" s="96"/>
      <c r="J247" s="96"/>
      <c r="K247" s="96"/>
      <c r="L247" s="174"/>
      <c r="M247" s="166"/>
      <c r="O247" s="220"/>
    </row>
    <row r="248" spans="1:17" x14ac:dyDescent="0.25">
      <c r="A248" s="51" t="s">
        <v>6552</v>
      </c>
      <c r="B248" s="163">
        <v>9</v>
      </c>
      <c r="C248" s="163">
        <v>0</v>
      </c>
      <c r="D248" s="96">
        <v>1</v>
      </c>
      <c r="E248" s="336" t="s">
        <v>2843</v>
      </c>
      <c r="F248" s="96"/>
      <c r="G248" s="96"/>
      <c r="H248" s="96"/>
      <c r="I248" s="96"/>
      <c r="J248" s="96"/>
      <c r="K248" s="96"/>
      <c r="L248" s="174"/>
      <c r="M248" s="166"/>
      <c r="O248" s="220"/>
    </row>
    <row r="249" spans="1:17" x14ac:dyDescent="0.25">
      <c r="A249" s="96" t="s">
        <v>6569</v>
      </c>
      <c r="B249" s="163">
        <v>1</v>
      </c>
      <c r="C249" s="163">
        <v>13</v>
      </c>
      <c r="D249" s="96">
        <v>0</v>
      </c>
      <c r="E249" s="96"/>
      <c r="F249" s="96"/>
      <c r="G249" s="96"/>
      <c r="H249" s="96"/>
      <c r="I249" s="96"/>
      <c r="J249" s="96"/>
      <c r="K249" s="96"/>
      <c r="L249" s="174"/>
      <c r="M249" s="166"/>
      <c r="O249" s="220"/>
    </row>
    <row r="250" spans="1:17" x14ac:dyDescent="0.25">
      <c r="A250" s="96" t="s">
        <v>6553</v>
      </c>
      <c r="B250" s="163">
        <v>16</v>
      </c>
      <c r="C250" s="163">
        <v>0</v>
      </c>
      <c r="D250" s="96">
        <v>0</v>
      </c>
      <c r="E250" s="135"/>
      <c r="F250" s="96"/>
      <c r="G250" s="96"/>
      <c r="H250" s="96"/>
      <c r="I250" s="96"/>
      <c r="J250" s="96"/>
      <c r="K250" s="96"/>
      <c r="L250" s="174"/>
      <c r="M250" s="166"/>
      <c r="N250" s="166"/>
      <c r="O250" s="342"/>
    </row>
    <row r="251" spans="1:17" x14ac:dyDescent="0.25">
      <c r="A251" s="5" t="s">
        <v>6554</v>
      </c>
      <c r="B251" s="271">
        <v>0</v>
      </c>
      <c r="C251" s="271">
        <v>0</v>
      </c>
      <c r="D251" s="5">
        <v>0</v>
      </c>
      <c r="E251" s="135"/>
      <c r="F251" s="96"/>
      <c r="G251" s="96"/>
      <c r="H251" s="96"/>
      <c r="I251" s="96"/>
      <c r="J251" s="96"/>
      <c r="K251" s="96"/>
      <c r="L251" s="166"/>
      <c r="M251" s="166"/>
      <c r="N251" s="335"/>
      <c r="O251" s="335"/>
      <c r="P251" s="252"/>
      <c r="Q251" s="252"/>
    </row>
    <row r="252" spans="1:17" x14ac:dyDescent="0.25">
      <c r="A252" s="5" t="s">
        <v>6570</v>
      </c>
      <c r="B252" s="271">
        <v>20</v>
      </c>
      <c r="C252" s="271">
        <v>0</v>
      </c>
      <c r="D252" s="5">
        <v>1</v>
      </c>
      <c r="E252" s="313" t="s">
        <v>2843</v>
      </c>
      <c r="F252" s="96"/>
      <c r="G252" s="96"/>
      <c r="H252" s="96"/>
      <c r="I252" s="96"/>
      <c r="J252" s="96"/>
      <c r="K252" s="96"/>
      <c r="L252" s="166"/>
      <c r="M252" s="166"/>
      <c r="N252" s="166"/>
      <c r="O252" s="166"/>
    </row>
    <row r="253" spans="1:17" x14ac:dyDescent="0.25">
      <c r="A253" s="367" t="s">
        <v>1802</v>
      </c>
      <c r="B253" s="367">
        <f>SUM(B243:B252)</f>
        <v>73</v>
      </c>
      <c r="C253" s="367">
        <f>SUM(C243:C252)</f>
        <v>57</v>
      </c>
      <c r="D253" s="367">
        <f>SUM(D243:D252)</f>
        <v>3</v>
      </c>
      <c r="E253" s="467">
        <f>SUM(B253:D253)</f>
        <v>133</v>
      </c>
      <c r="F253" s="96"/>
      <c r="G253" s="96"/>
      <c r="H253" s="96"/>
      <c r="I253" s="96"/>
      <c r="J253" s="96"/>
      <c r="K253" s="96"/>
      <c r="L253" s="166"/>
      <c r="M253" s="166"/>
      <c r="N253" s="166"/>
      <c r="O253" s="166"/>
    </row>
    <row r="254" spans="1:17" x14ac:dyDescent="0.25">
      <c r="A254" s="5"/>
      <c r="B254" s="271"/>
      <c r="C254" s="271"/>
      <c r="D254" s="5"/>
      <c r="E254" s="135"/>
      <c r="F254" s="96"/>
      <c r="G254" s="96"/>
      <c r="H254" s="96"/>
      <c r="I254" s="96"/>
      <c r="J254" s="96"/>
      <c r="K254" s="96"/>
      <c r="L254" s="166"/>
      <c r="M254" s="166"/>
      <c r="N254" s="166"/>
      <c r="O254" s="166"/>
    </row>
    <row r="255" spans="1:17" x14ac:dyDescent="0.25">
      <c r="A255" s="5"/>
      <c r="B255" s="271"/>
      <c r="C255" s="271"/>
      <c r="D255" s="5"/>
      <c r="E255" s="135"/>
      <c r="F255" s="96"/>
      <c r="G255" s="96"/>
      <c r="H255" s="96"/>
      <c r="I255" s="96"/>
      <c r="J255" s="96"/>
      <c r="K255" s="96"/>
      <c r="L255" s="166"/>
      <c r="M255" s="166"/>
      <c r="N255" s="166"/>
      <c r="O255" s="166"/>
    </row>
    <row r="256" spans="1:17" x14ac:dyDescent="0.25">
      <c r="A256" s="94" t="s">
        <v>3</v>
      </c>
      <c r="B256" s="271"/>
      <c r="C256" s="271"/>
      <c r="D256" s="5"/>
      <c r="E256" s="135"/>
      <c r="F256" s="96"/>
      <c r="G256" s="96"/>
      <c r="H256" s="96"/>
      <c r="I256" s="96"/>
      <c r="J256" s="96"/>
      <c r="K256" s="96"/>
      <c r="L256" s="166"/>
      <c r="M256" s="166"/>
      <c r="N256" s="166"/>
      <c r="O256" s="166"/>
    </row>
    <row r="257" spans="1:17" x14ac:dyDescent="0.25">
      <c r="A257" s="135" t="s">
        <v>6439</v>
      </c>
      <c r="B257" s="271">
        <v>1</v>
      </c>
      <c r="C257" s="271">
        <v>25</v>
      </c>
      <c r="D257" s="5">
        <v>0</v>
      </c>
      <c r="E257" s="135"/>
      <c r="F257" s="96"/>
      <c r="G257" s="96"/>
      <c r="H257" s="96"/>
      <c r="I257" s="96"/>
      <c r="J257" s="96"/>
      <c r="K257" s="96"/>
      <c r="L257" s="166"/>
      <c r="M257" s="166"/>
      <c r="N257" s="166"/>
      <c r="O257" s="166"/>
    </row>
    <row r="258" spans="1:17" x14ac:dyDescent="0.25">
      <c r="A258" s="6" t="s">
        <v>6558</v>
      </c>
      <c r="B258" s="271">
        <v>3</v>
      </c>
      <c r="C258" s="271">
        <v>25</v>
      </c>
      <c r="D258" s="5">
        <v>0</v>
      </c>
      <c r="E258" s="135"/>
      <c r="F258" s="96"/>
      <c r="G258" s="96"/>
      <c r="H258" s="96"/>
      <c r="I258" s="96"/>
      <c r="J258" s="96"/>
      <c r="K258" s="96"/>
      <c r="L258" s="166"/>
      <c r="M258" s="166"/>
      <c r="N258" s="166"/>
      <c r="O258" s="166"/>
    </row>
    <row r="259" spans="1:17" x14ac:dyDescent="0.25">
      <c r="A259" s="5" t="s">
        <v>6559</v>
      </c>
      <c r="B259" s="271">
        <v>2</v>
      </c>
      <c r="C259" s="271">
        <v>25</v>
      </c>
      <c r="D259" s="5">
        <v>0</v>
      </c>
      <c r="E259" s="135"/>
      <c r="F259" s="96"/>
      <c r="G259" s="96"/>
      <c r="H259" s="96"/>
      <c r="I259" s="96"/>
      <c r="J259" s="96"/>
      <c r="K259" s="96"/>
      <c r="L259" s="166"/>
      <c r="M259" s="166"/>
      <c r="N259" s="166"/>
      <c r="O259" s="166"/>
    </row>
    <row r="260" spans="1:17" ht="15.75" thickBot="1" x14ac:dyDescent="0.3">
      <c r="A260" s="367" t="s">
        <v>1802</v>
      </c>
      <c r="B260" s="367">
        <f>SUM(B257:B259)</f>
        <v>6</v>
      </c>
      <c r="C260" s="367">
        <f>SUM(C257:C259)</f>
        <v>75</v>
      </c>
      <c r="D260" s="367">
        <f>SUM(D257:D259)</f>
        <v>0</v>
      </c>
      <c r="E260" s="467">
        <f>SUM(B260:D260)</f>
        <v>81</v>
      </c>
      <c r="F260" s="96"/>
      <c r="G260" s="96"/>
      <c r="H260" s="96"/>
      <c r="I260" s="96"/>
      <c r="J260" s="96"/>
      <c r="K260" s="96"/>
      <c r="L260" s="166"/>
      <c r="M260" s="166"/>
    </row>
    <row r="261" spans="1:17" ht="15.75" thickBot="1" x14ac:dyDescent="0.3">
      <c r="A261" s="292" t="s">
        <v>6663</v>
      </c>
      <c r="B261" s="292">
        <f>B223+B231+B240+B253+B260</f>
        <v>189</v>
      </c>
      <c r="C261" s="292">
        <f>C223+C231+C240+C253+C260</f>
        <v>288</v>
      </c>
      <c r="D261" s="292">
        <f>D223+D231+D240+D253+D260</f>
        <v>4</v>
      </c>
      <c r="E261" s="497">
        <f>SUM(B261:D261)</f>
        <v>481</v>
      </c>
      <c r="F261" s="179"/>
      <c r="G261" s="179"/>
      <c r="H261" s="179"/>
      <c r="I261" s="179"/>
      <c r="J261" s="179"/>
      <c r="K261" s="179">
        <f>B261+C261+D261</f>
        <v>481</v>
      </c>
    </row>
    <row r="262" spans="1:17" ht="16.5" thickTop="1" x14ac:dyDescent="0.25">
      <c r="A262" s="498" t="s">
        <v>6664</v>
      </c>
      <c r="B262" s="498">
        <f>B205+B261</f>
        <v>1294</v>
      </c>
      <c r="C262" s="498">
        <f>C205+C261</f>
        <v>1729</v>
      </c>
      <c r="D262" s="498">
        <f>D205+D261</f>
        <v>34</v>
      </c>
      <c r="E262" s="499">
        <f>E205+E261</f>
        <v>3057</v>
      </c>
      <c r="F262" s="24"/>
      <c r="G262" s="24"/>
      <c r="H262" s="24"/>
      <c r="I262" s="24"/>
      <c r="J262" s="24"/>
      <c r="K262" s="24"/>
    </row>
    <row r="265" spans="1:17" x14ac:dyDescent="0.25">
      <c r="A265" s="529"/>
      <c r="B265" s="529"/>
      <c r="C265" s="529"/>
      <c r="D265" s="529"/>
      <c r="F265" s="250"/>
      <c r="G265" s="250"/>
      <c r="H265" s="250"/>
      <c r="M265" s="529"/>
      <c r="N265" s="529"/>
    </row>
    <row r="266" spans="1:17" x14ac:dyDescent="0.25">
      <c r="A266" s="251"/>
      <c r="E266" s="251"/>
      <c r="P266" s="253"/>
    </row>
    <row r="267" spans="1:17" x14ac:dyDescent="0.25">
      <c r="A267" s="252"/>
      <c r="E267" s="252"/>
      <c r="L267" s="252"/>
      <c r="P267" s="251"/>
    </row>
    <row r="269" spans="1:17" x14ac:dyDescent="0.25">
      <c r="E269" s="253"/>
      <c r="H269" s="253"/>
      <c r="I269" s="253"/>
      <c r="J269" s="253"/>
      <c r="K269" s="253"/>
      <c r="L269" s="253"/>
      <c r="M269" s="253"/>
      <c r="N269" s="253"/>
      <c r="O269" s="253"/>
    </row>
    <row r="270" spans="1:17" x14ac:dyDescent="0.25"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</row>
    <row r="271" spans="1:17" x14ac:dyDescent="0.25">
      <c r="E271" s="253"/>
      <c r="H271" s="253"/>
      <c r="I271" s="253"/>
      <c r="J271" s="253"/>
      <c r="K271" s="253"/>
      <c r="L271" s="253"/>
      <c r="M271" s="253"/>
      <c r="N271" s="253"/>
      <c r="O271" s="253"/>
      <c r="Q271" s="253"/>
    </row>
    <row r="272" spans="1:17" x14ac:dyDescent="0.25">
      <c r="H272" s="253"/>
      <c r="I272" s="253"/>
      <c r="J272" s="253"/>
      <c r="K272" s="253"/>
      <c r="L272" s="253"/>
      <c r="M272" s="253"/>
      <c r="N272" s="253"/>
      <c r="O272" s="253"/>
      <c r="Q272" s="253"/>
    </row>
    <row r="273" spans="1:17" x14ac:dyDescent="0.25">
      <c r="E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</row>
    <row r="274" spans="1:17" x14ac:dyDescent="0.25"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</row>
    <row r="275" spans="1:17" x14ac:dyDescent="0.25">
      <c r="E275" s="253"/>
      <c r="Q275" s="252"/>
    </row>
    <row r="276" spans="1:17" x14ac:dyDescent="0.25">
      <c r="P276" s="253"/>
    </row>
    <row r="277" spans="1:17" x14ac:dyDescent="0.25">
      <c r="E277" s="253"/>
      <c r="P277" s="253"/>
    </row>
    <row r="278" spans="1:17" x14ac:dyDescent="0.25">
      <c r="P278" s="253"/>
    </row>
    <row r="279" spans="1:17" x14ac:dyDescent="0.25">
      <c r="A279" s="253"/>
      <c r="E279" s="253"/>
      <c r="P279" s="253"/>
    </row>
    <row r="280" spans="1:17" x14ac:dyDescent="0.25">
      <c r="A280" s="253"/>
      <c r="E280" s="253"/>
      <c r="P280" s="253"/>
    </row>
    <row r="281" spans="1:17" x14ac:dyDescent="0.25">
      <c r="A281" s="253"/>
      <c r="E281" s="253"/>
      <c r="P281" s="253"/>
    </row>
    <row r="282" spans="1:17" x14ac:dyDescent="0.25">
      <c r="A282" s="253"/>
      <c r="E282" s="253"/>
      <c r="P282" s="253"/>
    </row>
    <row r="283" spans="1:17" x14ac:dyDescent="0.25">
      <c r="A283" s="253"/>
      <c r="E283" s="253"/>
    </row>
    <row r="284" spans="1:17" x14ac:dyDescent="0.25">
      <c r="A284" s="253"/>
      <c r="E284" s="253"/>
    </row>
    <row r="285" spans="1:17" x14ac:dyDescent="0.25">
      <c r="A285" s="253"/>
      <c r="E285" s="253"/>
    </row>
    <row r="286" spans="1:17" x14ac:dyDescent="0.25">
      <c r="E286" s="253"/>
    </row>
    <row r="287" spans="1:17" x14ac:dyDescent="0.25">
      <c r="A287" s="252"/>
      <c r="E287" s="252"/>
      <c r="L287" s="252"/>
      <c r="P287" s="252"/>
    </row>
    <row r="288" spans="1:17" x14ac:dyDescent="0.25">
      <c r="A288" s="253"/>
      <c r="B288" s="253"/>
      <c r="C288" s="253"/>
      <c r="D288" s="253"/>
      <c r="Q288" s="253"/>
    </row>
    <row r="289" spans="1:17" x14ac:dyDescent="0.25">
      <c r="B289" s="253"/>
      <c r="C289" s="253"/>
      <c r="E289" s="253"/>
      <c r="P289" s="253"/>
      <c r="Q289" s="253"/>
    </row>
    <row r="290" spans="1:17" x14ac:dyDescent="0.25">
      <c r="B290" s="253"/>
      <c r="C290" s="253"/>
      <c r="E290" s="253"/>
      <c r="P290" s="253"/>
    </row>
    <row r="291" spans="1:17" x14ac:dyDescent="0.25">
      <c r="A291" s="253"/>
      <c r="B291" s="253"/>
      <c r="C291" s="253"/>
      <c r="E291" s="253"/>
      <c r="P291" s="253"/>
    </row>
    <row r="292" spans="1:17" x14ac:dyDescent="0.25">
      <c r="B292" s="253"/>
      <c r="C292" s="253"/>
      <c r="E292" s="253"/>
      <c r="P292" s="253"/>
    </row>
    <row r="293" spans="1:17" x14ac:dyDescent="0.25">
      <c r="B293" s="253"/>
      <c r="C293" s="253"/>
      <c r="E293" s="253"/>
      <c r="P293" s="253"/>
    </row>
    <row r="294" spans="1:17" x14ac:dyDescent="0.25">
      <c r="A294" s="253"/>
      <c r="B294" s="253"/>
      <c r="C294" s="253"/>
      <c r="E294" s="253"/>
      <c r="P294" s="253"/>
    </row>
    <row r="295" spans="1:17" x14ac:dyDescent="0.25">
      <c r="A295" s="253"/>
      <c r="B295" s="253"/>
      <c r="C295" s="253"/>
      <c r="E295" s="253"/>
      <c r="L295" s="253"/>
      <c r="P295" s="253"/>
    </row>
    <row r="296" spans="1:17" x14ac:dyDescent="0.25">
      <c r="A296" s="253"/>
      <c r="B296" s="253"/>
      <c r="C296" s="253"/>
      <c r="E296" s="253"/>
      <c r="L296" s="253"/>
      <c r="P296" s="253"/>
    </row>
    <row r="297" spans="1:17" x14ac:dyDescent="0.25">
      <c r="A297" s="253"/>
      <c r="B297" s="253"/>
      <c r="C297" s="253"/>
      <c r="E297" s="253"/>
      <c r="P297" s="253"/>
    </row>
    <row r="298" spans="1:17" x14ac:dyDescent="0.25">
      <c r="B298" s="253"/>
      <c r="C298" s="253"/>
      <c r="D298" s="253"/>
      <c r="E298" s="253"/>
      <c r="P298" s="253"/>
    </row>
    <row r="299" spans="1:17" x14ac:dyDescent="0.25">
      <c r="B299" s="253"/>
      <c r="C299" s="253"/>
      <c r="D299" s="253"/>
      <c r="E299" s="253"/>
      <c r="P299" s="253"/>
    </row>
    <row r="300" spans="1:17" x14ac:dyDescent="0.25">
      <c r="A300" s="253"/>
      <c r="B300" s="253"/>
      <c r="C300" s="253"/>
      <c r="D300" s="253"/>
      <c r="E300" s="253"/>
      <c r="P300" s="253"/>
    </row>
    <row r="301" spans="1:17" x14ac:dyDescent="0.25">
      <c r="A301" s="253"/>
      <c r="B301" s="253"/>
      <c r="C301" s="253"/>
      <c r="D301" s="253"/>
      <c r="E301" s="253"/>
      <c r="F301" s="252"/>
      <c r="P301" s="253"/>
    </row>
    <row r="302" spans="1:17" x14ac:dyDescent="0.25">
      <c r="A302" s="253"/>
      <c r="B302" s="253"/>
      <c r="C302" s="253"/>
      <c r="D302" s="253"/>
      <c r="E302" s="253"/>
      <c r="P302" s="253"/>
    </row>
    <row r="303" spans="1:17" x14ac:dyDescent="0.25">
      <c r="A303" s="253"/>
      <c r="B303" s="253"/>
      <c r="C303" s="253"/>
      <c r="D303" s="253"/>
      <c r="E303" s="253"/>
      <c r="P303" s="253"/>
    </row>
    <row r="304" spans="1:17" x14ac:dyDescent="0.25">
      <c r="A304" s="253"/>
      <c r="B304" s="253"/>
      <c r="C304" s="253"/>
      <c r="D304" s="253"/>
      <c r="E304" s="253"/>
      <c r="P304" s="253"/>
    </row>
    <row r="305" spans="1:16" x14ac:dyDescent="0.25">
      <c r="A305" s="253"/>
      <c r="B305" s="253"/>
      <c r="C305" s="253"/>
      <c r="D305" s="253"/>
      <c r="E305" s="253"/>
      <c r="P305" s="253"/>
    </row>
    <row r="306" spans="1:16" x14ac:dyDescent="0.25">
      <c r="A306" s="253"/>
      <c r="B306" s="253"/>
      <c r="C306" s="253"/>
      <c r="D306" s="253"/>
      <c r="E306" s="253"/>
      <c r="P306" s="253"/>
    </row>
    <row r="307" spans="1:16" x14ac:dyDescent="0.25">
      <c r="A307" s="253"/>
      <c r="B307" s="253"/>
      <c r="C307" s="253"/>
      <c r="D307" s="253"/>
      <c r="E307" s="253"/>
      <c r="P307" s="253"/>
    </row>
    <row r="308" spans="1:16" x14ac:dyDescent="0.25">
      <c r="A308" s="253"/>
      <c r="B308" s="253"/>
      <c r="C308" s="253"/>
      <c r="D308" s="253"/>
      <c r="E308" s="253"/>
      <c r="P308" s="253"/>
    </row>
    <row r="309" spans="1:16" x14ac:dyDescent="0.25">
      <c r="A309" s="253"/>
      <c r="B309" s="253"/>
      <c r="C309" s="253"/>
      <c r="D309" s="253"/>
      <c r="E309" s="253"/>
      <c r="P309" s="253"/>
    </row>
    <row r="310" spans="1:16" x14ac:dyDescent="0.25">
      <c r="A310" s="253"/>
      <c r="B310" s="253"/>
      <c r="C310" s="253"/>
      <c r="D310" s="253"/>
      <c r="E310" s="253"/>
      <c r="P310" s="253"/>
    </row>
    <row r="311" spans="1:16" x14ac:dyDescent="0.25">
      <c r="A311" s="253"/>
      <c r="B311" s="253"/>
      <c r="C311" s="253"/>
      <c r="D311" s="253"/>
      <c r="E311" s="253"/>
      <c r="P311" s="253"/>
    </row>
    <row r="312" spans="1:16" x14ac:dyDescent="0.25">
      <c r="A312" s="253"/>
      <c r="B312" s="253"/>
      <c r="C312" s="253"/>
      <c r="D312" s="253"/>
      <c r="E312" s="253"/>
      <c r="P312" s="253"/>
    </row>
    <row r="313" spans="1:16" x14ac:dyDescent="0.25">
      <c r="A313" s="253"/>
      <c r="B313" s="253"/>
      <c r="C313" s="253"/>
      <c r="D313" s="253"/>
      <c r="E313" s="253"/>
      <c r="P313" s="253"/>
    </row>
    <row r="314" spans="1:16" x14ac:dyDescent="0.25">
      <c r="A314" s="253"/>
      <c r="B314" s="253"/>
      <c r="C314" s="253"/>
      <c r="D314" s="253"/>
    </row>
    <row r="316" spans="1:16" x14ac:dyDescent="0.25">
      <c r="A316" s="252"/>
      <c r="E316" s="252"/>
      <c r="L316" s="252"/>
      <c r="P316" s="252"/>
    </row>
    <row r="317" spans="1:16" x14ac:dyDescent="0.25">
      <c r="B317" s="166"/>
    </row>
    <row r="332" spans="1:16" x14ac:dyDescent="0.25">
      <c r="A332" s="252"/>
      <c r="E332" s="252"/>
      <c r="L332" s="252"/>
      <c r="P332" s="252"/>
    </row>
    <row r="333" spans="1:16" x14ac:dyDescent="0.25">
      <c r="A333" s="253"/>
      <c r="B333" s="253"/>
      <c r="C333" s="253"/>
      <c r="D333" s="253"/>
      <c r="F333" s="253"/>
      <c r="G333" s="253"/>
    </row>
    <row r="334" spans="1:16" x14ac:dyDescent="0.25">
      <c r="A334" s="253"/>
      <c r="B334" s="253"/>
      <c r="C334" s="253"/>
      <c r="D334" s="253"/>
      <c r="E334" s="253"/>
      <c r="F334" s="253"/>
      <c r="G334" s="253"/>
    </row>
    <row r="335" spans="1:16" x14ac:dyDescent="0.25">
      <c r="A335" s="253"/>
      <c r="B335" s="253"/>
      <c r="C335" s="253"/>
      <c r="D335" s="253"/>
      <c r="F335" s="253"/>
      <c r="G335" s="253"/>
    </row>
    <row r="336" spans="1:16" x14ac:dyDescent="0.25">
      <c r="A336" s="253"/>
      <c r="B336" s="253"/>
      <c r="C336" s="253"/>
      <c r="D336" s="253"/>
      <c r="E336" s="253"/>
      <c r="F336" s="253"/>
      <c r="G336" s="253"/>
    </row>
    <row r="337" spans="1:16" x14ac:dyDescent="0.25">
      <c r="A337" s="253"/>
      <c r="B337" s="253"/>
      <c r="C337" s="253"/>
      <c r="D337" s="253"/>
      <c r="E337" s="253"/>
      <c r="F337" s="253"/>
    </row>
    <row r="338" spans="1:16" x14ac:dyDescent="0.25">
      <c r="A338" s="253"/>
      <c r="B338" s="253"/>
      <c r="C338" s="253"/>
      <c r="D338" s="253"/>
      <c r="E338" s="253"/>
    </row>
    <row r="339" spans="1:16" x14ac:dyDescent="0.25">
      <c r="A339" s="253"/>
      <c r="C339" s="253"/>
      <c r="D339" s="253"/>
      <c r="E339" s="253"/>
    </row>
    <row r="340" spans="1:16" x14ac:dyDescent="0.25">
      <c r="A340" s="253"/>
      <c r="C340" s="253"/>
      <c r="D340" s="253"/>
      <c r="E340" s="253"/>
    </row>
    <row r="341" spans="1:16" x14ac:dyDescent="0.25">
      <c r="A341" s="253"/>
      <c r="C341" s="253"/>
      <c r="D341" s="253"/>
      <c r="E341" s="253"/>
    </row>
    <row r="342" spans="1:16" x14ac:dyDescent="0.25">
      <c r="A342" s="253"/>
      <c r="C342" s="253"/>
      <c r="D342" s="253"/>
      <c r="E342" s="253"/>
    </row>
    <row r="343" spans="1:16" x14ac:dyDescent="0.25">
      <c r="A343" s="253"/>
      <c r="E343" s="253"/>
    </row>
    <row r="344" spans="1:16" x14ac:dyDescent="0.25">
      <c r="E344" s="253"/>
    </row>
    <row r="345" spans="1:16" x14ac:dyDescent="0.25">
      <c r="E345" s="253"/>
    </row>
    <row r="346" spans="1:16" x14ac:dyDescent="0.25">
      <c r="E346" s="253"/>
    </row>
    <row r="350" spans="1:16" x14ac:dyDescent="0.25">
      <c r="A350" s="252"/>
      <c r="E350" s="252"/>
      <c r="L350" s="252"/>
      <c r="P350" s="252"/>
    </row>
  </sheetData>
  <mergeCells count="11">
    <mergeCell ref="A112:E112"/>
    <mergeCell ref="A1:K1"/>
    <mergeCell ref="A2:E2"/>
    <mergeCell ref="L6:L7"/>
    <mergeCell ref="A25:E25"/>
    <mergeCell ref="A76:E76"/>
    <mergeCell ref="A161:E161"/>
    <mergeCell ref="A188:E188"/>
    <mergeCell ref="A265:D265"/>
    <mergeCell ref="M265:N265"/>
    <mergeCell ref="L214:L215"/>
  </mergeCells>
  <pageMargins left="0.7" right="0.7" top="0.75" bottom="0.75" header="0.3" footer="0.3"/>
  <pageSetup paperSize="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H35"/>
  <sheetViews>
    <sheetView topLeftCell="A28" workbookViewId="0">
      <selection activeCell="A2" sqref="A2:A35"/>
    </sheetView>
  </sheetViews>
  <sheetFormatPr defaultRowHeight="15" x14ac:dyDescent="0.25"/>
  <cols>
    <col min="1" max="1" width="6" customWidth="1"/>
    <col min="2" max="2" width="44.42578125" customWidth="1"/>
    <col min="3" max="3" width="10.42578125" customWidth="1"/>
    <col min="4" max="4" width="14.5703125" customWidth="1"/>
    <col min="6" max="6" width="11.42578125" customWidth="1"/>
    <col min="7" max="7" width="6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51" t="s">
        <v>4472</v>
      </c>
      <c r="C2" s="334" t="s">
        <v>3456</v>
      </c>
      <c r="D2" s="123" t="s">
        <v>4433</v>
      </c>
      <c r="E2" s="123">
        <v>142</v>
      </c>
      <c r="F2" s="124">
        <v>44370</v>
      </c>
      <c r="G2" s="86" t="s">
        <v>2950</v>
      </c>
      <c r="H2" t="s">
        <v>6160</v>
      </c>
    </row>
    <row r="3" spans="1:8" x14ac:dyDescent="0.25">
      <c r="A3" s="158">
        <v>2</v>
      </c>
      <c r="B3" s="51" t="s">
        <v>3946</v>
      </c>
      <c r="C3" s="123">
        <v>831</v>
      </c>
      <c r="D3" s="124" t="s">
        <v>5587</v>
      </c>
      <c r="E3" s="123">
        <v>17</v>
      </c>
      <c r="F3" s="124">
        <v>44945</v>
      </c>
      <c r="G3" s="86" t="s">
        <v>2950</v>
      </c>
      <c r="H3" t="s">
        <v>6166</v>
      </c>
    </row>
    <row r="4" spans="1:8" x14ac:dyDescent="0.25">
      <c r="A4" s="158">
        <v>3</v>
      </c>
      <c r="B4" s="51" t="s">
        <v>5706</v>
      </c>
      <c r="C4" s="123" t="s">
        <v>5135</v>
      </c>
      <c r="D4" s="124" t="s">
        <v>5707</v>
      </c>
      <c r="E4" s="123">
        <v>113</v>
      </c>
      <c r="F4" s="124">
        <v>45042</v>
      </c>
      <c r="G4" s="140" t="s">
        <v>2843</v>
      </c>
      <c r="H4" t="s">
        <v>6316</v>
      </c>
    </row>
    <row r="5" spans="1:8" x14ac:dyDescent="0.25">
      <c r="A5" s="158">
        <v>4</v>
      </c>
      <c r="B5" s="65" t="s">
        <v>5723</v>
      </c>
      <c r="C5" s="287" t="s">
        <v>6366</v>
      </c>
      <c r="D5" s="288" t="s">
        <v>5722</v>
      </c>
      <c r="E5" s="287">
        <v>125</v>
      </c>
      <c r="F5" s="288">
        <v>45063</v>
      </c>
      <c r="G5" s="244" t="s">
        <v>2843</v>
      </c>
      <c r="H5" t="s">
        <v>6272</v>
      </c>
    </row>
    <row r="6" spans="1:8" x14ac:dyDescent="0.25">
      <c r="A6" s="158">
        <v>5</v>
      </c>
      <c r="B6" s="51" t="s">
        <v>5833</v>
      </c>
      <c r="C6" s="123">
        <v>31</v>
      </c>
      <c r="D6" s="124" t="s">
        <v>5834</v>
      </c>
      <c r="E6" s="123">
        <v>253</v>
      </c>
      <c r="F6" s="124">
        <v>45175</v>
      </c>
      <c r="G6" s="86" t="s">
        <v>2950</v>
      </c>
      <c r="H6" t="s">
        <v>6541</v>
      </c>
    </row>
    <row r="7" spans="1:8" x14ac:dyDescent="0.25">
      <c r="A7" s="158">
        <v>6</v>
      </c>
      <c r="B7" s="65" t="s">
        <v>5852</v>
      </c>
      <c r="C7" s="287" t="s">
        <v>6367</v>
      </c>
      <c r="D7" s="288" t="s">
        <v>5854</v>
      </c>
      <c r="E7" s="287">
        <v>260</v>
      </c>
      <c r="F7" s="288">
        <v>45177</v>
      </c>
      <c r="G7" s="181" t="s">
        <v>2950</v>
      </c>
      <c r="H7" t="s">
        <v>6542</v>
      </c>
    </row>
    <row r="8" spans="1:8" x14ac:dyDescent="0.25">
      <c r="A8" s="158">
        <v>7</v>
      </c>
      <c r="B8" s="51" t="s">
        <v>5442</v>
      </c>
      <c r="C8" s="123" t="s">
        <v>5059</v>
      </c>
      <c r="D8" s="124" t="s">
        <v>6041</v>
      </c>
      <c r="E8" s="123">
        <v>435</v>
      </c>
      <c r="F8" s="124">
        <v>45233</v>
      </c>
      <c r="G8" s="86" t="s">
        <v>2950</v>
      </c>
    </row>
    <row r="9" spans="1:8" x14ac:dyDescent="0.25">
      <c r="A9" s="158">
        <v>8</v>
      </c>
      <c r="B9" s="51" t="s">
        <v>6083</v>
      </c>
      <c r="C9" s="123" t="s">
        <v>4492</v>
      </c>
      <c r="D9" s="124" t="s">
        <v>6084</v>
      </c>
      <c r="E9" s="123">
        <v>462</v>
      </c>
      <c r="F9" s="124">
        <v>45245</v>
      </c>
      <c r="G9" s="140" t="s">
        <v>2843</v>
      </c>
    </row>
    <row r="10" spans="1:8" x14ac:dyDescent="0.25">
      <c r="A10" s="158">
        <v>9</v>
      </c>
      <c r="B10" s="51" t="s">
        <v>6172</v>
      </c>
      <c r="C10" s="123">
        <v>141</v>
      </c>
      <c r="D10" s="124" t="s">
        <v>6173</v>
      </c>
      <c r="E10" s="123">
        <v>17</v>
      </c>
      <c r="F10" s="124">
        <v>45313</v>
      </c>
      <c r="G10" s="302" t="s">
        <v>2950</v>
      </c>
    </row>
    <row r="11" spans="1:8" x14ac:dyDescent="0.25">
      <c r="A11" s="158">
        <v>10</v>
      </c>
      <c r="B11" s="51" t="s">
        <v>6184</v>
      </c>
      <c r="C11" s="123">
        <v>342</v>
      </c>
      <c r="D11" s="124" t="s">
        <v>6185</v>
      </c>
      <c r="E11" s="123">
        <v>23</v>
      </c>
      <c r="F11" s="124">
        <v>45320</v>
      </c>
      <c r="G11" s="140" t="s">
        <v>2843</v>
      </c>
    </row>
    <row r="12" spans="1:8" x14ac:dyDescent="0.25">
      <c r="A12" s="158">
        <v>11</v>
      </c>
      <c r="B12" s="51" t="s">
        <v>5576</v>
      </c>
      <c r="C12" s="123" t="s">
        <v>5577</v>
      </c>
      <c r="D12" s="124" t="s">
        <v>6236</v>
      </c>
      <c r="E12" s="123">
        <v>71</v>
      </c>
      <c r="F12" s="124">
        <v>45370</v>
      </c>
      <c r="G12" s="302" t="s">
        <v>2950</v>
      </c>
    </row>
    <row r="13" spans="1:8" x14ac:dyDescent="0.25">
      <c r="A13" s="158">
        <v>12</v>
      </c>
      <c r="B13" s="51" t="s">
        <v>6246</v>
      </c>
      <c r="C13" s="123" t="s">
        <v>6247</v>
      </c>
      <c r="D13" s="124" t="s">
        <v>6248</v>
      </c>
      <c r="E13" s="123">
        <v>83</v>
      </c>
      <c r="F13" s="124">
        <v>45384</v>
      </c>
      <c r="G13" s="140" t="s">
        <v>2843</v>
      </c>
    </row>
    <row r="14" spans="1:8" x14ac:dyDescent="0.25">
      <c r="A14" s="158">
        <v>13</v>
      </c>
      <c r="B14" s="51" t="s">
        <v>4882</v>
      </c>
      <c r="C14" s="123">
        <v>231</v>
      </c>
      <c r="D14" s="124" t="s">
        <v>6257</v>
      </c>
      <c r="E14" s="123">
        <v>92</v>
      </c>
      <c r="F14" s="124">
        <v>45390</v>
      </c>
      <c r="G14" s="140" t="s">
        <v>2843</v>
      </c>
    </row>
    <row r="15" spans="1:8" x14ac:dyDescent="0.25">
      <c r="A15" s="158">
        <v>14</v>
      </c>
      <c r="B15" s="51" t="s">
        <v>6260</v>
      </c>
      <c r="C15" s="123">
        <v>22</v>
      </c>
      <c r="D15" s="124" t="s">
        <v>6261</v>
      </c>
      <c r="E15" s="123">
        <v>98</v>
      </c>
      <c r="F15" s="124">
        <v>45392</v>
      </c>
      <c r="G15" s="140" t="s">
        <v>2843</v>
      </c>
    </row>
    <row r="16" spans="1:8" x14ac:dyDescent="0.25">
      <c r="A16" s="158">
        <v>15</v>
      </c>
      <c r="B16" s="51" t="s">
        <v>6264</v>
      </c>
      <c r="C16" s="123">
        <v>541</v>
      </c>
      <c r="D16" s="124" t="s">
        <v>6265</v>
      </c>
      <c r="E16" s="123">
        <v>102</v>
      </c>
      <c r="F16" s="124">
        <v>45393</v>
      </c>
      <c r="G16" s="86" t="s">
        <v>2950</v>
      </c>
    </row>
    <row r="17" spans="1:7" x14ac:dyDescent="0.25">
      <c r="A17" s="158">
        <v>16</v>
      </c>
      <c r="B17" s="51" t="s">
        <v>6268</v>
      </c>
      <c r="C17" s="124" t="s">
        <v>5577</v>
      </c>
      <c r="D17" s="123" t="s">
        <v>6269</v>
      </c>
      <c r="E17" s="123">
        <v>104</v>
      </c>
      <c r="F17" s="87">
        <v>45399</v>
      </c>
      <c r="G17" s="123" t="s">
        <v>2950</v>
      </c>
    </row>
    <row r="18" spans="1:7" x14ac:dyDescent="0.25">
      <c r="A18" s="158">
        <v>17</v>
      </c>
      <c r="B18" s="65" t="s">
        <v>6279</v>
      </c>
      <c r="C18" s="288" t="s">
        <v>4043</v>
      </c>
      <c r="D18" s="287" t="s">
        <v>6280</v>
      </c>
      <c r="E18" s="287">
        <v>115</v>
      </c>
      <c r="F18" s="297">
        <v>45406</v>
      </c>
      <c r="G18" s="244" t="s">
        <v>2843</v>
      </c>
    </row>
    <row r="19" spans="1:7" x14ac:dyDescent="0.25">
      <c r="A19" s="158">
        <v>18</v>
      </c>
      <c r="B19" s="83" t="s">
        <v>6286</v>
      </c>
      <c r="C19" s="453" t="s">
        <v>2491</v>
      </c>
      <c r="D19" s="221" t="s">
        <v>6287</v>
      </c>
      <c r="E19" s="221">
        <v>124</v>
      </c>
      <c r="F19" s="37">
        <v>45426</v>
      </c>
      <c r="G19" s="36" t="s">
        <v>2950</v>
      </c>
    </row>
    <row r="20" spans="1:7" x14ac:dyDescent="0.25">
      <c r="A20" s="158">
        <v>19</v>
      </c>
      <c r="B20" s="51" t="s">
        <v>6291</v>
      </c>
      <c r="C20" s="123" t="s">
        <v>4938</v>
      </c>
      <c r="D20" s="124" t="s">
        <v>6292</v>
      </c>
      <c r="E20" s="123">
        <v>127</v>
      </c>
      <c r="F20" s="124">
        <v>45428</v>
      </c>
      <c r="G20" s="140" t="s">
        <v>2843</v>
      </c>
    </row>
    <row r="21" spans="1:7" x14ac:dyDescent="0.25">
      <c r="A21" s="158">
        <v>20</v>
      </c>
      <c r="B21" s="51" t="s">
        <v>6293</v>
      </c>
      <c r="C21" s="124" t="s">
        <v>5050</v>
      </c>
      <c r="D21" s="123" t="s">
        <v>6294</v>
      </c>
      <c r="E21" s="123">
        <v>128</v>
      </c>
      <c r="F21" s="87">
        <v>45428</v>
      </c>
      <c r="G21" s="123" t="s">
        <v>2950</v>
      </c>
    </row>
    <row r="22" spans="1:7" x14ac:dyDescent="0.25">
      <c r="A22" s="158">
        <v>21</v>
      </c>
      <c r="B22" s="51" t="s">
        <v>6303</v>
      </c>
      <c r="C22" s="123">
        <v>841</v>
      </c>
      <c r="D22" s="123" t="s">
        <v>6304</v>
      </c>
      <c r="E22" s="123">
        <v>139</v>
      </c>
      <c r="F22" s="87">
        <v>45441</v>
      </c>
      <c r="G22" s="123" t="s">
        <v>2950</v>
      </c>
    </row>
    <row r="23" spans="1:7" x14ac:dyDescent="0.25">
      <c r="A23" s="158">
        <v>22</v>
      </c>
      <c r="B23" s="51" t="s">
        <v>6309</v>
      </c>
      <c r="C23" s="124" t="s">
        <v>5766</v>
      </c>
      <c r="D23" s="123" t="s">
        <v>6310</v>
      </c>
      <c r="E23" s="123">
        <v>145</v>
      </c>
      <c r="F23" s="87">
        <v>45443</v>
      </c>
      <c r="G23" s="126" t="s">
        <v>2843</v>
      </c>
    </row>
    <row r="24" spans="1:7" x14ac:dyDescent="0.25">
      <c r="A24" s="158">
        <v>23</v>
      </c>
      <c r="B24" s="51" t="s">
        <v>6314</v>
      </c>
      <c r="C24" s="124" t="s">
        <v>4202</v>
      </c>
      <c r="D24" s="123" t="s">
        <v>6315</v>
      </c>
      <c r="E24" s="123">
        <v>148</v>
      </c>
      <c r="F24" s="87">
        <v>45447</v>
      </c>
      <c r="G24" s="123" t="s">
        <v>2950</v>
      </c>
    </row>
    <row r="25" spans="1:7" x14ac:dyDescent="0.25">
      <c r="A25" s="158">
        <v>24</v>
      </c>
      <c r="B25" s="51" t="s">
        <v>6320</v>
      </c>
      <c r="C25" s="334" t="s">
        <v>3981</v>
      </c>
      <c r="D25" s="123" t="s">
        <v>6321</v>
      </c>
      <c r="E25" s="123">
        <v>151</v>
      </c>
      <c r="F25" s="87">
        <v>45454</v>
      </c>
      <c r="G25" s="126" t="s">
        <v>2843</v>
      </c>
    </row>
    <row r="26" spans="1:7" x14ac:dyDescent="0.25">
      <c r="A26" s="158">
        <v>25</v>
      </c>
      <c r="B26" s="51" t="s">
        <v>6325</v>
      </c>
      <c r="C26" s="334" t="s">
        <v>100</v>
      </c>
      <c r="D26" s="123" t="s">
        <v>6326</v>
      </c>
      <c r="E26" s="123">
        <v>156</v>
      </c>
      <c r="F26" s="87">
        <v>45457</v>
      </c>
      <c r="G26" s="123" t="s">
        <v>2950</v>
      </c>
    </row>
    <row r="27" spans="1:7" x14ac:dyDescent="0.25">
      <c r="A27" s="158">
        <v>26</v>
      </c>
      <c r="B27" s="51" t="s">
        <v>6333</v>
      </c>
      <c r="C27" s="334" t="s">
        <v>6334</v>
      </c>
      <c r="D27" s="123" t="s">
        <v>6335</v>
      </c>
      <c r="E27" s="123">
        <v>161</v>
      </c>
      <c r="F27" s="87">
        <v>45464</v>
      </c>
      <c r="G27" s="126" t="s">
        <v>2843</v>
      </c>
    </row>
    <row r="28" spans="1:7" x14ac:dyDescent="0.25">
      <c r="A28" s="158">
        <v>27</v>
      </c>
      <c r="B28" s="51" t="s">
        <v>6424</v>
      </c>
      <c r="C28" s="334" t="s">
        <v>6425</v>
      </c>
      <c r="D28" s="123" t="s">
        <v>6426</v>
      </c>
      <c r="E28" s="123">
        <v>261</v>
      </c>
      <c r="F28" s="87">
        <v>45539</v>
      </c>
      <c r="G28" s="126" t="s">
        <v>2843</v>
      </c>
    </row>
    <row r="29" spans="1:7" x14ac:dyDescent="0.25">
      <c r="A29" s="158">
        <v>28</v>
      </c>
      <c r="B29" s="51" t="s">
        <v>6472</v>
      </c>
      <c r="C29" s="85">
        <v>941</v>
      </c>
      <c r="D29" s="123" t="s">
        <v>6538</v>
      </c>
      <c r="E29" s="123">
        <v>321</v>
      </c>
      <c r="F29" s="127">
        <v>45552</v>
      </c>
      <c r="G29" s="126" t="s">
        <v>2843</v>
      </c>
    </row>
    <row r="30" spans="1:7" x14ac:dyDescent="0.25">
      <c r="A30" s="158">
        <v>29</v>
      </c>
      <c r="B30" s="51" t="s">
        <v>6483</v>
      </c>
      <c r="C30" s="85">
        <v>511</v>
      </c>
      <c r="D30" s="123" t="s">
        <v>6484</v>
      </c>
      <c r="E30" s="123">
        <v>335</v>
      </c>
      <c r="F30" s="127">
        <v>45554</v>
      </c>
      <c r="G30" s="128" t="s">
        <v>2950</v>
      </c>
    </row>
    <row r="31" spans="1:7" x14ac:dyDescent="0.25">
      <c r="A31" s="158">
        <v>30</v>
      </c>
      <c r="B31" s="51" t="s">
        <v>6486</v>
      </c>
      <c r="C31" s="334" t="s">
        <v>5637</v>
      </c>
      <c r="D31" s="123" t="s">
        <v>6484</v>
      </c>
      <c r="E31" s="123">
        <v>336</v>
      </c>
      <c r="F31" s="127">
        <v>45554</v>
      </c>
      <c r="G31" s="126" t="s">
        <v>2843</v>
      </c>
    </row>
    <row r="32" spans="1:7" x14ac:dyDescent="0.25">
      <c r="A32" s="158">
        <v>31</v>
      </c>
      <c r="B32" s="6" t="s">
        <v>6578</v>
      </c>
      <c r="C32" s="122">
        <v>32</v>
      </c>
      <c r="D32" s="122" t="s">
        <v>6579</v>
      </c>
      <c r="E32" s="122">
        <v>390</v>
      </c>
      <c r="F32" s="283">
        <v>45567</v>
      </c>
      <c r="G32" s="126" t="s">
        <v>2843</v>
      </c>
    </row>
    <row r="33" spans="1:7" s="8" customFormat="1" x14ac:dyDescent="0.25">
      <c r="A33" s="158">
        <v>32</v>
      </c>
      <c r="B33" s="6" t="s">
        <v>6582</v>
      </c>
      <c r="C33" s="122">
        <v>231</v>
      </c>
      <c r="D33" s="122" t="s">
        <v>6583</v>
      </c>
      <c r="E33" s="122">
        <v>397</v>
      </c>
      <c r="F33" s="283">
        <v>45568</v>
      </c>
      <c r="G33" s="122" t="s">
        <v>2950</v>
      </c>
    </row>
    <row r="34" spans="1:7" s="8" customFormat="1" x14ac:dyDescent="0.25">
      <c r="A34" s="158">
        <v>33</v>
      </c>
      <c r="B34" s="6" t="s">
        <v>6659</v>
      </c>
      <c r="C34" s="122">
        <v>631</v>
      </c>
      <c r="D34" s="122" t="s">
        <v>6583</v>
      </c>
      <c r="E34" s="122">
        <v>408</v>
      </c>
      <c r="F34" s="283">
        <v>45572</v>
      </c>
      <c r="G34" s="122" t="s">
        <v>2950</v>
      </c>
    </row>
    <row r="35" spans="1:7" s="8" customFormat="1" x14ac:dyDescent="0.25">
      <c r="A35" s="158">
        <v>34</v>
      </c>
      <c r="B35" s="68" t="s">
        <v>6660</v>
      </c>
      <c r="C35" s="507" t="s">
        <v>5487</v>
      </c>
      <c r="D35" s="507" t="s">
        <v>6661</v>
      </c>
      <c r="E35" s="507">
        <v>426</v>
      </c>
      <c r="F35" s="508">
        <v>45574</v>
      </c>
      <c r="G35" s="289" t="s">
        <v>2843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H44"/>
  <sheetViews>
    <sheetView topLeftCell="A17" workbookViewId="0">
      <selection activeCell="J39" sqref="J39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259">
        <v>1</v>
      </c>
      <c r="B2" s="158" t="s">
        <v>400</v>
      </c>
      <c r="C2" s="221">
        <v>221</v>
      </c>
      <c r="D2" s="221" t="s">
        <v>2549</v>
      </c>
      <c r="E2" s="221">
        <v>152</v>
      </c>
      <c r="F2" s="222">
        <v>42976</v>
      </c>
      <c r="G2" s="221" t="s">
        <v>1846</v>
      </c>
      <c r="H2" s="184"/>
    </row>
    <row r="3" spans="1:8" x14ac:dyDescent="0.25">
      <c r="A3" s="158">
        <v>2</v>
      </c>
      <c r="B3" s="158" t="s">
        <v>1942</v>
      </c>
      <c r="C3" s="221">
        <v>231</v>
      </c>
      <c r="D3" s="221" t="s">
        <v>2086</v>
      </c>
      <c r="E3" s="221">
        <v>89</v>
      </c>
      <c r="F3" s="222">
        <v>42873</v>
      </c>
      <c r="G3" s="221" t="s">
        <v>1846</v>
      </c>
      <c r="H3" s="184"/>
    </row>
    <row r="4" spans="1:8" x14ac:dyDescent="0.25">
      <c r="A4" s="104">
        <v>3</v>
      </c>
      <c r="B4" s="104" t="s">
        <v>1821</v>
      </c>
      <c r="C4" s="129" t="s">
        <v>1449</v>
      </c>
      <c r="D4" s="104"/>
      <c r="E4" s="104"/>
      <c r="F4" s="104"/>
      <c r="G4" s="245" t="s">
        <v>2194</v>
      </c>
      <c r="H4" s="184"/>
    </row>
    <row r="5" spans="1:8" x14ac:dyDescent="0.25">
      <c r="A5" s="158">
        <v>4</v>
      </c>
      <c r="B5" s="158" t="s">
        <v>1900</v>
      </c>
      <c r="C5" s="36">
        <v>231</v>
      </c>
      <c r="D5" s="36" t="s">
        <v>1901</v>
      </c>
      <c r="E5" s="36">
        <v>303</v>
      </c>
      <c r="F5" s="28">
        <v>42696</v>
      </c>
      <c r="G5" s="36" t="s">
        <v>1846</v>
      </c>
      <c r="H5" s="186"/>
    </row>
    <row r="6" spans="1:8" x14ac:dyDescent="0.25">
      <c r="A6" s="158">
        <v>5</v>
      </c>
      <c r="B6" s="158" t="s">
        <v>2607</v>
      </c>
      <c r="C6" s="221">
        <v>711</v>
      </c>
      <c r="D6" s="221" t="s">
        <v>1909</v>
      </c>
      <c r="E6" s="221">
        <v>309</v>
      </c>
      <c r="F6" s="229">
        <v>42705</v>
      </c>
      <c r="G6" s="230" t="s">
        <v>1846</v>
      </c>
      <c r="H6" s="186" t="s">
        <v>2608</v>
      </c>
    </row>
    <row r="7" spans="1:8" x14ac:dyDescent="0.25">
      <c r="A7" s="158">
        <v>6</v>
      </c>
      <c r="B7" s="158" t="s">
        <v>1044</v>
      </c>
      <c r="C7" s="225">
        <v>141</v>
      </c>
      <c r="D7" s="36" t="s">
        <v>2008</v>
      </c>
      <c r="E7" s="36">
        <v>44</v>
      </c>
      <c r="F7" s="28">
        <v>42803</v>
      </c>
      <c r="G7" s="225" t="s">
        <v>1846</v>
      </c>
    </row>
    <row r="8" spans="1:8" x14ac:dyDescent="0.25">
      <c r="A8" s="158">
        <v>7</v>
      </c>
      <c r="B8" s="233" t="s">
        <v>631</v>
      </c>
      <c r="C8" s="225">
        <v>921</v>
      </c>
      <c r="D8" s="36" t="s">
        <v>2020</v>
      </c>
      <c r="E8" s="36">
        <v>51</v>
      </c>
      <c r="F8" s="28">
        <v>42816</v>
      </c>
      <c r="G8" s="234" t="s">
        <v>2194</v>
      </c>
      <c r="H8" t="s">
        <v>2773</v>
      </c>
    </row>
    <row r="9" spans="1:8" x14ac:dyDescent="0.25">
      <c r="A9" s="158">
        <v>8</v>
      </c>
      <c r="B9" s="158" t="s">
        <v>1822</v>
      </c>
      <c r="C9" s="225">
        <v>141</v>
      </c>
      <c r="D9" s="36" t="s">
        <v>2074</v>
      </c>
      <c r="E9" s="36">
        <v>82</v>
      </c>
      <c r="F9" s="28">
        <v>42859</v>
      </c>
      <c r="G9" s="225" t="s">
        <v>1846</v>
      </c>
    </row>
    <row r="10" spans="1:8" x14ac:dyDescent="0.25">
      <c r="A10" s="104">
        <v>9</v>
      </c>
      <c r="B10" s="104" t="s">
        <v>697</v>
      </c>
      <c r="C10" s="241" t="s">
        <v>1305</v>
      </c>
      <c r="D10" s="181" t="s">
        <v>2118</v>
      </c>
      <c r="E10" s="181">
        <v>108</v>
      </c>
      <c r="F10" s="182">
        <v>42901</v>
      </c>
      <c r="G10" s="242" t="s">
        <v>2194</v>
      </c>
    </row>
    <row r="11" spans="1:8" x14ac:dyDescent="0.25">
      <c r="A11" s="158">
        <v>10</v>
      </c>
      <c r="B11" s="158" t="s">
        <v>2548</v>
      </c>
      <c r="C11" s="225">
        <v>131</v>
      </c>
      <c r="D11" s="36" t="s">
        <v>2549</v>
      </c>
      <c r="E11" s="36">
        <v>174</v>
      </c>
      <c r="F11" s="28">
        <v>42997</v>
      </c>
      <c r="G11" s="225" t="s">
        <v>1846</v>
      </c>
    </row>
    <row r="12" spans="1:8" x14ac:dyDescent="0.25">
      <c r="A12" s="158">
        <v>11</v>
      </c>
      <c r="B12" s="158" t="s">
        <v>2551</v>
      </c>
      <c r="C12" s="225">
        <v>711</v>
      </c>
      <c r="D12" s="36" t="s">
        <v>2552</v>
      </c>
      <c r="E12" s="36">
        <v>201</v>
      </c>
      <c r="F12" s="28">
        <v>43003</v>
      </c>
      <c r="G12" s="225" t="s">
        <v>1846</v>
      </c>
    </row>
    <row r="13" spans="1:8" x14ac:dyDescent="0.25">
      <c r="A13" s="158">
        <v>12</v>
      </c>
      <c r="B13" s="158" t="s">
        <v>625</v>
      </c>
      <c r="C13" s="225">
        <v>931</v>
      </c>
      <c r="D13" s="36" t="s">
        <v>2549</v>
      </c>
      <c r="E13" s="36">
        <v>155</v>
      </c>
      <c r="F13" s="28">
        <v>42979</v>
      </c>
      <c r="G13" s="225" t="s">
        <v>1846</v>
      </c>
    </row>
    <row r="14" spans="1:8" x14ac:dyDescent="0.25">
      <c r="A14" s="158">
        <v>13</v>
      </c>
      <c r="B14" s="158" t="s">
        <v>2553</v>
      </c>
      <c r="C14" s="225">
        <v>931</v>
      </c>
      <c r="D14" s="36" t="s">
        <v>2554</v>
      </c>
      <c r="E14" s="36">
        <v>195</v>
      </c>
      <c r="F14" s="28">
        <v>42997</v>
      </c>
      <c r="G14" s="225" t="s">
        <v>1846</v>
      </c>
    </row>
    <row r="15" spans="1:8" x14ac:dyDescent="0.25">
      <c r="A15" s="104">
        <v>14</v>
      </c>
      <c r="B15" s="104" t="s">
        <v>2033</v>
      </c>
      <c r="C15" s="239" t="s">
        <v>1305</v>
      </c>
      <c r="D15" s="181" t="s">
        <v>2555</v>
      </c>
      <c r="E15" s="181">
        <v>218</v>
      </c>
      <c r="F15" s="182">
        <v>43014</v>
      </c>
      <c r="G15" s="240" t="s">
        <v>2194</v>
      </c>
    </row>
    <row r="16" spans="1:8" x14ac:dyDescent="0.25">
      <c r="A16" s="104">
        <v>15</v>
      </c>
      <c r="B16" s="104" t="s">
        <v>1618</v>
      </c>
      <c r="C16" s="239" t="s">
        <v>2556</v>
      </c>
      <c r="D16" s="181" t="s">
        <v>2557</v>
      </c>
      <c r="E16" s="181">
        <v>207</v>
      </c>
      <c r="F16" s="182">
        <v>43010</v>
      </c>
      <c r="G16" s="240" t="s">
        <v>2194</v>
      </c>
    </row>
    <row r="17" spans="1:8" x14ac:dyDescent="0.25">
      <c r="A17" s="158">
        <v>16</v>
      </c>
      <c r="B17" s="158" t="s">
        <v>2550</v>
      </c>
      <c r="C17" s="225">
        <v>521</v>
      </c>
      <c r="D17" s="36" t="s">
        <v>2549</v>
      </c>
      <c r="E17" s="36">
        <v>166</v>
      </c>
      <c r="F17" s="28">
        <v>42979</v>
      </c>
      <c r="G17" s="225" t="s">
        <v>1846</v>
      </c>
    </row>
    <row r="18" spans="1:8" x14ac:dyDescent="0.25">
      <c r="A18" s="158">
        <v>17</v>
      </c>
      <c r="B18" s="158" t="s">
        <v>2561</v>
      </c>
      <c r="C18" s="225">
        <v>341</v>
      </c>
      <c r="D18" s="36" t="s">
        <v>2562</v>
      </c>
      <c r="E18" s="36">
        <v>234</v>
      </c>
      <c r="F18" s="28">
        <v>43035</v>
      </c>
      <c r="G18" s="225" t="s">
        <v>1846</v>
      </c>
    </row>
    <row r="19" spans="1:8" x14ac:dyDescent="0.25">
      <c r="A19" s="158">
        <v>18</v>
      </c>
      <c r="B19" s="158" t="s">
        <v>1243</v>
      </c>
      <c r="C19" s="225">
        <v>131</v>
      </c>
      <c r="D19" s="36" t="s">
        <v>2560</v>
      </c>
      <c r="E19" s="36">
        <v>233</v>
      </c>
      <c r="F19" s="28">
        <v>43035</v>
      </c>
      <c r="G19" s="225" t="s">
        <v>1846</v>
      </c>
      <c r="H19" s="252"/>
    </row>
    <row r="20" spans="1:8" x14ac:dyDescent="0.25">
      <c r="A20" s="158">
        <v>19</v>
      </c>
      <c r="B20" s="158" t="s">
        <v>686</v>
      </c>
      <c r="C20" s="225">
        <v>331</v>
      </c>
      <c r="D20" s="36" t="s">
        <v>2606</v>
      </c>
      <c r="E20" s="36">
        <v>254</v>
      </c>
      <c r="F20" s="28">
        <v>43053</v>
      </c>
      <c r="G20" s="225" t="s">
        <v>1846</v>
      </c>
    </row>
    <row r="21" spans="1:8" x14ac:dyDescent="0.25">
      <c r="A21" s="158">
        <v>20</v>
      </c>
      <c r="B21" s="158" t="s">
        <v>2591</v>
      </c>
      <c r="C21" s="225">
        <v>411</v>
      </c>
      <c r="D21" s="36" t="s">
        <v>2592</v>
      </c>
      <c r="E21" s="36">
        <v>244</v>
      </c>
      <c r="F21" s="28">
        <v>43048</v>
      </c>
      <c r="G21" s="225" t="s">
        <v>1846</v>
      </c>
    </row>
    <row r="22" spans="1:8" x14ac:dyDescent="0.25">
      <c r="A22" s="158">
        <v>21</v>
      </c>
      <c r="B22" s="158" t="s">
        <v>676</v>
      </c>
      <c r="C22" s="225">
        <v>331</v>
      </c>
      <c r="D22" s="36" t="s">
        <v>2635</v>
      </c>
      <c r="E22" s="36">
        <v>271</v>
      </c>
      <c r="F22" s="28">
        <v>43070</v>
      </c>
      <c r="G22" s="225" t="s">
        <v>1846</v>
      </c>
    </row>
    <row r="23" spans="1:8" x14ac:dyDescent="0.25">
      <c r="A23" s="158">
        <v>22</v>
      </c>
      <c r="B23" s="158" t="s">
        <v>2636</v>
      </c>
      <c r="C23" s="225">
        <v>841</v>
      </c>
      <c r="D23" s="36" t="s">
        <v>2118</v>
      </c>
      <c r="E23" s="36"/>
      <c r="F23" s="28">
        <v>43073</v>
      </c>
      <c r="G23" s="225" t="s">
        <v>1846</v>
      </c>
    </row>
    <row r="24" spans="1:8" x14ac:dyDescent="0.25">
      <c r="A24" s="158">
        <v>23</v>
      </c>
      <c r="B24" s="158" t="s">
        <v>2647</v>
      </c>
      <c r="C24" s="225">
        <v>322</v>
      </c>
      <c r="D24" s="36" t="s">
        <v>2549</v>
      </c>
      <c r="E24" s="36">
        <v>285</v>
      </c>
      <c r="F24" s="28">
        <v>43082</v>
      </c>
      <c r="G24" s="234" t="s">
        <v>2194</v>
      </c>
    </row>
    <row r="25" spans="1:8" x14ac:dyDescent="0.25">
      <c r="A25" s="158">
        <v>24</v>
      </c>
      <c r="B25" s="158" t="s">
        <v>2652</v>
      </c>
      <c r="C25" s="225">
        <v>841</v>
      </c>
      <c r="D25" s="36" t="s">
        <v>2653</v>
      </c>
      <c r="E25" s="36">
        <v>287</v>
      </c>
      <c r="F25" s="28">
        <v>43088</v>
      </c>
      <c r="G25" s="225" t="s">
        <v>1846</v>
      </c>
    </row>
    <row r="26" spans="1:8" x14ac:dyDescent="0.25">
      <c r="A26" s="158">
        <v>25</v>
      </c>
      <c r="B26" s="158" t="s">
        <v>575</v>
      </c>
      <c r="C26" s="225">
        <v>722</v>
      </c>
      <c r="D26" s="36" t="s">
        <v>2655</v>
      </c>
      <c r="E26" s="36">
        <v>288</v>
      </c>
      <c r="F26" s="28">
        <v>43090</v>
      </c>
      <c r="G26" s="225" t="s">
        <v>1846</v>
      </c>
    </row>
    <row r="27" spans="1:8" x14ac:dyDescent="0.25">
      <c r="A27" s="158">
        <v>26</v>
      </c>
      <c r="B27" s="158" t="s">
        <v>540</v>
      </c>
      <c r="C27" s="225">
        <v>721</v>
      </c>
      <c r="D27" s="36" t="s">
        <v>2656</v>
      </c>
      <c r="E27" s="36">
        <v>289</v>
      </c>
      <c r="F27" s="28">
        <v>43094</v>
      </c>
      <c r="G27" s="234" t="s">
        <v>2194</v>
      </c>
    </row>
    <row r="28" spans="1:8" x14ac:dyDescent="0.25">
      <c r="A28" s="158">
        <v>27</v>
      </c>
      <c r="B28" s="158" t="s">
        <v>887</v>
      </c>
      <c r="C28" s="225">
        <v>741</v>
      </c>
      <c r="D28" s="36" t="s">
        <v>2669</v>
      </c>
      <c r="E28" s="36">
        <v>294</v>
      </c>
      <c r="F28" s="28">
        <v>43097</v>
      </c>
      <c r="G28" s="256" t="s">
        <v>1846</v>
      </c>
    </row>
    <row r="29" spans="1:8" x14ac:dyDescent="0.25">
      <c r="A29" s="158">
        <v>28</v>
      </c>
      <c r="B29" s="158" t="s">
        <v>2693</v>
      </c>
      <c r="C29" s="225">
        <v>421</v>
      </c>
      <c r="D29" s="36" t="s">
        <v>2694</v>
      </c>
      <c r="E29" s="36">
        <v>5</v>
      </c>
      <c r="F29" s="28">
        <v>43112</v>
      </c>
      <c r="G29" s="256" t="s">
        <v>1846</v>
      </c>
    </row>
    <row r="30" spans="1:8" x14ac:dyDescent="0.25">
      <c r="A30" s="158">
        <v>29</v>
      </c>
      <c r="B30" s="158" t="s">
        <v>2695</v>
      </c>
      <c r="C30" s="225">
        <v>812</v>
      </c>
      <c r="D30" s="36" t="s">
        <v>2696</v>
      </c>
      <c r="E30" s="36">
        <v>18</v>
      </c>
      <c r="F30" s="28">
        <v>43116</v>
      </c>
      <c r="G30" s="256" t="s">
        <v>1846</v>
      </c>
    </row>
    <row r="31" spans="1:8" x14ac:dyDescent="0.25">
      <c r="A31" s="158">
        <v>30</v>
      </c>
      <c r="B31" s="158" t="s">
        <v>2701</v>
      </c>
      <c r="C31" s="225">
        <v>31</v>
      </c>
      <c r="D31" s="36" t="s">
        <v>2702</v>
      </c>
      <c r="E31" s="36">
        <v>30</v>
      </c>
      <c r="F31" s="28">
        <v>43136</v>
      </c>
      <c r="G31" s="256" t="s">
        <v>1846</v>
      </c>
    </row>
    <row r="32" spans="1:8" x14ac:dyDescent="0.25">
      <c r="A32" s="158">
        <v>31</v>
      </c>
      <c r="B32" s="158" t="s">
        <v>15</v>
      </c>
      <c r="C32" s="225">
        <v>841</v>
      </c>
      <c r="D32" s="36" t="s">
        <v>2706</v>
      </c>
      <c r="E32" s="36">
        <v>34</v>
      </c>
      <c r="F32" s="28">
        <v>43139</v>
      </c>
      <c r="G32" s="256" t="s">
        <v>1846</v>
      </c>
    </row>
    <row r="33" spans="1:7" x14ac:dyDescent="0.25">
      <c r="A33" s="158">
        <v>32</v>
      </c>
      <c r="B33" s="158" t="s">
        <v>1250</v>
      </c>
      <c r="C33" s="225">
        <v>131</v>
      </c>
      <c r="D33" s="36" t="s">
        <v>2710</v>
      </c>
      <c r="E33" s="36">
        <v>37</v>
      </c>
      <c r="F33" s="28">
        <v>43145</v>
      </c>
      <c r="G33" s="256" t="s">
        <v>1846</v>
      </c>
    </row>
    <row r="34" spans="1:7" x14ac:dyDescent="0.25">
      <c r="A34" s="158">
        <v>33</v>
      </c>
      <c r="B34" s="158" t="s">
        <v>313</v>
      </c>
      <c r="C34" s="225">
        <v>721</v>
      </c>
      <c r="D34" s="36" t="s">
        <v>2711</v>
      </c>
      <c r="E34" s="36">
        <v>38</v>
      </c>
      <c r="F34" s="28">
        <v>43146</v>
      </c>
      <c r="G34" s="256" t="s">
        <v>1846</v>
      </c>
    </row>
    <row r="35" spans="1:7" x14ac:dyDescent="0.25">
      <c r="A35" s="158">
        <v>34</v>
      </c>
      <c r="B35" s="158" t="s">
        <v>351</v>
      </c>
      <c r="C35" s="225">
        <v>321</v>
      </c>
      <c r="D35" s="36" t="s">
        <v>2730</v>
      </c>
      <c r="E35" s="36">
        <v>54</v>
      </c>
      <c r="F35" s="28">
        <v>43164</v>
      </c>
      <c r="G35" s="256" t="s">
        <v>1846</v>
      </c>
    </row>
    <row r="36" spans="1:7" x14ac:dyDescent="0.25">
      <c r="A36" s="158">
        <v>35</v>
      </c>
      <c r="B36" s="158" t="s">
        <v>2731</v>
      </c>
      <c r="C36" s="225">
        <v>531</v>
      </c>
      <c r="D36" s="36" t="s">
        <v>2732</v>
      </c>
      <c r="E36" s="36">
        <v>56</v>
      </c>
      <c r="F36" s="28">
        <v>43164</v>
      </c>
      <c r="G36" s="256" t="s">
        <v>1846</v>
      </c>
    </row>
    <row r="37" spans="1:7" x14ac:dyDescent="0.25">
      <c r="A37" s="158">
        <v>36</v>
      </c>
      <c r="B37" s="158" t="s">
        <v>2739</v>
      </c>
      <c r="C37" s="225">
        <v>121</v>
      </c>
      <c r="D37" s="36" t="s">
        <v>2740</v>
      </c>
      <c r="E37" s="36">
        <v>58</v>
      </c>
      <c r="F37" s="28">
        <v>43166</v>
      </c>
      <c r="G37" s="256" t="s">
        <v>1846</v>
      </c>
    </row>
    <row r="38" spans="1:7" x14ac:dyDescent="0.25">
      <c r="A38" s="158">
        <v>37</v>
      </c>
      <c r="B38" s="158" t="s">
        <v>2777</v>
      </c>
      <c r="C38" s="225">
        <v>831</v>
      </c>
      <c r="D38" s="36" t="s">
        <v>2778</v>
      </c>
      <c r="E38" s="36">
        <v>79</v>
      </c>
      <c r="F38" s="28">
        <v>43199</v>
      </c>
      <c r="G38" s="256" t="s">
        <v>1846</v>
      </c>
    </row>
    <row r="39" spans="1:7" x14ac:dyDescent="0.25">
      <c r="A39" s="158">
        <v>38</v>
      </c>
      <c r="B39" s="158" t="s">
        <v>688</v>
      </c>
      <c r="C39" s="225">
        <v>331</v>
      </c>
      <c r="D39" s="36" t="s">
        <v>2788</v>
      </c>
      <c r="E39" s="36">
        <v>88</v>
      </c>
      <c r="F39" s="28">
        <v>43579</v>
      </c>
      <c r="G39" s="234" t="s">
        <v>2194</v>
      </c>
    </row>
    <row r="40" spans="1:7" x14ac:dyDescent="0.25">
      <c r="A40" s="158"/>
      <c r="B40" s="158"/>
      <c r="C40" s="225"/>
      <c r="D40" s="36"/>
      <c r="E40" s="36"/>
      <c r="F40" s="28"/>
      <c r="G40" s="256"/>
    </row>
    <row r="41" spans="1:7" x14ac:dyDescent="0.25">
      <c r="A41" s="158"/>
      <c r="B41" s="158"/>
      <c r="C41" s="225"/>
      <c r="D41" s="36"/>
      <c r="E41" s="36"/>
      <c r="F41" s="28"/>
      <c r="G41" s="256"/>
    </row>
    <row r="42" spans="1:7" x14ac:dyDescent="0.25">
      <c r="A42" s="158"/>
      <c r="B42" s="158"/>
      <c r="C42" s="225"/>
      <c r="D42" s="36"/>
      <c r="E42" s="36"/>
      <c r="F42" s="28"/>
      <c r="G42" s="256"/>
    </row>
    <row r="43" spans="1:7" x14ac:dyDescent="0.25">
      <c r="A43" s="158"/>
      <c r="B43" s="158"/>
      <c r="C43" s="225"/>
      <c r="D43" s="36"/>
      <c r="E43" s="36"/>
      <c r="F43" s="28"/>
      <c r="G43" s="256"/>
    </row>
    <row r="44" spans="1:7" x14ac:dyDescent="0.25">
      <c r="A44" s="158"/>
      <c r="B44" s="158"/>
      <c r="C44" s="225"/>
      <c r="D44" s="36"/>
      <c r="E44" s="36"/>
      <c r="F44" s="28"/>
      <c r="G44" s="256"/>
    </row>
  </sheetData>
  <pageMargins left="0.7" right="0.7" top="0.75" bottom="0.75" header="0.3" footer="0.3"/>
  <pageSetup paperSize="9"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H44"/>
  <sheetViews>
    <sheetView topLeftCell="A22" workbookViewId="0">
      <selection activeCell="K46" sqref="K46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259">
        <v>1</v>
      </c>
      <c r="B2" s="158" t="s">
        <v>400</v>
      </c>
      <c r="C2" s="221">
        <v>221</v>
      </c>
      <c r="D2" s="221" t="s">
        <v>2549</v>
      </c>
      <c r="E2" s="221">
        <v>152</v>
      </c>
      <c r="F2" s="222">
        <v>42976</v>
      </c>
      <c r="G2" s="221" t="s">
        <v>1846</v>
      </c>
      <c r="H2" s="184"/>
    </row>
    <row r="3" spans="1:8" x14ac:dyDescent="0.25">
      <c r="A3" s="158">
        <v>2</v>
      </c>
      <c r="B3" s="158" t="s">
        <v>1942</v>
      </c>
      <c r="C3" s="221">
        <v>231</v>
      </c>
      <c r="D3" s="221" t="s">
        <v>2086</v>
      </c>
      <c r="E3" s="221">
        <v>89</v>
      </c>
      <c r="F3" s="222">
        <v>42873</v>
      </c>
      <c r="G3" s="221" t="s">
        <v>1846</v>
      </c>
      <c r="H3" s="184" t="s">
        <v>2805</v>
      </c>
    </row>
    <row r="4" spans="1:8" x14ac:dyDescent="0.25">
      <c r="A4" s="104">
        <v>3</v>
      </c>
      <c r="B4" s="104" t="s">
        <v>1821</v>
      </c>
      <c r="C4" s="129" t="s">
        <v>1449</v>
      </c>
      <c r="D4" s="104"/>
      <c r="E4" s="104"/>
      <c r="F4" s="104"/>
      <c r="G4" s="245" t="s">
        <v>2194</v>
      </c>
      <c r="H4" s="184"/>
    </row>
    <row r="5" spans="1:8" x14ac:dyDescent="0.25">
      <c r="A5" s="158">
        <v>4</v>
      </c>
      <c r="B5" s="158" t="s">
        <v>1900</v>
      </c>
      <c r="C5" s="36">
        <v>231</v>
      </c>
      <c r="D5" s="36" t="s">
        <v>1901</v>
      </c>
      <c r="E5" s="36">
        <v>303</v>
      </c>
      <c r="F5" s="28">
        <v>42696</v>
      </c>
      <c r="G5" s="36" t="s">
        <v>1846</v>
      </c>
      <c r="H5" s="186"/>
    </row>
    <row r="6" spans="1:8" x14ac:dyDescent="0.25">
      <c r="A6" s="158">
        <v>5</v>
      </c>
      <c r="B6" s="158" t="s">
        <v>2607</v>
      </c>
      <c r="C6" s="221">
        <v>711</v>
      </c>
      <c r="D6" s="221" t="s">
        <v>1909</v>
      </c>
      <c r="E6" s="221">
        <v>309</v>
      </c>
      <c r="F6" s="229">
        <v>42705</v>
      </c>
      <c r="G6" s="230" t="s">
        <v>1846</v>
      </c>
      <c r="H6" s="186" t="s">
        <v>2608</v>
      </c>
    </row>
    <row r="7" spans="1:8" x14ac:dyDescent="0.25">
      <c r="A7" s="158">
        <v>6</v>
      </c>
      <c r="B7" s="233" t="s">
        <v>631</v>
      </c>
      <c r="C7" s="225">
        <v>921</v>
      </c>
      <c r="D7" s="36" t="s">
        <v>2020</v>
      </c>
      <c r="E7" s="36">
        <v>51</v>
      </c>
      <c r="F7" s="28">
        <v>42816</v>
      </c>
      <c r="G7" s="234" t="s">
        <v>2194</v>
      </c>
      <c r="H7" t="s">
        <v>2773</v>
      </c>
    </row>
    <row r="8" spans="1:8" x14ac:dyDescent="0.25">
      <c r="A8" s="158">
        <v>7</v>
      </c>
      <c r="B8" s="158" t="s">
        <v>1822</v>
      </c>
      <c r="C8" s="225">
        <v>141</v>
      </c>
      <c r="D8" s="36" t="s">
        <v>2074</v>
      </c>
      <c r="E8" s="36">
        <v>82</v>
      </c>
      <c r="F8" s="28">
        <v>42859</v>
      </c>
      <c r="G8" s="225" t="s">
        <v>1846</v>
      </c>
    </row>
    <row r="9" spans="1:8" x14ac:dyDescent="0.25">
      <c r="A9" s="104">
        <v>8</v>
      </c>
      <c r="B9" s="104" t="s">
        <v>697</v>
      </c>
      <c r="C9" s="241" t="s">
        <v>1305</v>
      </c>
      <c r="D9" s="181" t="s">
        <v>2118</v>
      </c>
      <c r="E9" s="181">
        <v>108</v>
      </c>
      <c r="F9" s="182">
        <v>42901</v>
      </c>
      <c r="G9" s="242" t="s">
        <v>2194</v>
      </c>
    </row>
    <row r="10" spans="1:8" x14ac:dyDescent="0.25">
      <c r="A10" s="158">
        <v>9</v>
      </c>
      <c r="B10" s="158" t="s">
        <v>2548</v>
      </c>
      <c r="C10" s="225">
        <v>131</v>
      </c>
      <c r="D10" s="36" t="s">
        <v>2549</v>
      </c>
      <c r="E10" s="36">
        <v>174</v>
      </c>
      <c r="F10" s="28">
        <v>42997</v>
      </c>
      <c r="G10" s="225" t="s">
        <v>1846</v>
      </c>
    </row>
    <row r="11" spans="1:8" x14ac:dyDescent="0.25">
      <c r="A11" s="158">
        <v>10</v>
      </c>
      <c r="B11" s="158" t="s">
        <v>2551</v>
      </c>
      <c r="C11" s="225">
        <v>711</v>
      </c>
      <c r="D11" s="36" t="s">
        <v>2552</v>
      </c>
      <c r="E11" s="36">
        <v>201</v>
      </c>
      <c r="F11" s="28">
        <v>43003</v>
      </c>
      <c r="G11" s="225" t="s">
        <v>1846</v>
      </c>
    </row>
    <row r="12" spans="1:8" x14ac:dyDescent="0.25">
      <c r="A12" s="158">
        <v>11</v>
      </c>
      <c r="B12" s="158" t="s">
        <v>625</v>
      </c>
      <c r="C12" s="225">
        <v>931</v>
      </c>
      <c r="D12" s="36" t="s">
        <v>2549</v>
      </c>
      <c r="E12" s="36">
        <v>155</v>
      </c>
      <c r="F12" s="28">
        <v>42979</v>
      </c>
      <c r="G12" s="225" t="s">
        <v>1846</v>
      </c>
    </row>
    <row r="13" spans="1:8" x14ac:dyDescent="0.25">
      <c r="A13" s="158">
        <v>12</v>
      </c>
      <c r="B13" s="158" t="s">
        <v>2553</v>
      </c>
      <c r="C13" s="225">
        <v>931</v>
      </c>
      <c r="D13" s="36" t="s">
        <v>2554</v>
      </c>
      <c r="E13" s="36">
        <v>195</v>
      </c>
      <c r="F13" s="28">
        <v>42997</v>
      </c>
      <c r="G13" s="225" t="s">
        <v>1846</v>
      </c>
    </row>
    <row r="14" spans="1:8" x14ac:dyDescent="0.25">
      <c r="A14" s="104">
        <v>13</v>
      </c>
      <c r="B14" s="104" t="s">
        <v>2033</v>
      </c>
      <c r="C14" s="239" t="s">
        <v>1305</v>
      </c>
      <c r="D14" s="181" t="s">
        <v>2555</v>
      </c>
      <c r="E14" s="181">
        <v>218</v>
      </c>
      <c r="F14" s="182">
        <v>43014</v>
      </c>
      <c r="G14" s="240" t="s">
        <v>2194</v>
      </c>
    </row>
    <row r="15" spans="1:8" x14ac:dyDescent="0.25">
      <c r="A15" s="104">
        <v>14</v>
      </c>
      <c r="B15" s="104" t="s">
        <v>1618</v>
      </c>
      <c r="C15" s="239" t="s">
        <v>2556</v>
      </c>
      <c r="D15" s="181" t="s">
        <v>2557</v>
      </c>
      <c r="E15" s="181">
        <v>207</v>
      </c>
      <c r="F15" s="182">
        <v>43010</v>
      </c>
      <c r="G15" s="240" t="s">
        <v>2194</v>
      </c>
    </row>
    <row r="16" spans="1:8" x14ac:dyDescent="0.25">
      <c r="A16" s="158">
        <v>15</v>
      </c>
      <c r="B16" s="158" t="s">
        <v>2550</v>
      </c>
      <c r="C16" s="225">
        <v>521</v>
      </c>
      <c r="D16" s="36" t="s">
        <v>2549</v>
      </c>
      <c r="E16" s="36">
        <v>166</v>
      </c>
      <c r="F16" s="28">
        <v>42979</v>
      </c>
      <c r="G16" s="225" t="s">
        <v>1846</v>
      </c>
    </row>
    <row r="17" spans="1:8" x14ac:dyDescent="0.25">
      <c r="A17" s="158">
        <v>16</v>
      </c>
      <c r="B17" s="158" t="s">
        <v>2561</v>
      </c>
      <c r="C17" s="225">
        <v>341</v>
      </c>
      <c r="D17" s="36" t="s">
        <v>2562</v>
      </c>
      <c r="E17" s="36">
        <v>234</v>
      </c>
      <c r="F17" s="28">
        <v>43035</v>
      </c>
      <c r="G17" s="225" t="s">
        <v>1846</v>
      </c>
    </row>
    <row r="18" spans="1:8" x14ac:dyDescent="0.25">
      <c r="A18" s="158">
        <v>17</v>
      </c>
      <c r="B18" s="158" t="s">
        <v>1243</v>
      </c>
      <c r="C18" s="225">
        <v>131</v>
      </c>
      <c r="D18" s="36" t="s">
        <v>2560</v>
      </c>
      <c r="E18" s="36">
        <v>233</v>
      </c>
      <c r="F18" s="28">
        <v>43035</v>
      </c>
      <c r="G18" s="225" t="s">
        <v>1846</v>
      </c>
      <c r="H18" s="252"/>
    </row>
    <row r="19" spans="1:8" x14ac:dyDescent="0.25">
      <c r="A19" s="158">
        <v>18</v>
      </c>
      <c r="B19" s="158" t="s">
        <v>686</v>
      </c>
      <c r="C19" s="225">
        <v>331</v>
      </c>
      <c r="D19" s="36" t="s">
        <v>2606</v>
      </c>
      <c r="E19" s="36">
        <v>254</v>
      </c>
      <c r="F19" s="28">
        <v>43053</v>
      </c>
      <c r="G19" s="225" t="s">
        <v>1846</v>
      </c>
    </row>
    <row r="20" spans="1:8" x14ac:dyDescent="0.25">
      <c r="A20" s="158">
        <v>19</v>
      </c>
      <c r="B20" s="158" t="s">
        <v>2591</v>
      </c>
      <c r="C20" s="225">
        <v>411</v>
      </c>
      <c r="D20" s="36" t="s">
        <v>2592</v>
      </c>
      <c r="E20" s="36">
        <v>244</v>
      </c>
      <c r="F20" s="28">
        <v>43048</v>
      </c>
      <c r="G20" s="225" t="s">
        <v>1846</v>
      </c>
    </row>
    <row r="21" spans="1:8" x14ac:dyDescent="0.25">
      <c r="A21" s="158">
        <v>20</v>
      </c>
      <c r="B21" s="158" t="s">
        <v>676</v>
      </c>
      <c r="C21" s="225">
        <v>331</v>
      </c>
      <c r="D21" s="36" t="s">
        <v>2635</v>
      </c>
      <c r="E21" s="36">
        <v>271</v>
      </c>
      <c r="F21" s="28">
        <v>43070</v>
      </c>
      <c r="G21" s="225" t="s">
        <v>1846</v>
      </c>
    </row>
    <row r="22" spans="1:8" x14ac:dyDescent="0.25">
      <c r="A22" s="158">
        <v>21</v>
      </c>
      <c r="B22" s="158" t="s">
        <v>2636</v>
      </c>
      <c r="C22" s="225">
        <v>841</v>
      </c>
      <c r="D22" s="36" t="s">
        <v>2118</v>
      </c>
      <c r="E22" s="36"/>
      <c r="F22" s="28">
        <v>43073</v>
      </c>
      <c r="G22" s="225" t="s">
        <v>1846</v>
      </c>
    </row>
    <row r="23" spans="1:8" x14ac:dyDescent="0.25">
      <c r="A23" s="158">
        <v>22</v>
      </c>
      <c r="B23" s="158" t="s">
        <v>2647</v>
      </c>
      <c r="C23" s="225">
        <v>322</v>
      </c>
      <c r="D23" s="36" t="s">
        <v>2549</v>
      </c>
      <c r="E23" s="36">
        <v>285</v>
      </c>
      <c r="F23" s="28">
        <v>43082</v>
      </c>
      <c r="G23" s="234" t="s">
        <v>2194</v>
      </c>
    </row>
    <row r="24" spans="1:8" x14ac:dyDescent="0.25">
      <c r="A24" s="158">
        <v>23</v>
      </c>
      <c r="B24" s="158" t="s">
        <v>2652</v>
      </c>
      <c r="C24" s="225">
        <v>841</v>
      </c>
      <c r="D24" s="36" t="s">
        <v>2653</v>
      </c>
      <c r="E24" s="36">
        <v>287</v>
      </c>
      <c r="F24" s="28">
        <v>43088</v>
      </c>
      <c r="G24" s="225" t="s">
        <v>1846</v>
      </c>
    </row>
    <row r="25" spans="1:8" x14ac:dyDescent="0.25">
      <c r="A25" s="158">
        <v>24</v>
      </c>
      <c r="B25" s="158" t="s">
        <v>575</v>
      </c>
      <c r="C25" s="225">
        <v>722</v>
      </c>
      <c r="D25" s="36" t="s">
        <v>2655</v>
      </c>
      <c r="E25" s="36">
        <v>288</v>
      </c>
      <c r="F25" s="28">
        <v>43090</v>
      </c>
      <c r="G25" s="225" t="s">
        <v>1846</v>
      </c>
    </row>
    <row r="26" spans="1:8" x14ac:dyDescent="0.25">
      <c r="A26" s="158">
        <v>25</v>
      </c>
      <c r="B26" s="158" t="s">
        <v>540</v>
      </c>
      <c r="C26" s="225">
        <v>721</v>
      </c>
      <c r="D26" s="36" t="s">
        <v>2656</v>
      </c>
      <c r="E26" s="36">
        <v>289</v>
      </c>
      <c r="F26" s="28">
        <v>43094</v>
      </c>
      <c r="G26" s="234" t="s">
        <v>2194</v>
      </c>
    </row>
    <row r="27" spans="1:8" x14ac:dyDescent="0.25">
      <c r="A27" s="158">
        <v>26</v>
      </c>
      <c r="B27" s="158" t="s">
        <v>887</v>
      </c>
      <c r="C27" s="225">
        <v>741</v>
      </c>
      <c r="D27" s="36" t="s">
        <v>2669</v>
      </c>
      <c r="E27" s="36">
        <v>294</v>
      </c>
      <c r="F27" s="28">
        <v>43097</v>
      </c>
      <c r="G27" s="256" t="s">
        <v>1846</v>
      </c>
    </row>
    <row r="28" spans="1:8" x14ac:dyDescent="0.25">
      <c r="A28" s="158">
        <v>27</v>
      </c>
      <c r="B28" s="158" t="s">
        <v>2693</v>
      </c>
      <c r="C28" s="225">
        <v>421</v>
      </c>
      <c r="D28" s="36" t="s">
        <v>2694</v>
      </c>
      <c r="E28" s="36">
        <v>5</v>
      </c>
      <c r="F28" s="28">
        <v>43112</v>
      </c>
      <c r="G28" s="256" t="s">
        <v>1846</v>
      </c>
    </row>
    <row r="29" spans="1:8" x14ac:dyDescent="0.25">
      <c r="A29" s="158">
        <v>28</v>
      </c>
      <c r="B29" s="158" t="s">
        <v>2695</v>
      </c>
      <c r="C29" s="225">
        <v>812</v>
      </c>
      <c r="D29" s="36" t="s">
        <v>2696</v>
      </c>
      <c r="E29" s="36">
        <v>18</v>
      </c>
      <c r="F29" s="28">
        <v>43116</v>
      </c>
      <c r="G29" s="256" t="s">
        <v>1846</v>
      </c>
    </row>
    <row r="30" spans="1:8" x14ac:dyDescent="0.25">
      <c r="A30" s="158">
        <v>29</v>
      </c>
      <c r="B30" s="158" t="s">
        <v>2701</v>
      </c>
      <c r="C30" s="225">
        <v>31</v>
      </c>
      <c r="D30" s="36" t="s">
        <v>2702</v>
      </c>
      <c r="E30" s="36">
        <v>30</v>
      </c>
      <c r="F30" s="28">
        <v>43136</v>
      </c>
      <c r="G30" s="256" t="s">
        <v>1846</v>
      </c>
    </row>
    <row r="31" spans="1:8" x14ac:dyDescent="0.25">
      <c r="A31" s="158">
        <v>30</v>
      </c>
      <c r="B31" s="158" t="s">
        <v>15</v>
      </c>
      <c r="C31" s="225">
        <v>841</v>
      </c>
      <c r="D31" s="36" t="s">
        <v>2706</v>
      </c>
      <c r="E31" s="36">
        <v>34</v>
      </c>
      <c r="F31" s="28">
        <v>43139</v>
      </c>
      <c r="G31" s="256" t="s">
        <v>1846</v>
      </c>
    </row>
    <row r="32" spans="1:8" x14ac:dyDescent="0.25">
      <c r="A32" s="158">
        <v>31</v>
      </c>
      <c r="B32" s="158" t="s">
        <v>1250</v>
      </c>
      <c r="C32" s="225">
        <v>131</v>
      </c>
      <c r="D32" s="36" t="s">
        <v>2710</v>
      </c>
      <c r="E32" s="36">
        <v>37</v>
      </c>
      <c r="F32" s="28">
        <v>43145</v>
      </c>
      <c r="G32" s="256" t="s">
        <v>1846</v>
      </c>
    </row>
    <row r="33" spans="1:8" x14ac:dyDescent="0.25">
      <c r="A33" s="158">
        <v>32</v>
      </c>
      <c r="B33" s="158" t="s">
        <v>313</v>
      </c>
      <c r="C33" s="225">
        <v>721</v>
      </c>
      <c r="D33" s="36" t="s">
        <v>2711</v>
      </c>
      <c r="E33" s="36">
        <v>38</v>
      </c>
      <c r="F33" s="28">
        <v>43146</v>
      </c>
      <c r="G33" s="256" t="s">
        <v>1846</v>
      </c>
    </row>
    <row r="34" spans="1:8" x14ac:dyDescent="0.25">
      <c r="A34" s="158">
        <v>33</v>
      </c>
      <c r="B34" s="158" t="s">
        <v>351</v>
      </c>
      <c r="C34" s="225">
        <v>321</v>
      </c>
      <c r="D34" s="36" t="s">
        <v>2730</v>
      </c>
      <c r="E34" s="36">
        <v>54</v>
      </c>
      <c r="F34" s="28">
        <v>43164</v>
      </c>
      <c r="G34" s="256" t="s">
        <v>1846</v>
      </c>
    </row>
    <row r="35" spans="1:8" x14ac:dyDescent="0.25">
      <c r="A35" s="158">
        <v>34</v>
      </c>
      <c r="B35" s="158" t="s">
        <v>2731</v>
      </c>
      <c r="C35" s="225">
        <v>531</v>
      </c>
      <c r="D35" s="36" t="s">
        <v>2732</v>
      </c>
      <c r="E35" s="36">
        <v>56</v>
      </c>
      <c r="F35" s="28">
        <v>43164</v>
      </c>
      <c r="G35" s="256" t="s">
        <v>1846</v>
      </c>
    </row>
    <row r="36" spans="1:8" x14ac:dyDescent="0.25">
      <c r="A36" s="158">
        <v>35</v>
      </c>
      <c r="B36" s="158" t="s">
        <v>2739</v>
      </c>
      <c r="C36" s="225">
        <v>121</v>
      </c>
      <c r="D36" s="36" t="s">
        <v>2740</v>
      </c>
      <c r="E36" s="36">
        <v>58</v>
      </c>
      <c r="F36" s="28">
        <v>43166</v>
      </c>
      <c r="G36" s="256" t="s">
        <v>1846</v>
      </c>
    </row>
    <row r="37" spans="1:8" x14ac:dyDescent="0.25">
      <c r="A37" s="158">
        <v>36</v>
      </c>
      <c r="B37" s="158" t="s">
        <v>2777</v>
      </c>
      <c r="C37" s="225">
        <v>831</v>
      </c>
      <c r="D37" s="36" t="s">
        <v>2778</v>
      </c>
      <c r="E37" s="36">
        <v>79</v>
      </c>
      <c r="F37" s="28">
        <v>43199</v>
      </c>
      <c r="G37" s="256" t="s">
        <v>1846</v>
      </c>
    </row>
    <row r="38" spans="1:8" x14ac:dyDescent="0.25">
      <c r="A38" s="158">
        <v>37</v>
      </c>
      <c r="B38" s="158" t="s">
        <v>688</v>
      </c>
      <c r="C38" s="225">
        <v>331</v>
      </c>
      <c r="D38" s="36" t="s">
        <v>2803</v>
      </c>
      <c r="E38" s="36">
        <v>96</v>
      </c>
      <c r="F38" s="28">
        <v>43237</v>
      </c>
      <c r="G38" s="234" t="s">
        <v>2194</v>
      </c>
      <c r="H38" t="s">
        <v>2804</v>
      </c>
    </row>
    <row r="39" spans="1:8" x14ac:dyDescent="0.25">
      <c r="A39" s="158">
        <v>38</v>
      </c>
      <c r="B39" s="158" t="s">
        <v>1255</v>
      </c>
      <c r="C39" s="225">
        <v>131</v>
      </c>
      <c r="D39" s="36" t="s">
        <v>2797</v>
      </c>
      <c r="E39" s="36">
        <v>92</v>
      </c>
      <c r="F39" s="28">
        <v>43223</v>
      </c>
      <c r="G39" s="256" t="s">
        <v>1846</v>
      </c>
    </row>
    <row r="40" spans="1:8" x14ac:dyDescent="0.25">
      <c r="A40" s="158">
        <v>39</v>
      </c>
      <c r="B40" s="158" t="s">
        <v>551</v>
      </c>
      <c r="C40" s="225">
        <v>831</v>
      </c>
      <c r="D40" s="36" t="s">
        <v>2802</v>
      </c>
      <c r="E40" s="36">
        <v>95</v>
      </c>
      <c r="F40" s="28">
        <v>43235</v>
      </c>
      <c r="G40" s="256" t="s">
        <v>1846</v>
      </c>
    </row>
    <row r="41" spans="1:8" x14ac:dyDescent="0.25">
      <c r="A41" s="158">
        <v>40</v>
      </c>
      <c r="B41" s="158" t="s">
        <v>260</v>
      </c>
      <c r="C41" s="225">
        <v>21</v>
      </c>
      <c r="D41" s="36" t="s">
        <v>2809</v>
      </c>
      <c r="E41" s="36">
        <v>100</v>
      </c>
      <c r="F41" s="28">
        <v>43238</v>
      </c>
      <c r="G41" s="256" t="s">
        <v>1846</v>
      </c>
    </row>
    <row r="42" spans="1:8" x14ac:dyDescent="0.25">
      <c r="A42" s="158">
        <v>41</v>
      </c>
      <c r="B42" s="158" t="s">
        <v>943</v>
      </c>
      <c r="C42" s="225">
        <v>842</v>
      </c>
      <c r="D42" s="36" t="s">
        <v>2810</v>
      </c>
      <c r="E42" s="36">
        <v>97</v>
      </c>
      <c r="F42" s="28">
        <v>43237</v>
      </c>
      <c r="G42" s="234" t="s">
        <v>2194</v>
      </c>
    </row>
    <row r="43" spans="1:8" x14ac:dyDescent="0.25">
      <c r="A43" s="158">
        <v>42</v>
      </c>
      <c r="B43" s="158" t="s">
        <v>519</v>
      </c>
      <c r="C43" s="225">
        <v>731</v>
      </c>
      <c r="D43" s="36" t="s">
        <v>2812</v>
      </c>
      <c r="E43" s="36">
        <v>98</v>
      </c>
      <c r="F43" s="28">
        <v>43238</v>
      </c>
      <c r="G43" s="256" t="s">
        <v>1846</v>
      </c>
    </row>
    <row r="44" spans="1:8" x14ac:dyDescent="0.25">
      <c r="A44" s="158">
        <v>43</v>
      </c>
      <c r="B44" s="158" t="s">
        <v>2815</v>
      </c>
      <c r="C44" s="225">
        <v>321</v>
      </c>
      <c r="D44" s="36" t="s">
        <v>2816</v>
      </c>
      <c r="E44" s="36">
        <v>104</v>
      </c>
      <c r="F44" s="28">
        <v>43244</v>
      </c>
      <c r="G44" s="256" t="s">
        <v>1846</v>
      </c>
    </row>
  </sheetData>
  <pageMargins left="0.7" right="0.7" top="0.75" bottom="0.75" header="0.3" footer="0.3"/>
  <pageSetup paperSize="9" scale="5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373"/>
  <sheetViews>
    <sheetView workbookViewId="0">
      <selection activeCell="D23" sqref="D23"/>
    </sheetView>
  </sheetViews>
  <sheetFormatPr defaultRowHeight="15" x14ac:dyDescent="0.25"/>
  <cols>
    <col min="1" max="1" width="41.5703125" customWidth="1"/>
    <col min="2" max="2" width="12.140625" customWidth="1"/>
  </cols>
  <sheetData>
    <row r="1" spans="1:2" x14ac:dyDescent="0.25">
      <c r="A1" s="6" t="s">
        <v>143</v>
      </c>
      <c r="B1" s="3">
        <v>211</v>
      </c>
    </row>
    <row r="2" spans="1:2" x14ac:dyDescent="0.25">
      <c r="A2" s="6" t="s">
        <v>144</v>
      </c>
      <c r="B2" s="3">
        <v>211</v>
      </c>
    </row>
    <row r="3" spans="1:2" x14ac:dyDescent="0.25">
      <c r="A3" s="43" t="s">
        <v>148</v>
      </c>
      <c r="B3" s="3">
        <v>211</v>
      </c>
    </row>
    <row r="4" spans="1:2" x14ac:dyDescent="0.25">
      <c r="A4" s="43" t="s">
        <v>145</v>
      </c>
      <c r="B4" s="3">
        <v>211</v>
      </c>
    </row>
    <row r="5" spans="1:2" x14ac:dyDescent="0.25">
      <c r="A5" s="43" t="s">
        <v>149</v>
      </c>
      <c r="B5" s="3">
        <v>211</v>
      </c>
    </row>
    <row r="6" spans="1:2" x14ac:dyDescent="0.25">
      <c r="A6" s="43" t="s">
        <v>146</v>
      </c>
      <c r="B6" s="3">
        <v>211</v>
      </c>
    </row>
    <row r="7" spans="1:2" x14ac:dyDescent="0.25">
      <c r="A7" s="43" t="s">
        <v>209</v>
      </c>
      <c r="B7" s="3">
        <v>411</v>
      </c>
    </row>
    <row r="8" spans="1:2" x14ac:dyDescent="0.25">
      <c r="A8" s="43" t="s">
        <v>173</v>
      </c>
      <c r="B8" s="5"/>
    </row>
    <row r="9" spans="1:2" x14ac:dyDescent="0.25">
      <c r="A9" s="43" t="s">
        <v>174</v>
      </c>
      <c r="B9" s="5"/>
    </row>
    <row r="10" spans="1:2" x14ac:dyDescent="0.25">
      <c r="A10" s="43" t="s">
        <v>175</v>
      </c>
      <c r="B10" s="5"/>
    </row>
    <row r="11" spans="1:2" x14ac:dyDescent="0.25">
      <c r="A11" s="43" t="s">
        <v>176</v>
      </c>
      <c r="B11" s="5"/>
    </row>
    <row r="12" spans="1:2" x14ac:dyDescent="0.25">
      <c r="A12" s="43" t="s">
        <v>177</v>
      </c>
      <c r="B12" s="5"/>
    </row>
    <row r="13" spans="1:2" x14ac:dyDescent="0.25">
      <c r="A13" s="43" t="s">
        <v>314</v>
      </c>
      <c r="B13" s="3">
        <v>711</v>
      </c>
    </row>
    <row r="14" spans="1:2" x14ac:dyDescent="0.25">
      <c r="A14" s="43" t="s">
        <v>316</v>
      </c>
      <c r="B14" s="5"/>
    </row>
    <row r="15" spans="1:2" x14ac:dyDescent="0.25">
      <c r="A15" s="43" t="s">
        <v>317</v>
      </c>
      <c r="B15" s="5"/>
    </row>
    <row r="16" spans="1:2" x14ac:dyDescent="0.25">
      <c r="A16" s="58" t="s">
        <v>601</v>
      </c>
      <c r="B16" s="3">
        <v>712</v>
      </c>
    </row>
    <row r="17" spans="1:2" x14ac:dyDescent="0.25">
      <c r="A17" s="58" t="s">
        <v>603</v>
      </c>
      <c r="B17" s="5"/>
    </row>
    <row r="18" spans="1:2" x14ac:dyDescent="0.25">
      <c r="A18" s="43" t="s">
        <v>370</v>
      </c>
      <c r="B18" s="5">
        <v>311</v>
      </c>
    </row>
    <row r="19" spans="1:2" x14ac:dyDescent="0.25">
      <c r="A19" s="43" t="s">
        <v>371</v>
      </c>
      <c r="B19" s="5"/>
    </row>
    <row r="20" spans="1:2" x14ac:dyDescent="0.25">
      <c r="A20" s="43" t="s">
        <v>373</v>
      </c>
      <c r="B20" s="5"/>
    </row>
    <row r="21" spans="1:2" x14ac:dyDescent="0.25">
      <c r="A21" s="6" t="s">
        <v>374</v>
      </c>
      <c r="B21" s="5"/>
    </row>
    <row r="22" spans="1:2" x14ac:dyDescent="0.25">
      <c r="A22" s="51" t="s">
        <v>632</v>
      </c>
      <c r="B22" s="3">
        <v>312</v>
      </c>
    </row>
    <row r="23" spans="1:2" x14ac:dyDescent="0.25">
      <c r="A23" s="51" t="s">
        <v>633</v>
      </c>
      <c r="B23" s="5"/>
    </row>
    <row r="24" spans="1:2" x14ac:dyDescent="0.25">
      <c r="A24" s="51" t="s">
        <v>634</v>
      </c>
      <c r="B24" s="5"/>
    </row>
    <row r="25" spans="1:2" x14ac:dyDescent="0.25">
      <c r="A25" s="51" t="s">
        <v>636</v>
      </c>
      <c r="B25" s="5"/>
    </row>
    <row r="26" spans="1:2" x14ac:dyDescent="0.25">
      <c r="A26" s="51" t="s">
        <v>1917</v>
      </c>
      <c r="B26" s="5"/>
    </row>
    <row r="27" spans="1:2" x14ac:dyDescent="0.25">
      <c r="A27" s="51" t="s">
        <v>637</v>
      </c>
      <c r="B27" s="5"/>
    </row>
    <row r="28" spans="1:2" x14ac:dyDescent="0.25">
      <c r="A28" s="51" t="s">
        <v>638</v>
      </c>
      <c r="B28" s="5"/>
    </row>
    <row r="29" spans="1:2" x14ac:dyDescent="0.25">
      <c r="A29" s="51" t="s">
        <v>639</v>
      </c>
      <c r="B29" s="5"/>
    </row>
    <row r="30" spans="1:2" x14ac:dyDescent="0.25">
      <c r="A30" s="51" t="s">
        <v>640</v>
      </c>
      <c r="B30" s="5"/>
    </row>
    <row r="31" spans="1:2" x14ac:dyDescent="0.25">
      <c r="A31" s="51" t="s">
        <v>641</v>
      </c>
      <c r="B31" s="5"/>
    </row>
    <row r="32" spans="1:2" x14ac:dyDescent="0.25">
      <c r="A32" s="51" t="s">
        <v>642</v>
      </c>
      <c r="B32" s="5"/>
    </row>
    <row r="33" spans="1:2" x14ac:dyDescent="0.25">
      <c r="A33" s="51" t="s">
        <v>643</v>
      </c>
      <c r="B33" s="5"/>
    </row>
    <row r="34" spans="1:2" x14ac:dyDescent="0.25">
      <c r="A34" s="51" t="s">
        <v>644</v>
      </c>
      <c r="B34" s="5"/>
    </row>
    <row r="35" spans="1:2" x14ac:dyDescent="0.25">
      <c r="A35" s="51" t="s">
        <v>645</v>
      </c>
      <c r="B35" s="5"/>
    </row>
    <row r="36" spans="1:2" x14ac:dyDescent="0.25">
      <c r="A36" s="51" t="s">
        <v>646</v>
      </c>
      <c r="B36" s="5"/>
    </row>
    <row r="37" spans="1:2" x14ac:dyDescent="0.25">
      <c r="A37" s="51" t="s">
        <v>647</v>
      </c>
      <c r="B37" s="5"/>
    </row>
    <row r="38" spans="1:2" x14ac:dyDescent="0.25">
      <c r="A38" s="51" t="s">
        <v>648</v>
      </c>
      <c r="B38" s="5"/>
    </row>
    <row r="39" spans="1:2" x14ac:dyDescent="0.25">
      <c r="A39" s="51" t="s">
        <v>649</v>
      </c>
      <c r="B39" s="5"/>
    </row>
    <row r="40" spans="1:2" x14ac:dyDescent="0.25">
      <c r="A40" s="51" t="s">
        <v>650</v>
      </c>
      <c r="B40" s="5"/>
    </row>
    <row r="41" spans="1:2" x14ac:dyDescent="0.25">
      <c r="A41" s="51" t="s">
        <v>651</v>
      </c>
      <c r="B41" s="5"/>
    </row>
    <row r="42" spans="1:2" x14ac:dyDescent="0.25">
      <c r="A42" s="51" t="s">
        <v>652</v>
      </c>
      <c r="B42" s="5"/>
    </row>
    <row r="43" spans="1:2" x14ac:dyDescent="0.25">
      <c r="A43" s="51" t="s">
        <v>653</v>
      </c>
      <c r="B43" s="5"/>
    </row>
    <row r="44" spans="1:2" x14ac:dyDescent="0.25">
      <c r="A44" s="51" t="s">
        <v>654</v>
      </c>
      <c r="B44" s="5"/>
    </row>
    <row r="45" spans="1:2" x14ac:dyDescent="0.25">
      <c r="A45" s="51" t="s">
        <v>655</v>
      </c>
      <c r="B45" s="5"/>
    </row>
    <row r="46" spans="1:2" x14ac:dyDescent="0.25">
      <c r="A46" s="51" t="s">
        <v>657</v>
      </c>
      <c r="B46" s="5"/>
    </row>
    <row r="47" spans="1:2" x14ac:dyDescent="0.25">
      <c r="A47" s="51" t="s">
        <v>658</v>
      </c>
      <c r="B47" s="5"/>
    </row>
    <row r="48" spans="1:2" x14ac:dyDescent="0.25">
      <c r="A48" s="51" t="s">
        <v>659</v>
      </c>
      <c r="B48" s="5"/>
    </row>
    <row r="49" spans="1:2" x14ac:dyDescent="0.25">
      <c r="A49" s="51" t="s">
        <v>660</v>
      </c>
      <c r="B49" s="5"/>
    </row>
    <row r="50" spans="1:2" x14ac:dyDescent="0.25">
      <c r="A50" s="51" t="s">
        <v>661</v>
      </c>
      <c r="B50" s="5"/>
    </row>
    <row r="51" spans="1:2" x14ac:dyDescent="0.25">
      <c r="A51" s="6" t="s">
        <v>662</v>
      </c>
      <c r="B51" s="5"/>
    </row>
    <row r="52" spans="1:2" ht="15.75" x14ac:dyDescent="0.25">
      <c r="A52" s="54" t="s">
        <v>1742</v>
      </c>
      <c r="B52" s="3">
        <v>121</v>
      </c>
    </row>
    <row r="53" spans="1:2" ht="15.75" x14ac:dyDescent="0.25">
      <c r="A53" s="54" t="s">
        <v>399</v>
      </c>
      <c r="B53" s="3">
        <v>221</v>
      </c>
    </row>
    <row r="54" spans="1:2" x14ac:dyDescent="0.25">
      <c r="A54" s="104" t="s">
        <v>1865</v>
      </c>
      <c r="B54" s="129" t="s">
        <v>1876</v>
      </c>
    </row>
    <row r="55" spans="1:2" ht="15.75" x14ac:dyDescent="0.25">
      <c r="A55" s="52" t="s">
        <v>690</v>
      </c>
      <c r="B55" s="3"/>
    </row>
    <row r="56" spans="1:2" ht="15.75" x14ac:dyDescent="0.25">
      <c r="A56" s="54" t="s">
        <v>397</v>
      </c>
      <c r="B56" s="5"/>
    </row>
    <row r="57" spans="1:2" ht="15.75" x14ac:dyDescent="0.25">
      <c r="A57" s="54" t="s">
        <v>398</v>
      </c>
      <c r="B57" s="5"/>
    </row>
    <row r="58" spans="1:2" x14ac:dyDescent="0.25">
      <c r="A58" s="56" t="s">
        <v>423</v>
      </c>
      <c r="B58" s="3">
        <v>422</v>
      </c>
    </row>
    <row r="59" spans="1:2" x14ac:dyDescent="0.25">
      <c r="A59" s="56" t="s">
        <v>424</v>
      </c>
      <c r="B59" s="5"/>
    </row>
    <row r="60" spans="1:2" x14ac:dyDescent="0.25">
      <c r="A60" s="56" t="s">
        <v>449</v>
      </c>
      <c r="B60" s="5"/>
    </row>
    <row r="61" spans="1:2" x14ac:dyDescent="0.25">
      <c r="A61" s="56" t="s">
        <v>448</v>
      </c>
      <c r="B61" s="5"/>
    </row>
    <row r="62" spans="1:2" x14ac:dyDescent="0.25">
      <c r="A62" s="56" t="s">
        <v>447</v>
      </c>
      <c r="B62" s="5"/>
    </row>
    <row r="63" spans="1:2" x14ac:dyDescent="0.25">
      <c r="A63" s="56" t="s">
        <v>446</v>
      </c>
      <c r="B63" s="5"/>
    </row>
    <row r="64" spans="1:2" x14ac:dyDescent="0.25">
      <c r="A64" s="56" t="s">
        <v>445</v>
      </c>
      <c r="B64" s="5"/>
    </row>
    <row r="65" spans="1:2" x14ac:dyDescent="0.25">
      <c r="A65" s="56" t="s">
        <v>444</v>
      </c>
      <c r="B65" s="5"/>
    </row>
    <row r="66" spans="1:2" x14ac:dyDescent="0.25">
      <c r="A66" s="56" t="s">
        <v>443</v>
      </c>
      <c r="B66" s="5"/>
    </row>
    <row r="67" spans="1:2" x14ac:dyDescent="0.25">
      <c r="A67" s="56" t="s">
        <v>442</v>
      </c>
      <c r="B67" s="5"/>
    </row>
    <row r="68" spans="1:2" x14ac:dyDescent="0.25">
      <c r="A68" s="56" t="s">
        <v>441</v>
      </c>
      <c r="B68" s="5"/>
    </row>
    <row r="69" spans="1:2" x14ac:dyDescent="0.25">
      <c r="A69" s="56" t="s">
        <v>440</v>
      </c>
      <c r="B69" s="5"/>
    </row>
    <row r="70" spans="1:2" x14ac:dyDescent="0.25">
      <c r="A70" s="56" t="s">
        <v>439</v>
      </c>
      <c r="B70" s="5"/>
    </row>
    <row r="71" spans="1:2" x14ac:dyDescent="0.25">
      <c r="A71" s="56" t="s">
        <v>438</v>
      </c>
      <c r="B71" s="5"/>
    </row>
    <row r="72" spans="1:2" x14ac:dyDescent="0.25">
      <c r="A72" s="56" t="s">
        <v>437</v>
      </c>
      <c r="B72" s="5"/>
    </row>
    <row r="73" spans="1:2" x14ac:dyDescent="0.25">
      <c r="A73" s="56" t="s">
        <v>436</v>
      </c>
      <c r="B73" s="5"/>
    </row>
    <row r="74" spans="1:2" x14ac:dyDescent="0.25">
      <c r="A74" s="56" t="s">
        <v>435</v>
      </c>
      <c r="B74" s="5"/>
    </row>
    <row r="75" spans="1:2" x14ac:dyDescent="0.25">
      <c r="A75" s="56" t="s">
        <v>434</v>
      </c>
      <c r="B75" s="5"/>
    </row>
    <row r="76" spans="1:2" x14ac:dyDescent="0.25">
      <c r="A76" s="56" t="s">
        <v>433</v>
      </c>
      <c r="B76" s="5"/>
    </row>
    <row r="77" spans="1:2" x14ac:dyDescent="0.25">
      <c r="A77" s="56" t="s">
        <v>432</v>
      </c>
      <c r="B77" s="5"/>
    </row>
    <row r="78" spans="1:2" x14ac:dyDescent="0.25">
      <c r="A78" s="56" t="s">
        <v>431</v>
      </c>
      <c r="B78" s="5"/>
    </row>
    <row r="79" spans="1:2" x14ac:dyDescent="0.25">
      <c r="A79" s="56" t="s">
        <v>430</v>
      </c>
      <c r="B79" s="5"/>
    </row>
    <row r="80" spans="1:2" x14ac:dyDescent="0.25">
      <c r="A80" s="56" t="s">
        <v>429</v>
      </c>
      <c r="B80" s="5"/>
    </row>
    <row r="81" spans="1:2" x14ac:dyDescent="0.25">
      <c r="A81" s="56" t="s">
        <v>428</v>
      </c>
      <c r="B81" s="5"/>
    </row>
    <row r="82" spans="1:2" x14ac:dyDescent="0.25">
      <c r="A82" s="56" t="s">
        <v>427</v>
      </c>
      <c r="B82" s="5"/>
    </row>
    <row r="83" spans="1:2" x14ac:dyDescent="0.25">
      <c r="A83" s="56" t="s">
        <v>426</v>
      </c>
      <c r="B83" s="5"/>
    </row>
    <row r="84" spans="1:2" x14ac:dyDescent="0.25">
      <c r="A84" s="56" t="s">
        <v>425</v>
      </c>
      <c r="B84" s="5"/>
    </row>
    <row r="85" spans="1:2" x14ac:dyDescent="0.25">
      <c r="A85" s="91" t="s">
        <v>1758</v>
      </c>
      <c r="B85" s="5"/>
    </row>
    <row r="86" spans="1:2" x14ac:dyDescent="0.25">
      <c r="A86" s="6" t="s">
        <v>492</v>
      </c>
      <c r="B86" s="1" t="s">
        <v>472</v>
      </c>
    </row>
    <row r="87" spans="1:2" x14ac:dyDescent="0.25">
      <c r="A87" s="65" t="s">
        <v>1877</v>
      </c>
      <c r="B87" s="3" t="s">
        <v>1876</v>
      </c>
    </row>
    <row r="88" spans="1:2" x14ac:dyDescent="0.25">
      <c r="A88" s="51" t="s">
        <v>542</v>
      </c>
      <c r="B88" s="3">
        <v>721</v>
      </c>
    </row>
    <row r="89" spans="1:2" x14ac:dyDescent="0.25">
      <c r="A89" s="51" t="s">
        <v>544</v>
      </c>
      <c r="B89" s="5"/>
    </row>
    <row r="90" spans="1:2" x14ac:dyDescent="0.25">
      <c r="A90" s="51" t="s">
        <v>545</v>
      </c>
      <c r="B90" s="5"/>
    </row>
    <row r="91" spans="1:2" x14ac:dyDescent="0.25">
      <c r="A91" s="51" t="s">
        <v>1754</v>
      </c>
      <c r="B91" s="3">
        <v>821</v>
      </c>
    </row>
    <row r="92" spans="1:2" x14ac:dyDescent="0.25">
      <c r="A92" s="51" t="s">
        <v>572</v>
      </c>
      <c r="B92" s="5"/>
    </row>
    <row r="93" spans="1:2" x14ac:dyDescent="0.25">
      <c r="A93" s="51" t="s">
        <v>573</v>
      </c>
      <c r="B93" s="5"/>
    </row>
    <row r="94" spans="1:2" x14ac:dyDescent="0.25">
      <c r="A94" s="50" t="s">
        <v>628</v>
      </c>
      <c r="B94" s="3">
        <v>921</v>
      </c>
    </row>
    <row r="95" spans="1:2" x14ac:dyDescent="0.25">
      <c r="A95" s="50" t="s">
        <v>629</v>
      </c>
      <c r="B95" s="5"/>
    </row>
    <row r="96" spans="1:2" x14ac:dyDescent="0.25">
      <c r="A96" s="50" t="s">
        <v>630</v>
      </c>
      <c r="B96" s="5"/>
    </row>
    <row r="97" spans="1:2" x14ac:dyDescent="0.25">
      <c r="A97" s="143" t="s">
        <v>631</v>
      </c>
      <c r="B97" s="95" t="s">
        <v>1876</v>
      </c>
    </row>
    <row r="98" spans="1:2" ht="15.75" x14ac:dyDescent="0.25">
      <c r="A98" s="52" t="s">
        <v>688</v>
      </c>
      <c r="B98" s="3">
        <v>321</v>
      </c>
    </row>
    <row r="99" spans="1:2" ht="15.75" x14ac:dyDescent="0.25">
      <c r="A99" s="52" t="s">
        <v>691</v>
      </c>
      <c r="B99" s="5"/>
    </row>
    <row r="100" spans="1:2" x14ac:dyDescent="0.25">
      <c r="A100" s="5" t="s">
        <v>722</v>
      </c>
      <c r="B100" s="5"/>
    </row>
    <row r="101" spans="1:2" x14ac:dyDescent="0.25">
      <c r="A101" s="5" t="s">
        <v>718</v>
      </c>
      <c r="B101" s="5"/>
    </row>
    <row r="102" spans="1:2" x14ac:dyDescent="0.25">
      <c r="A102" s="51" t="s">
        <v>719</v>
      </c>
      <c r="B102" s="3">
        <v>322</v>
      </c>
    </row>
    <row r="103" spans="1:2" x14ac:dyDescent="0.25">
      <c r="A103" s="51" t="s">
        <v>721</v>
      </c>
      <c r="B103" s="5"/>
    </row>
    <row r="104" spans="1:2" ht="15.75" x14ac:dyDescent="0.25">
      <c r="A104" s="52" t="s">
        <v>689</v>
      </c>
      <c r="B104" s="5"/>
    </row>
    <row r="105" spans="1:2" x14ac:dyDescent="0.25">
      <c r="A105" s="51" t="s">
        <v>723</v>
      </c>
      <c r="B105" s="5"/>
    </row>
    <row r="106" spans="1:2" x14ac:dyDescent="0.25">
      <c r="A106" s="51" t="s">
        <v>796</v>
      </c>
      <c r="B106" s="3">
        <v>432</v>
      </c>
    </row>
    <row r="107" spans="1:2" x14ac:dyDescent="0.25">
      <c r="A107" s="51" t="s">
        <v>797</v>
      </c>
      <c r="B107" s="5"/>
    </row>
    <row r="108" spans="1:2" x14ac:dyDescent="0.25">
      <c r="A108" s="51" t="s">
        <v>798</v>
      </c>
      <c r="B108" s="5"/>
    </row>
    <row r="109" spans="1:2" x14ac:dyDescent="0.25">
      <c r="A109" s="51" t="s">
        <v>799</v>
      </c>
      <c r="B109" s="5"/>
    </row>
    <row r="110" spans="1:2" x14ac:dyDescent="0.25">
      <c r="A110" s="51" t="s">
        <v>800</v>
      </c>
      <c r="B110" s="5"/>
    </row>
    <row r="111" spans="1:2" x14ac:dyDescent="0.25">
      <c r="A111" s="51" t="s">
        <v>801</v>
      </c>
      <c r="B111" s="5"/>
    </row>
    <row r="112" spans="1:2" x14ac:dyDescent="0.25">
      <c r="A112" s="51" t="s">
        <v>802</v>
      </c>
      <c r="B112" s="5"/>
    </row>
    <row r="113" spans="1:2" x14ac:dyDescent="0.25">
      <c r="A113" s="51" t="s">
        <v>803</v>
      </c>
      <c r="B113" s="5"/>
    </row>
    <row r="114" spans="1:2" x14ac:dyDescent="0.25">
      <c r="A114" s="51" t="s">
        <v>804</v>
      </c>
      <c r="B114" s="5"/>
    </row>
    <row r="115" spans="1:2" x14ac:dyDescent="0.25">
      <c r="A115" s="51" t="s">
        <v>805</v>
      </c>
      <c r="B115" s="5"/>
    </row>
    <row r="116" spans="1:2" x14ac:dyDescent="0.25">
      <c r="A116" s="51" t="s">
        <v>806</v>
      </c>
      <c r="B116" s="5"/>
    </row>
    <row r="117" spans="1:2" x14ac:dyDescent="0.25">
      <c r="A117" s="51" t="s">
        <v>807</v>
      </c>
      <c r="B117" s="5"/>
    </row>
    <row r="118" spans="1:2" x14ac:dyDescent="0.25">
      <c r="A118" s="51" t="s">
        <v>808</v>
      </c>
      <c r="B118" s="5"/>
    </row>
    <row r="119" spans="1:2" x14ac:dyDescent="0.25">
      <c r="A119" s="43" t="s">
        <v>893</v>
      </c>
      <c r="B119" s="3">
        <v>831</v>
      </c>
    </row>
    <row r="120" spans="1:2" x14ac:dyDescent="0.25">
      <c r="A120" s="43" t="s">
        <v>892</v>
      </c>
      <c r="B120" s="5"/>
    </row>
    <row r="121" spans="1:2" x14ac:dyDescent="0.25">
      <c r="A121" s="43" t="s">
        <v>891</v>
      </c>
      <c r="B121" s="5"/>
    </row>
    <row r="122" spans="1:2" x14ac:dyDescent="0.25">
      <c r="A122" s="43" t="s">
        <v>940</v>
      </c>
      <c r="B122" s="3">
        <v>832</v>
      </c>
    </row>
    <row r="123" spans="1:2" x14ac:dyDescent="0.25">
      <c r="A123" s="43" t="s">
        <v>941</v>
      </c>
      <c r="B123" s="5"/>
    </row>
    <row r="124" spans="1:2" x14ac:dyDescent="0.25">
      <c r="A124" s="43" t="s">
        <v>942</v>
      </c>
      <c r="B124" s="5"/>
    </row>
    <row r="125" spans="1:2" x14ac:dyDescent="0.25">
      <c r="A125" s="43" t="s">
        <v>943</v>
      </c>
      <c r="B125" s="5"/>
    </row>
    <row r="126" spans="1:2" x14ac:dyDescent="0.25">
      <c r="A126" s="43" t="s">
        <v>944</v>
      </c>
      <c r="B126" s="5"/>
    </row>
    <row r="127" spans="1:2" x14ac:dyDescent="0.25">
      <c r="A127" s="51" t="s">
        <v>1015</v>
      </c>
      <c r="B127" s="3">
        <v>333</v>
      </c>
    </row>
    <row r="128" spans="1:2" x14ac:dyDescent="0.25">
      <c r="A128" s="51" t="s">
        <v>1016</v>
      </c>
      <c r="B128" s="5"/>
    </row>
    <row r="129" spans="1:2" x14ac:dyDescent="0.25">
      <c r="A129" s="51" t="s">
        <v>1017</v>
      </c>
      <c r="B129" s="5"/>
    </row>
    <row r="130" spans="1:2" x14ac:dyDescent="0.25">
      <c r="A130" s="51" t="s">
        <v>1018</v>
      </c>
      <c r="B130" s="5"/>
    </row>
    <row r="131" spans="1:2" x14ac:dyDescent="0.25">
      <c r="A131" s="51" t="s">
        <v>1019</v>
      </c>
      <c r="B131" s="5"/>
    </row>
    <row r="132" spans="1:2" x14ac:dyDescent="0.25">
      <c r="A132" s="51" t="s">
        <v>1020</v>
      </c>
      <c r="B132" s="5"/>
    </row>
    <row r="133" spans="1:2" x14ac:dyDescent="0.25">
      <c r="A133" s="51" t="s">
        <v>1021</v>
      </c>
      <c r="B133" s="5"/>
    </row>
    <row r="134" spans="1:2" x14ac:dyDescent="0.25">
      <c r="A134" s="51" t="s">
        <v>1024</v>
      </c>
      <c r="B134" s="5"/>
    </row>
    <row r="135" spans="1:2" x14ac:dyDescent="0.25">
      <c r="A135" s="51" t="s">
        <v>1025</v>
      </c>
      <c r="B135" s="5"/>
    </row>
    <row r="136" spans="1:2" x14ac:dyDescent="0.25">
      <c r="A136" s="51" t="s">
        <v>1026</v>
      </c>
      <c r="B136" s="5"/>
    </row>
    <row r="137" spans="1:2" x14ac:dyDescent="0.25">
      <c r="A137" s="51" t="s">
        <v>1027</v>
      </c>
      <c r="B137" s="5"/>
    </row>
    <row r="138" spans="1:2" x14ac:dyDescent="0.25">
      <c r="A138" s="51" t="s">
        <v>1028</v>
      </c>
      <c r="B138" s="5"/>
    </row>
    <row r="139" spans="1:2" x14ac:dyDescent="0.25">
      <c r="A139" s="51" t="s">
        <v>1029</v>
      </c>
      <c r="B139" s="5"/>
    </row>
    <row r="140" spans="1:2" x14ac:dyDescent="0.25">
      <c r="A140" s="51" t="s">
        <v>1030</v>
      </c>
      <c r="B140" s="5"/>
    </row>
    <row r="141" spans="1:2" x14ac:dyDescent="0.25">
      <c r="A141" s="65" t="s">
        <v>1031</v>
      </c>
      <c r="B141" s="95" t="s">
        <v>1876</v>
      </c>
    </row>
    <row r="142" spans="1:2" x14ac:dyDescent="0.25">
      <c r="A142" s="6" t="s">
        <v>1905</v>
      </c>
      <c r="B142" s="133">
        <v>511</v>
      </c>
    </row>
    <row r="143" spans="1:2" x14ac:dyDescent="0.25">
      <c r="A143" s="51" t="s">
        <v>1306</v>
      </c>
      <c r="B143" s="3" t="s">
        <v>1305</v>
      </c>
    </row>
    <row r="144" spans="1:2" x14ac:dyDescent="0.25">
      <c r="A144" s="51" t="s">
        <v>1307</v>
      </c>
      <c r="B144" s="5"/>
    </row>
    <row r="145" spans="1:2" x14ac:dyDescent="0.25">
      <c r="A145" s="51" t="s">
        <v>1308</v>
      </c>
      <c r="B145" s="5"/>
    </row>
    <row r="146" spans="1:2" x14ac:dyDescent="0.25">
      <c r="A146" s="6" t="s">
        <v>1309</v>
      </c>
      <c r="B146" s="5"/>
    </row>
    <row r="147" spans="1:2" x14ac:dyDescent="0.25">
      <c r="A147" s="51" t="s">
        <v>1310</v>
      </c>
      <c r="B147" s="5"/>
    </row>
    <row r="148" spans="1:2" x14ac:dyDescent="0.25">
      <c r="A148" s="51" t="s">
        <v>1311</v>
      </c>
      <c r="B148" s="5"/>
    </row>
    <row r="149" spans="1:2" x14ac:dyDescent="0.25">
      <c r="A149" s="6" t="s">
        <v>1312</v>
      </c>
      <c r="B149" s="5"/>
    </row>
    <row r="150" spans="1:2" x14ac:dyDescent="0.25">
      <c r="A150" s="6" t="s">
        <v>1313</v>
      </c>
      <c r="B150" s="5"/>
    </row>
    <row r="151" spans="1:2" x14ac:dyDescent="0.25">
      <c r="A151" s="6" t="s">
        <v>1314</v>
      </c>
      <c r="B151" s="5"/>
    </row>
    <row r="152" spans="1:2" x14ac:dyDescent="0.25">
      <c r="A152" s="6" t="s">
        <v>1315</v>
      </c>
      <c r="B152" s="5"/>
    </row>
    <row r="153" spans="1:2" x14ac:dyDescent="0.25">
      <c r="A153" s="6" t="s">
        <v>1316</v>
      </c>
      <c r="B153" s="5"/>
    </row>
    <row r="154" spans="1:2" x14ac:dyDescent="0.25">
      <c r="A154" s="6" t="s">
        <v>1319</v>
      </c>
      <c r="B154" s="5"/>
    </row>
    <row r="155" spans="1:2" x14ac:dyDescent="0.25">
      <c r="A155" s="6" t="s">
        <v>1321</v>
      </c>
      <c r="B155" s="5"/>
    </row>
    <row r="156" spans="1:2" x14ac:dyDescent="0.25">
      <c r="A156" s="6" t="s">
        <v>1322</v>
      </c>
      <c r="B156" s="5"/>
    </row>
    <row r="157" spans="1:2" x14ac:dyDescent="0.25">
      <c r="A157" s="6" t="s">
        <v>1323</v>
      </c>
      <c r="B157" s="5"/>
    </row>
    <row r="158" spans="1:2" x14ac:dyDescent="0.25">
      <c r="A158" s="6" t="s">
        <v>1325</v>
      </c>
      <c r="B158" s="5"/>
    </row>
    <row r="159" spans="1:2" x14ac:dyDescent="0.25">
      <c r="A159" s="6" t="s">
        <v>1326</v>
      </c>
      <c r="B159" s="5"/>
    </row>
    <row r="160" spans="1:2" x14ac:dyDescent="0.25">
      <c r="A160" s="6" t="s">
        <v>1327</v>
      </c>
      <c r="B160" s="5"/>
    </row>
    <row r="161" spans="1:2" x14ac:dyDescent="0.25">
      <c r="A161" s="6" t="s">
        <v>1328</v>
      </c>
      <c r="B161" s="5"/>
    </row>
    <row r="162" spans="1:2" x14ac:dyDescent="0.25">
      <c r="A162" s="6" t="s">
        <v>1615</v>
      </c>
      <c r="B162" s="5"/>
    </row>
    <row r="163" spans="1:2" x14ac:dyDescent="0.25">
      <c r="A163" s="6" t="s">
        <v>1616</v>
      </c>
      <c r="B163" s="5"/>
    </row>
    <row r="164" spans="1:2" x14ac:dyDescent="0.25">
      <c r="A164" s="6" t="s">
        <v>1617</v>
      </c>
      <c r="B164" s="5"/>
    </row>
    <row r="165" spans="1:2" x14ac:dyDescent="0.25">
      <c r="A165" s="6" t="s">
        <v>1618</v>
      </c>
      <c r="B165" s="5"/>
    </row>
    <row r="166" spans="1:2" x14ac:dyDescent="0.25">
      <c r="A166" s="6" t="s">
        <v>1619</v>
      </c>
      <c r="B166" s="5"/>
    </row>
    <row r="167" spans="1:2" x14ac:dyDescent="0.25">
      <c r="A167" s="6" t="s">
        <v>1330</v>
      </c>
      <c r="B167" s="5"/>
    </row>
    <row r="168" spans="1:2" x14ac:dyDescent="0.25">
      <c r="A168" s="6" t="s">
        <v>2016</v>
      </c>
      <c r="B168" s="5"/>
    </row>
    <row r="169" spans="1:2" x14ac:dyDescent="0.25">
      <c r="A169" s="6" t="s">
        <v>2033</v>
      </c>
      <c r="B169" s="5"/>
    </row>
    <row r="170" spans="1:2" x14ac:dyDescent="0.25">
      <c r="A170" s="6" t="s">
        <v>697</v>
      </c>
      <c r="B170" s="5"/>
    </row>
    <row r="171" spans="1:2" x14ac:dyDescent="0.25">
      <c r="A171" s="6" t="s">
        <v>1777</v>
      </c>
      <c r="B171" s="5"/>
    </row>
    <row r="172" spans="1:2" x14ac:dyDescent="0.25">
      <c r="A172" s="6" t="s">
        <v>1621</v>
      </c>
      <c r="B172" s="3" t="s">
        <v>1332</v>
      </c>
    </row>
    <row r="173" spans="1:2" x14ac:dyDescent="0.25">
      <c r="A173" s="6" t="s">
        <v>1622</v>
      </c>
      <c r="B173" s="5"/>
    </row>
    <row r="174" spans="1:2" x14ac:dyDescent="0.25">
      <c r="A174" s="6" t="s">
        <v>1623</v>
      </c>
      <c r="B174" s="5"/>
    </row>
    <row r="175" spans="1:2" x14ac:dyDescent="0.25">
      <c r="A175" s="6" t="s">
        <v>1624</v>
      </c>
      <c r="B175" s="5"/>
    </row>
    <row r="176" spans="1:2" x14ac:dyDescent="0.25">
      <c r="A176" s="82" t="s">
        <v>1441</v>
      </c>
      <c r="B176" s="5"/>
    </row>
    <row r="177" spans="1:2" x14ac:dyDescent="0.25">
      <c r="A177" s="78" t="s">
        <v>2003</v>
      </c>
      <c r="B177" s="5"/>
    </row>
    <row r="178" spans="1:2" x14ac:dyDescent="0.25">
      <c r="A178" s="82" t="s">
        <v>1362</v>
      </c>
      <c r="B178" s="3" t="s">
        <v>1396</v>
      </c>
    </row>
    <row r="179" spans="1:2" x14ac:dyDescent="0.25">
      <c r="A179" s="82" t="s">
        <v>1364</v>
      </c>
      <c r="B179" s="5"/>
    </row>
    <row r="180" spans="1:2" x14ac:dyDescent="0.25">
      <c r="A180" s="82" t="s">
        <v>1366</v>
      </c>
      <c r="B180" s="5"/>
    </row>
    <row r="181" spans="1:2" x14ac:dyDescent="0.25">
      <c r="A181" s="82" t="s">
        <v>1367</v>
      </c>
      <c r="B181" s="5"/>
    </row>
    <row r="182" spans="1:2" x14ac:dyDescent="0.25">
      <c r="A182" s="82" t="s">
        <v>1368</v>
      </c>
      <c r="B182" s="5"/>
    </row>
    <row r="183" spans="1:2" x14ac:dyDescent="0.25">
      <c r="A183" s="82" t="s">
        <v>1369</v>
      </c>
      <c r="B183" s="5"/>
    </row>
    <row r="184" spans="1:2" x14ac:dyDescent="0.25">
      <c r="A184" s="82" t="s">
        <v>1370</v>
      </c>
      <c r="B184" s="5"/>
    </row>
    <row r="185" spans="1:2" x14ac:dyDescent="0.25">
      <c r="A185" s="82" t="s">
        <v>1371</v>
      </c>
      <c r="B185" s="5"/>
    </row>
    <row r="186" spans="1:2" x14ac:dyDescent="0.25">
      <c r="A186" s="82" t="s">
        <v>1372</v>
      </c>
      <c r="B186" s="5"/>
    </row>
    <row r="187" spans="1:2" x14ac:dyDescent="0.25">
      <c r="A187" s="82" t="s">
        <v>1824</v>
      </c>
      <c r="B187" s="5"/>
    </row>
    <row r="188" spans="1:2" x14ac:dyDescent="0.25">
      <c r="A188" s="82" t="s">
        <v>1374</v>
      </c>
      <c r="B188" s="5"/>
    </row>
    <row r="189" spans="1:2" x14ac:dyDescent="0.25">
      <c r="A189" s="82" t="s">
        <v>1375</v>
      </c>
      <c r="B189" s="5"/>
    </row>
    <row r="190" spans="1:2" x14ac:dyDescent="0.25">
      <c r="A190" s="82" t="s">
        <v>1376</v>
      </c>
      <c r="B190" s="5"/>
    </row>
    <row r="191" spans="1:2" x14ac:dyDescent="0.25">
      <c r="A191" s="6" t="s">
        <v>1827</v>
      </c>
      <c r="B191" s="5"/>
    </row>
    <row r="192" spans="1:2" x14ac:dyDescent="0.25">
      <c r="A192" s="6" t="s">
        <v>1379</v>
      </c>
      <c r="B192" s="5"/>
    </row>
    <row r="193" spans="1:11" x14ac:dyDescent="0.25">
      <c r="A193" s="6" t="s">
        <v>1378</v>
      </c>
      <c r="B193" s="5"/>
    </row>
    <row r="194" spans="1:11" x14ac:dyDescent="0.25">
      <c r="A194" s="6" t="s">
        <v>1937</v>
      </c>
      <c r="B194" s="5"/>
      <c r="K194" s="78"/>
    </row>
    <row r="195" spans="1:11" x14ac:dyDescent="0.25">
      <c r="A195" s="6" t="s">
        <v>1628</v>
      </c>
      <c r="B195" s="3" t="s">
        <v>1395</v>
      </c>
    </row>
    <row r="196" spans="1:11" x14ac:dyDescent="0.25">
      <c r="A196" s="82" t="s">
        <v>1380</v>
      </c>
      <c r="B196" s="3"/>
    </row>
    <row r="197" spans="1:11" x14ac:dyDescent="0.25">
      <c r="A197" s="82" t="s">
        <v>1896</v>
      </c>
      <c r="B197" s="5"/>
    </row>
    <row r="198" spans="1:11" x14ac:dyDescent="0.25">
      <c r="A198" s="82" t="s">
        <v>1382</v>
      </c>
      <c r="B198" s="5"/>
    </row>
    <row r="199" spans="1:11" x14ac:dyDescent="0.25">
      <c r="A199" s="82" t="s">
        <v>1383</v>
      </c>
      <c r="B199" s="5"/>
    </row>
    <row r="200" spans="1:11" x14ac:dyDescent="0.25">
      <c r="A200" s="82" t="s">
        <v>1384</v>
      </c>
      <c r="B200" s="5"/>
    </row>
    <row r="201" spans="1:11" x14ac:dyDescent="0.25">
      <c r="A201" s="82" t="s">
        <v>1913</v>
      </c>
      <c r="B201" s="5"/>
    </row>
    <row r="202" spans="1:11" x14ac:dyDescent="0.25">
      <c r="A202" s="82" t="s">
        <v>1385</v>
      </c>
      <c r="B202" s="5"/>
    </row>
    <row r="203" spans="1:11" x14ac:dyDescent="0.25">
      <c r="A203" s="82" t="s">
        <v>1386</v>
      </c>
      <c r="B203" s="5"/>
    </row>
    <row r="204" spans="1:11" x14ac:dyDescent="0.25">
      <c r="A204" s="82" t="s">
        <v>1387</v>
      </c>
      <c r="B204" s="5"/>
    </row>
    <row r="205" spans="1:11" x14ac:dyDescent="0.25">
      <c r="A205" s="82" t="s">
        <v>1388</v>
      </c>
      <c r="B205" s="5"/>
    </row>
    <row r="206" spans="1:11" x14ac:dyDescent="0.25">
      <c r="A206" s="82" t="s">
        <v>1389</v>
      </c>
      <c r="B206" s="5"/>
    </row>
    <row r="207" spans="1:11" x14ac:dyDescent="0.25">
      <c r="A207" s="82" t="s">
        <v>1390</v>
      </c>
      <c r="B207" s="5"/>
    </row>
    <row r="208" spans="1:11" x14ac:dyDescent="0.25">
      <c r="A208" s="82" t="s">
        <v>1391</v>
      </c>
      <c r="B208" s="5"/>
    </row>
    <row r="209" spans="1:2" x14ac:dyDescent="0.25">
      <c r="A209" s="82" t="s">
        <v>1392</v>
      </c>
      <c r="B209" s="5"/>
    </row>
    <row r="210" spans="1:2" x14ac:dyDescent="0.25">
      <c r="A210" s="82" t="s">
        <v>1393</v>
      </c>
      <c r="B210" s="5"/>
    </row>
    <row r="211" spans="1:2" x14ac:dyDescent="0.25">
      <c r="A211" s="82" t="s">
        <v>1394</v>
      </c>
      <c r="B211" s="5"/>
    </row>
    <row r="212" spans="1:2" x14ac:dyDescent="0.25">
      <c r="A212" s="6" t="s">
        <v>95</v>
      </c>
      <c r="B212" s="5"/>
    </row>
    <row r="213" spans="1:2" x14ac:dyDescent="0.25">
      <c r="A213" s="6" t="s">
        <v>1625</v>
      </c>
      <c r="B213" s="5"/>
    </row>
    <row r="214" spans="1:2" x14ac:dyDescent="0.25">
      <c r="A214" s="6" t="s">
        <v>1626</v>
      </c>
      <c r="B214" s="5"/>
    </row>
    <row r="215" spans="1:2" x14ac:dyDescent="0.25">
      <c r="A215" s="6" t="s">
        <v>1627</v>
      </c>
      <c r="B215" s="3" t="s">
        <v>1398</v>
      </c>
    </row>
    <row r="216" spans="1:2" x14ac:dyDescent="0.25">
      <c r="A216" s="82" t="s">
        <v>1399</v>
      </c>
      <c r="B216" s="5"/>
    </row>
    <row r="217" spans="1:2" x14ac:dyDescent="0.25">
      <c r="A217" s="82" t="s">
        <v>1400</v>
      </c>
      <c r="B217" s="5"/>
    </row>
    <row r="218" spans="1:2" x14ac:dyDescent="0.25">
      <c r="A218" s="82" t="s">
        <v>1401</v>
      </c>
      <c r="B218" s="5"/>
    </row>
    <row r="219" spans="1:2" x14ac:dyDescent="0.25">
      <c r="A219" s="82" t="s">
        <v>1402</v>
      </c>
      <c r="B219" s="5"/>
    </row>
    <row r="220" spans="1:2" x14ac:dyDescent="0.25">
      <c r="A220" s="82" t="s">
        <v>1403</v>
      </c>
      <c r="B220" s="5"/>
    </row>
    <row r="221" spans="1:2" x14ac:dyDescent="0.25">
      <c r="A221" s="82" t="s">
        <v>1404</v>
      </c>
      <c r="B221" s="5"/>
    </row>
    <row r="222" spans="1:2" x14ac:dyDescent="0.25">
      <c r="A222" s="82" t="s">
        <v>1405</v>
      </c>
      <c r="B222" s="5"/>
    </row>
    <row r="223" spans="1:2" x14ac:dyDescent="0.25">
      <c r="A223" s="82" t="s">
        <v>1407</v>
      </c>
      <c r="B223" s="5"/>
    </row>
    <row r="224" spans="1:2" x14ac:dyDescent="0.25">
      <c r="A224" s="82" t="s">
        <v>1408</v>
      </c>
      <c r="B224" s="5"/>
    </row>
    <row r="225" spans="1:2" x14ac:dyDescent="0.25">
      <c r="A225" s="51" t="s">
        <v>989</v>
      </c>
      <c r="B225" s="5"/>
    </row>
    <row r="226" spans="1:2" x14ac:dyDescent="0.25">
      <c r="A226" s="82" t="s">
        <v>1409</v>
      </c>
      <c r="B226" s="5"/>
    </row>
    <row r="227" spans="1:2" ht="25.5" x14ac:dyDescent="0.25">
      <c r="A227" s="82" t="s">
        <v>1410</v>
      </c>
      <c r="B227" s="5"/>
    </row>
    <row r="228" spans="1:2" x14ac:dyDescent="0.25">
      <c r="A228" s="82" t="s">
        <v>1411</v>
      </c>
      <c r="B228" s="5"/>
    </row>
    <row r="229" spans="1:2" x14ac:dyDescent="0.25">
      <c r="A229" s="6" t="s">
        <v>1412</v>
      </c>
      <c r="B229" s="5"/>
    </row>
    <row r="230" spans="1:2" x14ac:dyDescent="0.25">
      <c r="A230" s="6" t="s">
        <v>1778</v>
      </c>
      <c r="B230" s="5"/>
    </row>
    <row r="231" spans="1:2" x14ac:dyDescent="0.25">
      <c r="A231" s="6" t="s">
        <v>1780</v>
      </c>
      <c r="B231" s="5"/>
    </row>
    <row r="232" spans="1:2" x14ac:dyDescent="0.25">
      <c r="A232" s="6" t="s">
        <v>1781</v>
      </c>
      <c r="B232" s="5"/>
    </row>
    <row r="233" spans="1:2" x14ac:dyDescent="0.25">
      <c r="A233" s="6" t="s">
        <v>1782</v>
      </c>
      <c r="B233" s="5"/>
    </row>
    <row r="234" spans="1:2" x14ac:dyDescent="0.25">
      <c r="A234" s="6" t="s">
        <v>1784</v>
      </c>
      <c r="B234" s="5"/>
    </row>
    <row r="235" spans="1:2" x14ac:dyDescent="0.25">
      <c r="A235" s="6" t="s">
        <v>1785</v>
      </c>
      <c r="B235" s="5"/>
    </row>
    <row r="236" spans="1:2" x14ac:dyDescent="0.25">
      <c r="A236" s="6" t="s">
        <v>1786</v>
      </c>
      <c r="B236" s="5"/>
    </row>
    <row r="237" spans="1:2" x14ac:dyDescent="0.25">
      <c r="A237" s="130" t="s">
        <v>1783</v>
      </c>
      <c r="B237" s="5" t="s">
        <v>1876</v>
      </c>
    </row>
    <row r="238" spans="1:2" x14ac:dyDescent="0.25">
      <c r="A238" s="6" t="s">
        <v>1788</v>
      </c>
      <c r="B238" s="5"/>
    </row>
    <row r="239" spans="1:2" x14ac:dyDescent="0.25">
      <c r="A239" s="82" t="s">
        <v>1429</v>
      </c>
      <c r="B239" s="3" t="s">
        <v>1428</v>
      </c>
    </row>
    <row r="240" spans="1:2" x14ac:dyDescent="0.25">
      <c r="A240" s="82" t="s">
        <v>1431</v>
      </c>
      <c r="B240" s="5"/>
    </row>
    <row r="241" spans="1:2" x14ac:dyDescent="0.25">
      <c r="A241" s="82" t="s">
        <v>1432</v>
      </c>
      <c r="B241" s="5"/>
    </row>
    <row r="242" spans="1:2" x14ac:dyDescent="0.25">
      <c r="A242" s="82" t="s">
        <v>1433</v>
      </c>
      <c r="B242" s="5"/>
    </row>
    <row r="243" spans="1:2" x14ac:dyDescent="0.25">
      <c r="A243" s="82" t="s">
        <v>1434</v>
      </c>
      <c r="B243" s="5"/>
    </row>
    <row r="244" spans="1:2" x14ac:dyDescent="0.25">
      <c r="A244" s="82" t="s">
        <v>1435</v>
      </c>
      <c r="B244" s="5"/>
    </row>
    <row r="245" spans="1:2" x14ac:dyDescent="0.25">
      <c r="A245" s="82" t="s">
        <v>1436</v>
      </c>
      <c r="B245" s="5"/>
    </row>
    <row r="246" spans="1:2" x14ac:dyDescent="0.25">
      <c r="A246" s="82" t="s">
        <v>1437</v>
      </c>
      <c r="B246" s="5"/>
    </row>
    <row r="247" spans="1:2" x14ac:dyDescent="0.25">
      <c r="A247" s="82" t="s">
        <v>1438</v>
      </c>
      <c r="B247" s="5"/>
    </row>
    <row r="248" spans="1:2" x14ac:dyDescent="0.25">
      <c r="A248" s="82" t="s">
        <v>1439</v>
      </c>
      <c r="B248" s="5"/>
    </row>
    <row r="249" spans="1:2" x14ac:dyDescent="0.25">
      <c r="A249" s="82" t="s">
        <v>1440</v>
      </c>
      <c r="B249" s="5"/>
    </row>
    <row r="250" spans="1:2" x14ac:dyDescent="0.25">
      <c r="A250" s="82" t="s">
        <v>1442</v>
      </c>
      <c r="B250" s="5"/>
    </row>
    <row r="251" spans="1:2" x14ac:dyDescent="0.25">
      <c r="A251" s="82" t="s">
        <v>1444</v>
      </c>
      <c r="B251" s="5"/>
    </row>
    <row r="252" spans="1:2" x14ac:dyDescent="0.25">
      <c r="A252" s="6" t="s">
        <v>1443</v>
      </c>
      <c r="B252" s="5"/>
    </row>
    <row r="253" spans="1:2" x14ac:dyDescent="0.25">
      <c r="A253" s="6" t="s">
        <v>1446</v>
      </c>
      <c r="B253" s="5"/>
    </row>
    <row r="254" spans="1:2" x14ac:dyDescent="0.25">
      <c r="A254" s="6" t="s">
        <v>1447</v>
      </c>
      <c r="B254" s="5"/>
    </row>
    <row r="255" spans="1:2" x14ac:dyDescent="0.25">
      <c r="A255" s="6" t="s">
        <v>1448</v>
      </c>
      <c r="B255" s="3" t="s">
        <v>1449</v>
      </c>
    </row>
    <row r="256" spans="1:2" x14ac:dyDescent="0.25">
      <c r="A256" s="82" t="s">
        <v>1450</v>
      </c>
      <c r="B256" s="5"/>
    </row>
    <row r="257" spans="1:2" x14ac:dyDescent="0.25">
      <c r="A257" s="82" t="s">
        <v>1452</v>
      </c>
      <c r="B257" s="5"/>
    </row>
    <row r="258" spans="1:2" x14ac:dyDescent="0.25">
      <c r="A258" s="82" t="s">
        <v>1453</v>
      </c>
      <c r="B258" s="5"/>
    </row>
    <row r="259" spans="1:2" x14ac:dyDescent="0.25">
      <c r="A259" s="82" t="s">
        <v>1454</v>
      </c>
      <c r="B259" s="5"/>
    </row>
    <row r="260" spans="1:2" x14ac:dyDescent="0.25">
      <c r="A260" s="82" t="s">
        <v>1456</v>
      </c>
      <c r="B260" s="5"/>
    </row>
    <row r="261" spans="1:2" x14ac:dyDescent="0.25">
      <c r="A261" s="82" t="s">
        <v>1458</v>
      </c>
      <c r="B261" s="5"/>
    </row>
    <row r="262" spans="1:2" x14ac:dyDescent="0.25">
      <c r="A262" s="82" t="s">
        <v>1459</v>
      </c>
      <c r="B262" s="5"/>
    </row>
    <row r="263" spans="1:2" x14ac:dyDescent="0.25">
      <c r="A263" s="82" t="s">
        <v>1461</v>
      </c>
      <c r="B263" s="5"/>
    </row>
    <row r="264" spans="1:2" x14ac:dyDescent="0.25">
      <c r="A264" s="82" t="s">
        <v>1462</v>
      </c>
      <c r="B264" s="5"/>
    </row>
    <row r="265" spans="1:2" x14ac:dyDescent="0.25">
      <c r="A265" s="82" t="s">
        <v>1463</v>
      </c>
      <c r="B265" s="5"/>
    </row>
    <row r="266" spans="1:2" x14ac:dyDescent="0.25">
      <c r="A266" s="82" t="s">
        <v>1464</v>
      </c>
      <c r="B266" s="5"/>
    </row>
    <row r="267" spans="1:2" x14ac:dyDescent="0.25">
      <c r="A267" s="6" t="s">
        <v>1629</v>
      </c>
      <c r="B267" s="3" t="s">
        <v>1479</v>
      </c>
    </row>
    <row r="268" spans="1:2" x14ac:dyDescent="0.25">
      <c r="A268" s="82" t="s">
        <v>1466</v>
      </c>
      <c r="B268" s="5"/>
    </row>
    <row r="269" spans="1:2" x14ac:dyDescent="0.25">
      <c r="A269" s="82" t="s">
        <v>1467</v>
      </c>
      <c r="B269" s="5"/>
    </row>
    <row r="270" spans="1:2" x14ac:dyDescent="0.25">
      <c r="A270" s="82" t="s">
        <v>1468</v>
      </c>
      <c r="B270" s="5"/>
    </row>
    <row r="271" spans="1:2" x14ac:dyDescent="0.25">
      <c r="A271" s="82" t="s">
        <v>1469</v>
      </c>
      <c r="B271" s="5"/>
    </row>
    <row r="272" spans="1:2" x14ac:dyDescent="0.25">
      <c r="A272" s="82" t="s">
        <v>1470</v>
      </c>
      <c r="B272" s="5" t="s">
        <v>1791</v>
      </c>
    </row>
    <row r="273" spans="1:2" x14ac:dyDescent="0.25">
      <c r="A273" s="105" t="s">
        <v>1471</v>
      </c>
      <c r="B273" s="5"/>
    </row>
    <row r="274" spans="1:2" x14ac:dyDescent="0.25">
      <c r="A274" s="82" t="s">
        <v>1472</v>
      </c>
      <c r="B274" s="5"/>
    </row>
    <row r="275" spans="1:2" x14ac:dyDescent="0.25">
      <c r="A275" s="82" t="s">
        <v>1473</v>
      </c>
      <c r="B275" s="5"/>
    </row>
    <row r="276" spans="1:2" x14ac:dyDescent="0.25">
      <c r="A276" s="82" t="s">
        <v>1474</v>
      </c>
      <c r="B276" s="5"/>
    </row>
    <row r="277" spans="1:2" x14ac:dyDescent="0.25">
      <c r="A277" s="82" t="s">
        <v>1475</v>
      </c>
      <c r="B277" s="5"/>
    </row>
    <row r="278" spans="1:2" x14ac:dyDescent="0.25">
      <c r="A278" s="82" t="s">
        <v>1476</v>
      </c>
      <c r="B278" s="5"/>
    </row>
    <row r="279" spans="1:2" x14ac:dyDescent="0.25">
      <c r="A279" s="82" t="s">
        <v>1477</v>
      </c>
      <c r="B279" s="5"/>
    </row>
    <row r="280" spans="1:2" x14ac:dyDescent="0.25">
      <c r="A280" s="82" t="s">
        <v>1790</v>
      </c>
      <c r="B280" s="3" t="s">
        <v>1480</v>
      </c>
    </row>
    <row r="281" spans="1:2" x14ac:dyDescent="0.25">
      <c r="A281" s="82" t="s">
        <v>1481</v>
      </c>
      <c r="B281" s="5"/>
    </row>
    <row r="282" spans="1:2" x14ac:dyDescent="0.25">
      <c r="A282" s="82" t="s">
        <v>1482</v>
      </c>
      <c r="B282" s="5"/>
    </row>
    <row r="283" spans="1:2" x14ac:dyDescent="0.25">
      <c r="A283" s="82" t="s">
        <v>1483</v>
      </c>
      <c r="B283" s="5"/>
    </row>
    <row r="284" spans="1:2" x14ac:dyDescent="0.25">
      <c r="A284" s="82" t="s">
        <v>1484</v>
      </c>
      <c r="B284" s="5"/>
    </row>
    <row r="285" spans="1:2" x14ac:dyDescent="0.25">
      <c r="A285" s="82" t="s">
        <v>1485</v>
      </c>
      <c r="B285" s="5"/>
    </row>
    <row r="286" spans="1:2" x14ac:dyDescent="0.25">
      <c r="A286" s="82" t="s">
        <v>1486</v>
      </c>
      <c r="B286" s="5"/>
    </row>
    <row r="287" spans="1:2" x14ac:dyDescent="0.25">
      <c r="A287" s="82" t="s">
        <v>1487</v>
      </c>
      <c r="B287" s="3" t="s">
        <v>1535</v>
      </c>
    </row>
    <row r="288" spans="1:2" x14ac:dyDescent="0.25">
      <c r="A288" s="82" t="s">
        <v>1536</v>
      </c>
      <c r="B288" s="5"/>
    </row>
    <row r="289" spans="1:2" x14ac:dyDescent="0.25">
      <c r="A289" s="82" t="s">
        <v>1537</v>
      </c>
      <c r="B289" s="5"/>
    </row>
    <row r="290" spans="1:2" x14ac:dyDescent="0.25">
      <c r="A290" s="82" t="s">
        <v>1538</v>
      </c>
      <c r="B290" s="5"/>
    </row>
    <row r="291" spans="1:2" x14ac:dyDescent="0.25">
      <c r="A291" s="82" t="s">
        <v>1539</v>
      </c>
      <c r="B291" s="5"/>
    </row>
    <row r="292" spans="1:2" x14ac:dyDescent="0.25">
      <c r="A292" s="82" t="s">
        <v>1540</v>
      </c>
      <c r="B292" s="5"/>
    </row>
    <row r="293" spans="1:2" x14ac:dyDescent="0.25">
      <c r="A293" s="82" t="s">
        <v>1541</v>
      </c>
      <c r="B293" s="5"/>
    </row>
    <row r="294" spans="1:2" x14ac:dyDescent="0.25">
      <c r="A294" s="82" t="s">
        <v>1542</v>
      </c>
      <c r="B294" s="5"/>
    </row>
    <row r="295" spans="1:2" x14ac:dyDescent="0.25">
      <c r="A295" s="82" t="s">
        <v>1543</v>
      </c>
      <c r="B295" s="5"/>
    </row>
    <row r="296" spans="1:2" x14ac:dyDescent="0.25">
      <c r="A296" s="82" t="s">
        <v>1544</v>
      </c>
      <c r="B296" s="5"/>
    </row>
    <row r="297" spans="1:2" x14ac:dyDescent="0.25">
      <c r="A297" s="82" t="s">
        <v>1545</v>
      </c>
      <c r="B297" s="5"/>
    </row>
    <row r="298" spans="1:2" x14ac:dyDescent="0.25">
      <c r="A298" s="82" t="s">
        <v>1546</v>
      </c>
      <c r="B298" s="5"/>
    </row>
    <row r="299" spans="1:2" x14ac:dyDescent="0.25">
      <c r="A299" s="82" t="s">
        <v>1547</v>
      </c>
      <c r="B299" s="3" t="s">
        <v>1488</v>
      </c>
    </row>
    <row r="300" spans="1:2" x14ac:dyDescent="0.25">
      <c r="A300" s="82" t="s">
        <v>1489</v>
      </c>
      <c r="B300" s="5"/>
    </row>
    <row r="301" spans="1:2" x14ac:dyDescent="0.25">
      <c r="A301" s="82" t="s">
        <v>1490</v>
      </c>
      <c r="B301" s="5"/>
    </row>
    <row r="302" spans="1:2" x14ac:dyDescent="0.25">
      <c r="A302" s="82" t="s">
        <v>1491</v>
      </c>
      <c r="B302" s="5"/>
    </row>
    <row r="303" spans="1:2" x14ac:dyDescent="0.25">
      <c r="A303" s="82" t="s">
        <v>1492</v>
      </c>
      <c r="B303" s="5"/>
    </row>
    <row r="304" spans="1:2" x14ac:dyDescent="0.25">
      <c r="A304" s="82" t="s">
        <v>1493</v>
      </c>
      <c r="B304" s="5"/>
    </row>
    <row r="305" spans="1:2" x14ac:dyDescent="0.25">
      <c r="A305" s="82" t="s">
        <v>1494</v>
      </c>
      <c r="B305" s="5"/>
    </row>
    <row r="306" spans="1:2" x14ac:dyDescent="0.25">
      <c r="A306" s="82" t="s">
        <v>1495</v>
      </c>
      <c r="B306" s="5"/>
    </row>
    <row r="307" spans="1:2" x14ac:dyDescent="0.25">
      <c r="A307" s="82" t="s">
        <v>1496</v>
      </c>
      <c r="B307" s="5"/>
    </row>
    <row r="308" spans="1:2" x14ac:dyDescent="0.25">
      <c r="A308" s="82" t="s">
        <v>1497</v>
      </c>
      <c r="B308" s="5"/>
    </row>
    <row r="309" spans="1:2" x14ac:dyDescent="0.25">
      <c r="A309" s="82" t="s">
        <v>1498</v>
      </c>
      <c r="B309" s="5"/>
    </row>
    <row r="310" spans="1:2" x14ac:dyDescent="0.25">
      <c r="A310" s="82" t="s">
        <v>1499</v>
      </c>
      <c r="B310" s="5"/>
    </row>
    <row r="311" spans="1:2" x14ac:dyDescent="0.25">
      <c r="A311" s="82" t="s">
        <v>1500</v>
      </c>
      <c r="B311" s="5"/>
    </row>
    <row r="312" spans="1:2" x14ac:dyDescent="0.25">
      <c r="A312" s="82" t="s">
        <v>1502</v>
      </c>
      <c r="B312" s="5"/>
    </row>
    <row r="313" spans="1:2" x14ac:dyDescent="0.25">
      <c r="A313" s="82" t="s">
        <v>1503</v>
      </c>
      <c r="B313" s="5" t="s">
        <v>1936</v>
      </c>
    </row>
    <row r="314" spans="1:2" x14ac:dyDescent="0.25">
      <c r="A314" s="106" t="s">
        <v>1818</v>
      </c>
      <c r="B314" s="5"/>
    </row>
    <row r="315" spans="1:2" x14ac:dyDescent="0.25">
      <c r="A315" s="6" t="s">
        <v>1504</v>
      </c>
      <c r="B315" s="5" t="s">
        <v>1577</v>
      </c>
    </row>
    <row r="316" spans="1:2" x14ac:dyDescent="0.25">
      <c r="A316" s="82" t="s">
        <v>1578</v>
      </c>
      <c r="B316" s="5"/>
    </row>
    <row r="317" spans="1:2" x14ac:dyDescent="0.25">
      <c r="A317" s="82" t="s">
        <v>1579</v>
      </c>
      <c r="B317" s="5"/>
    </row>
    <row r="318" spans="1:2" x14ac:dyDescent="0.25">
      <c r="A318" s="82" t="s">
        <v>1580</v>
      </c>
      <c r="B318" s="5"/>
    </row>
    <row r="319" spans="1:2" x14ac:dyDescent="0.25">
      <c r="A319" s="82" t="s">
        <v>1581</v>
      </c>
      <c r="B319" s="5"/>
    </row>
    <row r="320" spans="1:2" x14ac:dyDescent="0.25">
      <c r="A320" s="82" t="s">
        <v>1582</v>
      </c>
      <c r="B320" s="5"/>
    </row>
    <row r="321" spans="1:2" x14ac:dyDescent="0.25">
      <c r="A321" s="82" t="s">
        <v>1583</v>
      </c>
      <c r="B321" s="5"/>
    </row>
    <row r="322" spans="1:2" x14ac:dyDescent="0.25">
      <c r="A322" s="82" t="s">
        <v>1584</v>
      </c>
      <c r="B322" s="5"/>
    </row>
    <row r="323" spans="1:2" x14ac:dyDescent="0.25">
      <c r="A323" s="82" t="s">
        <v>1585</v>
      </c>
      <c r="B323" s="5"/>
    </row>
    <row r="324" spans="1:2" x14ac:dyDescent="0.25">
      <c r="A324" s="82" t="s">
        <v>1586</v>
      </c>
      <c r="B324" s="5"/>
    </row>
    <row r="325" spans="1:2" x14ac:dyDescent="0.25">
      <c r="A325" s="82" t="s">
        <v>1587</v>
      </c>
      <c r="B325" s="5"/>
    </row>
    <row r="326" spans="1:2" x14ac:dyDescent="0.25">
      <c r="A326" s="82" t="s">
        <v>1588</v>
      </c>
      <c r="B326" s="5"/>
    </row>
    <row r="327" spans="1:2" x14ac:dyDescent="0.25">
      <c r="A327" s="82" t="s">
        <v>1589</v>
      </c>
      <c r="B327" s="5"/>
    </row>
    <row r="328" spans="1:2" x14ac:dyDescent="0.25">
      <c r="A328" s="82" t="s">
        <v>1590</v>
      </c>
      <c r="B328" s="5"/>
    </row>
    <row r="329" spans="1:2" x14ac:dyDescent="0.25">
      <c r="A329" s="82" t="s">
        <v>1591</v>
      </c>
      <c r="B329" s="5"/>
    </row>
    <row r="330" spans="1:2" x14ac:dyDescent="0.25">
      <c r="A330" s="82" t="s">
        <v>1592</v>
      </c>
      <c r="B330" s="5"/>
    </row>
    <row r="331" spans="1:2" x14ac:dyDescent="0.25">
      <c r="A331" s="6" t="s">
        <v>1593</v>
      </c>
      <c r="B331" s="5"/>
    </row>
    <row r="332" spans="1:2" x14ac:dyDescent="0.25">
      <c r="A332" s="6" t="s">
        <v>1594</v>
      </c>
      <c r="B332" s="5"/>
    </row>
    <row r="333" spans="1:2" x14ac:dyDescent="0.25">
      <c r="A333" s="6" t="s">
        <v>1595</v>
      </c>
      <c r="B333" s="5"/>
    </row>
    <row r="334" spans="1:2" x14ac:dyDescent="0.25">
      <c r="A334" s="6" t="s">
        <v>1596</v>
      </c>
      <c r="B334" s="5"/>
    </row>
    <row r="335" spans="1:2" x14ac:dyDescent="0.25">
      <c r="A335" s="6" t="s">
        <v>1597</v>
      </c>
      <c r="B335" s="5"/>
    </row>
    <row r="336" spans="1:2" x14ac:dyDescent="0.25">
      <c r="A336" s="6" t="s">
        <v>1598</v>
      </c>
      <c r="B336" s="5"/>
    </row>
    <row r="337" spans="1:2" x14ac:dyDescent="0.25">
      <c r="A337" s="6" t="s">
        <v>1599</v>
      </c>
      <c r="B337" s="5"/>
    </row>
    <row r="338" spans="1:2" x14ac:dyDescent="0.25">
      <c r="A338" s="6" t="s">
        <v>1600</v>
      </c>
      <c r="B338" s="5"/>
    </row>
    <row r="339" spans="1:2" x14ac:dyDescent="0.25">
      <c r="A339" s="6" t="s">
        <v>1601</v>
      </c>
      <c r="B339" s="5"/>
    </row>
    <row r="340" spans="1:2" x14ac:dyDescent="0.25">
      <c r="A340" s="6" t="s">
        <v>1602</v>
      </c>
      <c r="B340" s="5"/>
    </row>
    <row r="341" spans="1:2" x14ac:dyDescent="0.25">
      <c r="A341" s="6" t="s">
        <v>1603</v>
      </c>
      <c r="B341" s="5"/>
    </row>
    <row r="342" spans="1:2" x14ac:dyDescent="0.25">
      <c r="A342" s="6" t="s">
        <v>1604</v>
      </c>
      <c r="B342" s="5"/>
    </row>
    <row r="343" spans="1:2" x14ac:dyDescent="0.25">
      <c r="A343" s="6" t="s">
        <v>1605</v>
      </c>
      <c r="B343" s="5"/>
    </row>
    <row r="344" spans="1:2" x14ac:dyDescent="0.25">
      <c r="A344" s="6" t="s">
        <v>1607</v>
      </c>
      <c r="B344" s="5" t="s">
        <v>1791</v>
      </c>
    </row>
    <row r="345" spans="1:2" x14ac:dyDescent="0.25">
      <c r="A345" s="104" t="s">
        <v>1608</v>
      </c>
      <c r="B345" s="3" t="s">
        <v>1564</v>
      </c>
    </row>
    <row r="346" spans="1:2" x14ac:dyDescent="0.25">
      <c r="A346" s="82" t="s">
        <v>1565</v>
      </c>
      <c r="B346" s="5"/>
    </row>
    <row r="347" spans="1:2" x14ac:dyDescent="0.25">
      <c r="A347" s="82" t="s">
        <v>1566</v>
      </c>
      <c r="B347" s="5"/>
    </row>
    <row r="348" spans="1:2" x14ac:dyDescent="0.25">
      <c r="A348" s="82" t="s">
        <v>1567</v>
      </c>
      <c r="B348" s="5"/>
    </row>
    <row r="349" spans="1:2" x14ac:dyDescent="0.25">
      <c r="A349" s="82" t="s">
        <v>1568</v>
      </c>
      <c r="B349" s="5"/>
    </row>
    <row r="350" spans="1:2" x14ac:dyDescent="0.25">
      <c r="A350" s="82" t="s">
        <v>1569</v>
      </c>
      <c r="B350" s="5"/>
    </row>
    <row r="351" spans="1:2" x14ac:dyDescent="0.25">
      <c r="A351" s="82" t="s">
        <v>1570</v>
      </c>
      <c r="B351" s="5"/>
    </row>
    <row r="352" spans="1:2" x14ac:dyDescent="0.25">
      <c r="A352" s="82" t="s">
        <v>1571</v>
      </c>
      <c r="B352" s="5"/>
    </row>
    <row r="353" spans="1:2" x14ac:dyDescent="0.25">
      <c r="A353" s="82" t="s">
        <v>1572</v>
      </c>
      <c r="B353" s="5"/>
    </row>
    <row r="354" spans="1:2" x14ac:dyDescent="0.25">
      <c r="A354" s="82" t="s">
        <v>1573</v>
      </c>
      <c r="B354" s="5"/>
    </row>
    <row r="355" spans="1:2" x14ac:dyDescent="0.25">
      <c r="A355" s="82" t="s">
        <v>1574</v>
      </c>
      <c r="B355" s="5"/>
    </row>
    <row r="356" spans="1:2" x14ac:dyDescent="0.25">
      <c r="A356" s="82" t="s">
        <v>1575</v>
      </c>
      <c r="B356" s="5"/>
    </row>
    <row r="357" spans="1:2" x14ac:dyDescent="0.25">
      <c r="A357" s="82" t="s">
        <v>1576</v>
      </c>
      <c r="B357" s="5"/>
    </row>
    <row r="358" spans="1:2" x14ac:dyDescent="0.25">
      <c r="A358" s="82" t="s">
        <v>1184</v>
      </c>
      <c r="B358" s="3" t="s">
        <v>1548</v>
      </c>
    </row>
    <row r="359" spans="1:2" x14ac:dyDescent="0.25">
      <c r="A359" s="82" t="s">
        <v>1549</v>
      </c>
      <c r="B359" s="5"/>
    </row>
    <row r="360" spans="1:2" x14ac:dyDescent="0.25">
      <c r="A360" s="82" t="s">
        <v>1550</v>
      </c>
      <c r="B360" s="5"/>
    </row>
    <row r="361" spans="1:2" x14ac:dyDescent="0.25">
      <c r="A361" s="82" t="s">
        <v>1551</v>
      </c>
      <c r="B361" s="5"/>
    </row>
    <row r="362" spans="1:2" x14ac:dyDescent="0.25">
      <c r="A362" s="82" t="s">
        <v>1552</v>
      </c>
      <c r="B362" s="5"/>
    </row>
    <row r="363" spans="1:2" x14ac:dyDescent="0.25">
      <c r="A363" s="82" t="s">
        <v>1553</v>
      </c>
      <c r="B363" s="5"/>
    </row>
    <row r="364" spans="1:2" x14ac:dyDescent="0.25">
      <c r="A364" s="82" t="s">
        <v>1554</v>
      </c>
      <c r="B364" s="5"/>
    </row>
    <row r="365" spans="1:2" x14ac:dyDescent="0.25">
      <c r="A365" s="82" t="s">
        <v>1555</v>
      </c>
      <c r="B365" s="5"/>
    </row>
    <row r="366" spans="1:2" x14ac:dyDescent="0.25">
      <c r="A366" s="82" t="s">
        <v>1556</v>
      </c>
      <c r="B366" s="5"/>
    </row>
    <row r="367" spans="1:2" x14ac:dyDescent="0.25">
      <c r="A367" s="82" t="s">
        <v>1557</v>
      </c>
      <c r="B367" s="5"/>
    </row>
    <row r="368" spans="1:2" x14ac:dyDescent="0.25">
      <c r="A368" s="82" t="s">
        <v>1558</v>
      </c>
      <c r="B368" s="5"/>
    </row>
    <row r="369" spans="1:2" x14ac:dyDescent="0.25">
      <c r="A369" s="82" t="s">
        <v>1559</v>
      </c>
      <c r="B369" s="5"/>
    </row>
    <row r="370" spans="1:2" x14ac:dyDescent="0.25">
      <c r="A370" s="82" t="s">
        <v>1560</v>
      </c>
      <c r="B370" s="5"/>
    </row>
    <row r="371" spans="1:2" x14ac:dyDescent="0.25">
      <c r="A371" s="82" t="s">
        <v>1561</v>
      </c>
      <c r="B371" s="5"/>
    </row>
    <row r="372" spans="1:2" x14ac:dyDescent="0.25">
      <c r="A372" s="82" t="s">
        <v>1562</v>
      </c>
      <c r="B372" s="5"/>
    </row>
    <row r="373" spans="1:2" x14ac:dyDescent="0.25">
      <c r="A373" s="82" t="s">
        <v>1563</v>
      </c>
      <c r="B373" s="5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K284"/>
  <sheetViews>
    <sheetView workbookViewId="0">
      <selection activeCell="G281" sqref="G281"/>
    </sheetView>
  </sheetViews>
  <sheetFormatPr defaultRowHeight="15" x14ac:dyDescent="0.25"/>
  <cols>
    <col min="1" max="1" width="41.5703125" customWidth="1"/>
    <col min="2" max="2" width="12.140625" customWidth="1"/>
  </cols>
  <sheetData>
    <row r="1" spans="1:2" x14ac:dyDescent="0.25">
      <c r="A1" s="6" t="s">
        <v>143</v>
      </c>
      <c r="B1" s="3">
        <v>211</v>
      </c>
    </row>
    <row r="2" spans="1:2" x14ac:dyDescent="0.25">
      <c r="A2" s="6" t="s">
        <v>144</v>
      </c>
      <c r="B2" s="3">
        <v>211</v>
      </c>
    </row>
    <row r="3" spans="1:2" x14ac:dyDescent="0.25">
      <c r="A3" s="43" t="s">
        <v>148</v>
      </c>
      <c r="B3" s="3">
        <v>211</v>
      </c>
    </row>
    <row r="4" spans="1:2" x14ac:dyDescent="0.25">
      <c r="A4" s="43" t="s">
        <v>145</v>
      </c>
      <c r="B4" s="3">
        <v>211</v>
      </c>
    </row>
    <row r="5" spans="1:2" x14ac:dyDescent="0.25">
      <c r="A5" s="43" t="s">
        <v>149</v>
      </c>
      <c r="B5" s="3">
        <v>211</v>
      </c>
    </row>
    <row r="6" spans="1:2" x14ac:dyDescent="0.25">
      <c r="A6" s="43" t="s">
        <v>146</v>
      </c>
      <c r="B6" s="3">
        <v>211</v>
      </c>
    </row>
    <row r="7" spans="1:2" x14ac:dyDescent="0.25">
      <c r="A7" s="43" t="s">
        <v>209</v>
      </c>
      <c r="B7" s="3">
        <v>411</v>
      </c>
    </row>
    <row r="8" spans="1:2" x14ac:dyDescent="0.25">
      <c r="A8" s="43" t="s">
        <v>173</v>
      </c>
      <c r="B8" s="5"/>
    </row>
    <row r="9" spans="1:2" x14ac:dyDescent="0.25">
      <c r="A9" s="43" t="s">
        <v>174</v>
      </c>
      <c r="B9" s="5"/>
    </row>
    <row r="10" spans="1:2" x14ac:dyDescent="0.25">
      <c r="A10" s="43" t="s">
        <v>175</v>
      </c>
      <c r="B10" s="5"/>
    </row>
    <row r="11" spans="1:2" x14ac:dyDescent="0.25">
      <c r="A11" s="43" t="s">
        <v>176</v>
      </c>
      <c r="B11" s="5"/>
    </row>
    <row r="12" spans="1:2" x14ac:dyDescent="0.25">
      <c r="A12" s="43" t="s">
        <v>177</v>
      </c>
      <c r="B12" s="5"/>
    </row>
    <row r="13" spans="1:2" x14ac:dyDescent="0.25">
      <c r="A13" s="43" t="s">
        <v>314</v>
      </c>
      <c r="B13" s="3">
        <v>711</v>
      </c>
    </row>
    <row r="14" spans="1:2" x14ac:dyDescent="0.25">
      <c r="A14" s="43" t="s">
        <v>316</v>
      </c>
      <c r="B14" s="5"/>
    </row>
    <row r="15" spans="1:2" x14ac:dyDescent="0.25">
      <c r="A15" s="43" t="s">
        <v>317</v>
      </c>
      <c r="B15" s="5"/>
    </row>
    <row r="16" spans="1:2" x14ac:dyDescent="0.25">
      <c r="A16" s="58" t="s">
        <v>601</v>
      </c>
      <c r="B16" s="3">
        <v>712</v>
      </c>
    </row>
    <row r="17" spans="1:2" x14ac:dyDescent="0.25">
      <c r="A17" s="58" t="s">
        <v>603</v>
      </c>
      <c r="B17" s="5"/>
    </row>
    <row r="18" spans="1:2" x14ac:dyDescent="0.25">
      <c r="A18" s="43" t="s">
        <v>370</v>
      </c>
      <c r="B18" s="5">
        <v>311</v>
      </c>
    </row>
    <row r="19" spans="1:2" x14ac:dyDescent="0.25">
      <c r="A19" s="43" t="s">
        <v>371</v>
      </c>
      <c r="B19" s="5"/>
    </row>
    <row r="20" spans="1:2" x14ac:dyDescent="0.25">
      <c r="A20" s="43" t="s">
        <v>373</v>
      </c>
      <c r="B20" s="5"/>
    </row>
    <row r="21" spans="1:2" x14ac:dyDescent="0.25">
      <c r="A21" s="6" t="s">
        <v>374</v>
      </c>
      <c r="B21" s="5"/>
    </row>
    <row r="22" spans="1:2" x14ac:dyDescent="0.25">
      <c r="A22" s="51" t="s">
        <v>632</v>
      </c>
      <c r="B22" s="3">
        <v>312</v>
      </c>
    </row>
    <row r="23" spans="1:2" x14ac:dyDescent="0.25">
      <c r="A23" s="51" t="s">
        <v>633</v>
      </c>
      <c r="B23" s="5"/>
    </row>
    <row r="24" spans="1:2" x14ac:dyDescent="0.25">
      <c r="A24" s="51" t="s">
        <v>634</v>
      </c>
      <c r="B24" s="5"/>
    </row>
    <row r="25" spans="1:2" x14ac:dyDescent="0.25">
      <c r="A25" s="51" t="s">
        <v>636</v>
      </c>
      <c r="B25" s="5"/>
    </row>
    <row r="26" spans="1:2" x14ac:dyDescent="0.25">
      <c r="A26" s="51" t="s">
        <v>1917</v>
      </c>
      <c r="B26" s="5"/>
    </row>
    <row r="27" spans="1:2" x14ac:dyDescent="0.25">
      <c r="A27" s="51" t="s">
        <v>637</v>
      </c>
      <c r="B27" s="5"/>
    </row>
    <row r="28" spans="1:2" x14ac:dyDescent="0.25">
      <c r="A28" s="51" t="s">
        <v>638</v>
      </c>
      <c r="B28" s="5"/>
    </row>
    <row r="29" spans="1:2" x14ac:dyDescent="0.25">
      <c r="A29" s="51" t="s">
        <v>639</v>
      </c>
      <c r="B29" s="5"/>
    </row>
    <row r="30" spans="1:2" x14ac:dyDescent="0.25">
      <c r="A30" s="51" t="s">
        <v>640</v>
      </c>
      <c r="B30" s="5"/>
    </row>
    <row r="31" spans="1:2" x14ac:dyDescent="0.25">
      <c r="A31" s="51" t="s">
        <v>641</v>
      </c>
      <c r="B31" s="5"/>
    </row>
    <row r="32" spans="1:2" x14ac:dyDescent="0.25">
      <c r="A32" s="51" t="s">
        <v>642</v>
      </c>
      <c r="B32" s="5"/>
    </row>
    <row r="33" spans="1:2" x14ac:dyDescent="0.25">
      <c r="A33" s="51" t="s">
        <v>643</v>
      </c>
      <c r="B33" s="5"/>
    </row>
    <row r="34" spans="1:2" x14ac:dyDescent="0.25">
      <c r="A34" s="51" t="s">
        <v>644</v>
      </c>
      <c r="B34" s="5"/>
    </row>
    <row r="35" spans="1:2" x14ac:dyDescent="0.25">
      <c r="A35" s="51" t="s">
        <v>645</v>
      </c>
      <c r="B35" s="5"/>
    </row>
    <row r="36" spans="1:2" x14ac:dyDescent="0.25">
      <c r="A36" s="51" t="s">
        <v>646</v>
      </c>
      <c r="B36" s="5"/>
    </row>
    <row r="37" spans="1:2" x14ac:dyDescent="0.25">
      <c r="A37" s="51" t="s">
        <v>647</v>
      </c>
      <c r="B37" s="5"/>
    </row>
    <row r="38" spans="1:2" x14ac:dyDescent="0.25">
      <c r="A38" s="51" t="s">
        <v>648</v>
      </c>
      <c r="B38" s="5"/>
    </row>
    <row r="39" spans="1:2" x14ac:dyDescent="0.25">
      <c r="A39" s="51" t="s">
        <v>649</v>
      </c>
      <c r="B39" s="5"/>
    </row>
    <row r="40" spans="1:2" x14ac:dyDescent="0.25">
      <c r="A40" s="51" t="s">
        <v>650</v>
      </c>
      <c r="B40" s="5"/>
    </row>
    <row r="41" spans="1:2" x14ac:dyDescent="0.25">
      <c r="A41" s="51" t="s">
        <v>651</v>
      </c>
      <c r="B41" s="5"/>
    </row>
    <row r="42" spans="1:2" x14ac:dyDescent="0.25">
      <c r="A42" s="51" t="s">
        <v>652</v>
      </c>
      <c r="B42" s="5"/>
    </row>
    <row r="43" spans="1:2" x14ac:dyDescent="0.25">
      <c r="A43" s="51" t="s">
        <v>653</v>
      </c>
      <c r="B43" s="5"/>
    </row>
    <row r="44" spans="1:2" x14ac:dyDescent="0.25">
      <c r="A44" s="51" t="s">
        <v>654</v>
      </c>
      <c r="B44" s="5"/>
    </row>
    <row r="45" spans="1:2" x14ac:dyDescent="0.25">
      <c r="A45" s="51" t="s">
        <v>655</v>
      </c>
      <c r="B45" s="5"/>
    </row>
    <row r="46" spans="1:2" x14ac:dyDescent="0.25">
      <c r="A46" s="51" t="s">
        <v>657</v>
      </c>
      <c r="B46" s="5"/>
    </row>
    <row r="47" spans="1:2" x14ac:dyDescent="0.25">
      <c r="A47" s="51" t="s">
        <v>658</v>
      </c>
      <c r="B47" s="5"/>
    </row>
    <row r="48" spans="1:2" x14ac:dyDescent="0.25">
      <c r="A48" s="51" t="s">
        <v>659</v>
      </c>
      <c r="B48" s="5"/>
    </row>
    <row r="49" spans="1:2" x14ac:dyDescent="0.25">
      <c r="A49" s="51" t="s">
        <v>660</v>
      </c>
      <c r="B49" s="5"/>
    </row>
    <row r="50" spans="1:2" x14ac:dyDescent="0.25">
      <c r="A50" s="51" t="s">
        <v>661</v>
      </c>
      <c r="B50" s="5"/>
    </row>
    <row r="51" spans="1:2" x14ac:dyDescent="0.25">
      <c r="A51" s="6" t="s">
        <v>662</v>
      </c>
      <c r="B51" s="5"/>
    </row>
    <row r="52" spans="1:2" ht="15.75" x14ac:dyDescent="0.25">
      <c r="A52" s="54" t="s">
        <v>1742</v>
      </c>
      <c r="B52" s="3">
        <v>121</v>
      </c>
    </row>
    <row r="53" spans="1:2" ht="15.75" x14ac:dyDescent="0.25">
      <c r="A53" s="54" t="s">
        <v>399</v>
      </c>
      <c r="B53" s="3">
        <v>221</v>
      </c>
    </row>
    <row r="54" spans="1:2" x14ac:dyDescent="0.25">
      <c r="A54" s="104" t="s">
        <v>1865</v>
      </c>
      <c r="B54" s="129" t="s">
        <v>1876</v>
      </c>
    </row>
    <row r="55" spans="1:2" ht="15.75" x14ac:dyDescent="0.25">
      <c r="A55" s="52" t="s">
        <v>690</v>
      </c>
      <c r="B55" s="3"/>
    </row>
    <row r="56" spans="1:2" ht="15.75" x14ac:dyDescent="0.25">
      <c r="A56" s="54" t="s">
        <v>397</v>
      </c>
      <c r="B56" s="5"/>
    </row>
    <row r="57" spans="1:2" ht="15.75" x14ac:dyDescent="0.25">
      <c r="A57" s="54" t="s">
        <v>398</v>
      </c>
      <c r="B57" s="5"/>
    </row>
    <row r="58" spans="1:2" x14ac:dyDescent="0.25">
      <c r="A58" s="56" t="s">
        <v>423</v>
      </c>
      <c r="B58" s="3">
        <v>422</v>
      </c>
    </row>
    <row r="59" spans="1:2" x14ac:dyDescent="0.25">
      <c r="A59" s="56" t="s">
        <v>424</v>
      </c>
      <c r="B59" s="5"/>
    </row>
    <row r="60" spans="1:2" x14ac:dyDescent="0.25">
      <c r="A60" s="56" t="s">
        <v>449</v>
      </c>
      <c r="B60" s="5"/>
    </row>
    <row r="61" spans="1:2" x14ac:dyDescent="0.25">
      <c r="A61" s="56" t="s">
        <v>448</v>
      </c>
      <c r="B61" s="5"/>
    </row>
    <row r="62" spans="1:2" x14ac:dyDescent="0.25">
      <c r="A62" s="56" t="s">
        <v>447</v>
      </c>
      <c r="B62" s="5"/>
    </row>
    <row r="63" spans="1:2" x14ac:dyDescent="0.25">
      <c r="A63" s="149" t="s">
        <v>2137</v>
      </c>
      <c r="B63" s="5" t="s">
        <v>2136</v>
      </c>
    </row>
    <row r="64" spans="1:2" x14ac:dyDescent="0.25">
      <c r="A64" s="56" t="s">
        <v>445</v>
      </c>
      <c r="B64" s="5"/>
    </row>
    <row r="65" spans="1:2" x14ac:dyDescent="0.25">
      <c r="A65" s="56" t="s">
        <v>444</v>
      </c>
      <c r="B65" s="5"/>
    </row>
    <row r="66" spans="1:2" x14ac:dyDescent="0.25">
      <c r="A66" s="56" t="s">
        <v>443</v>
      </c>
      <c r="B66" s="5"/>
    </row>
    <row r="67" spans="1:2" x14ac:dyDescent="0.25">
      <c r="A67" s="56" t="s">
        <v>442</v>
      </c>
      <c r="B67" s="5"/>
    </row>
    <row r="68" spans="1:2" x14ac:dyDescent="0.25">
      <c r="A68" s="56" t="s">
        <v>441</v>
      </c>
      <c r="B68" s="5"/>
    </row>
    <row r="69" spans="1:2" x14ac:dyDescent="0.25">
      <c r="A69" s="56" t="s">
        <v>440</v>
      </c>
      <c r="B69" s="5"/>
    </row>
    <row r="70" spans="1:2" x14ac:dyDescent="0.25">
      <c r="A70" s="56" t="s">
        <v>439</v>
      </c>
      <c r="B70" s="5"/>
    </row>
    <row r="71" spans="1:2" x14ac:dyDescent="0.25">
      <c r="A71" s="56" t="s">
        <v>438</v>
      </c>
      <c r="B71" s="5"/>
    </row>
    <row r="72" spans="1:2" x14ac:dyDescent="0.25">
      <c r="A72" s="56" t="s">
        <v>437</v>
      </c>
      <c r="B72" s="5"/>
    </row>
    <row r="73" spans="1:2" x14ac:dyDescent="0.25">
      <c r="A73" s="56" t="s">
        <v>436</v>
      </c>
      <c r="B73" s="5"/>
    </row>
    <row r="74" spans="1:2" x14ac:dyDescent="0.25">
      <c r="A74" s="56" t="s">
        <v>435</v>
      </c>
      <c r="B74" s="5"/>
    </row>
    <row r="75" spans="1:2" x14ac:dyDescent="0.25">
      <c r="A75" s="56" t="s">
        <v>434</v>
      </c>
      <c r="B75" s="5"/>
    </row>
    <row r="76" spans="1:2" x14ac:dyDescent="0.25">
      <c r="A76" s="56" t="s">
        <v>433</v>
      </c>
      <c r="B76" s="5"/>
    </row>
    <row r="77" spans="1:2" x14ac:dyDescent="0.25">
      <c r="A77" s="56" t="s">
        <v>432</v>
      </c>
      <c r="B77" s="5"/>
    </row>
    <row r="78" spans="1:2" x14ac:dyDescent="0.25">
      <c r="A78" s="56" t="s">
        <v>431</v>
      </c>
      <c r="B78" s="5"/>
    </row>
    <row r="79" spans="1:2" x14ac:dyDescent="0.25">
      <c r="A79" s="56" t="s">
        <v>430</v>
      </c>
      <c r="B79" s="5"/>
    </row>
    <row r="80" spans="1:2" x14ac:dyDescent="0.25">
      <c r="A80" s="56" t="s">
        <v>429</v>
      </c>
      <c r="B80" s="5"/>
    </row>
    <row r="81" spans="1:2" x14ac:dyDescent="0.25">
      <c r="A81" s="56" t="s">
        <v>428</v>
      </c>
      <c r="B81" s="5"/>
    </row>
    <row r="82" spans="1:2" x14ac:dyDescent="0.25">
      <c r="A82" s="56" t="s">
        <v>427</v>
      </c>
      <c r="B82" s="5"/>
    </row>
    <row r="83" spans="1:2" x14ac:dyDescent="0.25">
      <c r="A83" s="56" t="s">
        <v>426</v>
      </c>
      <c r="B83" s="5"/>
    </row>
    <row r="84" spans="1:2" x14ac:dyDescent="0.25">
      <c r="A84" s="56" t="s">
        <v>425</v>
      </c>
      <c r="B84" s="5"/>
    </row>
    <row r="85" spans="1:2" x14ac:dyDescent="0.25">
      <c r="A85" s="91" t="s">
        <v>1758</v>
      </c>
      <c r="B85" s="5"/>
    </row>
    <row r="86" spans="1:2" x14ac:dyDescent="0.25">
      <c r="A86" s="6" t="s">
        <v>492</v>
      </c>
      <c r="B86" s="1" t="s">
        <v>472</v>
      </c>
    </row>
    <row r="87" spans="1:2" x14ac:dyDescent="0.25">
      <c r="A87" s="65" t="s">
        <v>1877</v>
      </c>
      <c r="B87" s="3" t="s">
        <v>2130</v>
      </c>
    </row>
    <row r="88" spans="1:2" x14ac:dyDescent="0.25">
      <c r="A88" s="51" t="s">
        <v>542</v>
      </c>
      <c r="B88" s="3">
        <v>721</v>
      </c>
    </row>
    <row r="89" spans="1:2" x14ac:dyDescent="0.25">
      <c r="A89" s="51" t="s">
        <v>544</v>
      </c>
      <c r="B89" s="5"/>
    </row>
    <row r="90" spans="1:2" x14ac:dyDescent="0.25">
      <c r="A90" s="51" t="s">
        <v>545</v>
      </c>
      <c r="B90" s="5"/>
    </row>
    <row r="91" spans="1:2" x14ac:dyDescent="0.25">
      <c r="A91" s="51" t="s">
        <v>1754</v>
      </c>
      <c r="B91" s="3">
        <v>821</v>
      </c>
    </row>
    <row r="92" spans="1:2" x14ac:dyDescent="0.25">
      <c r="A92" s="51" t="s">
        <v>572</v>
      </c>
      <c r="B92" s="5"/>
    </row>
    <row r="93" spans="1:2" x14ac:dyDescent="0.25">
      <c r="A93" s="51" t="s">
        <v>573</v>
      </c>
      <c r="B93" s="5"/>
    </row>
    <row r="94" spans="1:2" x14ac:dyDescent="0.25">
      <c r="A94" s="143" t="s">
        <v>628</v>
      </c>
      <c r="B94" s="3">
        <v>921</v>
      </c>
    </row>
    <row r="95" spans="1:2" x14ac:dyDescent="0.25">
      <c r="A95" s="143" t="s">
        <v>629</v>
      </c>
      <c r="B95" s="5"/>
    </row>
    <row r="96" spans="1:2" x14ac:dyDescent="0.25">
      <c r="A96" s="143" t="s">
        <v>630</v>
      </c>
      <c r="B96" s="5"/>
    </row>
    <row r="97" spans="1:2" x14ac:dyDescent="0.25">
      <c r="A97" s="143" t="s">
        <v>631</v>
      </c>
      <c r="B97" s="95" t="s">
        <v>1876</v>
      </c>
    </row>
    <row r="98" spans="1:2" ht="15.75" x14ac:dyDescent="0.25">
      <c r="A98" s="52" t="s">
        <v>688</v>
      </c>
      <c r="B98" s="3">
        <v>321</v>
      </c>
    </row>
    <row r="99" spans="1:2" ht="15.75" x14ac:dyDescent="0.25">
      <c r="A99" s="52" t="s">
        <v>691</v>
      </c>
      <c r="B99" s="5"/>
    </row>
    <row r="100" spans="1:2" x14ac:dyDescent="0.25">
      <c r="A100" s="5" t="s">
        <v>722</v>
      </c>
      <c r="B100" s="5"/>
    </row>
    <row r="101" spans="1:2" x14ac:dyDescent="0.25">
      <c r="A101" s="5" t="s">
        <v>718</v>
      </c>
      <c r="B101" s="5"/>
    </row>
    <row r="102" spans="1:2" x14ac:dyDescent="0.25">
      <c r="A102" s="51" t="s">
        <v>719</v>
      </c>
      <c r="B102" s="3">
        <v>322</v>
      </c>
    </row>
    <row r="103" spans="1:2" x14ac:dyDescent="0.25">
      <c r="A103" s="51" t="s">
        <v>721</v>
      </c>
      <c r="B103" s="5"/>
    </row>
    <row r="104" spans="1:2" ht="15.75" x14ac:dyDescent="0.25">
      <c r="A104" s="52" t="s">
        <v>689</v>
      </c>
      <c r="B104" s="5"/>
    </row>
    <row r="105" spans="1:2" x14ac:dyDescent="0.25">
      <c r="A105" s="51" t="s">
        <v>723</v>
      </c>
      <c r="B105" s="5"/>
    </row>
    <row r="106" spans="1:2" x14ac:dyDescent="0.25">
      <c r="A106" s="43" t="s">
        <v>893</v>
      </c>
      <c r="B106" s="3">
        <v>831</v>
      </c>
    </row>
    <row r="107" spans="1:2" x14ac:dyDescent="0.25">
      <c r="A107" s="43" t="s">
        <v>892</v>
      </c>
      <c r="B107" s="5"/>
    </row>
    <row r="108" spans="1:2" x14ac:dyDescent="0.25">
      <c r="A108" s="43" t="s">
        <v>891</v>
      </c>
      <c r="B108" s="5"/>
    </row>
    <row r="109" spans="1:2" x14ac:dyDescent="0.25">
      <c r="A109" s="43" t="s">
        <v>940</v>
      </c>
      <c r="B109" s="3">
        <v>832</v>
      </c>
    </row>
    <row r="110" spans="1:2" x14ac:dyDescent="0.25">
      <c r="A110" s="43" t="s">
        <v>941</v>
      </c>
      <c r="B110" s="5"/>
    </row>
    <row r="111" spans="1:2" x14ac:dyDescent="0.25">
      <c r="A111" s="43" t="s">
        <v>942</v>
      </c>
      <c r="B111" s="5"/>
    </row>
    <row r="112" spans="1:2" x14ac:dyDescent="0.25">
      <c r="A112" s="43" t="s">
        <v>943</v>
      </c>
      <c r="B112" s="5"/>
    </row>
    <row r="113" spans="1:2" x14ac:dyDescent="0.25">
      <c r="A113" s="43" t="s">
        <v>944</v>
      </c>
      <c r="B113" s="5"/>
    </row>
    <row r="114" spans="1:2" x14ac:dyDescent="0.25">
      <c r="A114" s="51" t="s">
        <v>1015</v>
      </c>
      <c r="B114" s="3">
        <v>333</v>
      </c>
    </row>
    <row r="115" spans="1:2" x14ac:dyDescent="0.25">
      <c r="A115" s="51" t="s">
        <v>1016</v>
      </c>
      <c r="B115" s="5"/>
    </row>
    <row r="116" spans="1:2" x14ac:dyDescent="0.25">
      <c r="A116" s="51" t="s">
        <v>1017</v>
      </c>
      <c r="B116" s="5"/>
    </row>
    <row r="117" spans="1:2" x14ac:dyDescent="0.25">
      <c r="A117" s="51" t="s">
        <v>1018</v>
      </c>
      <c r="B117" s="5"/>
    </row>
    <row r="118" spans="1:2" x14ac:dyDescent="0.25">
      <c r="A118" s="51" t="s">
        <v>1019</v>
      </c>
      <c r="B118" s="5"/>
    </row>
    <row r="119" spans="1:2" x14ac:dyDescent="0.25">
      <c r="A119" s="51" t="s">
        <v>1020</v>
      </c>
      <c r="B119" s="5"/>
    </row>
    <row r="120" spans="1:2" x14ac:dyDescent="0.25">
      <c r="A120" s="51" t="s">
        <v>1021</v>
      </c>
      <c r="B120" s="5"/>
    </row>
    <row r="121" spans="1:2" x14ac:dyDescent="0.25">
      <c r="A121" s="51" t="s">
        <v>1024</v>
      </c>
      <c r="B121" s="5"/>
    </row>
    <row r="122" spans="1:2" x14ac:dyDescent="0.25">
      <c r="A122" s="51" t="s">
        <v>1025</v>
      </c>
      <c r="B122" s="5"/>
    </row>
    <row r="123" spans="1:2" x14ac:dyDescent="0.25">
      <c r="A123" s="51" t="s">
        <v>1026</v>
      </c>
      <c r="B123" s="5"/>
    </row>
    <row r="124" spans="1:2" x14ac:dyDescent="0.25">
      <c r="A124" s="51" t="s">
        <v>1027</v>
      </c>
      <c r="B124" s="5"/>
    </row>
    <row r="125" spans="1:2" x14ac:dyDescent="0.25">
      <c r="A125" s="51" t="s">
        <v>1028</v>
      </c>
      <c r="B125" s="5"/>
    </row>
    <row r="126" spans="1:2" x14ac:dyDescent="0.25">
      <c r="A126" s="51" t="s">
        <v>1029</v>
      </c>
      <c r="B126" s="5"/>
    </row>
    <row r="127" spans="1:2" x14ac:dyDescent="0.25">
      <c r="A127" s="51" t="s">
        <v>1030</v>
      </c>
      <c r="B127" s="5"/>
    </row>
    <row r="128" spans="1:2" x14ac:dyDescent="0.25">
      <c r="A128" s="65" t="s">
        <v>1031</v>
      </c>
      <c r="B128" s="95" t="s">
        <v>1876</v>
      </c>
    </row>
    <row r="129" spans="1:2" x14ac:dyDescent="0.25">
      <c r="A129" s="6" t="s">
        <v>1905</v>
      </c>
      <c r="B129" s="133">
        <v>511</v>
      </c>
    </row>
    <row r="130" spans="1:2" x14ac:dyDescent="0.25">
      <c r="A130" s="51" t="s">
        <v>1306</v>
      </c>
      <c r="B130" s="3" t="s">
        <v>1305</v>
      </c>
    </row>
    <row r="131" spans="1:2" x14ac:dyDescent="0.25">
      <c r="A131" s="51" t="s">
        <v>1307</v>
      </c>
      <c r="B131" s="5"/>
    </row>
    <row r="132" spans="1:2" x14ac:dyDescent="0.25">
      <c r="A132" s="51" t="s">
        <v>1308</v>
      </c>
      <c r="B132" s="5"/>
    </row>
    <row r="133" spans="1:2" x14ac:dyDescent="0.25">
      <c r="A133" s="6" t="s">
        <v>1309</v>
      </c>
      <c r="B133" s="5"/>
    </row>
    <row r="134" spans="1:2" x14ac:dyDescent="0.25">
      <c r="A134" s="51" t="s">
        <v>1310</v>
      </c>
      <c r="B134" s="5"/>
    </row>
    <row r="135" spans="1:2" x14ac:dyDescent="0.25">
      <c r="A135" s="51" t="s">
        <v>1311</v>
      </c>
      <c r="B135" s="5"/>
    </row>
    <row r="136" spans="1:2" x14ac:dyDescent="0.25">
      <c r="A136" s="6" t="s">
        <v>1312</v>
      </c>
      <c r="B136" s="5"/>
    </row>
    <row r="137" spans="1:2" x14ac:dyDescent="0.25">
      <c r="A137" s="6" t="s">
        <v>1313</v>
      </c>
      <c r="B137" s="5"/>
    </row>
    <row r="138" spans="1:2" x14ac:dyDescent="0.25">
      <c r="A138" s="6" t="s">
        <v>1314</v>
      </c>
      <c r="B138" s="5"/>
    </row>
    <row r="139" spans="1:2" x14ac:dyDescent="0.25">
      <c r="A139" s="6" t="s">
        <v>1315</v>
      </c>
      <c r="B139" s="5"/>
    </row>
    <row r="140" spans="1:2" x14ac:dyDescent="0.25">
      <c r="A140" s="6" t="s">
        <v>1319</v>
      </c>
      <c r="B140" s="5"/>
    </row>
    <row r="141" spans="1:2" x14ac:dyDescent="0.25">
      <c r="A141" s="6" t="s">
        <v>1321</v>
      </c>
      <c r="B141" s="5"/>
    </row>
    <row r="142" spans="1:2" x14ac:dyDescent="0.25">
      <c r="A142" s="6" t="s">
        <v>1322</v>
      </c>
      <c r="B142" s="5"/>
    </row>
    <row r="143" spans="1:2" x14ac:dyDescent="0.25">
      <c r="A143" s="6" t="s">
        <v>1323</v>
      </c>
      <c r="B143" s="5"/>
    </row>
    <row r="144" spans="1:2" x14ac:dyDescent="0.25">
      <c r="A144" s="6" t="s">
        <v>1325</v>
      </c>
      <c r="B144" s="5"/>
    </row>
    <row r="145" spans="1:2" x14ac:dyDescent="0.25">
      <c r="A145" s="6" t="s">
        <v>1326</v>
      </c>
      <c r="B145" s="5"/>
    </row>
    <row r="146" spans="1:2" x14ac:dyDescent="0.25">
      <c r="A146" s="6" t="s">
        <v>1327</v>
      </c>
      <c r="B146" s="5"/>
    </row>
    <row r="147" spans="1:2" x14ac:dyDescent="0.25">
      <c r="A147" s="6" t="s">
        <v>1328</v>
      </c>
      <c r="B147" s="5"/>
    </row>
    <row r="148" spans="1:2" x14ac:dyDescent="0.25">
      <c r="A148" s="6" t="s">
        <v>1615</v>
      </c>
      <c r="B148" s="5"/>
    </row>
    <row r="149" spans="1:2" x14ac:dyDescent="0.25">
      <c r="A149" s="6" t="s">
        <v>1616</v>
      </c>
      <c r="B149" s="5"/>
    </row>
    <row r="150" spans="1:2" x14ac:dyDescent="0.25">
      <c r="A150" s="6" t="s">
        <v>1617</v>
      </c>
      <c r="B150" s="5"/>
    </row>
    <row r="151" spans="1:2" x14ac:dyDescent="0.25">
      <c r="A151" s="6" t="s">
        <v>1618</v>
      </c>
      <c r="B151" s="5"/>
    </row>
    <row r="152" spans="1:2" x14ac:dyDescent="0.25">
      <c r="A152" s="6" t="s">
        <v>1619</v>
      </c>
      <c r="B152" s="5"/>
    </row>
    <row r="153" spans="1:2" x14ac:dyDescent="0.25">
      <c r="A153" s="6" t="s">
        <v>1330</v>
      </c>
      <c r="B153" s="5"/>
    </row>
    <row r="154" spans="1:2" x14ac:dyDescent="0.25">
      <c r="A154" s="6" t="s">
        <v>2016</v>
      </c>
      <c r="B154" s="5"/>
    </row>
    <row r="155" spans="1:2" x14ac:dyDescent="0.25">
      <c r="A155" s="6" t="s">
        <v>2033</v>
      </c>
      <c r="B155" s="5"/>
    </row>
    <row r="156" spans="1:2" x14ac:dyDescent="0.25">
      <c r="A156" s="104" t="s">
        <v>697</v>
      </c>
      <c r="B156" s="95" t="s">
        <v>1876</v>
      </c>
    </row>
    <row r="157" spans="1:2" x14ac:dyDescent="0.25">
      <c r="A157" s="6" t="s">
        <v>1777</v>
      </c>
      <c r="B157" s="5"/>
    </row>
    <row r="158" spans="1:2" x14ac:dyDescent="0.25">
      <c r="A158" s="6" t="s">
        <v>1621</v>
      </c>
      <c r="B158" s="3" t="s">
        <v>1332</v>
      </c>
    </row>
    <row r="159" spans="1:2" x14ac:dyDescent="0.25">
      <c r="A159" s="6" t="s">
        <v>1622</v>
      </c>
      <c r="B159" s="5"/>
    </row>
    <row r="160" spans="1:2" x14ac:dyDescent="0.25">
      <c r="A160" s="6" t="s">
        <v>1623</v>
      </c>
      <c r="B160" s="5"/>
    </row>
    <row r="161" spans="1:2" x14ac:dyDescent="0.25">
      <c r="A161" s="6" t="s">
        <v>1624</v>
      </c>
      <c r="B161" s="5"/>
    </row>
    <row r="162" spans="1:2" x14ac:dyDescent="0.25">
      <c r="A162" s="82" t="s">
        <v>1441</v>
      </c>
      <c r="B162" s="5"/>
    </row>
    <row r="163" spans="1:2" x14ac:dyDescent="0.25">
      <c r="A163" s="78" t="s">
        <v>2003</v>
      </c>
      <c r="B163" s="5"/>
    </row>
    <row r="164" spans="1:2" x14ac:dyDescent="0.25">
      <c r="A164" s="82" t="s">
        <v>1362</v>
      </c>
      <c r="B164" s="3" t="s">
        <v>1396</v>
      </c>
    </row>
    <row r="165" spans="1:2" x14ac:dyDescent="0.25">
      <c r="A165" s="82" t="s">
        <v>1364</v>
      </c>
      <c r="B165" s="5"/>
    </row>
    <row r="166" spans="1:2" x14ac:dyDescent="0.25">
      <c r="A166" s="82" t="s">
        <v>1366</v>
      </c>
      <c r="B166" s="5"/>
    </row>
    <row r="167" spans="1:2" x14ac:dyDescent="0.25">
      <c r="A167" s="82" t="s">
        <v>1367</v>
      </c>
      <c r="B167" s="5"/>
    </row>
    <row r="168" spans="1:2" x14ac:dyDescent="0.25">
      <c r="A168" s="82" t="s">
        <v>1368</v>
      </c>
      <c r="B168" s="5"/>
    </row>
    <row r="169" spans="1:2" x14ac:dyDescent="0.25">
      <c r="A169" s="82" t="s">
        <v>1369</v>
      </c>
      <c r="B169" s="5"/>
    </row>
    <row r="170" spans="1:2" x14ac:dyDescent="0.25">
      <c r="A170" s="82" t="s">
        <v>1370</v>
      </c>
      <c r="B170" s="5"/>
    </row>
    <row r="171" spans="1:2" x14ac:dyDescent="0.25">
      <c r="A171" s="82" t="s">
        <v>1371</v>
      </c>
      <c r="B171" s="5"/>
    </row>
    <row r="172" spans="1:2" x14ac:dyDescent="0.25">
      <c r="A172" s="82" t="s">
        <v>1372</v>
      </c>
      <c r="B172" s="5"/>
    </row>
    <row r="173" spans="1:2" x14ac:dyDescent="0.25">
      <c r="A173" s="82" t="s">
        <v>1824</v>
      </c>
      <c r="B173" s="5"/>
    </row>
    <row r="174" spans="1:2" x14ac:dyDescent="0.25">
      <c r="A174" s="82" t="s">
        <v>1374</v>
      </c>
      <c r="B174" s="5"/>
    </row>
    <row r="175" spans="1:2" x14ac:dyDescent="0.25">
      <c r="A175" s="82" t="s">
        <v>1375</v>
      </c>
      <c r="B175" s="5"/>
    </row>
    <row r="176" spans="1:2" x14ac:dyDescent="0.25">
      <c r="A176" s="82" t="s">
        <v>1376</v>
      </c>
      <c r="B176" s="5"/>
    </row>
    <row r="177" spans="1:11" x14ac:dyDescent="0.25">
      <c r="A177" s="6" t="s">
        <v>1827</v>
      </c>
      <c r="B177" s="5"/>
    </row>
    <row r="178" spans="1:11" x14ac:dyDescent="0.25">
      <c r="A178" s="6" t="s">
        <v>1379</v>
      </c>
      <c r="B178" s="5"/>
    </row>
    <row r="179" spans="1:11" x14ac:dyDescent="0.25">
      <c r="A179" s="6" t="s">
        <v>1796</v>
      </c>
      <c r="B179" s="5"/>
    </row>
    <row r="180" spans="1:11" x14ac:dyDescent="0.25">
      <c r="A180" s="6" t="s">
        <v>1937</v>
      </c>
      <c r="B180" s="5"/>
      <c r="K180" s="78"/>
    </row>
    <row r="181" spans="1:11" x14ac:dyDescent="0.25">
      <c r="A181" s="6" t="s">
        <v>1628</v>
      </c>
      <c r="B181" s="3"/>
    </row>
    <row r="182" spans="1:11" x14ac:dyDescent="0.25">
      <c r="A182" s="82" t="s">
        <v>1380</v>
      </c>
      <c r="B182" s="3" t="s">
        <v>1395</v>
      </c>
    </row>
    <row r="183" spans="1:11" x14ac:dyDescent="0.25">
      <c r="A183" s="82" t="s">
        <v>1896</v>
      </c>
      <c r="B183" s="5"/>
    </row>
    <row r="184" spans="1:11" x14ac:dyDescent="0.25">
      <c r="A184" s="82" t="s">
        <v>1382</v>
      </c>
      <c r="B184" s="5"/>
    </row>
    <row r="185" spans="1:11" x14ac:dyDescent="0.25">
      <c r="A185" s="82" t="s">
        <v>1383</v>
      </c>
      <c r="B185" s="5"/>
    </row>
    <row r="186" spans="1:11" x14ac:dyDescent="0.25">
      <c r="A186" s="82" t="s">
        <v>1384</v>
      </c>
      <c r="B186" s="5"/>
    </row>
    <row r="187" spans="1:11" x14ac:dyDescent="0.25">
      <c r="A187" s="82" t="s">
        <v>1913</v>
      </c>
      <c r="B187" s="5"/>
    </row>
    <row r="188" spans="1:11" x14ac:dyDescent="0.25">
      <c r="A188" s="82" t="s">
        <v>1385</v>
      </c>
      <c r="B188" s="5"/>
    </row>
    <row r="189" spans="1:11" x14ac:dyDescent="0.25">
      <c r="A189" s="82" t="s">
        <v>1386</v>
      </c>
      <c r="B189" s="5"/>
    </row>
    <row r="190" spans="1:11" x14ac:dyDescent="0.25">
      <c r="A190" s="82" t="s">
        <v>1387</v>
      </c>
      <c r="B190" s="5"/>
    </row>
    <row r="191" spans="1:11" x14ac:dyDescent="0.25">
      <c r="A191" s="82" t="s">
        <v>1388</v>
      </c>
      <c r="B191" s="5"/>
    </row>
    <row r="192" spans="1:11" x14ac:dyDescent="0.25">
      <c r="A192" s="82" t="s">
        <v>1389</v>
      </c>
      <c r="B192" s="5"/>
    </row>
    <row r="193" spans="1:2" x14ac:dyDescent="0.25">
      <c r="A193" s="82" t="s">
        <v>1390</v>
      </c>
      <c r="B193" s="5"/>
    </row>
    <row r="194" spans="1:2" x14ac:dyDescent="0.25">
      <c r="A194" s="82" t="s">
        <v>1391</v>
      </c>
      <c r="B194" s="5"/>
    </row>
    <row r="195" spans="1:2" x14ac:dyDescent="0.25">
      <c r="A195" s="82" t="s">
        <v>1392</v>
      </c>
      <c r="B195" s="5"/>
    </row>
    <row r="196" spans="1:2" x14ac:dyDescent="0.25">
      <c r="A196" s="82" t="s">
        <v>1393</v>
      </c>
      <c r="B196" s="5"/>
    </row>
    <row r="197" spans="1:2" x14ac:dyDescent="0.25">
      <c r="A197" s="82" t="s">
        <v>1394</v>
      </c>
      <c r="B197" s="5"/>
    </row>
    <row r="198" spans="1:2" x14ac:dyDescent="0.25">
      <c r="A198" s="6" t="s">
        <v>95</v>
      </c>
      <c r="B198" s="5"/>
    </row>
    <row r="199" spans="1:2" x14ac:dyDescent="0.25">
      <c r="A199" s="6" t="s">
        <v>1625</v>
      </c>
      <c r="B199" s="5"/>
    </row>
    <row r="200" spans="1:2" x14ac:dyDescent="0.25">
      <c r="A200" s="6" t="s">
        <v>1626</v>
      </c>
      <c r="B200" s="5"/>
    </row>
    <row r="201" spans="1:2" x14ac:dyDescent="0.25">
      <c r="A201" s="6" t="s">
        <v>1627</v>
      </c>
      <c r="B201" s="3"/>
    </row>
    <row r="202" spans="1:2" x14ac:dyDescent="0.25">
      <c r="A202" s="82" t="s">
        <v>1399</v>
      </c>
      <c r="B202" s="3" t="s">
        <v>1398</v>
      </c>
    </row>
    <row r="203" spans="1:2" x14ac:dyDescent="0.25">
      <c r="A203" s="82" t="s">
        <v>1400</v>
      </c>
      <c r="B203" s="5"/>
    </row>
    <row r="204" spans="1:2" x14ac:dyDescent="0.25">
      <c r="A204" s="82" t="s">
        <v>1401</v>
      </c>
      <c r="B204" s="5"/>
    </row>
    <row r="205" spans="1:2" x14ac:dyDescent="0.25">
      <c r="A205" s="82" t="s">
        <v>1402</v>
      </c>
      <c r="B205" s="5"/>
    </row>
    <row r="206" spans="1:2" x14ac:dyDescent="0.25">
      <c r="A206" s="82" t="s">
        <v>1403</v>
      </c>
      <c r="B206" s="5"/>
    </row>
    <row r="207" spans="1:2" x14ac:dyDescent="0.25">
      <c r="A207" s="82" t="s">
        <v>1404</v>
      </c>
      <c r="B207" s="5"/>
    </row>
    <row r="208" spans="1:2" x14ac:dyDescent="0.25">
      <c r="A208" s="82" t="s">
        <v>1405</v>
      </c>
      <c r="B208" s="5"/>
    </row>
    <row r="209" spans="1:2" x14ac:dyDescent="0.25">
      <c r="A209" s="82" t="s">
        <v>1407</v>
      </c>
      <c r="B209" s="5"/>
    </row>
    <row r="210" spans="1:2" x14ac:dyDescent="0.25">
      <c r="A210" s="105" t="s">
        <v>2138</v>
      </c>
      <c r="B210" s="95" t="s">
        <v>1876</v>
      </c>
    </row>
    <row r="211" spans="1:2" x14ac:dyDescent="0.25">
      <c r="A211" s="51" t="s">
        <v>989</v>
      </c>
      <c r="B211" s="5"/>
    </row>
    <row r="212" spans="1:2" x14ac:dyDescent="0.25">
      <c r="A212" s="82" t="s">
        <v>1409</v>
      </c>
      <c r="B212" s="5"/>
    </row>
    <row r="213" spans="1:2" ht="25.5" x14ac:dyDescent="0.25">
      <c r="A213" s="82" t="s">
        <v>1410</v>
      </c>
      <c r="B213" s="5"/>
    </row>
    <row r="214" spans="1:2" x14ac:dyDescent="0.25">
      <c r="A214" s="82" t="s">
        <v>1411</v>
      </c>
      <c r="B214" s="5"/>
    </row>
    <row r="215" spans="1:2" x14ac:dyDescent="0.25">
      <c r="A215" s="82" t="s">
        <v>1023</v>
      </c>
      <c r="B215" s="5"/>
    </row>
    <row r="216" spans="1:2" x14ac:dyDescent="0.25">
      <c r="A216" s="6" t="s">
        <v>1412</v>
      </c>
      <c r="B216" s="5"/>
    </row>
    <row r="217" spans="1:2" x14ac:dyDescent="0.25">
      <c r="A217" s="6" t="s">
        <v>1778</v>
      </c>
      <c r="B217" s="5"/>
    </row>
    <row r="218" spans="1:2" x14ac:dyDescent="0.25">
      <c r="A218" s="148" t="s">
        <v>1471</v>
      </c>
      <c r="B218" s="5"/>
    </row>
    <row r="219" spans="1:2" x14ac:dyDescent="0.25">
      <c r="A219" s="6" t="s">
        <v>1780</v>
      </c>
      <c r="B219" s="5"/>
    </row>
    <row r="220" spans="1:2" x14ac:dyDescent="0.25">
      <c r="A220" s="6" t="s">
        <v>1781</v>
      </c>
      <c r="B220" s="5"/>
    </row>
    <row r="221" spans="1:2" x14ac:dyDescent="0.25">
      <c r="A221" s="6" t="s">
        <v>1782</v>
      </c>
      <c r="B221" s="5"/>
    </row>
    <row r="222" spans="1:2" x14ac:dyDescent="0.25">
      <c r="A222" s="6" t="s">
        <v>1784</v>
      </c>
      <c r="B222" s="5"/>
    </row>
    <row r="223" spans="1:2" x14ac:dyDescent="0.25">
      <c r="A223" s="6" t="s">
        <v>1785</v>
      </c>
      <c r="B223" s="5"/>
    </row>
    <row r="224" spans="1:2" x14ac:dyDescent="0.25">
      <c r="A224" s="6" t="s">
        <v>1786</v>
      </c>
      <c r="B224" s="5"/>
    </row>
    <row r="225" spans="1:2" x14ac:dyDescent="0.25">
      <c r="A225" s="130" t="s">
        <v>1783</v>
      </c>
      <c r="B225" s="5" t="s">
        <v>1876</v>
      </c>
    </row>
    <row r="226" spans="1:2" x14ac:dyDescent="0.25">
      <c r="A226" s="6" t="s">
        <v>1788</v>
      </c>
      <c r="B226" s="5"/>
    </row>
    <row r="227" spans="1:2" x14ac:dyDescent="0.25">
      <c r="A227" s="82" t="s">
        <v>1429</v>
      </c>
      <c r="B227" s="3" t="s">
        <v>1428</v>
      </c>
    </row>
    <row r="228" spans="1:2" x14ac:dyDescent="0.25">
      <c r="A228" s="82" t="s">
        <v>1431</v>
      </c>
      <c r="B228" s="5"/>
    </row>
    <row r="229" spans="1:2" x14ac:dyDescent="0.25">
      <c r="A229" s="82" t="s">
        <v>1432</v>
      </c>
      <c r="B229" s="5"/>
    </row>
    <row r="230" spans="1:2" x14ac:dyDescent="0.25">
      <c r="A230" s="82" t="s">
        <v>1433</v>
      </c>
      <c r="B230" s="5"/>
    </row>
    <row r="231" spans="1:2" x14ac:dyDescent="0.25">
      <c r="A231" s="82" t="s">
        <v>1434</v>
      </c>
      <c r="B231" s="5"/>
    </row>
    <row r="232" spans="1:2" x14ac:dyDescent="0.25">
      <c r="A232" s="82" t="s">
        <v>1435</v>
      </c>
      <c r="B232" s="5"/>
    </row>
    <row r="233" spans="1:2" x14ac:dyDescent="0.25">
      <c r="A233" s="82" t="s">
        <v>1436</v>
      </c>
      <c r="B233" s="5"/>
    </row>
    <row r="234" spans="1:2" x14ac:dyDescent="0.25">
      <c r="A234" s="82" t="s">
        <v>1437</v>
      </c>
      <c r="B234" s="5"/>
    </row>
    <row r="235" spans="1:2" x14ac:dyDescent="0.25">
      <c r="A235" s="82" t="s">
        <v>1438</v>
      </c>
      <c r="B235" s="5"/>
    </row>
    <row r="236" spans="1:2" x14ac:dyDescent="0.25">
      <c r="A236" s="82" t="s">
        <v>1439</v>
      </c>
      <c r="B236" s="5"/>
    </row>
    <row r="237" spans="1:2" x14ac:dyDescent="0.25">
      <c r="A237" s="82" t="s">
        <v>1440</v>
      </c>
      <c r="B237" s="5"/>
    </row>
    <row r="238" spans="1:2" x14ac:dyDescent="0.25">
      <c r="A238" s="82" t="s">
        <v>1442</v>
      </c>
      <c r="B238" s="5"/>
    </row>
    <row r="239" spans="1:2" x14ac:dyDescent="0.25">
      <c r="A239" s="82" t="s">
        <v>1444</v>
      </c>
      <c r="B239" s="5"/>
    </row>
    <row r="240" spans="1:2" x14ac:dyDescent="0.25">
      <c r="A240" s="6" t="s">
        <v>1443</v>
      </c>
      <c r="B240" s="5"/>
    </row>
    <row r="241" spans="1:2" x14ac:dyDescent="0.25">
      <c r="A241" s="6" t="s">
        <v>1446</v>
      </c>
      <c r="B241" s="5"/>
    </row>
    <row r="242" spans="1:2" x14ac:dyDescent="0.25">
      <c r="A242" s="6" t="s">
        <v>1447</v>
      </c>
      <c r="B242" s="5"/>
    </row>
    <row r="243" spans="1:2" x14ac:dyDescent="0.25">
      <c r="A243" s="6" t="s">
        <v>1448</v>
      </c>
      <c r="B243" s="3"/>
    </row>
    <row r="244" spans="1:2" x14ac:dyDescent="0.25">
      <c r="A244" s="82" t="s">
        <v>1450</v>
      </c>
      <c r="B244" s="3" t="s">
        <v>1449</v>
      </c>
    </row>
    <row r="245" spans="1:2" x14ac:dyDescent="0.25">
      <c r="A245" s="82" t="s">
        <v>1452</v>
      </c>
      <c r="B245" s="5"/>
    </row>
    <row r="246" spans="1:2" x14ac:dyDescent="0.25">
      <c r="A246" s="82" t="s">
        <v>1453</v>
      </c>
      <c r="B246" s="5"/>
    </row>
    <row r="247" spans="1:2" x14ac:dyDescent="0.25">
      <c r="A247" s="82" t="s">
        <v>1454</v>
      </c>
      <c r="B247" s="5"/>
    </row>
    <row r="248" spans="1:2" x14ac:dyDescent="0.25">
      <c r="A248" s="82" t="s">
        <v>1456</v>
      </c>
      <c r="B248" s="5"/>
    </row>
    <row r="249" spans="1:2" x14ac:dyDescent="0.25">
      <c r="A249" s="82" t="s">
        <v>1458</v>
      </c>
      <c r="B249" s="5"/>
    </row>
    <row r="250" spans="1:2" x14ac:dyDescent="0.25">
      <c r="A250" s="82" t="s">
        <v>1459</v>
      </c>
      <c r="B250" s="5"/>
    </row>
    <row r="251" spans="1:2" x14ac:dyDescent="0.25">
      <c r="A251" s="82" t="s">
        <v>1461</v>
      </c>
      <c r="B251" s="5"/>
    </row>
    <row r="252" spans="1:2" x14ac:dyDescent="0.25">
      <c r="A252" s="82" t="s">
        <v>1462</v>
      </c>
      <c r="B252" s="5"/>
    </row>
    <row r="253" spans="1:2" x14ac:dyDescent="0.25">
      <c r="A253" s="82" t="s">
        <v>1463</v>
      </c>
      <c r="B253" s="5"/>
    </row>
    <row r="254" spans="1:2" x14ac:dyDescent="0.25">
      <c r="A254" s="82" t="s">
        <v>2131</v>
      </c>
      <c r="B254" s="5"/>
    </row>
    <row r="255" spans="1:2" x14ac:dyDescent="0.25">
      <c r="A255" s="6" t="s">
        <v>1629</v>
      </c>
      <c r="B255" s="3"/>
    </row>
    <row r="256" spans="1:2" x14ac:dyDescent="0.25">
      <c r="A256" s="82" t="s">
        <v>1466</v>
      </c>
      <c r="B256" s="3" t="s">
        <v>1479</v>
      </c>
    </row>
    <row r="257" spans="1:2" x14ac:dyDescent="0.25">
      <c r="A257" s="82" t="s">
        <v>1467</v>
      </c>
      <c r="B257" s="5"/>
    </row>
    <row r="258" spans="1:2" x14ac:dyDescent="0.25">
      <c r="A258" s="82" t="s">
        <v>1468</v>
      </c>
      <c r="B258" s="5"/>
    </row>
    <row r="259" spans="1:2" x14ac:dyDescent="0.25">
      <c r="A259" s="82" t="s">
        <v>2133</v>
      </c>
      <c r="B259" s="5"/>
    </row>
    <row r="260" spans="1:2" x14ac:dyDescent="0.25">
      <c r="A260" s="82" t="s">
        <v>1469</v>
      </c>
      <c r="B260" s="5"/>
    </row>
    <row r="261" spans="1:2" x14ac:dyDescent="0.25">
      <c r="A261" s="82" t="s">
        <v>1470</v>
      </c>
      <c r="B261" s="5"/>
    </row>
    <row r="262" spans="1:2" x14ac:dyDescent="0.25">
      <c r="A262" s="82" t="s">
        <v>2132</v>
      </c>
      <c r="B262" s="5"/>
    </row>
    <row r="263" spans="1:2" x14ac:dyDescent="0.25">
      <c r="A263" s="82" t="s">
        <v>1473</v>
      </c>
      <c r="B263" s="5"/>
    </row>
    <row r="264" spans="1:2" x14ac:dyDescent="0.25">
      <c r="A264" s="82" t="s">
        <v>1474</v>
      </c>
      <c r="B264" s="5"/>
    </row>
    <row r="265" spans="1:2" x14ac:dyDescent="0.25">
      <c r="A265" s="82" t="s">
        <v>1475</v>
      </c>
      <c r="B265" s="5"/>
    </row>
    <row r="266" spans="1:2" x14ac:dyDescent="0.25">
      <c r="A266" s="82" t="s">
        <v>1476</v>
      </c>
      <c r="B266" s="5"/>
    </row>
    <row r="267" spans="1:2" x14ac:dyDescent="0.25">
      <c r="A267" s="6" t="s">
        <v>1608</v>
      </c>
      <c r="B267" s="5"/>
    </row>
    <row r="268" spans="1:2" x14ac:dyDescent="0.25">
      <c r="A268" s="82" t="s">
        <v>1477</v>
      </c>
      <c r="B268" s="3" t="s">
        <v>1488</v>
      </c>
    </row>
    <row r="269" spans="1:2" x14ac:dyDescent="0.25">
      <c r="A269" s="82" t="s">
        <v>1489</v>
      </c>
    </row>
    <row r="270" spans="1:2" x14ac:dyDescent="0.25">
      <c r="A270" s="82" t="s">
        <v>1490</v>
      </c>
      <c r="B270" s="5"/>
    </row>
    <row r="271" spans="1:2" x14ac:dyDescent="0.25">
      <c r="A271" s="82" t="s">
        <v>1491</v>
      </c>
      <c r="B271" s="5"/>
    </row>
    <row r="272" spans="1:2" x14ac:dyDescent="0.25">
      <c r="A272" s="82" t="s">
        <v>1492</v>
      </c>
      <c r="B272" s="5"/>
    </row>
    <row r="273" spans="1:2" x14ac:dyDescent="0.25">
      <c r="A273" s="82" t="s">
        <v>1493</v>
      </c>
      <c r="B273" s="5"/>
    </row>
    <row r="274" spans="1:2" x14ac:dyDescent="0.25">
      <c r="A274" s="82" t="s">
        <v>1494</v>
      </c>
      <c r="B274" s="5"/>
    </row>
    <row r="275" spans="1:2" x14ac:dyDescent="0.25">
      <c r="A275" s="82" t="s">
        <v>1495</v>
      </c>
      <c r="B275" s="5"/>
    </row>
    <row r="276" spans="1:2" x14ac:dyDescent="0.25">
      <c r="A276" s="82" t="s">
        <v>1496</v>
      </c>
      <c r="B276" s="5"/>
    </row>
    <row r="277" spans="1:2" x14ac:dyDescent="0.25">
      <c r="A277" s="82" t="s">
        <v>2134</v>
      </c>
      <c r="B277" s="5"/>
    </row>
    <row r="278" spans="1:2" x14ac:dyDescent="0.25">
      <c r="A278" s="82" t="s">
        <v>1498</v>
      </c>
      <c r="B278" s="5"/>
    </row>
    <row r="279" spans="1:2" x14ac:dyDescent="0.25">
      <c r="A279" s="82" t="s">
        <v>1499</v>
      </c>
      <c r="B279" s="5"/>
    </row>
    <row r="280" spans="1:2" x14ac:dyDescent="0.25">
      <c r="A280" s="82" t="s">
        <v>2135</v>
      </c>
      <c r="B280" s="5"/>
    </row>
    <row r="281" spans="1:2" x14ac:dyDescent="0.25">
      <c r="A281" s="82" t="s">
        <v>1502</v>
      </c>
      <c r="B281" s="5"/>
    </row>
    <row r="282" spans="1:2" x14ac:dyDescent="0.25">
      <c r="A282" s="82" t="s">
        <v>1503</v>
      </c>
      <c r="B282" s="5"/>
    </row>
    <row r="283" spans="1:2" x14ac:dyDescent="0.25">
      <c r="A283" s="106" t="s">
        <v>1818</v>
      </c>
      <c r="B283" s="5"/>
    </row>
    <row r="284" spans="1:2" x14ac:dyDescent="0.25">
      <c r="A284" s="6" t="s">
        <v>1504</v>
      </c>
      <c r="B284" s="5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7"/>
  <sheetViews>
    <sheetView workbookViewId="0">
      <selection activeCell="H8" sqref="H8"/>
    </sheetView>
  </sheetViews>
  <sheetFormatPr defaultRowHeight="15" x14ac:dyDescent="0.25"/>
  <sheetData>
    <row r="1" spans="1:5" x14ac:dyDescent="0.25">
      <c r="A1" s="5"/>
      <c r="B1" s="5" t="s">
        <v>1764</v>
      </c>
      <c r="C1" s="5" t="s">
        <v>1765</v>
      </c>
      <c r="D1" s="5" t="s">
        <v>1799</v>
      </c>
      <c r="E1" s="5" t="s">
        <v>1798</v>
      </c>
    </row>
    <row r="2" spans="1:5" x14ac:dyDescent="0.25">
      <c r="A2" s="5" t="s">
        <v>1800</v>
      </c>
      <c r="B2" s="5">
        <v>61</v>
      </c>
      <c r="C2" s="5">
        <v>41</v>
      </c>
      <c r="D2" s="5">
        <v>32</v>
      </c>
      <c r="E2" s="5">
        <v>0</v>
      </c>
    </row>
    <row r="3" spans="1:5" x14ac:dyDescent="0.25">
      <c r="A3" s="5" t="s">
        <v>1801</v>
      </c>
      <c r="B3" s="5"/>
      <c r="C3" s="5">
        <v>21</v>
      </c>
      <c r="D3" s="5">
        <v>6</v>
      </c>
      <c r="E3" s="5">
        <v>0</v>
      </c>
    </row>
    <row r="4" spans="1:5" ht="15.75" thickBot="1" x14ac:dyDescent="0.3">
      <c r="A4" s="108" t="s">
        <v>1802</v>
      </c>
      <c r="B4" s="108">
        <f>SUM(B2:B3)</f>
        <v>61</v>
      </c>
      <c r="C4" s="5">
        <f>SUM(C2:C3)</f>
        <v>62</v>
      </c>
      <c r="D4" s="5">
        <f>SUM(D2:D3)</f>
        <v>38</v>
      </c>
      <c r="E4" s="5">
        <v>0</v>
      </c>
    </row>
    <row r="5" spans="1:5" ht="15.75" thickBot="1" x14ac:dyDescent="0.3">
      <c r="A5" s="21" t="s">
        <v>1776</v>
      </c>
      <c r="B5" s="23">
        <f>SUM(B4+C4+D4+E4)</f>
        <v>161</v>
      </c>
      <c r="C5" s="77"/>
      <c r="D5" s="5"/>
      <c r="E5" s="5"/>
    </row>
    <row r="6" spans="1:5" ht="15.75" thickBot="1" x14ac:dyDescent="0.3">
      <c r="A6" s="109" t="s">
        <v>1800</v>
      </c>
      <c r="B6" s="111">
        <f>SUM(B2+C2+D2+E2)</f>
        <v>134</v>
      </c>
      <c r="C6" s="77"/>
      <c r="D6" s="5"/>
      <c r="E6" s="5"/>
    </row>
    <row r="7" spans="1:5" ht="15.75" thickBot="1" x14ac:dyDescent="0.3">
      <c r="A7" s="110" t="s">
        <v>1801</v>
      </c>
      <c r="B7" s="112">
        <f>SUM(B3+C3+D3+E3)</f>
        <v>27</v>
      </c>
      <c r="C7" s="77"/>
      <c r="D7" s="5"/>
      <c r="E7" s="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U2070"/>
  <sheetViews>
    <sheetView workbookViewId="0">
      <pane ySplit="1" topLeftCell="A1624" activePane="bottomLeft" state="frozen"/>
      <selection activeCell="Y1" sqref="Y1"/>
      <selection pane="bottomLeft" activeCell="A1616" sqref="A1616:N1641"/>
    </sheetView>
  </sheetViews>
  <sheetFormatPr defaultRowHeight="15" x14ac:dyDescent="0.25"/>
  <cols>
    <col min="1" max="1" width="49.5703125" customWidth="1"/>
    <col min="2" max="2" width="15.28515625" customWidth="1"/>
    <col min="5" max="5" width="14.28515625" customWidth="1"/>
    <col min="6" max="6" width="5.5703125" customWidth="1"/>
    <col min="7" max="7" width="5.140625" customWidth="1"/>
    <col min="8" max="8" width="5" customWidth="1"/>
    <col min="9" max="9" width="18.85546875" customWidth="1"/>
    <col min="10" max="10" width="4.85546875" customWidth="1"/>
    <col min="11" max="11" width="5" customWidth="1"/>
    <col min="12" max="12" width="4.7109375" customWidth="1"/>
    <col min="13" max="13" width="24.28515625" customWidth="1"/>
    <col min="14" max="14" width="6.140625" customWidth="1"/>
    <col min="15" max="15" width="7" customWidth="1"/>
    <col min="16" max="16" width="4.7109375" customWidth="1"/>
    <col min="17" max="17" width="4.5703125" customWidth="1"/>
    <col min="18" max="18" width="5" customWidth="1"/>
    <col min="19" max="19" width="5.5703125" customWidth="1"/>
    <col min="20" max="20" width="5.85546875" customWidth="1"/>
    <col min="21" max="21" width="5.28515625" customWidth="1"/>
    <col min="22" max="22" width="5" customWidth="1"/>
    <col min="23" max="23" width="5.42578125" customWidth="1"/>
    <col min="24" max="24" width="7.7109375" customWidth="1"/>
    <col min="25" max="25" width="7.5703125" customWidth="1"/>
    <col min="26" max="26" width="7.28515625" customWidth="1"/>
    <col min="27" max="27" width="7.7109375" customWidth="1"/>
    <col min="28" max="28" width="8.5703125" customWidth="1"/>
    <col min="29" max="29" width="9.28515625" customWidth="1"/>
    <col min="32" max="33" width="10.28515625" customWidth="1"/>
  </cols>
  <sheetData>
    <row r="1" spans="1:47" ht="99.75" customHeight="1" x14ac:dyDescent="0.25">
      <c r="A1" s="4" t="s">
        <v>0</v>
      </c>
      <c r="B1" s="10" t="s">
        <v>19</v>
      </c>
      <c r="C1" s="11" t="s">
        <v>318</v>
      </c>
      <c r="D1" s="11" t="s">
        <v>26</v>
      </c>
      <c r="E1" s="11" t="s">
        <v>16</v>
      </c>
      <c r="F1" s="12" t="s">
        <v>8</v>
      </c>
      <c r="G1" s="13" t="s">
        <v>9</v>
      </c>
      <c r="H1" s="13" t="s">
        <v>10</v>
      </c>
      <c r="I1" s="14" t="s">
        <v>11</v>
      </c>
      <c r="J1" s="14" t="s">
        <v>24</v>
      </c>
      <c r="K1" s="14" t="s">
        <v>12</v>
      </c>
      <c r="L1" s="14" t="s">
        <v>13</v>
      </c>
      <c r="M1" s="14" t="s">
        <v>14</v>
      </c>
      <c r="N1" s="13" t="s">
        <v>20</v>
      </c>
      <c r="O1" s="17" t="s">
        <v>30</v>
      </c>
      <c r="P1" s="18" t="s">
        <v>21</v>
      </c>
      <c r="Q1" s="18" t="s">
        <v>22</v>
      </c>
      <c r="R1" s="18" t="s">
        <v>23</v>
      </c>
      <c r="S1" s="18" t="s">
        <v>25</v>
      </c>
      <c r="T1" s="18" t="s">
        <v>29</v>
      </c>
      <c r="U1" s="18" t="s">
        <v>179</v>
      </c>
      <c r="V1" s="18" t="s">
        <v>180</v>
      </c>
      <c r="W1" s="18" t="s">
        <v>181</v>
      </c>
      <c r="X1" s="509" t="s">
        <v>1757</v>
      </c>
      <c r="Y1" s="510"/>
      <c r="Z1" s="510"/>
      <c r="AA1" s="510"/>
      <c r="AB1" s="511"/>
      <c r="AC1" s="509" t="s">
        <v>1732</v>
      </c>
      <c r="AD1" s="510"/>
      <c r="AE1" s="510"/>
      <c r="AF1" s="510"/>
      <c r="AG1" s="511"/>
      <c r="AH1" s="512" t="s">
        <v>1733</v>
      </c>
      <c r="AI1" s="513"/>
      <c r="AJ1" s="513"/>
      <c r="AK1" s="513"/>
      <c r="AL1" s="514"/>
      <c r="AM1" s="515" t="s">
        <v>1734</v>
      </c>
      <c r="AN1" s="516"/>
      <c r="AO1" s="516"/>
      <c r="AP1" s="516"/>
      <c r="AQ1" s="517"/>
      <c r="AR1" s="92" t="s">
        <v>1760</v>
      </c>
      <c r="AS1" s="93" t="s">
        <v>1761</v>
      </c>
      <c r="AT1" s="92" t="s">
        <v>1762</v>
      </c>
      <c r="AU1" s="93" t="s">
        <v>1763</v>
      </c>
    </row>
    <row r="2" spans="1:47" ht="25.5" customHeight="1" x14ac:dyDescent="0.25">
      <c r="A2" s="15" t="s">
        <v>28</v>
      </c>
      <c r="B2" s="4" t="s">
        <v>7</v>
      </c>
      <c r="C2" s="4">
        <f>SUM(C3:C34)</f>
        <v>25</v>
      </c>
      <c r="D2" s="4">
        <v>111</v>
      </c>
      <c r="E2" s="4" t="s">
        <v>17</v>
      </c>
      <c r="F2" s="4">
        <f>SUM(F3:F34)</f>
        <v>3</v>
      </c>
      <c r="G2" s="16">
        <f>SUM(G3:G34)</f>
        <v>1</v>
      </c>
      <c r="H2" s="16">
        <v>0</v>
      </c>
      <c r="I2" s="16"/>
      <c r="J2" s="16">
        <f>SUM(J3:J34)</f>
        <v>0</v>
      </c>
      <c r="K2" s="16">
        <f>SUM(K3:K34)</f>
        <v>0</v>
      </c>
      <c r="L2" s="16">
        <f>SUM(L3:L34)</f>
        <v>0</v>
      </c>
      <c r="M2" s="16"/>
      <c r="N2" s="16">
        <f>C2+G2+J2</f>
        <v>26</v>
      </c>
      <c r="O2" s="2">
        <f>SUM(N2+N35+N68+N101+N134+N167+N200+N234+N267+N301+N334+N367+N401+N435+N469+N502+N535+N568+N601+N634+N667+N700+N733+N767+N801+N834+N867+N900+N933+N966+N999+N1032+N1065+N1098+N1131+N1164+N1197+N1230+N1263+N1296+N1329+N1362+N1395+N1428+N1461+N1494+N1527+N1560+N1579+N1616+N1642+N1668+N1694+N1720+N1753+N1779+N1805+N1831+N1857+N1883+N1909+N1935+N1961+N1987+N2013+N2039)</f>
        <v>1049</v>
      </c>
      <c r="P2" s="89">
        <f>SUM(G2+G35+G68+G101+G134+G167+G200+G234+G267+G301+G334+G367+G401+G435+G469+G502+G535+G568+G601+G634+G667+G700+G733+G767+G801+G834+G867+G900+G933+G966+G999+G1032+G1065+G1098+G1131+G1164+G1197+G1230+G1263+G1296+G1329+G1362+G1395+G1428+G1461+G1494+G1527+G1560+G1579+G1616+G1642+G1668+G1694+G1720+G1753+G1779+G1805+G1831+G1857+G1883+G1909+G1935+G1961+G1987+G2013+G2039)</f>
        <v>41</v>
      </c>
      <c r="Q2" s="89">
        <f>SUM(F2+F35+F68+F101+F134+F167+F200+F235+F301+F334+F368+F435+F469+F502+F535+F568+F601+F634+F667+F700+F733+F767+F801+F834+F867+F900+F933+F966+F999+F1032+F1065+F1098+F1131+F1164+F1197+F1230+F1263+F1296+F1329+F1362+F1395+F1428+F1461+F1494+F1527+F1560)</f>
        <v>346</v>
      </c>
      <c r="R2" s="89">
        <f>SUM(L2+L35+L68+L101+L134+L167+L200+L235+L301+L334+L368+L435+L469+L502+L535+L568+L601+L634+L667+L700+L733+L767+L801+L834+L867+L900+L933+L966+L999+L1032+L1065+L1098+L1131+L1164+L1197+L1230+L1263+L1296+L1329+L1362+L1395+L1428+L1461+L1494+L1527+L1560)</f>
        <v>9</v>
      </c>
      <c r="S2" s="89">
        <f>AU2+J2+J35+J68+J101+J134+J167+J200+J234+J267+J301+J334+J367+J401+J435+J469+J502+J535+J568+J601+J634+J667+J700+J733+J767+J801+J834+J867+J900+J933+J966+J999+J1032+J1065+J1098+J1131+J1164+J1197+J1230+J1263+J1296+J1329+J1362+J1395+J1428+J1461+J1494+J1527+J1560+G1247+G465+G658+G729+G508+G726+G728+G727+G1613</f>
        <v>128</v>
      </c>
      <c r="T2" s="89">
        <f>SUM(N2+N35+N68+N101+N134+N167+N200+N234+N267+N301+N334+N367+N1579+N1616+N1642+N1668+N1694)</f>
        <v>410</v>
      </c>
      <c r="U2" s="89">
        <f>SUM(N401+N435+N469+N502+N535+N568+N601+N634+N667+N700+N733+N767+N1720+N1753+N1779+N1805)</f>
        <v>371</v>
      </c>
      <c r="V2" s="89">
        <f>SUM(N801+N834+N867+N900+N933+N966+N999+N1032+N1065+N1098+N1131+N1164+N1197+N1230+N1831+N1857+N1883)</f>
        <v>262</v>
      </c>
      <c r="W2" s="89">
        <f>SUM(N1263+N1296+N1329+N1362+N1395+N1428+N1461+N1494+N1527+N1560+N1909+N1935+N1961+N1987+N2013+N2039)</f>
        <v>6</v>
      </c>
      <c r="X2" s="58" t="s">
        <v>1735</v>
      </c>
      <c r="Y2" s="58" t="s">
        <v>1736</v>
      </c>
      <c r="Z2" s="58" t="s">
        <v>1737</v>
      </c>
      <c r="AA2" s="58" t="s">
        <v>1738</v>
      </c>
      <c r="AB2" s="88" t="s">
        <v>1739</v>
      </c>
      <c r="AC2" s="58" t="s">
        <v>1735</v>
      </c>
      <c r="AD2" s="58" t="s">
        <v>1736</v>
      </c>
      <c r="AE2" s="58" t="s">
        <v>1737</v>
      </c>
      <c r="AF2" s="58" t="s">
        <v>1738</v>
      </c>
      <c r="AG2" s="58" t="s">
        <v>1739</v>
      </c>
      <c r="AH2" s="58" t="s">
        <v>1735</v>
      </c>
      <c r="AI2" s="58" t="s">
        <v>1736</v>
      </c>
      <c r="AJ2" s="58" t="s">
        <v>1737</v>
      </c>
      <c r="AK2" s="58" t="s">
        <v>1738</v>
      </c>
      <c r="AL2" s="58" t="s">
        <v>1739</v>
      </c>
      <c r="AM2" s="58" t="s">
        <v>1735</v>
      </c>
      <c r="AN2" s="58" t="s">
        <v>1736</v>
      </c>
      <c r="AO2" s="58" t="s">
        <v>1737</v>
      </c>
      <c r="AP2" s="58" t="s">
        <v>1738</v>
      </c>
      <c r="AQ2" s="58" t="s">
        <v>1739</v>
      </c>
      <c r="AR2" s="5">
        <f>SUM(C2+C35+C68+C101+C134+C167+C200+C234+C267+C301+C334+C401+C435+C469+C535+C568+C601+C634+C667+C700+C733+C767+C801+C834+C867+C933+C966+C999+C1032+C1065+C1098+C1131+C1164+C1197+C1263+C1296+C1362+C1395+C1428+C1461+C1494+C1527+C1560+C1329)</f>
        <v>697</v>
      </c>
      <c r="AS2" s="5">
        <f>SUM(J35+J68+J200+J234+J267+J334+J367+J401+J435+J502+J568+J634+J667+J700+J733+J767+J900+J1032+J1065+J1098+J1230+J1329+J134)</f>
        <v>119</v>
      </c>
      <c r="AT2" s="5">
        <f>SUM(C1579+C1616+C1642+C1668+C1694+C1720+C1753+C1779+C1805+C1831+C1857+C1883+C1909+C1935+C1961+C1987+C2013+C2039)</f>
        <v>41</v>
      </c>
      <c r="AU2" s="5"/>
    </row>
    <row r="3" spans="1:47" ht="15.75" customHeight="1" x14ac:dyDescent="0.25">
      <c r="A3" s="41" t="s">
        <v>208</v>
      </c>
      <c r="B3" s="6"/>
      <c r="C3" s="6"/>
      <c r="D3" s="6"/>
      <c r="E3" s="6"/>
      <c r="F3" s="6">
        <v>1</v>
      </c>
      <c r="G3" s="6"/>
      <c r="H3" s="6"/>
      <c r="I3" s="19"/>
      <c r="J3" s="6"/>
      <c r="K3" s="6"/>
      <c r="L3" s="6"/>
      <c r="M3" s="19" t="s">
        <v>2149</v>
      </c>
      <c r="N3" s="6"/>
      <c r="O3" s="6"/>
      <c r="P3" s="5"/>
      <c r="Q3" s="5"/>
      <c r="R3" s="5"/>
      <c r="S3" s="5"/>
      <c r="T3" s="5"/>
      <c r="U3" s="5"/>
      <c r="V3" s="5"/>
      <c r="W3" s="5"/>
      <c r="X3" s="5">
        <f>SUM(N1579+N1616+N1642+N1668+N1694)</f>
        <v>101</v>
      </c>
      <c r="Y3" s="5">
        <f>SUM(N1720+N1753+N1779+N1805)</f>
        <v>67</v>
      </c>
      <c r="Z3" s="5">
        <f>SUM(N1831+N1857+N1883)</f>
        <v>28</v>
      </c>
      <c r="AA3" s="5">
        <f>SUM(N1909+N1935+N1961+N1987+N2013+N2039)</f>
        <v>0</v>
      </c>
      <c r="AB3" s="5">
        <f>SUM(N1579+N1616+N1642+N1668+N1694+N1720+N1753+N1779+N1805+N1831+N1857+N1883+N1909+N1935+N1961+N1987+N2013+N2039)</f>
        <v>196</v>
      </c>
      <c r="AC3" s="86">
        <f>SUM(N2+N35+N68+N167+N134)</f>
        <v>133</v>
      </c>
      <c r="AD3" s="86">
        <f>SUM(N401+N435+N469+N502+N535+N601)</f>
        <v>151</v>
      </c>
      <c r="AE3" s="86">
        <f>SUM(N801+N834+N867+N900+N933+N999)</f>
        <v>60</v>
      </c>
      <c r="AF3" s="86">
        <f>SUM(N1263+N1395)</f>
        <v>2</v>
      </c>
      <c r="AG3" s="86">
        <f>SUM(AC3+AD3+AE3+AF3)</f>
        <v>346</v>
      </c>
      <c r="AH3" s="86">
        <f>SUM(N334+N367)</f>
        <v>57</v>
      </c>
      <c r="AI3" s="86">
        <f>SUM(N733+N767)</f>
        <v>55</v>
      </c>
      <c r="AJ3" s="86">
        <f>SUM(N1164+N1197+N1230)</f>
        <v>62</v>
      </c>
      <c r="AK3" s="86">
        <f>SUM(N1296+N1329)</f>
        <v>0</v>
      </c>
      <c r="AL3" s="86">
        <f>SUM(AH3+AI3+AJ3+AK3)</f>
        <v>174</v>
      </c>
      <c r="AM3" s="86">
        <f>SUM(N101+N200+N234+N267+N301)</f>
        <v>119</v>
      </c>
      <c r="AN3" s="86">
        <f>SUM(N568+N634+N667+N700)</f>
        <v>98</v>
      </c>
      <c r="AO3" s="86">
        <f>SUM(N966+N1032+N1065+N1098+N1131)</f>
        <v>112</v>
      </c>
      <c r="AP3" s="86">
        <f>SUM(N1362+N1428+N1461+N1494+N1527+N1560)</f>
        <v>4</v>
      </c>
      <c r="AQ3" s="86">
        <f>SUM(AM3+AN3+AO3+AP3)</f>
        <v>333</v>
      </c>
    </row>
    <row r="4" spans="1:47" x14ac:dyDescent="0.25">
      <c r="A4" s="6" t="s">
        <v>207</v>
      </c>
      <c r="B4" s="6"/>
      <c r="C4" s="6">
        <v>1</v>
      </c>
      <c r="D4" s="6"/>
      <c r="E4" s="6"/>
      <c r="F4" s="6"/>
      <c r="G4" s="6"/>
      <c r="H4" s="6"/>
      <c r="I4" s="19"/>
      <c r="J4" s="6"/>
      <c r="K4" s="6"/>
      <c r="L4" s="6"/>
      <c r="M4" s="19"/>
      <c r="N4" s="6"/>
      <c r="O4" s="6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47" x14ac:dyDescent="0.25">
      <c r="A5" s="6" t="s">
        <v>206</v>
      </c>
      <c r="B5" s="6"/>
      <c r="C5" s="6">
        <v>1</v>
      </c>
      <c r="D5" s="6"/>
      <c r="E5" s="6"/>
      <c r="F5" s="6"/>
      <c r="G5" s="6"/>
      <c r="H5" s="6"/>
      <c r="I5" s="19"/>
      <c r="J5" s="6"/>
      <c r="K5" s="6"/>
      <c r="L5" s="6"/>
      <c r="M5" s="19"/>
      <c r="N5" s="6"/>
      <c r="O5" s="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47" x14ac:dyDescent="0.25">
      <c r="A6" s="6" t="s">
        <v>205</v>
      </c>
      <c r="B6" s="6"/>
      <c r="C6" s="6">
        <v>1</v>
      </c>
      <c r="D6" s="6"/>
      <c r="E6" s="6"/>
      <c r="F6" s="6"/>
      <c r="G6" s="6"/>
      <c r="H6" s="6"/>
      <c r="I6" s="19"/>
      <c r="J6" s="6"/>
      <c r="K6" s="6"/>
      <c r="L6" s="6"/>
      <c r="M6" s="19"/>
      <c r="N6" s="6"/>
      <c r="O6" s="6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47" x14ac:dyDescent="0.25">
      <c r="A7" s="6" t="s">
        <v>204</v>
      </c>
      <c r="B7" s="6"/>
      <c r="C7" s="6">
        <v>1</v>
      </c>
      <c r="D7" s="6"/>
      <c r="E7" s="6"/>
      <c r="F7" s="6"/>
      <c r="G7" s="6"/>
      <c r="H7" s="6"/>
      <c r="I7" s="19"/>
      <c r="J7" s="6"/>
      <c r="K7" s="6"/>
      <c r="L7" s="6"/>
      <c r="M7" s="19"/>
      <c r="N7" s="6"/>
      <c r="O7" s="6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47" x14ac:dyDescent="0.25">
      <c r="A8" s="6" t="s">
        <v>203</v>
      </c>
      <c r="B8" s="6"/>
      <c r="C8" s="6">
        <v>1</v>
      </c>
      <c r="D8" s="6"/>
      <c r="E8" s="6"/>
      <c r="F8" s="6"/>
      <c r="G8" s="6"/>
      <c r="H8" s="6"/>
      <c r="I8" s="19"/>
      <c r="J8" s="6"/>
      <c r="K8" s="6"/>
      <c r="L8" s="6"/>
      <c r="M8" s="19"/>
      <c r="N8" s="6"/>
      <c r="O8" s="6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47" x14ac:dyDescent="0.25">
      <c r="A9" s="6" t="s">
        <v>202</v>
      </c>
      <c r="B9" s="6"/>
      <c r="C9" s="6">
        <v>1</v>
      </c>
      <c r="D9" s="6"/>
      <c r="E9" s="6"/>
      <c r="F9" s="6"/>
      <c r="G9" s="6"/>
      <c r="H9" s="6"/>
      <c r="I9" s="19"/>
      <c r="J9" s="6"/>
      <c r="K9" s="6"/>
      <c r="L9" s="6"/>
      <c r="M9" s="19"/>
      <c r="N9" s="6"/>
      <c r="O9" s="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47" x14ac:dyDescent="0.25">
      <c r="A10" s="6" t="s">
        <v>201</v>
      </c>
      <c r="B10" s="6"/>
      <c r="C10" s="6">
        <v>1</v>
      </c>
      <c r="D10" s="6"/>
      <c r="E10" s="6"/>
      <c r="F10" s="6"/>
      <c r="G10" s="6"/>
      <c r="H10" s="6"/>
      <c r="I10" s="19"/>
      <c r="J10" s="6"/>
      <c r="K10" s="6"/>
      <c r="L10" s="6"/>
      <c r="M10" s="19"/>
      <c r="N10" s="6"/>
      <c r="O10" s="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47" x14ac:dyDescent="0.25">
      <c r="A11" s="6" t="s">
        <v>200</v>
      </c>
      <c r="B11" s="6"/>
      <c r="C11" s="6">
        <v>1</v>
      </c>
      <c r="D11" s="6"/>
      <c r="E11" s="6"/>
      <c r="F11" s="6"/>
      <c r="G11" s="6"/>
      <c r="H11" s="6"/>
      <c r="I11" s="19"/>
      <c r="J11" s="6"/>
      <c r="K11" s="6"/>
      <c r="L11" s="6"/>
      <c r="M11" s="19"/>
      <c r="N11" s="6"/>
      <c r="O11" s="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47" x14ac:dyDescent="0.25">
      <c r="A12" s="6" t="s">
        <v>199</v>
      </c>
      <c r="B12" s="6"/>
      <c r="C12" s="6">
        <v>1</v>
      </c>
      <c r="D12" s="6"/>
      <c r="E12" s="6"/>
      <c r="F12" s="6"/>
      <c r="G12" s="6"/>
      <c r="H12" s="6"/>
      <c r="I12" s="19"/>
      <c r="J12" s="6"/>
      <c r="K12" s="6"/>
      <c r="L12" s="6"/>
      <c r="M12" s="19"/>
      <c r="N12" s="6"/>
      <c r="O12" s="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47" x14ac:dyDescent="0.25">
      <c r="A13" s="6" t="s">
        <v>198</v>
      </c>
      <c r="B13" s="6"/>
      <c r="C13" s="6">
        <v>1</v>
      </c>
      <c r="D13" s="6"/>
      <c r="E13" s="6"/>
      <c r="F13" s="6"/>
      <c r="G13" s="6"/>
      <c r="H13" s="6"/>
      <c r="I13" s="19"/>
      <c r="J13" s="6"/>
      <c r="K13" s="6"/>
      <c r="L13" s="6"/>
      <c r="M13" s="19"/>
      <c r="N13" s="6"/>
      <c r="O13" s="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47" x14ac:dyDescent="0.25">
      <c r="A14" s="6" t="s">
        <v>197</v>
      </c>
      <c r="B14" s="5"/>
      <c r="C14" s="5">
        <v>1</v>
      </c>
      <c r="D14" s="5"/>
      <c r="E14" s="5"/>
      <c r="F14" s="5"/>
      <c r="G14" s="5"/>
      <c r="H14" s="5"/>
      <c r="I14" s="20"/>
      <c r="J14" s="5"/>
      <c r="K14" s="5"/>
      <c r="L14" s="5"/>
      <c r="M14" s="20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47" x14ac:dyDescent="0.25">
      <c r="A15" s="6" t="s">
        <v>196</v>
      </c>
      <c r="B15" s="5"/>
      <c r="C15" s="5">
        <v>1</v>
      </c>
      <c r="D15" s="5"/>
      <c r="E15" s="5"/>
      <c r="F15" s="5"/>
      <c r="G15" s="5"/>
      <c r="H15" s="5"/>
      <c r="I15" s="20"/>
      <c r="J15" s="5"/>
      <c r="K15" s="5"/>
      <c r="L15" s="5"/>
      <c r="M15" s="20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47" x14ac:dyDescent="0.25">
      <c r="A16" s="6" t="s">
        <v>195</v>
      </c>
      <c r="B16" s="5"/>
      <c r="C16" s="5">
        <v>1</v>
      </c>
      <c r="D16" s="5"/>
      <c r="E16" s="5"/>
      <c r="F16" s="5"/>
      <c r="G16" s="5"/>
      <c r="H16" s="5"/>
      <c r="I16" s="20"/>
      <c r="J16" s="5"/>
      <c r="K16" s="5"/>
      <c r="L16" s="5"/>
      <c r="M16" s="20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x14ac:dyDescent="0.25">
      <c r="A17" s="6" t="s">
        <v>194</v>
      </c>
      <c r="B17" s="5"/>
      <c r="C17" s="5">
        <v>1</v>
      </c>
      <c r="D17" s="5"/>
      <c r="E17" s="5"/>
      <c r="F17" s="5"/>
      <c r="G17" s="5"/>
      <c r="H17" s="5"/>
      <c r="I17" s="20"/>
      <c r="J17" s="5"/>
      <c r="K17" s="5"/>
      <c r="L17" s="5"/>
      <c r="M17" s="20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x14ac:dyDescent="0.25">
      <c r="A18" s="6" t="s">
        <v>193</v>
      </c>
      <c r="B18" s="5"/>
      <c r="C18" s="5">
        <v>1</v>
      </c>
      <c r="D18" s="5"/>
      <c r="E18" s="5"/>
      <c r="F18" s="5"/>
      <c r="G18" s="5"/>
      <c r="H18" s="5"/>
      <c r="I18" s="20"/>
      <c r="J18" s="5"/>
      <c r="K18" s="5"/>
      <c r="L18" s="5"/>
      <c r="M18" s="20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x14ac:dyDescent="0.25">
      <c r="A19" s="6" t="s">
        <v>192</v>
      </c>
      <c r="B19" s="5"/>
      <c r="C19" s="5">
        <v>1</v>
      </c>
      <c r="D19" s="5"/>
      <c r="E19" s="5"/>
      <c r="F19" s="5"/>
      <c r="G19" s="5"/>
      <c r="H19" s="5"/>
      <c r="I19" s="20"/>
      <c r="J19" s="5"/>
      <c r="K19" s="5"/>
      <c r="L19" s="5"/>
      <c r="M19" s="20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x14ac:dyDescent="0.25">
      <c r="A20" s="6" t="s">
        <v>191</v>
      </c>
      <c r="B20" s="5"/>
      <c r="C20" s="5">
        <v>1</v>
      </c>
      <c r="D20" s="5"/>
      <c r="E20" s="5"/>
      <c r="F20" s="5"/>
      <c r="G20" s="5"/>
      <c r="H20" s="5"/>
      <c r="I20" s="20"/>
      <c r="J20" s="5"/>
      <c r="K20" s="5"/>
      <c r="L20" s="5"/>
      <c r="M20" s="20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x14ac:dyDescent="0.25">
      <c r="A21" s="6" t="s">
        <v>190</v>
      </c>
      <c r="B21" s="5"/>
      <c r="C21" s="5">
        <v>1</v>
      </c>
      <c r="D21" s="5"/>
      <c r="E21" s="5"/>
      <c r="F21" s="5"/>
      <c r="G21" s="5"/>
      <c r="H21" s="5"/>
      <c r="I21" s="20"/>
      <c r="J21" s="5"/>
      <c r="K21" s="5"/>
      <c r="L21" s="5"/>
      <c r="M21" s="20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x14ac:dyDescent="0.25">
      <c r="A22" s="6" t="s">
        <v>189</v>
      </c>
      <c r="B22" s="5"/>
      <c r="C22" s="5">
        <v>1</v>
      </c>
      <c r="D22" s="5"/>
      <c r="E22" s="5"/>
      <c r="F22" s="5"/>
      <c r="G22" s="5"/>
      <c r="H22" s="5"/>
      <c r="I22" s="20"/>
      <c r="J22" s="5"/>
      <c r="K22" s="5"/>
      <c r="L22" s="5"/>
      <c r="M22" s="20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x14ac:dyDescent="0.25">
      <c r="A23" s="6" t="s">
        <v>188</v>
      </c>
      <c r="B23" s="5"/>
      <c r="C23" s="5">
        <v>1</v>
      </c>
      <c r="D23" s="5"/>
      <c r="E23" s="5"/>
      <c r="F23" s="5"/>
      <c r="G23" s="5"/>
      <c r="H23" s="5"/>
      <c r="I23" s="20"/>
      <c r="J23" s="5"/>
      <c r="K23" s="5"/>
      <c r="L23" s="5"/>
      <c r="M23" s="20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x14ac:dyDescent="0.25">
      <c r="A24" s="6" t="s">
        <v>187</v>
      </c>
      <c r="B24" s="5"/>
      <c r="C24" s="5">
        <v>1</v>
      </c>
      <c r="D24" s="5"/>
      <c r="E24" s="5"/>
      <c r="F24" s="5"/>
      <c r="G24" s="5"/>
      <c r="H24" s="5"/>
      <c r="I24" s="20"/>
      <c r="J24" s="5"/>
      <c r="K24" s="5"/>
      <c r="L24" s="5"/>
      <c r="M24" s="20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x14ac:dyDescent="0.25">
      <c r="A25" s="6" t="s">
        <v>186</v>
      </c>
      <c r="B25" s="5"/>
      <c r="C25" s="5">
        <v>1</v>
      </c>
      <c r="D25" s="5"/>
      <c r="E25" s="5"/>
      <c r="F25" s="5"/>
      <c r="G25" s="5"/>
      <c r="H25" s="5"/>
      <c r="I25" s="20"/>
      <c r="J25" s="5"/>
      <c r="K25" s="5"/>
      <c r="L25" s="5"/>
      <c r="M25" s="20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x14ac:dyDescent="0.25">
      <c r="A26" s="6" t="s">
        <v>185</v>
      </c>
      <c r="B26" s="5"/>
      <c r="C26" s="5">
        <v>1</v>
      </c>
      <c r="D26" s="5"/>
      <c r="E26" s="5"/>
      <c r="F26" s="5"/>
      <c r="G26" s="5"/>
      <c r="H26" s="5"/>
      <c r="I26" s="20"/>
      <c r="J26" s="5"/>
      <c r="K26" s="5"/>
      <c r="L26" s="5"/>
      <c r="M26" s="20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x14ac:dyDescent="0.25">
      <c r="A27" s="6" t="s">
        <v>184</v>
      </c>
      <c r="B27" s="5"/>
      <c r="C27" s="5">
        <v>1</v>
      </c>
      <c r="D27" s="5"/>
      <c r="E27" s="5"/>
      <c r="F27" s="5"/>
      <c r="G27" s="5"/>
      <c r="H27" s="5"/>
      <c r="I27" s="20"/>
      <c r="J27" s="5"/>
      <c r="K27" s="5"/>
      <c r="L27" s="5"/>
      <c r="M27" s="20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x14ac:dyDescent="0.25">
      <c r="A28" s="40" t="s">
        <v>182</v>
      </c>
      <c r="B28" s="5"/>
      <c r="C28" s="5">
        <v>1</v>
      </c>
      <c r="D28" s="5"/>
      <c r="E28" s="5"/>
      <c r="F28" s="5"/>
      <c r="G28" s="5"/>
      <c r="H28" s="5"/>
      <c r="I28" s="20"/>
      <c r="J28" s="5"/>
      <c r="K28" s="5"/>
      <c r="L28" s="5"/>
      <c r="M28" s="20" t="s">
        <v>1949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x14ac:dyDescent="0.25">
      <c r="A29" s="40" t="s">
        <v>183</v>
      </c>
      <c r="B29" s="5"/>
      <c r="C29" s="5"/>
      <c r="D29" s="5"/>
      <c r="E29" s="5"/>
      <c r="F29" s="5">
        <v>1</v>
      </c>
      <c r="G29" s="5"/>
      <c r="H29" s="5"/>
      <c r="I29" s="20"/>
      <c r="J29" s="5"/>
      <c r="K29" s="5"/>
      <c r="L29" s="5"/>
      <c r="M29" s="20" t="s">
        <v>1950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30" x14ac:dyDescent="0.25">
      <c r="A30" s="40" t="s">
        <v>113</v>
      </c>
      <c r="B30" s="5"/>
      <c r="C30" s="5"/>
      <c r="D30" s="5"/>
      <c r="E30" s="5"/>
      <c r="F30" s="73">
        <v>1</v>
      </c>
      <c r="G30" s="5"/>
      <c r="H30" s="5"/>
      <c r="I30" s="20"/>
      <c r="J30" s="5"/>
      <c r="K30" s="5"/>
      <c r="L30" s="5"/>
      <c r="M30" s="20" t="s">
        <v>2065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x14ac:dyDescent="0.25">
      <c r="A31" s="6" t="s">
        <v>1265</v>
      </c>
      <c r="B31" s="5"/>
      <c r="C31" s="5"/>
      <c r="D31" s="5"/>
      <c r="E31" s="5"/>
      <c r="F31" s="5"/>
      <c r="G31" s="5">
        <v>1</v>
      </c>
      <c r="H31" s="5"/>
      <c r="I31" s="20"/>
      <c r="J31" s="5"/>
      <c r="K31" s="5"/>
      <c r="L31" s="5"/>
      <c r="M31" s="20" t="s">
        <v>1888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x14ac:dyDescent="0.25">
      <c r="A32" s="6"/>
      <c r="B32" s="5"/>
      <c r="C32" s="5"/>
      <c r="D32" s="5"/>
      <c r="E32" s="5"/>
      <c r="F32" s="5"/>
      <c r="G32" s="5"/>
      <c r="H32" s="5"/>
      <c r="I32" s="20"/>
      <c r="J32" s="5"/>
      <c r="K32" s="5"/>
      <c r="L32" s="5"/>
      <c r="M32" s="20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x14ac:dyDescent="0.25">
      <c r="A33" s="6"/>
      <c r="B33" s="5"/>
      <c r="C33" s="5"/>
      <c r="D33" s="5"/>
      <c r="E33" s="5"/>
      <c r="F33" s="5"/>
      <c r="G33" s="5"/>
      <c r="H33" s="5"/>
      <c r="I33" s="20"/>
      <c r="J33" s="5"/>
      <c r="K33" s="5"/>
      <c r="L33" s="5"/>
      <c r="M33" s="20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x14ac:dyDescent="0.25">
      <c r="A34" s="6"/>
      <c r="B34" s="5"/>
      <c r="C34" s="5"/>
      <c r="D34" s="5"/>
      <c r="E34" s="5"/>
      <c r="F34" s="5"/>
      <c r="G34" s="5"/>
      <c r="H34" s="5"/>
      <c r="I34" s="20"/>
      <c r="J34" s="5"/>
      <c r="K34" s="5"/>
      <c r="L34" s="5"/>
      <c r="M34" s="20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5.5" x14ac:dyDescent="0.25">
      <c r="A35" s="42"/>
      <c r="B35" s="4" t="s">
        <v>7</v>
      </c>
      <c r="C35" s="4">
        <f>SUM(C36:C67)</f>
        <v>24</v>
      </c>
      <c r="D35" s="4">
        <v>211</v>
      </c>
      <c r="E35" s="4" t="s">
        <v>5</v>
      </c>
      <c r="F35" s="4">
        <f>SUM(F36:F67)</f>
        <v>2</v>
      </c>
      <c r="G35" s="16">
        <f>SUM(G36:G67)</f>
        <v>0</v>
      </c>
      <c r="H35" s="16">
        <v>0</v>
      </c>
      <c r="I35" s="15"/>
      <c r="J35" s="16">
        <f>SUM(J36:J67)</f>
        <v>6</v>
      </c>
      <c r="K35" s="16">
        <f>SUM(K36:K67)</f>
        <v>0</v>
      </c>
      <c r="L35" s="16">
        <f>SUM(L36:L67)</f>
        <v>0</v>
      </c>
      <c r="M35" s="15"/>
      <c r="N35" s="16">
        <f>C35+J35+G35</f>
        <v>30</v>
      </c>
      <c r="O35" s="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x14ac:dyDescent="0.25">
      <c r="A36" s="41" t="s">
        <v>119</v>
      </c>
      <c r="B36" s="6"/>
      <c r="C36" s="6">
        <v>1</v>
      </c>
      <c r="D36" s="6"/>
      <c r="E36" s="6"/>
      <c r="F36" s="6"/>
      <c r="G36" s="6"/>
      <c r="H36" s="6"/>
      <c r="I36" s="19"/>
      <c r="J36" s="6"/>
      <c r="K36" s="6"/>
      <c r="L36" s="6"/>
      <c r="M36" s="19"/>
      <c r="N36" s="6"/>
      <c r="O36" s="6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x14ac:dyDescent="0.25">
      <c r="A37" s="6" t="s">
        <v>120</v>
      </c>
      <c r="B37" s="6"/>
      <c r="C37" s="6">
        <v>1</v>
      </c>
      <c r="D37" s="6"/>
      <c r="E37" s="6"/>
      <c r="F37" s="6"/>
      <c r="G37" s="6"/>
      <c r="H37" s="6"/>
      <c r="I37" s="19"/>
      <c r="J37" s="6"/>
      <c r="K37" s="6"/>
      <c r="L37" s="6"/>
      <c r="M37" s="19"/>
      <c r="N37" s="6"/>
      <c r="O37" s="6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x14ac:dyDescent="0.25">
      <c r="A38" s="6" t="s">
        <v>121</v>
      </c>
      <c r="B38" s="6"/>
      <c r="C38" s="6">
        <v>1</v>
      </c>
      <c r="D38" s="6"/>
      <c r="E38" s="6"/>
      <c r="F38" s="6"/>
      <c r="G38" s="6"/>
      <c r="H38" s="6"/>
      <c r="I38" s="19"/>
      <c r="J38" s="6"/>
      <c r="K38" s="6"/>
      <c r="L38" s="6"/>
      <c r="M38" s="19"/>
      <c r="N38" s="6"/>
      <c r="O38" s="6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x14ac:dyDescent="0.25">
      <c r="A39" s="6" t="s">
        <v>122</v>
      </c>
      <c r="B39" s="6"/>
      <c r="C39" s="6"/>
      <c r="D39" s="6"/>
      <c r="E39" s="6"/>
      <c r="F39" s="6">
        <v>1</v>
      </c>
      <c r="G39" s="6"/>
      <c r="H39" s="6"/>
      <c r="I39" s="19"/>
      <c r="J39" s="6"/>
      <c r="K39" s="6"/>
      <c r="L39" s="6"/>
      <c r="M39" s="19" t="s">
        <v>2119</v>
      </c>
      <c r="N39" s="6"/>
      <c r="O39" s="6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x14ac:dyDescent="0.25">
      <c r="A40" s="6" t="s">
        <v>123</v>
      </c>
      <c r="B40" s="6"/>
      <c r="C40" s="6">
        <v>1</v>
      </c>
      <c r="D40" s="6"/>
      <c r="E40" s="6"/>
      <c r="F40" s="6"/>
      <c r="G40" s="6"/>
      <c r="H40" s="6"/>
      <c r="I40" s="19"/>
      <c r="J40" s="6"/>
      <c r="K40" s="6"/>
      <c r="L40" s="6"/>
      <c r="M40" s="19"/>
      <c r="N40" s="6"/>
      <c r="O40" s="6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x14ac:dyDescent="0.25">
      <c r="A41" s="6" t="s">
        <v>124</v>
      </c>
      <c r="B41" s="6"/>
      <c r="C41" s="6">
        <v>1</v>
      </c>
      <c r="D41" s="6"/>
      <c r="E41" s="6"/>
      <c r="F41" s="6"/>
      <c r="G41" s="6"/>
      <c r="H41" s="6"/>
      <c r="I41" s="19"/>
      <c r="J41" s="6"/>
      <c r="K41" s="6"/>
      <c r="L41" s="6"/>
      <c r="M41" s="19"/>
      <c r="N41" s="6"/>
      <c r="O41" s="6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x14ac:dyDescent="0.25">
      <c r="A42" s="6" t="s">
        <v>125</v>
      </c>
      <c r="B42" s="6"/>
      <c r="C42" s="6">
        <v>1</v>
      </c>
      <c r="D42" s="6"/>
      <c r="E42" s="6"/>
      <c r="F42" s="6"/>
      <c r="G42" s="6"/>
      <c r="H42" s="6"/>
      <c r="I42" s="19"/>
      <c r="J42" s="6"/>
      <c r="K42" s="6"/>
      <c r="L42" s="6"/>
      <c r="M42" s="19"/>
      <c r="N42" s="6"/>
      <c r="O42" s="6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x14ac:dyDescent="0.25">
      <c r="A43" s="6" t="s">
        <v>126</v>
      </c>
      <c r="B43" s="6"/>
      <c r="C43" s="6">
        <v>1</v>
      </c>
      <c r="D43" s="6"/>
      <c r="E43" s="6"/>
      <c r="F43" s="6"/>
      <c r="G43" s="6"/>
      <c r="H43" s="6"/>
      <c r="I43" s="19"/>
      <c r="J43" s="6"/>
      <c r="K43" s="6"/>
      <c r="L43" s="6"/>
      <c r="M43" s="19"/>
      <c r="N43" s="6"/>
      <c r="O43" s="6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x14ac:dyDescent="0.25">
      <c r="A44" s="6" t="s">
        <v>127</v>
      </c>
      <c r="B44" s="6"/>
      <c r="C44" s="6">
        <v>1</v>
      </c>
      <c r="D44" s="6"/>
      <c r="E44" s="6"/>
      <c r="F44" s="6"/>
      <c r="G44" s="6"/>
      <c r="H44" s="6"/>
      <c r="I44" s="19"/>
      <c r="J44" s="6"/>
      <c r="K44" s="6"/>
      <c r="L44" s="6"/>
      <c r="M44" s="19"/>
      <c r="N44" s="6"/>
      <c r="O44" s="6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x14ac:dyDescent="0.25">
      <c r="A45" s="6" t="s">
        <v>128</v>
      </c>
      <c r="B45" s="6"/>
      <c r="C45" s="6">
        <v>1</v>
      </c>
      <c r="D45" s="6"/>
      <c r="E45" s="6"/>
      <c r="F45" s="6"/>
      <c r="G45" s="6"/>
      <c r="H45" s="6"/>
      <c r="I45" s="19"/>
      <c r="J45" s="6"/>
      <c r="K45" s="6"/>
      <c r="L45" s="6"/>
      <c r="M45" s="19"/>
      <c r="N45" s="6"/>
      <c r="O45" s="6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x14ac:dyDescent="0.25">
      <c r="A46" s="6" t="s">
        <v>129</v>
      </c>
      <c r="B46" s="6"/>
      <c r="C46" s="6">
        <v>1</v>
      </c>
      <c r="D46" s="6"/>
      <c r="E46" s="6"/>
      <c r="F46" s="6"/>
      <c r="G46" s="6"/>
      <c r="H46" s="6"/>
      <c r="I46" s="19"/>
      <c r="J46" s="6"/>
      <c r="K46" s="6"/>
      <c r="L46" s="6"/>
      <c r="M46" s="19"/>
      <c r="N46" s="6"/>
      <c r="O46" s="6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x14ac:dyDescent="0.25">
      <c r="A47" s="6" t="s">
        <v>130</v>
      </c>
      <c r="B47" s="5"/>
      <c r="C47" s="5">
        <v>1</v>
      </c>
      <c r="D47" s="5"/>
      <c r="E47" s="5"/>
      <c r="F47" s="5"/>
      <c r="G47" s="5"/>
      <c r="H47" s="5"/>
      <c r="I47" s="20"/>
      <c r="J47" s="5"/>
      <c r="K47" s="5"/>
      <c r="L47" s="5"/>
      <c r="M47" s="20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x14ac:dyDescent="0.25">
      <c r="A48" s="6" t="s">
        <v>131</v>
      </c>
      <c r="B48" s="5"/>
      <c r="C48" s="5">
        <v>1</v>
      </c>
      <c r="D48" s="5"/>
      <c r="E48" s="5"/>
      <c r="F48" s="5"/>
      <c r="G48" s="5"/>
      <c r="H48" s="5"/>
      <c r="I48" s="20"/>
      <c r="J48" s="5"/>
      <c r="K48" s="5"/>
      <c r="L48" s="5"/>
      <c r="M48" s="20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x14ac:dyDescent="0.25">
      <c r="A49" s="6" t="s">
        <v>132</v>
      </c>
      <c r="B49" s="5"/>
      <c r="C49" s="5"/>
      <c r="D49" s="5"/>
      <c r="E49" s="5"/>
      <c r="F49" s="5">
        <v>1</v>
      </c>
      <c r="G49" s="5"/>
      <c r="H49" s="5"/>
      <c r="I49" s="20" t="s">
        <v>1266</v>
      </c>
      <c r="J49" s="5"/>
      <c r="K49" s="5"/>
      <c r="L49" s="5"/>
      <c r="M49" s="20" t="s">
        <v>1743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x14ac:dyDescent="0.25">
      <c r="A50" s="6" t="s">
        <v>1867</v>
      </c>
      <c r="B50" s="5"/>
      <c r="C50" s="5">
        <v>1</v>
      </c>
      <c r="D50" s="5"/>
      <c r="E50" s="5"/>
      <c r="F50" s="5"/>
      <c r="G50" s="5"/>
      <c r="H50" s="5"/>
      <c r="I50" s="20"/>
      <c r="J50" s="5"/>
      <c r="K50" s="5"/>
      <c r="L50" s="5"/>
      <c r="M50" s="20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x14ac:dyDescent="0.25">
      <c r="A51" s="6" t="s">
        <v>133</v>
      </c>
      <c r="B51" s="5"/>
      <c r="C51" s="5">
        <v>1</v>
      </c>
      <c r="D51" s="5"/>
      <c r="E51" s="5"/>
      <c r="F51" s="5"/>
      <c r="G51" s="5"/>
      <c r="H51" s="5"/>
      <c r="I51" s="20"/>
      <c r="J51" s="5"/>
      <c r="K51" s="5"/>
      <c r="L51" s="5"/>
      <c r="M51" s="20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x14ac:dyDescent="0.25">
      <c r="A52" s="6" t="s">
        <v>134</v>
      </c>
      <c r="B52" s="5"/>
      <c r="C52" s="5">
        <v>1</v>
      </c>
      <c r="D52" s="5"/>
      <c r="E52" s="5"/>
      <c r="F52" s="5"/>
      <c r="G52" s="5"/>
      <c r="H52" s="5"/>
      <c r="I52" s="20"/>
      <c r="J52" s="5"/>
      <c r="K52" s="5"/>
      <c r="L52" s="5"/>
      <c r="M52" s="20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x14ac:dyDescent="0.25">
      <c r="A53" s="6" t="s">
        <v>135</v>
      </c>
      <c r="B53" s="5"/>
      <c r="C53" s="5">
        <v>1</v>
      </c>
      <c r="D53" s="5"/>
      <c r="E53" s="5"/>
      <c r="F53" s="5"/>
      <c r="G53" s="5"/>
      <c r="H53" s="5"/>
      <c r="I53" s="20"/>
      <c r="J53" s="5"/>
      <c r="K53" s="5"/>
      <c r="L53" s="5"/>
      <c r="M53" s="20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x14ac:dyDescent="0.25">
      <c r="A54" s="6" t="s">
        <v>136</v>
      </c>
      <c r="B54" s="5"/>
      <c r="C54" s="5">
        <v>1</v>
      </c>
      <c r="D54" s="5"/>
      <c r="E54" s="5"/>
      <c r="F54" s="5"/>
      <c r="G54" s="5"/>
      <c r="H54" s="5"/>
      <c r="I54" s="20"/>
      <c r="J54" s="5"/>
      <c r="K54" s="5"/>
      <c r="L54" s="5"/>
      <c r="M54" s="20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x14ac:dyDescent="0.25">
      <c r="A55" s="6" t="s">
        <v>137</v>
      </c>
      <c r="B55" s="5"/>
      <c r="C55" s="5">
        <v>1</v>
      </c>
      <c r="D55" s="5"/>
      <c r="E55" s="5"/>
      <c r="F55" s="5"/>
      <c r="G55" s="5"/>
      <c r="H55" s="5"/>
      <c r="I55" s="20"/>
      <c r="J55" s="5"/>
      <c r="K55" s="5"/>
      <c r="L55" s="5"/>
      <c r="M55" s="20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x14ac:dyDescent="0.25">
      <c r="A56" s="6" t="s">
        <v>138</v>
      </c>
      <c r="B56" s="5"/>
      <c r="C56" s="5">
        <v>1</v>
      </c>
      <c r="D56" s="5"/>
      <c r="E56" s="5"/>
      <c r="F56" s="5"/>
      <c r="G56" s="5"/>
      <c r="H56" s="5"/>
      <c r="I56" s="20"/>
      <c r="J56" s="5"/>
      <c r="K56" s="5"/>
      <c r="L56" s="5"/>
      <c r="M56" s="20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x14ac:dyDescent="0.25">
      <c r="A57" s="6" t="s">
        <v>139</v>
      </c>
      <c r="B57" s="5"/>
      <c r="C57" s="5">
        <v>1</v>
      </c>
      <c r="D57" s="5"/>
      <c r="E57" s="5"/>
      <c r="F57" s="5"/>
      <c r="G57" s="5"/>
      <c r="H57" s="5"/>
      <c r="I57" s="20"/>
      <c r="J57" s="5"/>
      <c r="K57" s="5"/>
      <c r="L57" s="5"/>
      <c r="M57" s="20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x14ac:dyDescent="0.25">
      <c r="A58" s="6" t="s">
        <v>140</v>
      </c>
      <c r="B58" s="5"/>
      <c r="C58" s="5">
        <v>1</v>
      </c>
      <c r="D58" s="5"/>
      <c r="E58" s="5"/>
      <c r="F58" s="5"/>
      <c r="G58" s="5"/>
      <c r="H58" s="5"/>
      <c r="I58" s="20"/>
      <c r="J58" s="5"/>
      <c r="K58" s="5"/>
      <c r="L58" s="5"/>
      <c r="M58" s="20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x14ac:dyDescent="0.25">
      <c r="A59" s="6" t="s">
        <v>142</v>
      </c>
      <c r="B59" s="5"/>
      <c r="C59" s="5">
        <v>1</v>
      </c>
      <c r="D59" s="5"/>
      <c r="E59" s="5"/>
      <c r="F59" s="5"/>
      <c r="G59" s="5"/>
      <c r="H59" s="5"/>
      <c r="I59" s="20"/>
      <c r="J59" s="5"/>
      <c r="K59" s="5"/>
      <c r="L59" s="5"/>
      <c r="M59" s="20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x14ac:dyDescent="0.25">
      <c r="A60" s="6" t="s">
        <v>141</v>
      </c>
      <c r="B60" s="5"/>
      <c r="C60" s="5">
        <v>1</v>
      </c>
      <c r="D60" s="5"/>
      <c r="E60" s="5"/>
      <c r="F60" s="5"/>
      <c r="G60" s="5"/>
      <c r="H60" s="5"/>
      <c r="I60" s="20"/>
      <c r="J60" s="5"/>
      <c r="K60" s="5"/>
      <c r="L60" s="5"/>
      <c r="M60" s="20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x14ac:dyDescent="0.25">
      <c r="A61" s="6" t="s">
        <v>143</v>
      </c>
      <c r="B61" s="5"/>
      <c r="C61" s="5"/>
      <c r="D61" s="5"/>
      <c r="E61" s="5"/>
      <c r="F61" s="5"/>
      <c r="G61" s="5"/>
      <c r="H61" s="5"/>
      <c r="I61" s="20"/>
      <c r="J61" s="5">
        <v>1</v>
      </c>
      <c r="K61" s="5"/>
      <c r="L61" s="5"/>
      <c r="M61" s="20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x14ac:dyDescent="0.25">
      <c r="A62" s="6" t="s">
        <v>144</v>
      </c>
      <c r="B62" s="5"/>
      <c r="C62" s="5"/>
      <c r="D62" s="5"/>
      <c r="E62" s="5"/>
      <c r="F62" s="5"/>
      <c r="G62" s="5"/>
      <c r="H62" s="5"/>
      <c r="I62" s="20"/>
      <c r="J62" s="5">
        <v>1</v>
      </c>
      <c r="K62" s="5"/>
      <c r="L62" s="5"/>
      <c r="M62" s="20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x14ac:dyDescent="0.25">
      <c r="A63" s="43" t="s">
        <v>148</v>
      </c>
      <c r="B63" s="5"/>
      <c r="C63" s="5"/>
      <c r="D63" s="5"/>
      <c r="E63" s="5"/>
      <c r="F63" s="5"/>
      <c r="G63" s="5"/>
      <c r="H63" s="5"/>
      <c r="I63" s="20"/>
      <c r="J63" s="5">
        <v>1</v>
      </c>
      <c r="K63" s="5"/>
      <c r="L63" s="5"/>
      <c r="M63" s="20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x14ac:dyDescent="0.25">
      <c r="A64" s="43" t="s">
        <v>145</v>
      </c>
      <c r="B64" s="5"/>
      <c r="C64" s="5"/>
      <c r="D64" s="5"/>
      <c r="E64" s="5"/>
      <c r="F64" s="5"/>
      <c r="G64" s="5"/>
      <c r="H64" s="5"/>
      <c r="I64" s="20"/>
      <c r="J64" s="5">
        <v>1</v>
      </c>
      <c r="K64" s="5"/>
      <c r="L64" s="5"/>
      <c r="M64" s="20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x14ac:dyDescent="0.25">
      <c r="A65" s="43" t="s">
        <v>149</v>
      </c>
      <c r="B65" s="5"/>
      <c r="C65" s="5"/>
      <c r="D65" s="5"/>
      <c r="E65" s="5"/>
      <c r="F65" s="5"/>
      <c r="G65" s="5"/>
      <c r="H65" s="5"/>
      <c r="I65" s="20"/>
      <c r="J65" s="5">
        <v>1</v>
      </c>
      <c r="K65" s="5"/>
      <c r="L65" s="5"/>
      <c r="M65" s="20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x14ac:dyDescent="0.25">
      <c r="A66" s="43" t="s">
        <v>146</v>
      </c>
      <c r="B66" s="5"/>
      <c r="C66" s="5"/>
      <c r="D66" s="5"/>
      <c r="E66" s="5"/>
      <c r="F66" s="5"/>
      <c r="G66" s="5"/>
      <c r="H66" s="5"/>
      <c r="I66" s="20"/>
      <c r="J66" s="5">
        <v>1</v>
      </c>
      <c r="K66" s="5"/>
      <c r="L66" s="5"/>
      <c r="M66" s="20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x14ac:dyDescent="0.25">
      <c r="A67" s="43" t="s">
        <v>147</v>
      </c>
      <c r="B67" s="5"/>
      <c r="C67" s="5">
        <v>1</v>
      </c>
      <c r="D67" s="5"/>
      <c r="E67" s="5"/>
      <c r="F67" s="5"/>
      <c r="G67" s="5"/>
      <c r="H67" s="5"/>
      <c r="I67" s="20"/>
      <c r="J67" s="5"/>
      <c r="K67" s="5"/>
      <c r="L67" s="5"/>
      <c r="M67" s="20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28.5" customHeight="1" x14ac:dyDescent="0.25">
      <c r="A68" s="42"/>
      <c r="B68" s="4" t="s">
        <v>7</v>
      </c>
      <c r="C68" s="4">
        <f>SUM(C69:C100)</f>
        <v>23</v>
      </c>
      <c r="D68" s="4">
        <v>411</v>
      </c>
      <c r="E68" s="39" t="s">
        <v>178</v>
      </c>
      <c r="F68" s="4">
        <f>SUM(F69:F100)</f>
        <v>3</v>
      </c>
      <c r="G68" s="16">
        <f>SUM(G69:G100)</f>
        <v>0</v>
      </c>
      <c r="H68" s="16">
        <v>0</v>
      </c>
      <c r="I68" s="15"/>
      <c r="J68" s="16">
        <f>SUM(J69:J100)</f>
        <v>6</v>
      </c>
      <c r="K68" s="16">
        <f>SUM(K69:K100)</f>
        <v>0</v>
      </c>
      <c r="L68" s="16">
        <f>SUM(L69:L100)</f>
        <v>0</v>
      </c>
      <c r="M68" s="15"/>
      <c r="N68" s="16">
        <f>C68+G68+J68</f>
        <v>29</v>
      </c>
      <c r="O68" s="2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x14ac:dyDescent="0.25">
      <c r="A69" s="6" t="s">
        <v>150</v>
      </c>
      <c r="B69" s="6"/>
      <c r="C69" s="6">
        <v>1</v>
      </c>
      <c r="D69" s="6"/>
      <c r="E69" s="6"/>
      <c r="F69" s="6"/>
      <c r="G69" s="6"/>
      <c r="H69" s="6"/>
      <c r="I69" s="19"/>
      <c r="J69" s="6"/>
      <c r="K69" s="6"/>
      <c r="L69" s="6"/>
      <c r="M69" s="19"/>
      <c r="N69" s="6"/>
      <c r="O69" s="6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x14ac:dyDescent="0.25">
      <c r="A70" s="6" t="s">
        <v>151</v>
      </c>
      <c r="B70" s="6"/>
      <c r="C70" s="6">
        <v>1</v>
      </c>
      <c r="D70" s="6"/>
      <c r="E70" s="6"/>
      <c r="F70" s="6"/>
      <c r="G70" s="6"/>
      <c r="H70" s="6"/>
      <c r="I70" s="19"/>
      <c r="J70" s="6"/>
      <c r="K70" s="6"/>
      <c r="L70" s="6"/>
      <c r="M70" s="19"/>
      <c r="N70" s="6"/>
      <c r="O70" s="6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x14ac:dyDescent="0.25">
      <c r="A71" s="6" t="s">
        <v>152</v>
      </c>
      <c r="B71" s="6"/>
      <c r="C71" s="6">
        <v>1</v>
      </c>
      <c r="D71" s="6"/>
      <c r="E71" s="6"/>
      <c r="F71" s="6"/>
      <c r="G71" s="6"/>
      <c r="H71" s="6"/>
      <c r="I71" s="19"/>
      <c r="J71" s="6"/>
      <c r="K71" s="6"/>
      <c r="L71" s="6"/>
      <c r="M71" s="19"/>
      <c r="N71" s="6"/>
      <c r="O71" s="6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x14ac:dyDescent="0.25">
      <c r="A72" s="6" t="s">
        <v>153</v>
      </c>
      <c r="B72" s="6"/>
      <c r="C72" s="6">
        <v>1</v>
      </c>
      <c r="D72" s="6"/>
      <c r="E72" s="6"/>
      <c r="F72" s="6"/>
      <c r="G72" s="6"/>
      <c r="H72" s="6"/>
      <c r="I72" s="19"/>
      <c r="J72" s="6"/>
      <c r="K72" s="6"/>
      <c r="L72" s="6"/>
      <c r="M72" s="19"/>
      <c r="N72" s="6"/>
      <c r="O72" s="6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x14ac:dyDescent="0.25">
      <c r="A73" s="6" t="s">
        <v>154</v>
      </c>
      <c r="B73" s="6"/>
      <c r="C73" s="6">
        <v>1</v>
      </c>
      <c r="D73" s="6"/>
      <c r="E73" s="6"/>
      <c r="F73" s="6"/>
      <c r="G73" s="6"/>
      <c r="H73" s="6"/>
      <c r="I73" s="19"/>
      <c r="J73" s="6"/>
      <c r="K73" s="6"/>
      <c r="L73" s="6"/>
      <c r="M73" s="19"/>
      <c r="N73" s="6"/>
      <c r="O73" s="6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x14ac:dyDescent="0.25">
      <c r="A74" s="6" t="s">
        <v>155</v>
      </c>
      <c r="B74" s="6"/>
      <c r="C74" s="6">
        <v>1</v>
      </c>
      <c r="D74" s="6"/>
      <c r="E74" s="6"/>
      <c r="F74" s="6"/>
      <c r="G74" s="6"/>
      <c r="H74" s="6"/>
      <c r="I74" s="19"/>
      <c r="J74" s="6"/>
      <c r="K74" s="6"/>
      <c r="L74" s="6"/>
      <c r="M74" s="19"/>
      <c r="N74" s="6"/>
      <c r="O74" s="6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x14ac:dyDescent="0.25">
      <c r="A75" s="6" t="s">
        <v>156</v>
      </c>
      <c r="B75" s="6"/>
      <c r="C75" s="6">
        <v>1</v>
      </c>
      <c r="D75" s="6"/>
      <c r="E75" s="6"/>
      <c r="F75" s="6"/>
      <c r="G75" s="6"/>
      <c r="H75" s="6"/>
      <c r="I75" s="19"/>
      <c r="J75" s="6"/>
      <c r="K75" s="6"/>
      <c r="L75" s="6"/>
      <c r="M75" s="19"/>
      <c r="N75" s="6"/>
      <c r="O75" s="6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x14ac:dyDescent="0.25">
      <c r="A76" s="6" t="s">
        <v>157</v>
      </c>
      <c r="B76" s="6"/>
      <c r="C76" s="6">
        <v>1</v>
      </c>
      <c r="D76" s="6"/>
      <c r="E76" s="6"/>
      <c r="F76" s="6"/>
      <c r="G76" s="6"/>
      <c r="H76" s="6"/>
      <c r="I76" s="19"/>
      <c r="J76" s="6"/>
      <c r="K76" s="6"/>
      <c r="L76" s="6"/>
      <c r="M76" s="19"/>
      <c r="N76" s="6"/>
      <c r="O76" s="6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x14ac:dyDescent="0.25">
      <c r="A77" s="6" t="s">
        <v>170</v>
      </c>
      <c r="B77" s="6"/>
      <c r="C77" s="6">
        <v>1</v>
      </c>
      <c r="D77" s="6"/>
      <c r="E77" s="6"/>
      <c r="F77" s="6"/>
      <c r="G77" s="6"/>
      <c r="H77" s="6"/>
      <c r="I77" s="19"/>
      <c r="J77" s="6"/>
      <c r="K77" s="6"/>
      <c r="L77" s="6"/>
      <c r="M77" s="19"/>
      <c r="N77" s="6"/>
      <c r="O77" s="6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x14ac:dyDescent="0.25">
      <c r="A78" s="6" t="s">
        <v>171</v>
      </c>
      <c r="B78" s="6"/>
      <c r="C78" s="6">
        <v>1</v>
      </c>
      <c r="D78" s="6"/>
      <c r="E78" s="6"/>
      <c r="F78" s="6"/>
      <c r="G78" s="6"/>
      <c r="H78" s="6"/>
      <c r="I78" s="19"/>
      <c r="J78" s="6"/>
      <c r="K78" s="6"/>
      <c r="L78" s="6"/>
      <c r="M78" s="19"/>
      <c r="N78" s="6"/>
      <c r="O78" s="6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x14ac:dyDescent="0.25">
      <c r="A79" s="6" t="s">
        <v>158</v>
      </c>
      <c r="B79" s="6"/>
      <c r="C79" s="6">
        <v>1</v>
      </c>
      <c r="D79" s="6"/>
      <c r="E79" s="6"/>
      <c r="F79" s="6"/>
      <c r="G79" s="6"/>
      <c r="H79" s="6"/>
      <c r="I79" s="19"/>
      <c r="J79" s="6"/>
      <c r="K79" s="6"/>
      <c r="L79" s="6"/>
      <c r="M79" s="19"/>
      <c r="N79" s="6"/>
      <c r="O79" s="6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x14ac:dyDescent="0.25">
      <c r="A80" s="6" t="s">
        <v>159</v>
      </c>
      <c r="B80" s="5"/>
      <c r="C80" s="5">
        <v>1</v>
      </c>
      <c r="D80" s="5"/>
      <c r="E80" s="5"/>
      <c r="F80" s="5"/>
      <c r="G80" s="5"/>
      <c r="H80" s="5"/>
      <c r="I80" s="20"/>
      <c r="J80" s="5"/>
      <c r="K80" s="5"/>
      <c r="L80" s="5"/>
      <c r="M80" s="20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x14ac:dyDescent="0.25">
      <c r="A81" s="6" t="s">
        <v>160</v>
      </c>
      <c r="B81" s="5"/>
      <c r="C81" s="5">
        <v>1</v>
      </c>
      <c r="D81" s="5"/>
      <c r="E81" s="5"/>
      <c r="F81" s="5"/>
      <c r="G81" s="5"/>
      <c r="H81" s="5"/>
      <c r="I81" s="20"/>
      <c r="J81" s="5"/>
      <c r="K81" s="5"/>
      <c r="L81" s="5"/>
      <c r="M81" s="20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x14ac:dyDescent="0.25">
      <c r="A82" s="6" t="s">
        <v>161</v>
      </c>
      <c r="B82" s="5"/>
      <c r="C82" s="5">
        <v>1</v>
      </c>
      <c r="D82" s="5"/>
      <c r="E82" s="5"/>
      <c r="F82" s="5"/>
      <c r="G82" s="5"/>
      <c r="H82" s="5"/>
      <c r="I82" s="20"/>
      <c r="J82" s="5"/>
      <c r="K82" s="5"/>
      <c r="L82" s="5"/>
      <c r="M82" s="20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13.9" customHeight="1" x14ac:dyDescent="0.25">
      <c r="A83" s="6" t="s">
        <v>162</v>
      </c>
      <c r="B83" s="5"/>
      <c r="C83" s="5"/>
      <c r="D83" s="5"/>
      <c r="E83" s="5"/>
      <c r="F83" s="5">
        <v>1</v>
      </c>
      <c r="G83" s="5"/>
      <c r="H83" s="5"/>
      <c r="I83" s="20"/>
      <c r="J83" s="5"/>
      <c r="K83" s="5"/>
      <c r="L83" s="5"/>
      <c r="M83" s="20" t="s">
        <v>1270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x14ac:dyDescent="0.25">
      <c r="A84" s="6" t="s">
        <v>163</v>
      </c>
      <c r="B84" s="5"/>
      <c r="C84" s="5">
        <v>1</v>
      </c>
      <c r="D84" s="5"/>
      <c r="E84" s="5"/>
      <c r="F84" s="5"/>
      <c r="G84" s="5"/>
      <c r="H84" s="5"/>
      <c r="I84" s="20"/>
      <c r="J84" s="5"/>
      <c r="K84" s="5"/>
      <c r="L84" s="5"/>
      <c r="M84" s="20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x14ac:dyDescent="0.25">
      <c r="A85" s="6" t="s">
        <v>164</v>
      </c>
      <c r="B85" s="5"/>
      <c r="C85" s="5">
        <v>1</v>
      </c>
      <c r="D85" s="5"/>
      <c r="E85" s="5"/>
      <c r="F85" s="5"/>
      <c r="G85" s="5"/>
      <c r="H85" s="5"/>
      <c r="I85" s="20"/>
      <c r="J85" s="5"/>
      <c r="K85" s="5"/>
      <c r="L85" s="5"/>
      <c r="M85" s="20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x14ac:dyDescent="0.25">
      <c r="A86" s="6" t="s">
        <v>165</v>
      </c>
      <c r="B86" s="5"/>
      <c r="C86" s="5"/>
      <c r="D86" s="5"/>
      <c r="E86" s="5"/>
      <c r="F86" s="5">
        <v>1</v>
      </c>
      <c r="G86" s="5"/>
      <c r="H86" s="5"/>
      <c r="I86" s="20"/>
      <c r="J86" s="5"/>
      <c r="K86" s="5"/>
      <c r="L86" s="5"/>
      <c r="M86" s="20" t="s">
        <v>2147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x14ac:dyDescent="0.25">
      <c r="A87" s="6" t="s">
        <v>166</v>
      </c>
      <c r="B87" s="5"/>
      <c r="C87" s="5">
        <v>1</v>
      </c>
      <c r="D87" s="5"/>
      <c r="E87" s="5"/>
      <c r="F87" s="5"/>
      <c r="G87" s="5"/>
      <c r="H87" s="5"/>
      <c r="I87" s="20"/>
      <c r="J87" s="5"/>
      <c r="K87" s="5"/>
      <c r="L87" s="5"/>
      <c r="M87" s="20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x14ac:dyDescent="0.25">
      <c r="A88" s="6" t="s">
        <v>167</v>
      </c>
      <c r="B88" s="5"/>
      <c r="C88" s="5">
        <v>1</v>
      </c>
      <c r="D88" s="5"/>
      <c r="E88" s="5"/>
      <c r="F88" s="5"/>
      <c r="G88" s="5"/>
      <c r="H88" s="5"/>
      <c r="I88" s="20"/>
      <c r="J88" s="5"/>
      <c r="K88" s="5"/>
      <c r="L88" s="5"/>
      <c r="M88" s="20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x14ac:dyDescent="0.25">
      <c r="A89" s="6" t="s">
        <v>168</v>
      </c>
      <c r="B89" s="5"/>
      <c r="C89" s="5">
        <v>1</v>
      </c>
      <c r="D89" s="5"/>
      <c r="E89" s="5"/>
      <c r="F89" s="5"/>
      <c r="G89" s="5"/>
      <c r="H89" s="5"/>
      <c r="I89" s="20"/>
      <c r="J89" s="5"/>
      <c r="K89" s="5"/>
      <c r="L89" s="5"/>
      <c r="M89" s="20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x14ac:dyDescent="0.25">
      <c r="A90" s="6" t="s">
        <v>1852</v>
      </c>
      <c r="B90" s="5"/>
      <c r="C90" s="5">
        <v>1</v>
      </c>
      <c r="D90" s="5"/>
      <c r="E90" s="5"/>
      <c r="F90" s="5"/>
      <c r="G90" s="5"/>
      <c r="H90" s="5"/>
      <c r="I90" s="20"/>
      <c r="J90" s="5"/>
      <c r="K90" s="5"/>
      <c r="L90" s="5"/>
      <c r="M90" s="20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x14ac:dyDescent="0.25">
      <c r="A91" s="6" t="s">
        <v>169</v>
      </c>
      <c r="B91" s="5"/>
      <c r="C91" s="5">
        <v>1</v>
      </c>
      <c r="D91" s="5"/>
      <c r="E91" s="5"/>
      <c r="F91" s="5"/>
      <c r="G91" s="5"/>
      <c r="H91" s="5"/>
      <c r="I91" s="20"/>
      <c r="J91" s="5"/>
      <c r="K91" s="5"/>
      <c r="L91" s="5"/>
      <c r="M91" s="20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x14ac:dyDescent="0.25">
      <c r="A92" s="6" t="s">
        <v>1868</v>
      </c>
      <c r="B92" s="5"/>
      <c r="C92" s="5">
        <v>1</v>
      </c>
      <c r="D92" s="5"/>
      <c r="E92" s="5"/>
      <c r="F92" s="5"/>
      <c r="G92" s="5"/>
      <c r="H92" s="5"/>
      <c r="I92" s="20"/>
      <c r="J92" s="5"/>
      <c r="K92" s="5"/>
      <c r="L92" s="5"/>
      <c r="M92" s="20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x14ac:dyDescent="0.25">
      <c r="A93" s="43" t="s">
        <v>172</v>
      </c>
      <c r="B93" s="5"/>
      <c r="C93" s="5">
        <v>1</v>
      </c>
      <c r="D93" s="5"/>
      <c r="E93" s="5"/>
      <c r="F93" s="5"/>
      <c r="G93" s="5"/>
      <c r="H93" s="5"/>
      <c r="I93" s="20"/>
      <c r="J93" s="5"/>
      <c r="K93" s="5"/>
      <c r="L93" s="5"/>
      <c r="M93" s="20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x14ac:dyDescent="0.25">
      <c r="A94" s="43" t="s">
        <v>209</v>
      </c>
      <c r="B94" s="5"/>
      <c r="C94" s="5"/>
      <c r="D94" s="5"/>
      <c r="E94" s="5"/>
      <c r="F94" s="5"/>
      <c r="G94" s="5"/>
      <c r="H94" s="5"/>
      <c r="I94" s="20"/>
      <c r="J94" s="45">
        <v>1</v>
      </c>
      <c r="K94" s="5"/>
      <c r="L94" s="5"/>
      <c r="M94" s="20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x14ac:dyDescent="0.25">
      <c r="A95" s="43" t="s">
        <v>173</v>
      </c>
      <c r="B95" s="5"/>
      <c r="C95" s="5"/>
      <c r="D95" s="5"/>
      <c r="E95" s="5"/>
      <c r="F95" s="5"/>
      <c r="G95" s="5"/>
      <c r="H95" s="5"/>
      <c r="I95" s="20"/>
      <c r="J95" s="45">
        <v>1</v>
      </c>
      <c r="K95" s="5"/>
      <c r="L95" s="5"/>
      <c r="M95" s="20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x14ac:dyDescent="0.25">
      <c r="A96" s="43" t="s">
        <v>174</v>
      </c>
      <c r="B96" s="5"/>
      <c r="C96" s="5"/>
      <c r="D96" s="5"/>
      <c r="E96" s="5"/>
      <c r="F96" s="5"/>
      <c r="G96" s="5"/>
      <c r="H96" s="5"/>
      <c r="I96" s="20"/>
      <c r="J96" s="45">
        <v>1</v>
      </c>
      <c r="K96" s="5"/>
      <c r="L96" s="5"/>
      <c r="M96" s="20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x14ac:dyDescent="0.25">
      <c r="A97" s="43" t="s">
        <v>175</v>
      </c>
      <c r="B97" s="5"/>
      <c r="C97" s="5"/>
      <c r="D97" s="5"/>
      <c r="E97" s="5"/>
      <c r="F97" s="5"/>
      <c r="G97" s="5"/>
      <c r="H97" s="5"/>
      <c r="I97" s="20"/>
      <c r="J97" s="45">
        <v>1</v>
      </c>
      <c r="K97" s="5"/>
      <c r="L97" s="5"/>
      <c r="M97" s="20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x14ac:dyDescent="0.25">
      <c r="A98" s="43" t="s">
        <v>176</v>
      </c>
      <c r="B98" s="5"/>
      <c r="C98" s="5"/>
      <c r="D98" s="5"/>
      <c r="E98" s="5"/>
      <c r="F98" s="5"/>
      <c r="G98" s="5"/>
      <c r="H98" s="5"/>
      <c r="I98" s="20"/>
      <c r="J98" s="45">
        <v>1</v>
      </c>
      <c r="K98" s="5"/>
      <c r="L98" s="5"/>
      <c r="M98" s="20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x14ac:dyDescent="0.25">
      <c r="A99" s="43" t="s">
        <v>177</v>
      </c>
      <c r="B99" s="5"/>
      <c r="C99" s="5"/>
      <c r="D99" s="5"/>
      <c r="E99" s="5"/>
      <c r="F99" s="5"/>
      <c r="G99" s="5"/>
      <c r="H99" s="5"/>
      <c r="I99" s="20"/>
      <c r="J99" s="45">
        <v>1</v>
      </c>
      <c r="K99" s="5"/>
      <c r="L99" s="5"/>
      <c r="M99" s="20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30" x14ac:dyDescent="0.25">
      <c r="A100" s="6" t="s">
        <v>68</v>
      </c>
      <c r="B100" s="5"/>
      <c r="C100" s="5"/>
      <c r="D100" s="5"/>
      <c r="E100" s="5"/>
      <c r="F100" s="5">
        <v>1</v>
      </c>
      <c r="G100" s="45"/>
      <c r="H100" s="5"/>
      <c r="I100" s="20"/>
      <c r="J100" s="5"/>
      <c r="K100" s="5"/>
      <c r="L100" s="5"/>
      <c r="M100" s="20" t="s">
        <v>2108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51.75" customHeight="1" x14ac:dyDescent="0.25">
      <c r="A101" s="15" t="s">
        <v>6</v>
      </c>
      <c r="B101" s="4" t="s">
        <v>235</v>
      </c>
      <c r="C101" s="4">
        <f>SUM(C102:C133)</f>
        <v>21</v>
      </c>
      <c r="D101" s="4" t="s">
        <v>236</v>
      </c>
      <c r="E101" s="47" t="s">
        <v>3</v>
      </c>
      <c r="F101" s="4">
        <f>SUM(F102:F133)</f>
        <v>3</v>
      </c>
      <c r="G101" s="16">
        <f>SUM(G102:G133)</f>
        <v>1</v>
      </c>
      <c r="H101" s="16">
        <v>0</v>
      </c>
      <c r="I101" s="15"/>
      <c r="J101" s="16">
        <v>0</v>
      </c>
      <c r="K101" s="16">
        <f>SUM(K102:K133)</f>
        <v>0</v>
      </c>
      <c r="L101" s="16">
        <f>SUM(L102:L133)</f>
        <v>0</v>
      </c>
      <c r="M101" s="15"/>
      <c r="N101" s="16">
        <f>C101+G101+J101</f>
        <v>22</v>
      </c>
      <c r="O101" s="2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x14ac:dyDescent="0.25">
      <c r="A102" s="43" t="s">
        <v>237</v>
      </c>
      <c r="B102" s="5"/>
      <c r="C102" s="6">
        <v>1</v>
      </c>
      <c r="D102" s="6"/>
      <c r="E102" s="6"/>
      <c r="F102" s="6"/>
      <c r="G102" s="6"/>
      <c r="H102" s="6"/>
      <c r="I102" s="19"/>
      <c r="J102" s="6"/>
      <c r="K102" s="6"/>
      <c r="L102" s="6"/>
      <c r="M102" s="19"/>
      <c r="N102" s="6"/>
      <c r="O102" s="6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x14ac:dyDescent="0.25">
      <c r="A103" s="43" t="s">
        <v>238</v>
      </c>
      <c r="B103" s="5"/>
      <c r="C103" s="6">
        <v>1</v>
      </c>
      <c r="D103" s="6"/>
      <c r="E103" s="6"/>
      <c r="F103" s="6"/>
      <c r="G103" s="6"/>
      <c r="H103" s="6"/>
      <c r="I103" s="19"/>
      <c r="J103" s="6"/>
      <c r="K103" s="6"/>
      <c r="L103" s="6"/>
      <c r="M103" s="19"/>
      <c r="N103" s="6"/>
      <c r="O103" s="6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x14ac:dyDescent="0.25">
      <c r="A104" s="43" t="s">
        <v>239</v>
      </c>
      <c r="B104" s="5"/>
      <c r="C104" s="6">
        <v>1</v>
      </c>
      <c r="D104" s="6"/>
      <c r="E104" s="6"/>
      <c r="F104" s="6"/>
      <c r="G104" s="6"/>
      <c r="H104" s="6"/>
      <c r="I104" s="19"/>
      <c r="J104" s="6"/>
      <c r="K104" s="6"/>
      <c r="L104" s="6"/>
      <c r="M104" s="19"/>
      <c r="N104" s="6"/>
      <c r="O104" s="6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x14ac:dyDescent="0.25">
      <c r="A105" s="43" t="s">
        <v>240</v>
      </c>
      <c r="B105" s="5"/>
      <c r="C105" s="6">
        <v>1</v>
      </c>
      <c r="D105" s="6"/>
      <c r="E105" s="6"/>
      <c r="F105" s="6"/>
      <c r="G105" s="6"/>
      <c r="H105" s="6"/>
      <c r="I105" s="19"/>
      <c r="J105" s="6"/>
      <c r="K105" s="6"/>
      <c r="L105" s="6"/>
      <c r="M105" s="19"/>
      <c r="N105" s="6"/>
      <c r="O105" s="6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x14ac:dyDescent="0.25">
      <c r="A106" s="43" t="s">
        <v>241</v>
      </c>
      <c r="B106" s="5"/>
      <c r="C106" s="6">
        <v>1</v>
      </c>
      <c r="D106" s="6"/>
      <c r="E106" s="6"/>
      <c r="F106" s="6"/>
      <c r="G106" s="6"/>
      <c r="H106" s="6"/>
      <c r="I106" s="19"/>
      <c r="J106" s="6"/>
      <c r="K106" s="6"/>
      <c r="L106" s="6"/>
      <c r="M106" s="19"/>
      <c r="N106" s="6"/>
      <c r="O106" s="6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x14ac:dyDescent="0.25">
      <c r="A107" s="43" t="s">
        <v>242</v>
      </c>
      <c r="B107" s="5"/>
      <c r="C107" s="6">
        <v>1</v>
      </c>
      <c r="D107" s="6"/>
      <c r="E107" s="6"/>
      <c r="F107" s="6"/>
      <c r="G107" s="6"/>
      <c r="H107" s="6"/>
      <c r="I107" s="19"/>
      <c r="J107" s="6"/>
      <c r="K107" s="6"/>
      <c r="L107" s="6"/>
      <c r="M107" s="19"/>
      <c r="N107" s="6"/>
      <c r="O107" s="6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x14ac:dyDescent="0.25">
      <c r="A108" s="43" t="s">
        <v>243</v>
      </c>
      <c r="B108" s="5"/>
      <c r="C108" s="6">
        <v>1</v>
      </c>
      <c r="D108" s="6"/>
      <c r="E108" s="6"/>
      <c r="F108" s="6"/>
      <c r="G108" s="7"/>
      <c r="H108" s="6"/>
      <c r="I108" s="19"/>
      <c r="J108" s="6"/>
      <c r="K108" s="6"/>
      <c r="L108" s="6"/>
      <c r="M108" s="19"/>
      <c r="N108" s="6"/>
      <c r="O108" s="6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30" x14ac:dyDescent="0.25">
      <c r="A109" s="43" t="s">
        <v>244</v>
      </c>
      <c r="B109" s="5"/>
      <c r="C109" s="6"/>
      <c r="D109" s="6"/>
      <c r="E109" s="6"/>
      <c r="F109" s="6">
        <v>1</v>
      </c>
      <c r="G109" s="7"/>
      <c r="H109" s="6"/>
      <c r="I109" s="19"/>
      <c r="J109" s="6"/>
      <c r="K109" s="6"/>
      <c r="L109" s="6"/>
      <c r="M109" s="19" t="s">
        <v>2155</v>
      </c>
      <c r="N109" s="6"/>
      <c r="O109" s="6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x14ac:dyDescent="0.25">
      <c r="A110" s="43" t="s">
        <v>245</v>
      </c>
      <c r="B110" s="5"/>
      <c r="C110" s="6">
        <v>1</v>
      </c>
      <c r="D110" s="6"/>
      <c r="E110" s="6"/>
      <c r="F110" s="6"/>
      <c r="G110" s="6"/>
      <c r="H110" s="6"/>
      <c r="I110" s="19"/>
      <c r="J110" s="6"/>
      <c r="K110" s="6"/>
      <c r="L110" s="6"/>
      <c r="M110" s="19"/>
      <c r="N110" s="6"/>
      <c r="O110" s="6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x14ac:dyDescent="0.25">
      <c r="A111" s="43" t="s">
        <v>246</v>
      </c>
      <c r="B111" s="5"/>
      <c r="C111" s="6">
        <v>1</v>
      </c>
      <c r="D111" s="6"/>
      <c r="E111" s="6"/>
      <c r="F111" s="6"/>
      <c r="G111" s="6"/>
      <c r="H111" s="6"/>
      <c r="I111" s="19"/>
      <c r="J111" s="6"/>
      <c r="K111" s="6"/>
      <c r="L111" s="6"/>
      <c r="M111" s="19"/>
      <c r="N111" s="6"/>
      <c r="O111" s="6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x14ac:dyDescent="0.25">
      <c r="A112" s="43" t="s">
        <v>247</v>
      </c>
      <c r="B112" s="5"/>
      <c r="C112" s="6">
        <v>1</v>
      </c>
      <c r="D112" s="6"/>
      <c r="E112" s="6"/>
      <c r="F112" s="6"/>
      <c r="G112" s="6"/>
      <c r="H112" s="6"/>
      <c r="I112" s="19"/>
      <c r="J112" s="6"/>
      <c r="K112" s="6"/>
      <c r="L112" s="6"/>
      <c r="M112" s="19"/>
      <c r="N112" s="6"/>
      <c r="O112" s="6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x14ac:dyDescent="0.25">
      <c r="A113" s="43" t="s">
        <v>248</v>
      </c>
      <c r="B113" s="5"/>
      <c r="C113" s="5">
        <v>1</v>
      </c>
      <c r="D113" s="5"/>
      <c r="E113" s="5"/>
      <c r="F113" s="5"/>
      <c r="G113" s="5"/>
      <c r="H113" s="5"/>
      <c r="I113" s="20"/>
      <c r="J113" s="5"/>
      <c r="K113" s="5"/>
      <c r="L113" s="5"/>
      <c r="M113" s="20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x14ac:dyDescent="0.25">
      <c r="A114" s="43" t="s">
        <v>249</v>
      </c>
      <c r="B114" s="5"/>
      <c r="C114" s="5"/>
      <c r="D114" s="5"/>
      <c r="E114" s="5"/>
      <c r="F114" s="5">
        <v>1</v>
      </c>
      <c r="G114" s="5"/>
      <c r="H114" s="5"/>
      <c r="I114" s="20"/>
      <c r="J114" s="5"/>
      <c r="K114" s="5"/>
      <c r="L114" s="5"/>
      <c r="M114" s="20" t="s">
        <v>2115</v>
      </c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x14ac:dyDescent="0.25">
      <c r="A115" s="43" t="s">
        <v>250</v>
      </c>
      <c r="B115" s="5"/>
      <c r="C115" s="5">
        <v>1</v>
      </c>
      <c r="D115" s="5"/>
      <c r="E115" s="5"/>
      <c r="F115" s="5"/>
      <c r="G115" s="5"/>
      <c r="H115" s="5"/>
      <c r="I115" s="20"/>
      <c r="J115" s="5"/>
      <c r="K115" s="5"/>
      <c r="L115" s="5"/>
      <c r="M115" s="20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x14ac:dyDescent="0.25">
      <c r="A116" s="43" t="s">
        <v>251</v>
      </c>
      <c r="B116" s="5"/>
      <c r="C116" s="5">
        <v>1</v>
      </c>
      <c r="D116" s="5"/>
      <c r="E116" s="5"/>
      <c r="F116" s="5"/>
      <c r="G116" s="5"/>
      <c r="H116" s="5"/>
      <c r="I116" s="20"/>
      <c r="J116" s="5"/>
      <c r="K116" s="5"/>
      <c r="L116" s="5"/>
      <c r="M116" s="20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x14ac:dyDescent="0.25">
      <c r="A117" s="43" t="s">
        <v>252</v>
      </c>
      <c r="B117" s="5"/>
      <c r="C117" s="5">
        <v>1</v>
      </c>
      <c r="D117" s="5"/>
      <c r="E117" s="5"/>
      <c r="F117" s="5"/>
      <c r="G117" s="5"/>
      <c r="H117" s="5"/>
      <c r="I117" s="20"/>
      <c r="J117" s="5"/>
      <c r="K117" s="5"/>
      <c r="L117" s="5"/>
      <c r="M117" s="20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x14ac:dyDescent="0.25">
      <c r="A118" s="43" t="s">
        <v>253</v>
      </c>
      <c r="B118" s="5"/>
      <c r="C118" s="5">
        <v>1</v>
      </c>
      <c r="D118" s="5"/>
      <c r="E118" s="5"/>
      <c r="F118" s="5"/>
      <c r="G118" s="5"/>
      <c r="H118" s="5"/>
      <c r="I118" s="20"/>
      <c r="J118" s="5"/>
      <c r="K118" s="5"/>
      <c r="L118" s="5"/>
      <c r="M118" s="20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x14ac:dyDescent="0.25">
      <c r="A119" s="43" t="s">
        <v>254</v>
      </c>
      <c r="B119" s="5"/>
      <c r="C119" s="5">
        <v>1</v>
      </c>
      <c r="D119" s="5"/>
      <c r="E119" s="5"/>
      <c r="F119" s="5"/>
      <c r="G119" s="5"/>
      <c r="H119" s="5"/>
      <c r="I119" s="20"/>
      <c r="J119" s="5"/>
      <c r="K119" s="5"/>
      <c r="L119" s="5"/>
      <c r="M119" s="20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x14ac:dyDescent="0.25">
      <c r="A120" s="43" t="s">
        <v>255</v>
      </c>
      <c r="B120" s="5"/>
      <c r="C120" s="5">
        <v>1</v>
      </c>
      <c r="D120" s="5"/>
      <c r="E120" s="5"/>
      <c r="F120" s="5"/>
      <c r="G120" s="5"/>
      <c r="H120" s="5"/>
      <c r="I120" s="20"/>
      <c r="J120" s="5"/>
      <c r="K120" s="5"/>
      <c r="L120" s="5"/>
      <c r="M120" s="20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x14ac:dyDescent="0.25">
      <c r="A121" s="43" t="s">
        <v>256</v>
      </c>
      <c r="B121" s="5"/>
      <c r="C121" s="5"/>
      <c r="D121" s="5"/>
      <c r="E121" s="5"/>
      <c r="F121" s="5"/>
      <c r="G121" s="5">
        <v>1</v>
      </c>
      <c r="H121" s="5"/>
      <c r="I121" s="20"/>
      <c r="J121" s="5"/>
      <c r="K121" s="5"/>
      <c r="L121" s="5"/>
      <c r="M121" s="20" t="s">
        <v>1977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x14ac:dyDescent="0.25">
      <c r="A122" s="43" t="s">
        <v>257</v>
      </c>
      <c r="B122" s="5"/>
      <c r="C122" s="5">
        <v>1</v>
      </c>
      <c r="D122" s="5"/>
      <c r="E122" s="5"/>
      <c r="F122" s="5"/>
      <c r="G122" s="5"/>
      <c r="H122" s="5"/>
      <c r="I122" s="20"/>
      <c r="J122" s="5"/>
      <c r="K122" s="5"/>
      <c r="L122" s="5"/>
      <c r="M122" s="20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x14ac:dyDescent="0.25">
      <c r="A123" s="43" t="s">
        <v>258</v>
      </c>
      <c r="B123" s="5"/>
      <c r="C123" s="5">
        <v>1</v>
      </c>
      <c r="D123" s="5"/>
      <c r="E123" s="5"/>
      <c r="F123" s="5"/>
      <c r="G123" s="5"/>
      <c r="H123" s="5"/>
      <c r="I123" s="20"/>
      <c r="J123" s="5"/>
      <c r="K123" s="5"/>
      <c r="L123" s="5"/>
      <c r="M123" s="20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x14ac:dyDescent="0.25">
      <c r="A124" s="43" t="s">
        <v>259</v>
      </c>
      <c r="B124" s="5"/>
      <c r="C124" s="5">
        <v>1</v>
      </c>
      <c r="D124" s="5"/>
      <c r="E124" s="5"/>
      <c r="F124" s="5"/>
      <c r="G124" s="5"/>
      <c r="H124" s="5"/>
      <c r="I124" s="20"/>
      <c r="J124" s="5"/>
      <c r="K124" s="5"/>
      <c r="L124" s="5"/>
      <c r="M124" s="20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x14ac:dyDescent="0.25">
      <c r="A125" s="43" t="s">
        <v>260</v>
      </c>
      <c r="B125" s="5"/>
      <c r="C125" s="5">
        <v>1</v>
      </c>
      <c r="D125" s="5"/>
      <c r="E125" s="5"/>
      <c r="F125" s="5"/>
      <c r="G125" s="5"/>
      <c r="H125" s="5"/>
      <c r="I125" s="20"/>
      <c r="J125" s="5"/>
      <c r="K125" s="5"/>
      <c r="L125" s="5"/>
      <c r="M125" s="20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30" x14ac:dyDescent="0.25">
      <c r="A126" s="43" t="s">
        <v>261</v>
      </c>
      <c r="B126" s="5"/>
      <c r="C126" s="5"/>
      <c r="D126" s="5"/>
      <c r="E126" s="5"/>
      <c r="F126" s="5">
        <v>1</v>
      </c>
      <c r="G126" s="5"/>
      <c r="H126" s="5"/>
      <c r="I126" s="20"/>
      <c r="J126" s="5"/>
      <c r="K126" s="5"/>
      <c r="L126" s="5"/>
      <c r="M126" s="20" t="s">
        <v>2143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x14ac:dyDescent="0.25">
      <c r="A127" s="5"/>
      <c r="B127" s="5"/>
      <c r="C127" s="5"/>
      <c r="D127" s="5"/>
      <c r="E127" s="5"/>
      <c r="F127" s="5"/>
      <c r="G127" s="5"/>
      <c r="H127" s="5"/>
      <c r="I127" s="20"/>
      <c r="J127" s="5"/>
      <c r="K127" s="5"/>
      <c r="L127" s="5"/>
      <c r="M127" s="20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x14ac:dyDescent="0.25">
      <c r="A128" s="5"/>
      <c r="B128" s="5"/>
      <c r="C128" s="5"/>
      <c r="D128" s="5"/>
      <c r="E128" s="5"/>
      <c r="F128" s="5"/>
      <c r="G128" s="5"/>
      <c r="H128" s="5"/>
      <c r="I128" s="20"/>
      <c r="J128" s="5"/>
      <c r="K128" s="5"/>
      <c r="L128" s="5"/>
      <c r="M128" s="20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x14ac:dyDescent="0.25">
      <c r="A129" s="5"/>
      <c r="B129" s="5"/>
      <c r="C129" s="5"/>
      <c r="D129" s="5"/>
      <c r="E129" s="5"/>
      <c r="F129" s="5"/>
      <c r="G129" s="5"/>
      <c r="H129" s="5"/>
      <c r="I129" s="20"/>
      <c r="J129" s="5"/>
      <c r="K129" s="5"/>
      <c r="L129" s="5"/>
      <c r="M129" s="20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x14ac:dyDescent="0.25">
      <c r="A130" s="5"/>
      <c r="B130" s="5"/>
      <c r="C130" s="5"/>
      <c r="D130" s="5"/>
      <c r="E130" s="5"/>
      <c r="F130" s="5"/>
      <c r="G130" s="5"/>
      <c r="H130" s="5"/>
      <c r="I130" s="20"/>
      <c r="J130" s="5"/>
      <c r="K130" s="5"/>
      <c r="L130" s="5"/>
      <c r="M130" s="20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x14ac:dyDescent="0.25">
      <c r="A131" s="5"/>
      <c r="B131" s="5"/>
      <c r="C131" s="5"/>
      <c r="D131" s="5"/>
      <c r="E131" s="5"/>
      <c r="F131" s="5"/>
      <c r="G131" s="5"/>
      <c r="H131" s="5"/>
      <c r="I131" s="20"/>
      <c r="J131" s="5"/>
      <c r="K131" s="5"/>
      <c r="L131" s="5"/>
      <c r="M131" s="20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x14ac:dyDescent="0.25">
      <c r="A132" s="5"/>
      <c r="B132" s="5"/>
      <c r="C132" s="5"/>
      <c r="D132" s="5"/>
      <c r="E132" s="5"/>
      <c r="F132" s="5"/>
      <c r="G132" s="5"/>
      <c r="H132" s="5"/>
      <c r="I132" s="20"/>
      <c r="J132" s="5"/>
      <c r="K132" s="5"/>
      <c r="L132" s="5"/>
      <c r="M132" s="20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x14ac:dyDescent="0.25">
      <c r="A133" s="5"/>
      <c r="B133" s="5"/>
      <c r="C133" s="5"/>
      <c r="D133" s="5"/>
      <c r="E133" s="5"/>
      <c r="F133" s="5"/>
      <c r="G133" s="5"/>
      <c r="H133" s="5"/>
      <c r="I133" s="20"/>
      <c r="J133" s="5"/>
      <c r="K133" s="5"/>
      <c r="L133" s="5"/>
      <c r="M133" s="20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36" customHeight="1" x14ac:dyDescent="0.25">
      <c r="A134" s="15" t="s">
        <v>6</v>
      </c>
      <c r="B134" s="4" t="s">
        <v>7</v>
      </c>
      <c r="C134" s="4">
        <f>SUM(C135:C166)</f>
        <v>22</v>
      </c>
      <c r="D134" s="4">
        <v>511</v>
      </c>
      <c r="E134" s="46" t="s">
        <v>262</v>
      </c>
      <c r="F134" s="4">
        <f>SUM(F135:F166)</f>
        <v>1</v>
      </c>
      <c r="G134" s="16">
        <f>SUM(G135:G166)</f>
        <v>1</v>
      </c>
      <c r="H134" s="16">
        <v>0</v>
      </c>
      <c r="I134" s="15"/>
      <c r="J134" s="16">
        <f>SUM(J135:J166)</f>
        <v>1</v>
      </c>
      <c r="K134" s="16">
        <f>SUM(K135:K166)</f>
        <v>0</v>
      </c>
      <c r="L134" s="16">
        <f>SUM(L135:L166)</f>
        <v>0</v>
      </c>
      <c r="M134" s="15"/>
      <c r="N134" s="16">
        <f>C134+G134+J134</f>
        <v>24</v>
      </c>
      <c r="O134" s="2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x14ac:dyDescent="0.25">
      <c r="A135" s="43" t="s">
        <v>263</v>
      </c>
      <c r="B135" s="6"/>
      <c r="C135" s="6"/>
      <c r="D135" s="6"/>
      <c r="E135" s="6"/>
      <c r="F135" s="6">
        <v>1</v>
      </c>
      <c r="G135" s="6"/>
      <c r="H135" s="6"/>
      <c r="I135" s="19"/>
      <c r="J135" s="6"/>
      <c r="K135" s="6"/>
      <c r="L135" s="6"/>
      <c r="M135" s="19" t="s">
        <v>2045</v>
      </c>
      <c r="N135" s="6"/>
      <c r="O135" s="6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x14ac:dyDescent="0.25">
      <c r="A136" s="43" t="s">
        <v>264</v>
      </c>
      <c r="B136" s="6"/>
      <c r="C136" s="6">
        <v>1</v>
      </c>
      <c r="D136" s="6"/>
      <c r="E136" s="6"/>
      <c r="F136" s="6"/>
      <c r="G136" s="6"/>
      <c r="H136" s="6"/>
      <c r="I136" s="19"/>
      <c r="J136" s="6"/>
      <c r="K136" s="6"/>
      <c r="L136" s="6"/>
      <c r="M136" s="19"/>
      <c r="N136" s="6"/>
      <c r="O136" s="6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x14ac:dyDescent="0.25">
      <c r="A137" s="43" t="s">
        <v>265</v>
      </c>
      <c r="B137" s="6"/>
      <c r="C137" s="6">
        <v>1</v>
      </c>
      <c r="D137" s="6"/>
      <c r="E137" s="6"/>
      <c r="F137" s="6"/>
      <c r="G137" s="6"/>
      <c r="H137" s="6"/>
      <c r="I137" s="19"/>
      <c r="J137" s="6"/>
      <c r="K137" s="6"/>
      <c r="L137" s="6"/>
      <c r="M137" s="19"/>
      <c r="N137" s="6"/>
      <c r="O137" s="6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x14ac:dyDescent="0.25">
      <c r="A138" s="43" t="s">
        <v>266</v>
      </c>
      <c r="B138" s="6"/>
      <c r="C138" s="6">
        <v>1</v>
      </c>
      <c r="D138" s="6"/>
      <c r="E138" s="6"/>
      <c r="F138" s="6"/>
      <c r="G138" s="6"/>
      <c r="H138" s="6"/>
      <c r="I138" s="19"/>
      <c r="J138" s="6"/>
      <c r="K138" s="6"/>
      <c r="L138" s="6"/>
      <c r="M138" s="19"/>
      <c r="N138" s="6"/>
      <c r="O138" s="6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x14ac:dyDescent="0.25">
      <c r="A139" s="43" t="s">
        <v>267</v>
      </c>
      <c r="B139" s="6"/>
      <c r="C139" s="6">
        <v>1</v>
      </c>
      <c r="D139" s="6"/>
      <c r="E139" s="6"/>
      <c r="F139" s="6"/>
      <c r="G139" s="6"/>
      <c r="H139" s="6"/>
      <c r="I139" s="19"/>
      <c r="J139" s="6"/>
      <c r="K139" s="6"/>
      <c r="L139" s="6"/>
      <c r="M139" s="19"/>
      <c r="N139" s="6"/>
      <c r="O139" s="6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x14ac:dyDescent="0.25">
      <c r="A140" s="43" t="s">
        <v>268</v>
      </c>
      <c r="B140" s="6"/>
      <c r="C140" s="6">
        <v>1</v>
      </c>
      <c r="D140" s="6"/>
      <c r="E140" s="6"/>
      <c r="F140" s="6"/>
      <c r="G140" s="6"/>
      <c r="H140" s="6"/>
      <c r="I140" s="19"/>
      <c r="J140" s="6"/>
      <c r="K140" s="6"/>
      <c r="L140" s="6"/>
      <c r="M140" s="19"/>
      <c r="N140" s="6"/>
      <c r="O140" s="6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x14ac:dyDescent="0.25">
      <c r="A141" s="43" t="s">
        <v>269</v>
      </c>
      <c r="B141" s="6"/>
      <c r="C141" s="6">
        <v>1</v>
      </c>
      <c r="D141" s="6"/>
      <c r="E141" s="6"/>
      <c r="F141" s="6"/>
      <c r="G141" s="6"/>
      <c r="H141" s="6"/>
      <c r="I141" s="19"/>
      <c r="J141" s="6"/>
      <c r="K141" s="6"/>
      <c r="L141" s="6"/>
      <c r="M141" s="19"/>
      <c r="N141" s="6"/>
      <c r="O141" s="6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x14ac:dyDescent="0.25">
      <c r="A142" s="43" t="s">
        <v>270</v>
      </c>
      <c r="B142" s="6"/>
      <c r="C142" s="6">
        <v>1</v>
      </c>
      <c r="D142" s="6"/>
      <c r="E142" s="6"/>
      <c r="F142" s="6"/>
      <c r="G142" s="6"/>
      <c r="H142" s="6"/>
      <c r="I142" s="19"/>
      <c r="J142" s="6"/>
      <c r="K142" s="6"/>
      <c r="L142" s="6"/>
      <c r="M142" s="19"/>
      <c r="N142" s="6"/>
      <c r="O142" s="6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x14ac:dyDescent="0.25">
      <c r="A143" s="43" t="s">
        <v>271</v>
      </c>
      <c r="B143" s="6"/>
      <c r="C143" s="6">
        <v>1</v>
      </c>
      <c r="D143" s="6"/>
      <c r="E143" s="6"/>
      <c r="F143" s="6"/>
      <c r="G143" s="6"/>
      <c r="H143" s="6"/>
      <c r="I143" s="19"/>
      <c r="J143" s="6"/>
      <c r="K143" s="6"/>
      <c r="L143" s="6"/>
      <c r="M143" s="19"/>
      <c r="N143" s="6"/>
      <c r="O143" s="6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x14ac:dyDescent="0.25">
      <c r="A144" s="43" t="s">
        <v>272</v>
      </c>
      <c r="B144" s="6"/>
      <c r="C144" s="6">
        <v>1</v>
      </c>
      <c r="D144" s="6"/>
      <c r="E144" s="6"/>
      <c r="F144" s="6"/>
      <c r="G144" s="6"/>
      <c r="H144" s="6"/>
      <c r="I144" s="19"/>
      <c r="J144" s="6"/>
      <c r="K144" s="6"/>
      <c r="L144" s="6"/>
      <c r="M144" s="19"/>
      <c r="N144" s="6"/>
      <c r="O144" s="6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x14ac:dyDescent="0.25">
      <c r="A145" s="43" t="s">
        <v>273</v>
      </c>
      <c r="B145" s="6"/>
      <c r="C145" s="6">
        <v>1</v>
      </c>
      <c r="D145" s="6"/>
      <c r="E145" s="6"/>
      <c r="F145" s="6"/>
      <c r="G145" s="6"/>
      <c r="H145" s="6"/>
      <c r="I145" s="19"/>
      <c r="J145" s="6"/>
      <c r="K145" s="6"/>
      <c r="L145" s="6"/>
      <c r="M145" s="19"/>
      <c r="N145" s="6"/>
      <c r="O145" s="6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x14ac:dyDescent="0.25">
      <c r="A146" s="43" t="s">
        <v>274</v>
      </c>
      <c r="B146" s="5"/>
      <c r="C146" s="5">
        <v>1</v>
      </c>
      <c r="D146" s="5"/>
      <c r="E146" s="5"/>
      <c r="F146" s="5"/>
      <c r="G146" s="5"/>
      <c r="H146" s="5"/>
      <c r="I146" s="20"/>
      <c r="J146" s="5"/>
      <c r="K146" s="5"/>
      <c r="L146" s="5"/>
      <c r="M146" s="20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x14ac:dyDescent="0.25">
      <c r="A147" s="43" t="s">
        <v>275</v>
      </c>
      <c r="B147" s="5"/>
      <c r="C147" s="5"/>
      <c r="D147" s="5"/>
      <c r="E147" s="5"/>
      <c r="F147" s="5"/>
      <c r="G147" s="5">
        <v>1</v>
      </c>
      <c r="H147" s="5"/>
      <c r="I147" s="20"/>
      <c r="J147" s="5"/>
      <c r="K147" s="5"/>
      <c r="L147" s="5"/>
      <c r="M147" s="20" t="s">
        <v>2017</v>
      </c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x14ac:dyDescent="0.25">
      <c r="A148" s="43" t="s">
        <v>276</v>
      </c>
      <c r="B148" s="5"/>
      <c r="C148" s="5">
        <v>1</v>
      </c>
      <c r="D148" s="5"/>
      <c r="E148" s="5"/>
      <c r="F148" s="5"/>
      <c r="G148" s="5"/>
      <c r="H148" s="5"/>
      <c r="I148" s="20"/>
      <c r="J148" s="5"/>
      <c r="K148" s="5"/>
      <c r="L148" s="5"/>
      <c r="M148" s="20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x14ac:dyDescent="0.25">
      <c r="A149" s="43" t="s">
        <v>277</v>
      </c>
      <c r="B149" s="5"/>
      <c r="C149" s="5">
        <v>1</v>
      </c>
      <c r="D149" s="5"/>
      <c r="E149" s="5"/>
      <c r="F149" s="5"/>
      <c r="G149" s="5"/>
      <c r="H149" s="5"/>
      <c r="I149" s="20"/>
      <c r="J149" s="5"/>
      <c r="K149" s="5"/>
      <c r="L149" s="5"/>
      <c r="M149" s="20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x14ac:dyDescent="0.25">
      <c r="A150" s="43" t="s">
        <v>278</v>
      </c>
      <c r="B150" s="5"/>
      <c r="C150" s="5">
        <v>1</v>
      </c>
      <c r="D150" s="5"/>
      <c r="E150" s="5"/>
      <c r="F150" s="5"/>
      <c r="G150" s="5"/>
      <c r="H150" s="5"/>
      <c r="I150" s="20"/>
      <c r="J150" s="5"/>
      <c r="K150" s="5"/>
      <c r="L150" s="5"/>
      <c r="M150" s="20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x14ac:dyDescent="0.25">
      <c r="A151" s="43" t="s">
        <v>279</v>
      </c>
      <c r="B151" s="5"/>
      <c r="C151" s="5">
        <v>1</v>
      </c>
      <c r="D151" s="5"/>
      <c r="E151" s="5"/>
      <c r="F151" s="5"/>
      <c r="G151" s="5"/>
      <c r="H151" s="5"/>
      <c r="I151" s="20"/>
      <c r="J151" s="5"/>
      <c r="K151" s="5"/>
      <c r="L151" s="5"/>
      <c r="M151" s="20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x14ac:dyDescent="0.25">
      <c r="A152" s="43" t="s">
        <v>280</v>
      </c>
      <c r="B152" s="5"/>
      <c r="C152" s="5">
        <v>1</v>
      </c>
      <c r="D152" s="5"/>
      <c r="E152" s="5"/>
      <c r="F152" s="5"/>
      <c r="G152" s="5"/>
      <c r="H152" s="5"/>
      <c r="I152" s="20"/>
      <c r="J152" s="5"/>
      <c r="K152" s="5"/>
      <c r="L152" s="5"/>
      <c r="M152" s="20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x14ac:dyDescent="0.25">
      <c r="A153" s="43" t="s">
        <v>281</v>
      </c>
      <c r="B153" s="5"/>
      <c r="C153" s="5">
        <v>1</v>
      </c>
      <c r="D153" s="5"/>
      <c r="E153" s="5"/>
      <c r="F153" s="5"/>
      <c r="G153" s="5"/>
      <c r="H153" s="5"/>
      <c r="I153" s="20"/>
      <c r="J153" s="5"/>
      <c r="K153" s="5"/>
      <c r="L153" s="5"/>
      <c r="M153" s="20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x14ac:dyDescent="0.25">
      <c r="A154" s="43" t="s">
        <v>282</v>
      </c>
      <c r="B154" s="5"/>
      <c r="C154" s="5">
        <v>1</v>
      </c>
      <c r="D154" s="5"/>
      <c r="E154" s="5"/>
      <c r="F154" s="5"/>
      <c r="G154" s="5"/>
      <c r="H154" s="5"/>
      <c r="I154" s="20"/>
      <c r="J154" s="5"/>
      <c r="K154" s="5"/>
      <c r="L154" s="5"/>
      <c r="M154" s="20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x14ac:dyDescent="0.25">
      <c r="A155" s="43" t="s">
        <v>283</v>
      </c>
      <c r="B155" s="5"/>
      <c r="C155" s="5">
        <v>1</v>
      </c>
      <c r="D155" s="5"/>
      <c r="E155" s="5"/>
      <c r="F155" s="5"/>
      <c r="G155" s="5"/>
      <c r="H155" s="5"/>
      <c r="I155" s="20"/>
      <c r="J155" s="5"/>
      <c r="K155" s="5"/>
      <c r="L155" s="5"/>
      <c r="M155" s="20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x14ac:dyDescent="0.25">
      <c r="A156" s="43" t="s">
        <v>284</v>
      </c>
      <c r="B156" s="5"/>
      <c r="C156" s="5">
        <v>1</v>
      </c>
      <c r="D156" s="5"/>
      <c r="E156" s="5"/>
      <c r="F156" s="5"/>
      <c r="G156" s="5"/>
      <c r="H156" s="5"/>
      <c r="I156" s="20"/>
      <c r="J156" s="5"/>
      <c r="K156" s="5"/>
      <c r="L156" s="5"/>
      <c r="M156" s="20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x14ac:dyDescent="0.25">
      <c r="A157" s="43" t="s">
        <v>285</v>
      </c>
      <c r="B157" s="5"/>
      <c r="C157" s="5">
        <v>1</v>
      </c>
      <c r="D157" s="5"/>
      <c r="E157" s="5"/>
      <c r="F157" s="5"/>
      <c r="G157" s="5"/>
      <c r="H157" s="5"/>
      <c r="I157" s="20"/>
      <c r="J157" s="5"/>
      <c r="K157" s="5"/>
      <c r="L157" s="5"/>
      <c r="M157" s="20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x14ac:dyDescent="0.25">
      <c r="A158" s="43" t="s">
        <v>286</v>
      </c>
      <c r="B158" s="5"/>
      <c r="C158" s="5">
        <v>1</v>
      </c>
      <c r="D158" s="5"/>
      <c r="E158" s="5"/>
      <c r="F158" s="5"/>
      <c r="G158" s="5"/>
      <c r="H158" s="5"/>
      <c r="I158" s="20"/>
      <c r="J158" s="5"/>
      <c r="K158" s="5"/>
      <c r="L158" s="5"/>
      <c r="M158" s="20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x14ac:dyDescent="0.25">
      <c r="A159" s="43" t="s">
        <v>287</v>
      </c>
      <c r="B159" s="5"/>
      <c r="C159" s="5"/>
      <c r="D159" s="5"/>
      <c r="E159" s="5"/>
      <c r="F159" s="5"/>
      <c r="G159" s="5"/>
      <c r="H159" s="5">
        <v>1</v>
      </c>
      <c r="I159" s="20" t="s">
        <v>2052</v>
      </c>
      <c r="J159" s="5"/>
      <c r="K159" s="5"/>
      <c r="L159" s="5"/>
      <c r="M159" s="20" t="s">
        <v>2053</v>
      </c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30" x14ac:dyDescent="0.25">
      <c r="A160" s="6" t="s">
        <v>1905</v>
      </c>
      <c r="B160" s="5"/>
      <c r="C160" s="5"/>
      <c r="D160" s="5"/>
      <c r="E160" s="5"/>
      <c r="F160" s="5"/>
      <c r="G160" s="5"/>
      <c r="H160" s="5">
        <v>1</v>
      </c>
      <c r="I160" s="20" t="s">
        <v>1907</v>
      </c>
      <c r="J160" s="5">
        <v>1</v>
      </c>
      <c r="K160" s="5"/>
      <c r="L160" s="5"/>
      <c r="M160" s="20" t="s">
        <v>1906</v>
      </c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x14ac:dyDescent="0.25">
      <c r="A161" s="5"/>
      <c r="B161" s="5"/>
      <c r="C161" s="5"/>
      <c r="D161" s="5"/>
      <c r="E161" s="5"/>
      <c r="F161" s="5"/>
      <c r="G161" s="5"/>
      <c r="H161" s="5"/>
      <c r="I161" s="20"/>
      <c r="J161" s="5"/>
      <c r="K161" s="5"/>
      <c r="L161" s="5"/>
      <c r="M161" s="20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x14ac:dyDescent="0.25">
      <c r="A162" s="5"/>
      <c r="B162" s="5"/>
      <c r="C162" s="5"/>
      <c r="D162" s="5"/>
      <c r="E162" s="5"/>
      <c r="F162" s="5"/>
      <c r="G162" s="5"/>
      <c r="H162" s="5"/>
      <c r="I162" s="20"/>
      <c r="J162" s="5"/>
      <c r="K162" s="5"/>
      <c r="L162" s="5"/>
      <c r="M162" s="20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x14ac:dyDescent="0.25">
      <c r="A163" s="5"/>
      <c r="B163" s="5"/>
      <c r="C163" s="5"/>
      <c r="D163" s="5"/>
      <c r="E163" s="5"/>
      <c r="F163" s="5"/>
      <c r="G163" s="5"/>
      <c r="H163" s="5"/>
      <c r="I163" s="20"/>
      <c r="J163" s="5"/>
      <c r="K163" s="5"/>
      <c r="L163" s="5"/>
      <c r="M163" s="20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x14ac:dyDescent="0.25">
      <c r="A164" s="5"/>
      <c r="B164" s="5"/>
      <c r="C164" s="5"/>
      <c r="D164" s="5"/>
      <c r="E164" s="5"/>
      <c r="F164" s="5"/>
      <c r="G164" s="5"/>
      <c r="H164" s="5"/>
      <c r="I164" s="20"/>
      <c r="J164" s="5"/>
      <c r="K164" s="5"/>
      <c r="L164" s="5"/>
      <c r="M164" s="20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x14ac:dyDescent="0.25">
      <c r="A165" s="5"/>
      <c r="B165" s="5"/>
      <c r="C165" s="5"/>
      <c r="D165" s="5"/>
      <c r="E165" s="5"/>
      <c r="F165" s="5"/>
      <c r="G165" s="5"/>
      <c r="H165" s="5"/>
      <c r="I165" s="20"/>
      <c r="J165" s="5"/>
      <c r="K165" s="5"/>
      <c r="L165" s="5"/>
      <c r="M165" s="20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x14ac:dyDescent="0.25">
      <c r="A166" s="5"/>
      <c r="B166" s="5"/>
      <c r="C166" s="5"/>
      <c r="D166" s="5"/>
      <c r="E166" s="5"/>
      <c r="F166" s="5"/>
      <c r="G166" s="5"/>
      <c r="H166" s="5"/>
      <c r="I166" s="20"/>
      <c r="J166" s="5"/>
      <c r="K166" s="5"/>
      <c r="L166" s="5"/>
      <c r="M166" s="20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36.75" customHeight="1" x14ac:dyDescent="0.25">
      <c r="A167" s="15"/>
      <c r="B167" s="4" t="s">
        <v>7</v>
      </c>
      <c r="C167" s="4">
        <f>SUM(C168:C199)</f>
        <v>23</v>
      </c>
      <c r="D167" s="4">
        <v>611</v>
      </c>
      <c r="E167" s="44" t="s">
        <v>210</v>
      </c>
      <c r="F167" s="4">
        <f>SUM(F168:F199)</f>
        <v>1</v>
      </c>
      <c r="G167" s="16">
        <f>SUM(G168:G199)</f>
        <v>1</v>
      </c>
      <c r="H167" s="16">
        <v>0</v>
      </c>
      <c r="I167" s="15"/>
      <c r="J167" s="16">
        <f>SUM(J168:J199)</f>
        <v>0</v>
      </c>
      <c r="K167" s="16">
        <f>SUM(K168:K199)</f>
        <v>0</v>
      </c>
      <c r="L167" s="16">
        <f>SUM(L168:L199)</f>
        <v>0</v>
      </c>
      <c r="M167" s="15"/>
      <c r="N167" s="16">
        <f>C167+G167+J167</f>
        <v>24</v>
      </c>
      <c r="O167" s="2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x14ac:dyDescent="0.25">
      <c r="A168" s="43" t="s">
        <v>211</v>
      </c>
      <c r="B168" s="6"/>
      <c r="C168" s="6">
        <v>1</v>
      </c>
      <c r="D168" s="6"/>
      <c r="E168" s="6"/>
      <c r="F168" s="6"/>
      <c r="G168" s="6"/>
      <c r="H168" s="6"/>
      <c r="I168" s="19"/>
      <c r="J168" s="6"/>
      <c r="K168" s="6"/>
      <c r="L168" s="6"/>
      <c r="M168" s="19"/>
      <c r="N168" s="6"/>
      <c r="O168" s="6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x14ac:dyDescent="0.25">
      <c r="A169" s="43" t="s">
        <v>212</v>
      </c>
      <c r="B169" s="6"/>
      <c r="C169" s="6">
        <v>1</v>
      </c>
      <c r="D169" s="6"/>
      <c r="E169" s="6"/>
      <c r="F169" s="6"/>
      <c r="G169" s="6"/>
      <c r="H169" s="6"/>
      <c r="I169" s="19"/>
      <c r="J169" s="6"/>
      <c r="K169" s="6"/>
      <c r="L169" s="6"/>
      <c r="M169" s="19"/>
      <c r="N169" s="6"/>
      <c r="O169" s="6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x14ac:dyDescent="0.25">
      <c r="A170" s="43" t="s">
        <v>213</v>
      </c>
      <c r="B170" s="6"/>
      <c r="C170" s="6">
        <v>1</v>
      </c>
      <c r="D170" s="6"/>
      <c r="E170" s="6"/>
      <c r="F170" s="6"/>
      <c r="G170" s="6"/>
      <c r="H170" s="6"/>
      <c r="I170" s="19"/>
      <c r="J170" s="6"/>
      <c r="K170" s="6"/>
      <c r="L170" s="6"/>
      <c r="M170" s="19"/>
      <c r="N170" s="6"/>
      <c r="O170" s="6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x14ac:dyDescent="0.25">
      <c r="A171" s="43" t="s">
        <v>214</v>
      </c>
      <c r="B171" s="6"/>
      <c r="C171" s="6">
        <v>1</v>
      </c>
      <c r="D171" s="6"/>
      <c r="E171" s="6"/>
      <c r="F171" s="6"/>
      <c r="G171" s="6"/>
      <c r="H171" s="6"/>
      <c r="I171" s="19"/>
      <c r="J171" s="6"/>
      <c r="K171" s="6"/>
      <c r="L171" s="6"/>
      <c r="M171" s="19"/>
      <c r="N171" s="6"/>
      <c r="O171" s="6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x14ac:dyDescent="0.25">
      <c r="A172" s="43" t="s">
        <v>215</v>
      </c>
      <c r="B172" s="6"/>
      <c r="C172" s="6">
        <v>1</v>
      </c>
      <c r="D172" s="6"/>
      <c r="E172" s="6"/>
      <c r="F172" s="6"/>
      <c r="G172" s="6"/>
      <c r="H172" s="6"/>
      <c r="I172" s="19"/>
      <c r="J172" s="6"/>
      <c r="K172" s="6"/>
      <c r="L172" s="6"/>
      <c r="M172" s="19"/>
      <c r="N172" s="6"/>
      <c r="O172" s="6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x14ac:dyDescent="0.25">
      <c r="A173" s="43" t="s">
        <v>216</v>
      </c>
      <c r="B173" s="6"/>
      <c r="C173" s="6">
        <v>1</v>
      </c>
      <c r="D173" s="6"/>
      <c r="E173" s="6"/>
      <c r="F173" s="6"/>
      <c r="G173" s="6"/>
      <c r="H173" s="6"/>
      <c r="I173" s="19"/>
      <c r="J173" s="6"/>
      <c r="K173" s="6"/>
      <c r="L173" s="6"/>
      <c r="M173" s="19"/>
      <c r="N173" s="6"/>
      <c r="O173" s="6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x14ac:dyDescent="0.25">
      <c r="A174" s="43" t="s">
        <v>217</v>
      </c>
      <c r="B174" s="6"/>
      <c r="C174" s="6">
        <v>1</v>
      </c>
      <c r="D174" s="6"/>
      <c r="E174" s="6"/>
      <c r="F174" s="6"/>
      <c r="G174" s="6"/>
      <c r="H174" s="6"/>
      <c r="I174" s="19"/>
      <c r="J174" s="6"/>
      <c r="K174" s="6"/>
      <c r="L174" s="6"/>
      <c r="M174" s="19"/>
      <c r="N174" s="6"/>
      <c r="O174" s="6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x14ac:dyDescent="0.25">
      <c r="A175" s="43" t="s">
        <v>218</v>
      </c>
      <c r="B175" s="6"/>
      <c r="C175" s="6">
        <v>1</v>
      </c>
      <c r="D175" s="6"/>
      <c r="E175" s="6"/>
      <c r="F175" s="6"/>
      <c r="G175" s="6"/>
      <c r="H175" s="6"/>
      <c r="I175" s="19"/>
      <c r="J175" s="6"/>
      <c r="K175" s="6"/>
      <c r="L175" s="6"/>
      <c r="M175" s="19"/>
      <c r="N175" s="6"/>
      <c r="O175" s="6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x14ac:dyDescent="0.25">
      <c r="A176" s="43" t="s">
        <v>219</v>
      </c>
      <c r="B176" s="6"/>
      <c r="C176" s="6">
        <v>1</v>
      </c>
      <c r="D176" s="6"/>
      <c r="E176" s="6"/>
      <c r="F176" s="6"/>
      <c r="G176" s="6"/>
      <c r="H176" s="6"/>
      <c r="I176" s="19"/>
      <c r="J176" s="6"/>
      <c r="K176" s="6"/>
      <c r="L176" s="6"/>
      <c r="M176" s="19"/>
      <c r="N176" s="6"/>
      <c r="O176" s="6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x14ac:dyDescent="0.25">
      <c r="A177" s="43" t="s">
        <v>220</v>
      </c>
      <c r="B177" s="6"/>
      <c r="C177" s="6">
        <v>1</v>
      </c>
      <c r="D177" s="6"/>
      <c r="E177" s="6"/>
      <c r="F177" s="6"/>
      <c r="G177" s="6"/>
      <c r="H177" s="6"/>
      <c r="I177" s="19"/>
      <c r="J177" s="6"/>
      <c r="K177" s="6"/>
      <c r="L177" s="6"/>
      <c r="M177" s="19"/>
      <c r="N177" s="6"/>
      <c r="O177" s="6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30" x14ac:dyDescent="0.25">
      <c r="A178" s="43" t="s">
        <v>221</v>
      </c>
      <c r="B178" s="6"/>
      <c r="C178" s="6"/>
      <c r="D178" s="6"/>
      <c r="E178" s="6"/>
      <c r="F178" s="6"/>
      <c r="G178" s="6">
        <v>1</v>
      </c>
      <c r="H178" s="6"/>
      <c r="I178" s="19"/>
      <c r="J178" s="6"/>
      <c r="K178" s="6"/>
      <c r="L178" s="6"/>
      <c r="M178" s="19" t="s">
        <v>2106</v>
      </c>
      <c r="N178" s="6"/>
      <c r="O178" s="6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x14ac:dyDescent="0.25">
      <c r="A179" s="43" t="s">
        <v>222</v>
      </c>
      <c r="B179" s="5"/>
      <c r="C179" s="5">
        <v>1</v>
      </c>
      <c r="D179" s="5"/>
      <c r="E179" s="5"/>
      <c r="F179" s="5"/>
      <c r="G179" s="5"/>
      <c r="H179" s="5"/>
      <c r="I179" s="20"/>
      <c r="J179" s="5"/>
      <c r="K179" s="5"/>
      <c r="L179" s="5"/>
      <c r="M179" s="20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x14ac:dyDescent="0.25">
      <c r="A180" s="43" t="s">
        <v>223</v>
      </c>
      <c r="B180" s="5"/>
      <c r="C180" s="5">
        <v>1</v>
      </c>
      <c r="D180" s="5"/>
      <c r="E180" s="5"/>
      <c r="F180" s="5"/>
      <c r="G180" s="5"/>
      <c r="H180" s="5"/>
      <c r="I180" s="20"/>
      <c r="J180" s="5"/>
      <c r="K180" s="5"/>
      <c r="L180" s="5"/>
      <c r="M180" s="20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x14ac:dyDescent="0.25">
      <c r="A181" s="43" t="s">
        <v>224</v>
      </c>
      <c r="B181" s="5"/>
      <c r="C181" s="5">
        <v>1</v>
      </c>
      <c r="D181" s="5"/>
      <c r="E181" s="5"/>
      <c r="F181" s="5"/>
      <c r="G181" s="5"/>
      <c r="H181" s="5"/>
      <c r="I181" s="20"/>
      <c r="J181" s="5"/>
      <c r="K181" s="5"/>
      <c r="L181" s="5"/>
      <c r="M181" s="20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x14ac:dyDescent="0.25">
      <c r="A182" s="43" t="s">
        <v>225</v>
      </c>
      <c r="B182" s="5"/>
      <c r="C182" s="5">
        <v>1</v>
      </c>
      <c r="D182" s="5"/>
      <c r="E182" s="5"/>
      <c r="F182" s="5"/>
      <c r="G182" s="5"/>
      <c r="H182" s="5"/>
      <c r="I182" s="20"/>
      <c r="J182" s="5"/>
      <c r="K182" s="5"/>
      <c r="L182" s="5"/>
      <c r="M182" s="20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x14ac:dyDescent="0.25">
      <c r="A183" s="43" t="s">
        <v>226</v>
      </c>
      <c r="B183" s="5"/>
      <c r="C183" s="5">
        <v>1</v>
      </c>
      <c r="D183" s="5"/>
      <c r="E183" s="5"/>
      <c r="F183" s="5"/>
      <c r="G183" s="5"/>
      <c r="H183" s="5"/>
      <c r="I183" s="20"/>
      <c r="J183" s="5"/>
      <c r="K183" s="5"/>
      <c r="L183" s="5"/>
      <c r="M183" s="20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x14ac:dyDescent="0.25">
      <c r="A184" s="43" t="s">
        <v>1951</v>
      </c>
      <c r="B184" s="5"/>
      <c r="C184" s="5">
        <v>1</v>
      </c>
      <c r="D184" s="5"/>
      <c r="E184" s="5"/>
      <c r="F184" s="5"/>
      <c r="G184" s="5"/>
      <c r="H184" s="5"/>
      <c r="I184" s="20"/>
      <c r="J184" s="5"/>
      <c r="K184" s="5"/>
      <c r="L184" s="5"/>
      <c r="M184" s="20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x14ac:dyDescent="0.25">
      <c r="A185" s="43" t="s">
        <v>227</v>
      </c>
      <c r="B185" s="5"/>
      <c r="C185" s="5"/>
      <c r="D185" s="5"/>
      <c r="E185" s="5"/>
      <c r="F185" s="5">
        <v>1</v>
      </c>
      <c r="G185" s="5"/>
      <c r="H185" s="5">
        <v>1</v>
      </c>
      <c r="I185" s="20" t="s">
        <v>1996</v>
      </c>
      <c r="J185" s="5"/>
      <c r="K185" s="5"/>
      <c r="L185" s="5"/>
      <c r="M185" s="20" t="s">
        <v>1997</v>
      </c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x14ac:dyDescent="0.25">
      <c r="A186" s="43" t="s">
        <v>228</v>
      </c>
      <c r="B186" s="5"/>
      <c r="C186" s="5">
        <v>1</v>
      </c>
      <c r="D186" s="5"/>
      <c r="E186" s="5"/>
      <c r="F186" s="5"/>
      <c r="G186" s="5"/>
      <c r="H186" s="5"/>
      <c r="I186" s="20"/>
      <c r="J186" s="5"/>
      <c r="K186" s="5"/>
      <c r="L186" s="5"/>
      <c r="M186" s="20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x14ac:dyDescent="0.25">
      <c r="A187" s="43" t="s">
        <v>229</v>
      </c>
      <c r="B187" s="5"/>
      <c r="C187" s="5">
        <v>1</v>
      </c>
      <c r="D187" s="5"/>
      <c r="E187" s="5"/>
      <c r="F187" s="5"/>
      <c r="G187" s="5"/>
      <c r="H187" s="5"/>
      <c r="I187" s="20"/>
      <c r="J187" s="5"/>
      <c r="K187" s="5"/>
      <c r="L187" s="5"/>
      <c r="M187" s="20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x14ac:dyDescent="0.25">
      <c r="A188" s="43" t="s">
        <v>230</v>
      </c>
      <c r="B188" s="5"/>
      <c r="C188" s="5">
        <v>1</v>
      </c>
      <c r="D188" s="5"/>
      <c r="E188" s="5"/>
      <c r="F188" s="5"/>
      <c r="G188" s="5"/>
      <c r="H188" s="5"/>
      <c r="I188" s="20"/>
      <c r="J188" s="5"/>
      <c r="K188" s="5"/>
      <c r="L188" s="5"/>
      <c r="M188" s="20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x14ac:dyDescent="0.25">
      <c r="A189" s="43" t="s">
        <v>231</v>
      </c>
      <c r="B189" s="5"/>
      <c r="C189" s="5">
        <v>1</v>
      </c>
      <c r="D189" s="5"/>
      <c r="E189" s="5"/>
      <c r="F189" s="5"/>
      <c r="G189" s="5"/>
      <c r="H189" s="5"/>
      <c r="I189" s="20"/>
      <c r="J189" s="5"/>
      <c r="K189" s="5"/>
      <c r="L189" s="5"/>
      <c r="M189" s="20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x14ac:dyDescent="0.25">
      <c r="A190" s="43" t="s">
        <v>232</v>
      </c>
      <c r="B190" s="5"/>
      <c r="C190" s="5">
        <v>1</v>
      </c>
      <c r="D190" s="5"/>
      <c r="E190" s="5"/>
      <c r="F190" s="5"/>
      <c r="G190" s="5"/>
      <c r="H190" s="5"/>
      <c r="I190" s="20"/>
      <c r="J190" s="5"/>
      <c r="K190" s="5"/>
      <c r="L190" s="5"/>
      <c r="M190" s="20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x14ac:dyDescent="0.25">
      <c r="A191" s="43" t="s">
        <v>233</v>
      </c>
      <c r="B191" s="5"/>
      <c r="C191" s="5">
        <v>1</v>
      </c>
      <c r="D191" s="5"/>
      <c r="E191" s="5"/>
      <c r="F191" s="5"/>
      <c r="G191" s="5"/>
      <c r="H191" s="5"/>
      <c r="I191" s="20"/>
      <c r="J191" s="5"/>
      <c r="K191" s="5"/>
      <c r="L191" s="5"/>
      <c r="M191" s="20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x14ac:dyDescent="0.25">
      <c r="A192" s="6" t="s">
        <v>234</v>
      </c>
      <c r="B192" s="5"/>
      <c r="C192" s="5">
        <v>1</v>
      </c>
      <c r="D192" s="5"/>
      <c r="E192" s="5"/>
      <c r="F192" s="5"/>
      <c r="G192" s="5"/>
      <c r="H192" s="5"/>
      <c r="I192" s="20"/>
      <c r="J192" s="5"/>
      <c r="K192" s="5"/>
      <c r="L192" s="5"/>
      <c r="M192" s="20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x14ac:dyDescent="0.25">
      <c r="A193" s="5"/>
      <c r="B193" s="5"/>
      <c r="C193" s="5"/>
      <c r="D193" s="5"/>
      <c r="E193" s="5"/>
      <c r="F193" s="5"/>
      <c r="G193" s="5"/>
      <c r="H193" s="5"/>
      <c r="I193" s="20"/>
      <c r="J193" s="5"/>
      <c r="K193" s="5"/>
      <c r="L193" s="5"/>
      <c r="M193" s="20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x14ac:dyDescent="0.25">
      <c r="A194" s="5"/>
      <c r="B194" s="5"/>
      <c r="C194" s="5"/>
      <c r="D194" s="5"/>
      <c r="E194" s="5"/>
      <c r="F194" s="5"/>
      <c r="G194" s="5"/>
      <c r="H194" s="5"/>
      <c r="I194" s="20"/>
      <c r="J194" s="5"/>
      <c r="K194" s="5"/>
      <c r="L194" s="5"/>
      <c r="M194" s="20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x14ac:dyDescent="0.25">
      <c r="A195" s="5"/>
      <c r="B195" s="5"/>
      <c r="C195" s="5"/>
      <c r="D195" s="5"/>
      <c r="E195" s="5"/>
      <c r="F195" s="5"/>
      <c r="G195" s="5"/>
      <c r="H195" s="5"/>
      <c r="I195" s="20"/>
      <c r="J195" s="5"/>
      <c r="K195" s="5"/>
      <c r="L195" s="5"/>
      <c r="M195" s="20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x14ac:dyDescent="0.25">
      <c r="A196" s="5"/>
      <c r="B196" s="5"/>
      <c r="C196" s="5"/>
      <c r="D196" s="5"/>
      <c r="E196" s="5"/>
      <c r="F196" s="5"/>
      <c r="G196" s="5"/>
      <c r="H196" s="5"/>
      <c r="I196" s="20"/>
      <c r="J196" s="5"/>
      <c r="K196" s="5"/>
      <c r="L196" s="5"/>
      <c r="M196" s="20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x14ac:dyDescent="0.25">
      <c r="A197" s="5"/>
      <c r="B197" s="5"/>
      <c r="C197" s="5"/>
      <c r="D197" s="5"/>
      <c r="E197" s="5"/>
      <c r="F197" s="5"/>
      <c r="G197" s="5"/>
      <c r="H197" s="5"/>
      <c r="I197" s="20"/>
      <c r="J197" s="5"/>
      <c r="K197" s="5"/>
      <c r="L197" s="5"/>
      <c r="M197" s="20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x14ac:dyDescent="0.25">
      <c r="A198" s="5"/>
      <c r="B198" s="5"/>
      <c r="C198" s="5"/>
      <c r="D198" s="5"/>
      <c r="E198" s="5"/>
      <c r="F198" s="5"/>
      <c r="G198" s="5"/>
      <c r="H198" s="5"/>
      <c r="I198" s="20"/>
      <c r="J198" s="5"/>
      <c r="K198" s="5"/>
      <c r="L198" s="5"/>
      <c r="M198" s="20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x14ac:dyDescent="0.25">
      <c r="A199" s="5"/>
      <c r="B199" s="5"/>
      <c r="C199" s="5"/>
      <c r="D199" s="5"/>
      <c r="E199" s="5"/>
      <c r="F199" s="5"/>
      <c r="G199" s="5"/>
      <c r="H199" s="5"/>
      <c r="I199" s="20"/>
      <c r="J199" s="5"/>
      <c r="K199" s="5"/>
      <c r="L199" s="5"/>
      <c r="M199" s="20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6" customHeight="1" x14ac:dyDescent="0.25">
      <c r="A200" s="15"/>
      <c r="B200" s="4" t="s">
        <v>235</v>
      </c>
      <c r="C200" s="4">
        <f>SUM(C201:C233)</f>
        <v>24</v>
      </c>
      <c r="D200" s="4">
        <v>711</v>
      </c>
      <c r="E200" s="44" t="s">
        <v>288</v>
      </c>
      <c r="F200" s="4">
        <f>SUM(F201:F233)</f>
        <v>4</v>
      </c>
      <c r="G200" s="16">
        <f>SUM(G201:G233)</f>
        <v>1</v>
      </c>
      <c r="H200" s="16">
        <v>0</v>
      </c>
      <c r="I200" s="15"/>
      <c r="J200" s="16">
        <f>SUM(J201:J233)</f>
        <v>2</v>
      </c>
      <c r="K200" s="16">
        <f>SUM(K201:K233)</f>
        <v>0</v>
      </c>
      <c r="L200" s="16">
        <f>SUM(L201:L233)</f>
        <v>0</v>
      </c>
      <c r="M200" s="15"/>
      <c r="N200" s="16">
        <f>C200+J200+G200</f>
        <v>27</v>
      </c>
      <c r="O200" s="2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x14ac:dyDescent="0.25">
      <c r="A201" s="48" t="s">
        <v>289</v>
      </c>
      <c r="B201" s="5"/>
      <c r="C201" s="6">
        <v>1</v>
      </c>
      <c r="D201" s="6"/>
      <c r="E201" s="6"/>
      <c r="F201" s="6"/>
      <c r="G201" s="6"/>
      <c r="H201" s="6"/>
      <c r="I201" s="19"/>
      <c r="J201" s="6"/>
      <c r="K201" s="6"/>
      <c r="L201" s="6"/>
      <c r="M201" s="19"/>
      <c r="N201" s="6"/>
      <c r="O201" s="6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x14ac:dyDescent="0.25">
      <c r="A202" s="48" t="s">
        <v>290</v>
      </c>
      <c r="B202" s="5"/>
      <c r="C202" s="6"/>
      <c r="D202" s="6"/>
      <c r="E202" s="6"/>
      <c r="F202" s="6">
        <v>1</v>
      </c>
      <c r="G202" s="6"/>
      <c r="H202" s="6"/>
      <c r="I202" s="19"/>
      <c r="J202" s="6"/>
      <c r="K202" s="6"/>
      <c r="L202" s="6"/>
      <c r="M202" s="19" t="s">
        <v>2141</v>
      </c>
      <c r="N202" s="6"/>
      <c r="O202" s="6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x14ac:dyDescent="0.25">
      <c r="A203" s="48" t="s">
        <v>291</v>
      </c>
      <c r="B203" s="5"/>
      <c r="C203" s="6">
        <v>1</v>
      </c>
      <c r="D203" s="6"/>
      <c r="E203" s="6"/>
      <c r="F203" s="6"/>
      <c r="G203" s="6"/>
      <c r="H203" s="6"/>
      <c r="I203" s="19"/>
      <c r="J203" s="6"/>
      <c r="K203" s="6"/>
      <c r="L203" s="6"/>
      <c r="M203" s="19"/>
      <c r="N203" s="6"/>
      <c r="O203" s="6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x14ac:dyDescent="0.25">
      <c r="A204" s="48" t="s">
        <v>292</v>
      </c>
      <c r="B204" s="5"/>
      <c r="C204" s="6">
        <v>1</v>
      </c>
      <c r="D204" s="6"/>
      <c r="E204" s="6"/>
      <c r="F204" s="6"/>
      <c r="G204" s="6"/>
      <c r="H204" s="6"/>
      <c r="I204" s="19"/>
      <c r="J204" s="6"/>
      <c r="K204" s="6"/>
      <c r="L204" s="6"/>
      <c r="M204" s="19"/>
      <c r="N204" s="6"/>
      <c r="O204" s="6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x14ac:dyDescent="0.25">
      <c r="A205" s="48" t="s">
        <v>293</v>
      </c>
      <c r="B205" s="5"/>
      <c r="C205" s="6">
        <v>1</v>
      </c>
      <c r="D205" s="6"/>
      <c r="E205" s="6"/>
      <c r="F205" s="6"/>
      <c r="G205" s="6"/>
      <c r="H205" s="6"/>
      <c r="I205" s="19"/>
      <c r="J205" s="6"/>
      <c r="K205" s="6"/>
      <c r="L205" s="6"/>
      <c r="M205" s="19"/>
      <c r="N205" s="6"/>
      <c r="O205" s="6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x14ac:dyDescent="0.25">
      <c r="A206" s="48" t="s">
        <v>294</v>
      </c>
      <c r="B206" s="5"/>
      <c r="C206" s="6">
        <v>1</v>
      </c>
      <c r="D206" s="6"/>
      <c r="E206" s="6"/>
      <c r="F206" s="6"/>
      <c r="G206" s="6"/>
      <c r="H206" s="6"/>
      <c r="I206" s="19"/>
      <c r="J206" s="6"/>
      <c r="K206" s="6"/>
      <c r="L206" s="6"/>
      <c r="M206" s="19"/>
      <c r="N206" s="6"/>
      <c r="O206" s="6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x14ac:dyDescent="0.25">
      <c r="A207" s="48" t="s">
        <v>295</v>
      </c>
      <c r="B207" s="5"/>
      <c r="C207" s="6">
        <v>1</v>
      </c>
      <c r="D207" s="6"/>
      <c r="E207" s="6"/>
      <c r="F207" s="6"/>
      <c r="G207" s="6"/>
      <c r="H207" s="6"/>
      <c r="I207" s="19"/>
      <c r="J207" s="6"/>
      <c r="K207" s="6"/>
      <c r="L207" s="6"/>
      <c r="M207" s="19"/>
      <c r="N207" s="6"/>
      <c r="O207" s="6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x14ac:dyDescent="0.25">
      <c r="A208" s="48" t="s">
        <v>296</v>
      </c>
      <c r="B208" s="5"/>
      <c r="C208" s="6">
        <v>1</v>
      </c>
      <c r="D208" s="6"/>
      <c r="E208" s="6"/>
      <c r="F208" s="6"/>
      <c r="G208" s="6"/>
      <c r="H208" s="6"/>
      <c r="I208" s="19"/>
      <c r="J208" s="6"/>
      <c r="K208" s="6"/>
      <c r="L208" s="6"/>
      <c r="M208" s="19"/>
      <c r="N208" s="6"/>
      <c r="O208" s="6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x14ac:dyDescent="0.25">
      <c r="A209" s="48" t="s">
        <v>297</v>
      </c>
      <c r="B209" s="5"/>
      <c r="C209" s="6">
        <v>1</v>
      </c>
      <c r="D209" s="6"/>
      <c r="E209" s="6"/>
      <c r="F209" s="6"/>
      <c r="G209" s="6"/>
      <c r="H209" s="6"/>
      <c r="I209" s="19"/>
      <c r="J209" s="6"/>
      <c r="K209" s="6"/>
      <c r="L209" s="6"/>
      <c r="M209" s="19"/>
      <c r="N209" s="6"/>
      <c r="O209" s="6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x14ac:dyDescent="0.25">
      <c r="A210" s="48" t="s">
        <v>298</v>
      </c>
      <c r="B210" s="5"/>
      <c r="C210" s="6">
        <v>1</v>
      </c>
      <c r="D210" s="6"/>
      <c r="E210" s="6"/>
      <c r="F210" s="6"/>
      <c r="G210" s="6"/>
      <c r="H210" s="6"/>
      <c r="I210" s="19"/>
      <c r="J210" s="6"/>
      <c r="K210" s="6"/>
      <c r="L210" s="6"/>
      <c r="M210" s="19"/>
      <c r="N210" s="6"/>
      <c r="O210" s="6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x14ac:dyDescent="0.25">
      <c r="A211" s="48" t="s">
        <v>299</v>
      </c>
      <c r="B211" s="5"/>
      <c r="C211" s="6">
        <v>1</v>
      </c>
      <c r="D211" s="6"/>
      <c r="E211" s="6"/>
      <c r="F211" s="6"/>
      <c r="G211" s="6"/>
      <c r="H211" s="6"/>
      <c r="I211" s="19"/>
      <c r="J211" s="6"/>
      <c r="K211" s="6"/>
      <c r="L211" s="6"/>
      <c r="M211" s="19"/>
      <c r="N211" s="6"/>
      <c r="O211" s="6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x14ac:dyDescent="0.25">
      <c r="A212" s="48" t="s">
        <v>301</v>
      </c>
      <c r="B212" s="5"/>
      <c r="C212" s="5">
        <v>1</v>
      </c>
      <c r="D212" s="5"/>
      <c r="E212" s="5"/>
      <c r="F212" s="5"/>
      <c r="G212" s="5"/>
      <c r="H212" s="5"/>
      <c r="I212" s="20"/>
      <c r="J212" s="5"/>
      <c r="K212" s="5"/>
      <c r="L212" s="5"/>
      <c r="M212" s="20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0" x14ac:dyDescent="0.25">
      <c r="A213" s="48" t="s">
        <v>2158</v>
      </c>
      <c r="B213" s="5"/>
      <c r="C213" s="5">
        <v>1</v>
      </c>
      <c r="D213" s="5"/>
      <c r="E213" s="5"/>
      <c r="F213" s="5"/>
      <c r="G213" s="5"/>
      <c r="H213" s="5"/>
      <c r="I213" s="20" t="s">
        <v>2162</v>
      </c>
      <c r="J213" s="5"/>
      <c r="K213" s="5"/>
      <c r="L213" s="5"/>
      <c r="M213" s="20" t="s">
        <v>2164</v>
      </c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x14ac:dyDescent="0.25">
      <c r="A214" s="48" t="s">
        <v>302</v>
      </c>
      <c r="B214" s="5"/>
      <c r="C214" s="5">
        <v>1</v>
      </c>
      <c r="D214" s="5"/>
      <c r="E214" s="5"/>
      <c r="F214" s="5"/>
      <c r="G214" s="5"/>
      <c r="H214" s="5"/>
      <c r="I214" s="20"/>
      <c r="J214" s="5"/>
      <c r="K214" s="5"/>
      <c r="L214" s="5"/>
      <c r="M214" s="20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x14ac:dyDescent="0.25">
      <c r="A215" s="48" t="s">
        <v>303</v>
      </c>
      <c r="B215" s="5"/>
      <c r="C215" s="5"/>
      <c r="D215" s="5"/>
      <c r="E215" s="5"/>
      <c r="F215" s="5">
        <v>1</v>
      </c>
      <c r="G215" s="5"/>
      <c r="H215" s="5"/>
      <c r="I215" s="20"/>
      <c r="J215" s="5"/>
      <c r="K215" s="5"/>
      <c r="L215" s="5"/>
      <c r="M215" s="20" t="s">
        <v>1979</v>
      </c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x14ac:dyDescent="0.25">
      <c r="A216" s="48" t="s">
        <v>304</v>
      </c>
      <c r="B216" s="5"/>
      <c r="C216" s="5"/>
      <c r="D216" s="5"/>
      <c r="E216" s="5"/>
      <c r="F216" s="5"/>
      <c r="G216" s="5">
        <v>1</v>
      </c>
      <c r="H216" s="5"/>
      <c r="I216" s="20"/>
      <c r="J216" s="5"/>
      <c r="K216" s="5"/>
      <c r="L216" s="5"/>
      <c r="M216" s="20" t="s">
        <v>1915</v>
      </c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x14ac:dyDescent="0.25">
      <c r="A217" s="48" t="s">
        <v>305</v>
      </c>
      <c r="B217" s="5"/>
      <c r="C217" s="5">
        <v>1</v>
      </c>
      <c r="D217" s="5"/>
      <c r="E217" s="5"/>
      <c r="F217" s="5"/>
      <c r="G217" s="5"/>
      <c r="H217" s="5"/>
      <c r="I217" s="20"/>
      <c r="J217" s="5"/>
      <c r="K217" s="5"/>
      <c r="L217" s="5"/>
      <c r="M217" s="20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x14ac:dyDescent="0.25">
      <c r="A218" s="48" t="s">
        <v>306</v>
      </c>
      <c r="B218" s="5"/>
      <c r="C218" s="5">
        <v>1</v>
      </c>
      <c r="D218" s="5"/>
      <c r="E218" s="5"/>
      <c r="F218" s="5"/>
      <c r="G218" s="5"/>
      <c r="H218" s="5"/>
      <c r="I218" s="20"/>
      <c r="J218" s="5"/>
      <c r="K218" s="5"/>
      <c r="L218" s="5"/>
      <c r="M218" s="20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x14ac:dyDescent="0.25">
      <c r="A219" s="48" t="s">
        <v>307</v>
      </c>
      <c r="B219" s="5"/>
      <c r="C219" s="5">
        <v>1</v>
      </c>
      <c r="D219" s="5"/>
      <c r="E219" s="5"/>
      <c r="F219" s="5"/>
      <c r="G219" s="5"/>
      <c r="H219" s="5"/>
      <c r="I219" s="20"/>
      <c r="J219" s="5"/>
      <c r="K219" s="5"/>
      <c r="L219" s="5"/>
      <c r="M219" s="20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x14ac:dyDescent="0.25">
      <c r="A220" s="48" t="s">
        <v>308</v>
      </c>
      <c r="B220" s="5"/>
      <c r="C220" s="5">
        <v>1</v>
      </c>
      <c r="D220" s="5"/>
      <c r="E220" s="5"/>
      <c r="F220" s="5"/>
      <c r="G220" s="5"/>
      <c r="H220" s="5"/>
      <c r="I220" s="20"/>
      <c r="J220" s="5"/>
      <c r="K220" s="5"/>
      <c r="L220" s="5"/>
      <c r="M220" s="20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x14ac:dyDescent="0.25">
      <c r="A221" s="8" t="s">
        <v>313</v>
      </c>
      <c r="B221" s="5"/>
      <c r="C221" s="5">
        <v>1</v>
      </c>
      <c r="D221" s="5"/>
      <c r="E221" s="5"/>
      <c r="F221" s="5"/>
      <c r="G221" s="5"/>
      <c r="H221" s="5"/>
      <c r="I221" s="20"/>
      <c r="J221" s="5"/>
      <c r="K221" s="5"/>
      <c r="L221" s="5"/>
      <c r="M221" s="20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x14ac:dyDescent="0.25">
      <c r="A222" s="48" t="s">
        <v>309</v>
      </c>
      <c r="B222" s="5"/>
      <c r="C222" s="5"/>
      <c r="D222" s="5"/>
      <c r="E222" s="5"/>
      <c r="F222" s="5">
        <v>1</v>
      </c>
      <c r="G222" s="5"/>
      <c r="H222" s="5"/>
      <c r="I222" s="20"/>
      <c r="J222" s="5"/>
      <c r="K222" s="5"/>
      <c r="L222" s="5"/>
      <c r="M222" s="20" t="s">
        <v>1978</v>
      </c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x14ac:dyDescent="0.25">
      <c r="A223" s="48" t="s">
        <v>310</v>
      </c>
      <c r="B223" s="5"/>
      <c r="C223" s="5">
        <v>1</v>
      </c>
      <c r="D223" s="5"/>
      <c r="E223" s="5"/>
      <c r="F223" s="5"/>
      <c r="G223" s="5"/>
      <c r="H223" s="5"/>
      <c r="I223" s="20"/>
      <c r="J223" s="5"/>
      <c r="K223" s="5"/>
      <c r="L223" s="5"/>
      <c r="M223" s="20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x14ac:dyDescent="0.25">
      <c r="A224" s="48" t="s">
        <v>311</v>
      </c>
      <c r="B224" s="5"/>
      <c r="C224" s="5">
        <v>1</v>
      </c>
      <c r="D224" s="5"/>
      <c r="E224" s="5"/>
      <c r="F224" s="5"/>
      <c r="G224" s="5"/>
      <c r="H224" s="5"/>
      <c r="I224" s="20"/>
      <c r="J224" s="5"/>
      <c r="K224" s="5"/>
      <c r="L224" s="5"/>
      <c r="M224" s="20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x14ac:dyDescent="0.25">
      <c r="A225" s="48" t="s">
        <v>312</v>
      </c>
      <c r="B225" s="5"/>
      <c r="C225" s="5">
        <v>1</v>
      </c>
      <c r="D225" s="5"/>
      <c r="E225" s="5"/>
      <c r="F225" s="5"/>
      <c r="G225" s="5"/>
      <c r="H225" s="5"/>
      <c r="I225" s="20"/>
      <c r="J225" s="5"/>
      <c r="K225" s="5"/>
      <c r="L225" s="5"/>
      <c r="M225" s="20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x14ac:dyDescent="0.25">
      <c r="A226" s="43" t="s">
        <v>584</v>
      </c>
      <c r="B226" s="5"/>
      <c r="C226" s="6">
        <v>1</v>
      </c>
      <c r="D226" s="5"/>
      <c r="E226" s="5"/>
      <c r="F226" s="5"/>
      <c r="G226" s="5"/>
      <c r="H226" s="5"/>
      <c r="I226" s="5"/>
      <c r="J226" s="5"/>
      <c r="K226" s="5"/>
      <c r="L226" s="5"/>
      <c r="M226" s="20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x14ac:dyDescent="0.25">
      <c r="A227" s="43" t="s">
        <v>314</v>
      </c>
      <c r="B227" s="5"/>
      <c r="C227" s="5"/>
      <c r="D227" s="5"/>
      <c r="E227" s="5"/>
      <c r="F227" s="5"/>
      <c r="G227" s="5"/>
      <c r="H227" s="5"/>
      <c r="I227" s="20"/>
      <c r="J227" s="5">
        <v>1</v>
      </c>
      <c r="K227" s="5"/>
      <c r="L227" s="5"/>
      <c r="M227" s="20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x14ac:dyDescent="0.25">
      <c r="A228" s="43" t="s">
        <v>315</v>
      </c>
      <c r="B228" s="5"/>
      <c r="C228" s="5"/>
      <c r="D228" s="5"/>
      <c r="E228" s="5"/>
      <c r="F228" s="5">
        <v>1</v>
      </c>
      <c r="G228" s="5"/>
      <c r="H228" s="5"/>
      <c r="I228" s="20"/>
      <c r="J228" s="5"/>
      <c r="K228" s="5"/>
      <c r="L228" s="5"/>
      <c r="M228" s="20" t="s">
        <v>2126</v>
      </c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x14ac:dyDescent="0.25">
      <c r="A229" s="43" t="s">
        <v>316</v>
      </c>
      <c r="B229" s="5"/>
      <c r="C229" s="5">
        <v>1</v>
      </c>
      <c r="D229" s="5"/>
      <c r="E229" s="5"/>
      <c r="F229" s="5"/>
      <c r="G229" s="5"/>
      <c r="H229" s="5"/>
      <c r="I229" s="20"/>
      <c r="J229" s="5"/>
      <c r="K229" s="5"/>
      <c r="L229" s="5"/>
      <c r="M229" s="20" t="s">
        <v>2157</v>
      </c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x14ac:dyDescent="0.25">
      <c r="A230" s="43" t="s">
        <v>317</v>
      </c>
      <c r="B230" s="5"/>
      <c r="C230" s="5"/>
      <c r="D230" s="5"/>
      <c r="E230" s="5"/>
      <c r="F230" s="5"/>
      <c r="G230" s="5"/>
      <c r="H230" s="5"/>
      <c r="I230" s="20"/>
      <c r="J230" s="5">
        <v>1</v>
      </c>
      <c r="K230" s="5"/>
      <c r="L230" s="5"/>
      <c r="M230" s="20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x14ac:dyDescent="0.25">
      <c r="A231" s="5" t="s">
        <v>2158</v>
      </c>
      <c r="B231" s="5"/>
      <c r="C231" s="5">
        <v>1</v>
      </c>
      <c r="D231" s="5"/>
      <c r="E231" s="5"/>
      <c r="F231" s="5"/>
      <c r="G231" s="5"/>
      <c r="H231" s="5"/>
      <c r="I231" s="20"/>
      <c r="J231" s="5"/>
      <c r="K231" s="5"/>
      <c r="L231" s="5"/>
      <c r="M231" s="20" t="s">
        <v>2159</v>
      </c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x14ac:dyDescent="0.25">
      <c r="A232" s="5"/>
      <c r="B232" s="5"/>
      <c r="C232" s="5"/>
      <c r="D232" s="5"/>
      <c r="E232" s="5"/>
      <c r="F232" s="5"/>
      <c r="G232" s="5"/>
      <c r="H232" s="5"/>
      <c r="I232" s="20"/>
      <c r="J232" s="5"/>
      <c r="K232" s="5"/>
      <c r="L232" s="5"/>
      <c r="M232" s="20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x14ac:dyDescent="0.25">
      <c r="A233" s="5"/>
      <c r="B233" s="5"/>
      <c r="C233" s="5"/>
      <c r="D233" s="5"/>
      <c r="E233" s="5"/>
      <c r="F233" s="5"/>
      <c r="G233" s="5"/>
      <c r="H233" s="5"/>
      <c r="I233" s="20"/>
      <c r="J233" s="5"/>
      <c r="K233" s="5"/>
      <c r="L233" s="5"/>
      <c r="M233" s="20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45" x14ac:dyDescent="0.25">
      <c r="A234" s="15"/>
      <c r="B234" s="4" t="s">
        <v>235</v>
      </c>
      <c r="C234" s="4">
        <f>SUM(C235:C266)</f>
        <v>25</v>
      </c>
      <c r="D234" s="4">
        <v>712</v>
      </c>
      <c r="E234" s="49" t="s">
        <v>288</v>
      </c>
      <c r="F234" s="4">
        <f>SUM(F235:F266)</f>
        <v>3</v>
      </c>
      <c r="G234" s="16">
        <f>SUM(G235:G266)</f>
        <v>0</v>
      </c>
      <c r="H234" s="16">
        <v>0</v>
      </c>
      <c r="I234" s="15"/>
      <c r="J234" s="16">
        <f>SUM(J235:J266)</f>
        <v>2</v>
      </c>
      <c r="K234" s="16">
        <f>SUM(K235:K266)</f>
        <v>0</v>
      </c>
      <c r="L234" s="16">
        <f>SUM(L235:L266)</f>
        <v>0</v>
      </c>
      <c r="M234" s="15"/>
      <c r="N234" s="16">
        <f>C234+J234+G234</f>
        <v>27</v>
      </c>
      <c r="O234" s="2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16.5" customHeight="1" x14ac:dyDescent="0.25">
      <c r="A235" s="43" t="s">
        <v>574</v>
      </c>
      <c r="B235" s="5"/>
      <c r="C235" s="6">
        <v>1</v>
      </c>
      <c r="D235" s="6"/>
      <c r="E235" s="6"/>
      <c r="F235" s="6"/>
      <c r="G235" s="6"/>
      <c r="H235" s="6"/>
      <c r="I235" s="19"/>
      <c r="J235" s="6"/>
      <c r="K235" s="6"/>
      <c r="L235" s="6"/>
      <c r="M235" s="19"/>
      <c r="N235" s="6"/>
      <c r="O235" s="6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x14ac:dyDescent="0.25">
      <c r="A236" s="43" t="s">
        <v>575</v>
      </c>
      <c r="B236" s="5"/>
      <c r="C236" s="6">
        <v>1</v>
      </c>
      <c r="D236" s="6"/>
      <c r="E236" s="6"/>
      <c r="F236" s="6"/>
      <c r="G236" s="6"/>
      <c r="H236" s="6"/>
      <c r="I236" s="19"/>
      <c r="J236" s="6"/>
      <c r="K236" s="6"/>
      <c r="L236" s="6"/>
      <c r="M236" s="19"/>
      <c r="N236" s="6"/>
      <c r="O236" s="6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x14ac:dyDescent="0.25">
      <c r="A237" s="43" t="s">
        <v>576</v>
      </c>
      <c r="B237" s="5"/>
      <c r="C237" s="6">
        <v>1</v>
      </c>
      <c r="D237" s="6"/>
      <c r="E237" s="6"/>
      <c r="F237" s="6"/>
      <c r="G237" s="6"/>
      <c r="H237" s="6"/>
      <c r="I237" s="19"/>
      <c r="J237" s="6"/>
      <c r="K237" s="6"/>
      <c r="L237" s="6"/>
      <c r="M237" s="19"/>
      <c r="N237" s="6"/>
      <c r="O237" s="6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x14ac:dyDescent="0.25">
      <c r="A238" s="43" t="s">
        <v>577</v>
      </c>
      <c r="B238" s="5"/>
      <c r="C238" s="6">
        <v>1</v>
      </c>
      <c r="D238" s="6"/>
      <c r="E238" s="6"/>
      <c r="F238" s="6"/>
      <c r="G238" s="6"/>
      <c r="H238" s="6"/>
      <c r="I238" s="19"/>
      <c r="J238" s="6"/>
      <c r="K238" s="6"/>
      <c r="L238" s="6"/>
      <c r="M238" s="19"/>
      <c r="N238" s="6"/>
      <c r="O238" s="6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x14ac:dyDescent="0.25">
      <c r="A239" s="43" t="s">
        <v>578</v>
      </c>
      <c r="B239" s="5"/>
      <c r="C239" s="6">
        <v>1</v>
      </c>
      <c r="D239" s="6"/>
      <c r="E239" s="6"/>
      <c r="F239" s="6"/>
      <c r="G239" s="6"/>
      <c r="H239" s="6"/>
      <c r="I239" s="19"/>
      <c r="J239" s="6"/>
      <c r="K239" s="6"/>
      <c r="L239" s="6"/>
      <c r="M239" s="19"/>
      <c r="N239" s="6"/>
      <c r="O239" s="6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x14ac:dyDescent="0.25">
      <c r="A240" s="43" t="s">
        <v>579</v>
      </c>
      <c r="B240" s="5"/>
      <c r="C240" s="6">
        <v>1</v>
      </c>
      <c r="D240" s="6"/>
      <c r="E240" s="6"/>
      <c r="F240" s="6"/>
      <c r="G240" s="6"/>
      <c r="H240" s="6"/>
      <c r="I240" s="19"/>
      <c r="J240" s="6"/>
      <c r="K240" s="6"/>
      <c r="L240" s="6"/>
      <c r="M240" s="19"/>
      <c r="N240" s="6"/>
      <c r="O240" s="6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x14ac:dyDescent="0.25">
      <c r="A241" s="43" t="s">
        <v>580</v>
      </c>
      <c r="B241" s="5"/>
      <c r="C241" s="6">
        <v>1</v>
      </c>
      <c r="D241" s="6"/>
      <c r="E241" s="6"/>
      <c r="F241" s="6"/>
      <c r="G241" s="6"/>
      <c r="H241" s="6"/>
      <c r="I241" s="19"/>
      <c r="J241" s="6"/>
      <c r="K241" s="6"/>
      <c r="L241" s="6"/>
      <c r="M241" s="19"/>
      <c r="N241" s="6"/>
      <c r="O241" s="6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x14ac:dyDescent="0.25">
      <c r="A242" s="43" t="s">
        <v>581</v>
      </c>
      <c r="B242" s="5"/>
      <c r="C242" s="6">
        <v>1</v>
      </c>
      <c r="D242" s="6"/>
      <c r="E242" s="6"/>
      <c r="F242" s="6"/>
      <c r="G242" s="6"/>
      <c r="H242" s="6"/>
      <c r="I242" s="19"/>
      <c r="J242" s="6"/>
      <c r="K242" s="6"/>
      <c r="L242" s="6"/>
      <c r="M242" s="19"/>
      <c r="N242" s="6"/>
      <c r="O242" s="6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x14ac:dyDescent="0.25">
      <c r="A243" s="43" t="s">
        <v>582</v>
      </c>
      <c r="B243" s="5"/>
      <c r="C243" s="6">
        <v>1</v>
      </c>
      <c r="D243" s="6"/>
      <c r="E243" s="6"/>
      <c r="F243" s="6"/>
      <c r="G243" s="6"/>
      <c r="H243" s="6"/>
      <c r="I243" s="19"/>
      <c r="J243" s="6"/>
      <c r="K243" s="6"/>
      <c r="L243" s="6"/>
      <c r="M243" s="19"/>
      <c r="N243" s="6"/>
      <c r="O243" s="6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x14ac:dyDescent="0.25">
      <c r="A244" s="43" t="s">
        <v>583</v>
      </c>
      <c r="B244" s="5"/>
      <c r="C244" s="6">
        <v>1</v>
      </c>
      <c r="D244" s="6"/>
      <c r="E244" s="6"/>
      <c r="F244" s="6"/>
      <c r="G244" s="6"/>
      <c r="H244" s="6"/>
      <c r="I244" s="19"/>
      <c r="J244" s="6"/>
      <c r="K244" s="6"/>
      <c r="L244" s="6"/>
      <c r="M244" s="19"/>
      <c r="N244" s="6"/>
      <c r="O244" s="6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x14ac:dyDescent="0.25">
      <c r="A245" s="43" t="s">
        <v>585</v>
      </c>
      <c r="B245" s="5"/>
      <c r="C245" s="5">
        <v>1</v>
      </c>
      <c r="D245" s="5"/>
      <c r="E245" s="5"/>
      <c r="F245" s="5"/>
      <c r="G245" s="5"/>
      <c r="H245" s="5"/>
      <c r="I245" s="20"/>
      <c r="J245" s="5"/>
      <c r="K245" s="5"/>
      <c r="L245" s="5"/>
      <c r="M245" s="20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x14ac:dyDescent="0.25">
      <c r="A246" s="43" t="s">
        <v>586</v>
      </c>
      <c r="B246" s="5"/>
      <c r="C246" s="5">
        <v>1</v>
      </c>
      <c r="D246" s="5"/>
      <c r="E246" s="5"/>
      <c r="F246" s="5"/>
      <c r="G246" s="5"/>
      <c r="H246" s="5"/>
      <c r="I246" s="20"/>
      <c r="J246" s="5"/>
      <c r="K246" s="5"/>
      <c r="L246" s="5"/>
      <c r="M246" s="20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x14ac:dyDescent="0.25">
      <c r="A247" s="69" t="s">
        <v>300</v>
      </c>
      <c r="B247" s="5"/>
      <c r="C247" s="5">
        <v>1</v>
      </c>
      <c r="D247" s="5"/>
      <c r="E247" s="5"/>
      <c r="F247" s="5"/>
      <c r="G247" s="5"/>
      <c r="H247" s="5"/>
      <c r="I247" s="20"/>
      <c r="J247" s="5"/>
      <c r="K247" s="5"/>
      <c r="L247" s="5"/>
      <c r="M247" s="20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x14ac:dyDescent="0.25">
      <c r="A248" s="43" t="s">
        <v>587</v>
      </c>
      <c r="B248" s="5"/>
      <c r="C248" s="5">
        <v>1</v>
      </c>
      <c r="D248" s="5"/>
      <c r="E248" s="5"/>
      <c r="F248" s="5"/>
      <c r="G248" s="5"/>
      <c r="H248" s="5"/>
      <c r="I248" s="20"/>
      <c r="J248" s="5"/>
      <c r="K248" s="5"/>
      <c r="L248" s="5"/>
      <c r="M248" s="20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x14ac:dyDescent="0.25">
      <c r="A249" s="43" t="s">
        <v>588</v>
      </c>
      <c r="B249" s="5"/>
      <c r="C249" s="5">
        <v>1</v>
      </c>
      <c r="D249" s="5"/>
      <c r="E249" s="5"/>
      <c r="F249" s="5"/>
      <c r="G249" s="5"/>
      <c r="H249" s="5"/>
      <c r="I249" s="20"/>
      <c r="J249" s="5"/>
      <c r="K249" s="5"/>
      <c r="L249" s="5"/>
      <c r="M249" s="20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x14ac:dyDescent="0.25">
      <c r="A250" s="43" t="s">
        <v>589</v>
      </c>
      <c r="B250" s="5"/>
      <c r="C250" s="5">
        <v>1</v>
      </c>
      <c r="D250" s="5"/>
      <c r="E250" s="5"/>
      <c r="F250" s="5"/>
      <c r="G250" s="5"/>
      <c r="H250" s="5"/>
      <c r="I250" s="20"/>
      <c r="J250" s="5"/>
      <c r="K250" s="5"/>
      <c r="L250" s="5"/>
      <c r="M250" s="20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x14ac:dyDescent="0.25">
      <c r="A251" s="43" t="s">
        <v>590</v>
      </c>
      <c r="B251" s="5"/>
      <c r="C251" s="5">
        <v>1</v>
      </c>
      <c r="D251" s="5"/>
      <c r="E251" s="5"/>
      <c r="F251" s="5"/>
      <c r="G251" s="5"/>
      <c r="H251" s="5"/>
      <c r="I251" s="20"/>
      <c r="J251" s="5"/>
      <c r="K251" s="5"/>
      <c r="L251" s="5"/>
      <c r="M251" s="20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x14ac:dyDescent="0.25">
      <c r="A252" s="43" t="s">
        <v>591</v>
      </c>
      <c r="B252" s="5"/>
      <c r="C252" s="5">
        <v>1</v>
      </c>
      <c r="D252" s="5"/>
      <c r="E252" s="5"/>
      <c r="F252" s="5"/>
      <c r="G252" s="5"/>
      <c r="H252" s="5"/>
      <c r="I252" s="20"/>
      <c r="J252" s="5"/>
      <c r="K252" s="5"/>
      <c r="L252" s="5"/>
      <c r="M252" s="20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x14ac:dyDescent="0.25">
      <c r="A253" s="43" t="s">
        <v>592</v>
      </c>
      <c r="B253" s="5"/>
      <c r="C253" s="5">
        <v>1</v>
      </c>
      <c r="D253" s="5"/>
      <c r="E253" s="5"/>
      <c r="F253" s="5"/>
      <c r="G253" s="5"/>
      <c r="H253" s="5"/>
      <c r="I253" s="20"/>
      <c r="J253" s="5"/>
      <c r="K253" s="5"/>
      <c r="L253" s="5"/>
      <c r="M253" s="20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x14ac:dyDescent="0.25">
      <c r="A254" s="43" t="s">
        <v>593</v>
      </c>
      <c r="B254" s="5"/>
      <c r="C254" s="5">
        <v>1</v>
      </c>
      <c r="D254" s="5"/>
      <c r="E254" s="5"/>
      <c r="F254" s="5"/>
      <c r="G254" s="5"/>
      <c r="H254" s="5"/>
      <c r="I254" s="20"/>
      <c r="J254" s="5"/>
      <c r="K254" s="5"/>
      <c r="L254" s="5"/>
      <c r="M254" s="20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x14ac:dyDescent="0.25">
      <c r="A255" s="43" t="s">
        <v>594</v>
      </c>
      <c r="B255" s="5"/>
      <c r="C255" s="5">
        <v>1</v>
      </c>
      <c r="D255" s="5"/>
      <c r="E255" s="5"/>
      <c r="F255" s="5"/>
      <c r="G255" s="5"/>
      <c r="H255" s="5"/>
      <c r="I255" s="20"/>
      <c r="J255" s="5"/>
      <c r="K255" s="5"/>
      <c r="L255" s="5"/>
      <c r="M255" s="20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x14ac:dyDescent="0.25">
      <c r="A256" s="43" t="s">
        <v>595</v>
      </c>
      <c r="B256" s="5"/>
      <c r="C256" s="5">
        <v>1</v>
      </c>
      <c r="D256" s="5"/>
      <c r="E256" s="5"/>
      <c r="F256" s="5"/>
      <c r="G256" s="5"/>
      <c r="H256" s="5"/>
      <c r="I256" s="20"/>
      <c r="J256" s="5"/>
      <c r="K256" s="5"/>
      <c r="L256" s="5"/>
      <c r="M256" s="20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x14ac:dyDescent="0.25">
      <c r="A257" s="43" t="s">
        <v>596</v>
      </c>
      <c r="B257" s="5"/>
      <c r="C257" s="5">
        <v>1</v>
      </c>
      <c r="D257" s="5"/>
      <c r="E257" s="5"/>
      <c r="F257" s="5"/>
      <c r="G257" s="5"/>
      <c r="H257" s="5"/>
      <c r="I257" s="20"/>
      <c r="J257" s="5"/>
      <c r="K257" s="5"/>
      <c r="L257" s="5"/>
      <c r="M257" s="20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x14ac:dyDescent="0.25">
      <c r="A258" s="43" t="s">
        <v>597</v>
      </c>
      <c r="B258" s="5"/>
      <c r="C258" s="5">
        <v>1</v>
      </c>
      <c r="D258" s="5"/>
      <c r="E258" s="5"/>
      <c r="F258" s="5"/>
      <c r="G258" s="5"/>
      <c r="H258" s="5"/>
      <c r="I258" s="20"/>
      <c r="J258" s="5"/>
      <c r="K258" s="5"/>
      <c r="L258" s="5"/>
      <c r="M258" s="20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x14ac:dyDescent="0.25">
      <c r="A259" s="43" t="s">
        <v>598</v>
      </c>
      <c r="B259" s="5"/>
      <c r="C259" s="5">
        <v>1</v>
      </c>
      <c r="D259" s="5"/>
      <c r="E259" s="5"/>
      <c r="F259" s="5"/>
      <c r="G259" s="5"/>
      <c r="H259" s="5"/>
      <c r="I259" s="20"/>
      <c r="J259" s="5"/>
      <c r="K259" s="5"/>
      <c r="L259" s="5"/>
      <c r="M259" s="20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x14ac:dyDescent="0.25">
      <c r="A260" s="58" t="s">
        <v>599</v>
      </c>
      <c r="B260" s="5"/>
      <c r="C260" s="5"/>
      <c r="D260" s="5"/>
      <c r="E260" s="5"/>
      <c r="F260" s="5">
        <v>1</v>
      </c>
      <c r="G260" s="5"/>
      <c r="H260" s="5"/>
      <c r="I260" s="20"/>
      <c r="J260" s="5"/>
      <c r="K260" s="5"/>
      <c r="L260" s="5"/>
      <c r="M260" s="20" t="s">
        <v>2069</v>
      </c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x14ac:dyDescent="0.25">
      <c r="A261" s="58" t="s">
        <v>600</v>
      </c>
      <c r="B261" s="5"/>
      <c r="C261" s="5"/>
      <c r="D261" s="5"/>
      <c r="E261" s="5"/>
      <c r="F261" s="5">
        <v>1</v>
      </c>
      <c r="G261" s="5"/>
      <c r="H261" s="5"/>
      <c r="I261" s="20"/>
      <c r="J261" s="5"/>
      <c r="K261" s="5"/>
      <c r="L261" s="5"/>
      <c r="M261" s="20" t="s">
        <v>2127</v>
      </c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x14ac:dyDescent="0.25">
      <c r="A262" s="58" t="s">
        <v>601</v>
      </c>
      <c r="B262" s="5"/>
      <c r="C262" s="5"/>
      <c r="D262" s="5"/>
      <c r="E262" s="5"/>
      <c r="F262" s="5"/>
      <c r="G262" s="5"/>
      <c r="H262" s="5"/>
      <c r="I262" s="20"/>
      <c r="J262" s="5">
        <v>1</v>
      </c>
      <c r="K262" s="5"/>
      <c r="L262" s="5"/>
      <c r="M262" s="20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x14ac:dyDescent="0.25">
      <c r="A263" s="58" t="s">
        <v>602</v>
      </c>
      <c r="B263" s="5"/>
      <c r="C263" s="5"/>
      <c r="D263" s="5"/>
      <c r="E263" s="5"/>
      <c r="F263" s="5">
        <v>1</v>
      </c>
      <c r="G263" s="5"/>
      <c r="H263" s="5"/>
      <c r="I263" s="20"/>
      <c r="J263" s="5"/>
      <c r="K263" s="5"/>
      <c r="L263" s="5"/>
      <c r="M263" s="20" t="s">
        <v>1752</v>
      </c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x14ac:dyDescent="0.25">
      <c r="A264" s="58" t="s">
        <v>603</v>
      </c>
      <c r="B264" s="5"/>
      <c r="C264" s="5"/>
      <c r="D264" s="5"/>
      <c r="E264" s="5"/>
      <c r="F264" s="5"/>
      <c r="G264" s="5"/>
      <c r="H264" s="5"/>
      <c r="I264" s="20"/>
      <c r="J264" s="5">
        <v>1</v>
      </c>
      <c r="K264" s="5"/>
      <c r="L264" s="5"/>
      <c r="M264" s="20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x14ac:dyDescent="0.25">
      <c r="A265" s="58"/>
      <c r="B265" s="5"/>
      <c r="C265" s="5"/>
      <c r="D265" s="5"/>
      <c r="E265" s="5"/>
      <c r="F265" s="5"/>
      <c r="G265" s="5"/>
      <c r="H265" s="5"/>
      <c r="I265" s="20"/>
      <c r="J265" s="5"/>
      <c r="K265" s="5"/>
      <c r="L265" s="5"/>
      <c r="M265" s="20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x14ac:dyDescent="0.25">
      <c r="A266" s="5"/>
      <c r="B266" s="5"/>
      <c r="C266" s="5"/>
      <c r="D266" s="5"/>
      <c r="E266" s="5"/>
      <c r="F266" s="5"/>
      <c r="G266" s="5"/>
      <c r="H266" s="5"/>
      <c r="I266" s="20"/>
      <c r="J266" s="5"/>
      <c r="K266" s="5"/>
      <c r="L266" s="5"/>
      <c r="M266" s="20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31.5" x14ac:dyDescent="0.25">
      <c r="A267" s="15" t="s">
        <v>6</v>
      </c>
      <c r="B267" s="4" t="s">
        <v>235</v>
      </c>
      <c r="C267" s="4">
        <f>SUM(C268:C300)</f>
        <v>21</v>
      </c>
      <c r="D267" s="4">
        <v>811</v>
      </c>
      <c r="E267" s="47" t="s">
        <v>2</v>
      </c>
      <c r="F267" s="4">
        <f>SUM(F268:F300)</f>
        <v>7</v>
      </c>
      <c r="G267" s="16">
        <f>SUM(G268:G299)</f>
        <v>0</v>
      </c>
      <c r="H267" s="16">
        <v>0</v>
      </c>
      <c r="I267" s="15"/>
      <c r="J267" s="16">
        <f>SUM(J268:J300)</f>
        <v>0</v>
      </c>
      <c r="K267" s="16">
        <f>SUM(K268:K299)</f>
        <v>0</v>
      </c>
      <c r="L267" s="16">
        <f>SUM(L268:L300)</f>
        <v>0</v>
      </c>
      <c r="M267" s="15"/>
      <c r="N267" s="16">
        <f>C267+G267+J267</f>
        <v>21</v>
      </c>
      <c r="O267" s="2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15" customHeight="1" x14ac:dyDescent="0.25">
      <c r="A268" s="43" t="s">
        <v>1273</v>
      </c>
      <c r="B268" s="5"/>
      <c r="C268" s="6">
        <v>1</v>
      </c>
      <c r="D268" s="6"/>
      <c r="E268" s="6"/>
      <c r="F268" s="6"/>
      <c r="G268" s="6"/>
      <c r="H268" s="6"/>
      <c r="I268" s="19"/>
      <c r="J268" s="6"/>
      <c r="K268" s="6"/>
      <c r="L268" s="6"/>
      <c r="M268" s="19"/>
      <c r="N268" s="6"/>
      <c r="O268" s="6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x14ac:dyDescent="0.25">
      <c r="A269" s="43" t="s">
        <v>1274</v>
      </c>
      <c r="B269" s="5"/>
      <c r="C269" s="6">
        <v>1</v>
      </c>
      <c r="D269" s="6"/>
      <c r="E269" s="6"/>
      <c r="F269" s="6"/>
      <c r="G269" s="6"/>
      <c r="H269" s="6"/>
      <c r="I269" s="19"/>
      <c r="J269" s="6"/>
      <c r="K269" s="6"/>
      <c r="L269" s="6"/>
      <c r="M269" s="19"/>
      <c r="N269" s="6"/>
      <c r="O269" s="6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x14ac:dyDescent="0.25">
      <c r="A270" s="43" t="s">
        <v>1275</v>
      </c>
      <c r="B270" s="5"/>
      <c r="C270" s="6">
        <v>1</v>
      </c>
      <c r="D270" s="6"/>
      <c r="E270" s="6"/>
      <c r="F270" s="6"/>
      <c r="G270" s="6"/>
      <c r="H270" s="6"/>
      <c r="I270" s="19"/>
      <c r="J270" s="6"/>
      <c r="K270" s="6"/>
      <c r="L270" s="6"/>
      <c r="M270" s="19"/>
      <c r="N270" s="6"/>
      <c r="O270" s="6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x14ac:dyDescent="0.25">
      <c r="A271" s="43" t="s">
        <v>1276</v>
      </c>
      <c r="B271" s="5"/>
      <c r="C271" s="6"/>
      <c r="D271" s="6"/>
      <c r="E271" s="6"/>
      <c r="F271" s="6">
        <v>1</v>
      </c>
      <c r="G271" s="6"/>
      <c r="H271" s="6"/>
      <c r="I271" s="19"/>
      <c r="J271" s="6"/>
      <c r="K271" s="6"/>
      <c r="L271" s="6"/>
      <c r="M271" s="19" t="s">
        <v>1847</v>
      </c>
      <c r="N271" s="6"/>
      <c r="O271" s="6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30" x14ac:dyDescent="0.25">
      <c r="A272" s="43" t="s">
        <v>1277</v>
      </c>
      <c r="B272" s="5"/>
      <c r="C272" s="6"/>
      <c r="D272" s="6"/>
      <c r="E272" s="6"/>
      <c r="F272" s="6">
        <v>1</v>
      </c>
      <c r="G272" s="6"/>
      <c r="H272" s="6"/>
      <c r="I272" s="19"/>
      <c r="J272" s="6"/>
      <c r="K272" s="6"/>
      <c r="L272" s="6"/>
      <c r="M272" s="19" t="s">
        <v>2120</v>
      </c>
      <c r="N272" s="6"/>
      <c r="O272" s="6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x14ac:dyDescent="0.25">
      <c r="A273" s="43" t="s">
        <v>1278</v>
      </c>
      <c r="B273" s="5"/>
      <c r="C273" s="6">
        <v>1</v>
      </c>
      <c r="D273" s="6"/>
      <c r="E273" s="6"/>
      <c r="F273" s="6"/>
      <c r="G273" s="6"/>
      <c r="H273" s="6"/>
      <c r="I273" s="19"/>
      <c r="J273" s="6"/>
      <c r="K273" s="6"/>
      <c r="L273" s="6"/>
      <c r="M273" s="19"/>
      <c r="N273" s="6"/>
      <c r="O273" s="6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30" x14ac:dyDescent="0.25">
      <c r="A274" s="43" t="s">
        <v>1279</v>
      </c>
      <c r="B274" s="5"/>
      <c r="C274" s="6"/>
      <c r="D274" s="6"/>
      <c r="E274" s="6"/>
      <c r="F274" s="6">
        <v>1</v>
      </c>
      <c r="G274" s="7"/>
      <c r="H274" s="6"/>
      <c r="I274" s="19"/>
      <c r="J274" s="6"/>
      <c r="K274" s="6"/>
      <c r="L274" s="6"/>
      <c r="M274" s="19" t="s">
        <v>2145</v>
      </c>
      <c r="N274" s="6"/>
      <c r="O274" s="6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x14ac:dyDescent="0.25">
      <c r="A275" s="43" t="s">
        <v>1280</v>
      </c>
      <c r="B275" s="5"/>
      <c r="C275" s="6">
        <v>1</v>
      </c>
      <c r="D275" s="6"/>
      <c r="E275" s="6"/>
      <c r="F275" s="6"/>
      <c r="G275" s="7"/>
      <c r="H275" s="6"/>
      <c r="I275" s="19"/>
      <c r="J275" s="6"/>
      <c r="K275" s="6"/>
      <c r="L275" s="6"/>
      <c r="M275" s="19"/>
      <c r="N275" s="6"/>
      <c r="O275" s="6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x14ac:dyDescent="0.25">
      <c r="A276" s="43" t="s">
        <v>1281</v>
      </c>
      <c r="B276" s="5"/>
      <c r="C276" s="6">
        <v>1</v>
      </c>
      <c r="D276" s="6"/>
      <c r="E276" s="6"/>
      <c r="F276" s="6"/>
      <c r="G276" s="6"/>
      <c r="H276" s="6"/>
      <c r="I276" s="19"/>
      <c r="J276" s="6"/>
      <c r="K276" s="6"/>
      <c r="L276" s="6"/>
      <c r="M276" s="19"/>
      <c r="N276" s="6"/>
      <c r="O276" s="6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x14ac:dyDescent="0.25">
      <c r="A277" s="43" t="s">
        <v>1282</v>
      </c>
      <c r="B277" s="5"/>
      <c r="C277" s="6">
        <v>1</v>
      </c>
      <c r="D277" s="6"/>
      <c r="E277" s="6"/>
      <c r="F277" s="6"/>
      <c r="G277" s="6"/>
      <c r="H277" s="6"/>
      <c r="I277" s="19"/>
      <c r="J277" s="6"/>
      <c r="K277" s="6"/>
      <c r="L277" s="6"/>
      <c r="M277" s="19"/>
      <c r="N277" s="6"/>
      <c r="O277" s="6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30" x14ac:dyDescent="0.25">
      <c r="A278" s="43" t="s">
        <v>1283</v>
      </c>
      <c r="B278" s="5"/>
      <c r="C278" s="6"/>
      <c r="D278" s="6"/>
      <c r="E278" s="6"/>
      <c r="F278" s="6">
        <v>1</v>
      </c>
      <c r="G278" s="6"/>
      <c r="H278" s="6"/>
      <c r="I278" s="19"/>
      <c r="J278" s="6"/>
      <c r="K278" s="6"/>
      <c r="L278" s="6"/>
      <c r="M278" s="19" t="s">
        <v>2113</v>
      </c>
      <c r="N278" s="6"/>
      <c r="O278" s="6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x14ac:dyDescent="0.25">
      <c r="A279" s="43" t="s">
        <v>1284</v>
      </c>
      <c r="B279" s="5"/>
      <c r="C279" s="5">
        <v>1</v>
      </c>
      <c r="D279" s="5"/>
      <c r="E279" s="5"/>
      <c r="F279" s="5"/>
      <c r="G279" s="5"/>
      <c r="H279" s="5"/>
      <c r="I279" s="20"/>
      <c r="J279" s="5"/>
      <c r="K279" s="5"/>
      <c r="L279" s="5"/>
      <c r="M279" s="20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x14ac:dyDescent="0.25">
      <c r="A280" s="43" t="s">
        <v>1285</v>
      </c>
      <c r="B280" s="5"/>
      <c r="C280" s="5">
        <v>1</v>
      </c>
      <c r="D280" s="5"/>
      <c r="E280" s="5"/>
      <c r="F280" s="5"/>
      <c r="G280" s="5"/>
      <c r="H280" s="5"/>
      <c r="I280" s="20"/>
      <c r="J280" s="5"/>
      <c r="K280" s="5"/>
      <c r="L280" s="5"/>
      <c r="M280" s="20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x14ac:dyDescent="0.25">
      <c r="A281" s="43" t="s">
        <v>1286</v>
      </c>
      <c r="B281" s="5"/>
      <c r="C281" s="5">
        <v>1</v>
      </c>
      <c r="D281" s="5"/>
      <c r="E281" s="5"/>
      <c r="F281" s="5"/>
      <c r="G281" s="5"/>
      <c r="H281" s="5"/>
      <c r="I281" s="20"/>
      <c r="J281" s="5"/>
      <c r="K281" s="5"/>
      <c r="L281" s="5"/>
      <c r="M281" s="20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x14ac:dyDescent="0.25">
      <c r="A282" s="43" t="s">
        <v>1287</v>
      </c>
      <c r="B282" s="5"/>
      <c r="C282" s="5"/>
      <c r="D282" s="5"/>
      <c r="E282" s="5"/>
      <c r="F282" s="5">
        <v>1</v>
      </c>
      <c r="G282" s="5"/>
      <c r="H282" s="5"/>
      <c r="I282" s="20"/>
      <c r="J282" s="5"/>
      <c r="K282" s="5"/>
      <c r="L282" s="5"/>
      <c r="M282" s="20" t="s">
        <v>1300</v>
      </c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x14ac:dyDescent="0.25">
      <c r="A283" s="43" t="s">
        <v>1288</v>
      </c>
      <c r="B283" s="5"/>
      <c r="C283" s="5">
        <v>1</v>
      </c>
      <c r="D283" s="5"/>
      <c r="E283" s="5"/>
      <c r="F283" s="5"/>
      <c r="G283" s="5"/>
      <c r="H283" s="5"/>
      <c r="I283" s="20"/>
      <c r="J283" s="5"/>
      <c r="K283" s="5"/>
      <c r="L283" s="5"/>
      <c r="M283" s="20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x14ac:dyDescent="0.25">
      <c r="A284" s="43" t="s">
        <v>1289</v>
      </c>
      <c r="B284" s="5"/>
      <c r="C284" s="5">
        <v>1</v>
      </c>
      <c r="D284" s="5"/>
      <c r="E284" s="5"/>
      <c r="F284" s="5"/>
      <c r="G284" s="5"/>
      <c r="H284" s="5"/>
      <c r="I284" s="20"/>
      <c r="J284" s="5"/>
      <c r="K284" s="5"/>
      <c r="L284" s="5"/>
      <c r="M284" s="20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5" x14ac:dyDescent="0.25">
      <c r="A285" s="43" t="s">
        <v>1290</v>
      </c>
      <c r="B285" s="5"/>
      <c r="C285" s="5">
        <v>1</v>
      </c>
      <c r="D285" s="5"/>
      <c r="E285" s="5"/>
      <c r="F285" s="5"/>
      <c r="G285" s="5"/>
      <c r="H285" s="5"/>
      <c r="I285" s="20"/>
      <c r="J285" s="5"/>
      <c r="K285" s="5"/>
      <c r="L285" s="5"/>
      <c r="M285" s="20" t="s">
        <v>2151</v>
      </c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x14ac:dyDescent="0.25">
      <c r="A286" s="43" t="s">
        <v>1291</v>
      </c>
      <c r="B286" s="5"/>
      <c r="C286" s="5">
        <v>1</v>
      </c>
      <c r="D286" s="5"/>
      <c r="E286" s="5"/>
      <c r="F286" s="5"/>
      <c r="G286" s="5"/>
      <c r="H286" s="5"/>
      <c r="I286" s="20"/>
      <c r="J286" s="5"/>
      <c r="K286" s="5"/>
      <c r="L286" s="5"/>
      <c r="M286" s="20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x14ac:dyDescent="0.25">
      <c r="A287" s="43" t="s">
        <v>1292</v>
      </c>
      <c r="B287" s="5"/>
      <c r="C287" s="5">
        <v>1</v>
      </c>
      <c r="D287" s="5"/>
      <c r="E287" s="5"/>
      <c r="F287" s="5"/>
      <c r="G287" s="5"/>
      <c r="H287" s="5"/>
      <c r="I287" s="20"/>
      <c r="J287" s="5"/>
      <c r="K287" s="5"/>
      <c r="L287" s="5"/>
      <c r="M287" s="20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x14ac:dyDescent="0.25">
      <c r="A288" s="43" t="s">
        <v>1293</v>
      </c>
      <c r="B288" s="5"/>
      <c r="C288" s="5">
        <v>1</v>
      </c>
      <c r="D288" s="5"/>
      <c r="E288" s="5"/>
      <c r="F288" s="5"/>
      <c r="G288" s="5"/>
      <c r="H288" s="5"/>
      <c r="I288" s="20"/>
      <c r="J288" s="5"/>
      <c r="K288" s="5"/>
      <c r="L288" s="5"/>
      <c r="M288" s="20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x14ac:dyDescent="0.25">
      <c r="A289" s="43" t="s">
        <v>1294</v>
      </c>
      <c r="B289" s="5"/>
      <c r="C289" s="5">
        <v>1</v>
      </c>
      <c r="D289" s="5"/>
      <c r="E289" s="5"/>
      <c r="F289" s="5"/>
      <c r="G289" s="5"/>
      <c r="H289" s="5"/>
      <c r="I289" s="20"/>
      <c r="J289" s="5"/>
      <c r="K289" s="5"/>
      <c r="L289" s="5"/>
      <c r="M289" s="20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x14ac:dyDescent="0.25">
      <c r="A290" s="43" t="s">
        <v>1295</v>
      </c>
      <c r="B290" s="5"/>
      <c r="C290" s="5">
        <v>1</v>
      </c>
      <c r="D290" s="5"/>
      <c r="E290" s="5"/>
      <c r="F290" s="5"/>
      <c r="G290" s="5"/>
      <c r="H290" s="5"/>
      <c r="I290" s="20"/>
      <c r="J290" s="5"/>
      <c r="K290" s="5"/>
      <c r="L290" s="5"/>
      <c r="M290" s="20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x14ac:dyDescent="0.25">
      <c r="A291" s="43" t="s">
        <v>1296</v>
      </c>
      <c r="B291" s="5"/>
      <c r="C291" s="5">
        <v>1</v>
      </c>
      <c r="D291" s="5"/>
      <c r="E291" s="5"/>
      <c r="F291" s="5"/>
      <c r="G291" s="5"/>
      <c r="H291" s="5"/>
      <c r="I291" s="20"/>
      <c r="J291" s="5"/>
      <c r="K291" s="5"/>
      <c r="L291" s="5"/>
      <c r="M291" s="20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x14ac:dyDescent="0.25">
      <c r="A292" s="43" t="s">
        <v>1297</v>
      </c>
      <c r="B292" s="5"/>
      <c r="C292" s="5">
        <v>1</v>
      </c>
      <c r="D292" s="5"/>
      <c r="E292" s="5"/>
      <c r="F292" s="5"/>
      <c r="G292" s="5"/>
      <c r="H292" s="5"/>
      <c r="I292" s="20"/>
      <c r="J292" s="5"/>
      <c r="K292" s="5"/>
      <c r="L292" s="5"/>
      <c r="M292" s="20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x14ac:dyDescent="0.25">
      <c r="A293" s="43" t="s">
        <v>1298</v>
      </c>
      <c r="B293" s="5"/>
      <c r="C293" s="5"/>
      <c r="D293" s="5"/>
      <c r="E293" s="5"/>
      <c r="F293" s="5">
        <v>1</v>
      </c>
      <c r="G293" s="5"/>
      <c r="H293" s="5"/>
      <c r="I293" s="20"/>
      <c r="J293" s="5"/>
      <c r="K293" s="5"/>
      <c r="L293" s="5"/>
      <c r="M293" s="20" t="s">
        <v>1841</v>
      </c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x14ac:dyDescent="0.25">
      <c r="A294" s="43" t="s">
        <v>2094</v>
      </c>
      <c r="B294" s="5"/>
      <c r="C294" s="5"/>
      <c r="D294" s="5"/>
      <c r="E294" s="5"/>
      <c r="F294" s="5">
        <v>1</v>
      </c>
      <c r="G294" s="5"/>
      <c r="H294" s="5"/>
      <c r="I294" s="20"/>
      <c r="J294" s="5"/>
      <c r="K294" s="5"/>
      <c r="L294" s="5"/>
      <c r="M294" s="20" t="s">
        <v>2095</v>
      </c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x14ac:dyDescent="0.25">
      <c r="A295" s="6" t="s">
        <v>1299</v>
      </c>
      <c r="B295" s="5"/>
      <c r="C295" s="5">
        <v>1</v>
      </c>
      <c r="D295" s="5"/>
      <c r="E295" s="5"/>
      <c r="F295" s="5"/>
      <c r="G295" s="5"/>
      <c r="H295" s="5"/>
      <c r="I295" s="20"/>
      <c r="J295" s="5"/>
      <c r="K295" s="5"/>
      <c r="L295" s="5"/>
      <c r="M295" s="20" t="s">
        <v>1851</v>
      </c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x14ac:dyDescent="0.25">
      <c r="A296" s="5"/>
      <c r="B296" s="5"/>
      <c r="C296" s="5"/>
      <c r="D296" s="5"/>
      <c r="E296" s="5"/>
      <c r="F296" s="5"/>
      <c r="G296" s="5"/>
      <c r="H296" s="5"/>
      <c r="I296" s="20"/>
      <c r="J296" s="5"/>
      <c r="K296" s="5"/>
      <c r="L296" s="5"/>
      <c r="M296" s="20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x14ac:dyDescent="0.25">
      <c r="A297" s="5"/>
      <c r="B297" s="5"/>
      <c r="C297" s="5"/>
      <c r="D297" s="5"/>
      <c r="E297" s="5"/>
      <c r="F297" s="5"/>
      <c r="G297" s="5"/>
      <c r="H297" s="5"/>
      <c r="I297" s="20"/>
      <c r="J297" s="5"/>
      <c r="K297" s="5"/>
      <c r="L297" s="5"/>
      <c r="M297" s="20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x14ac:dyDescent="0.25">
      <c r="A298" s="5"/>
      <c r="B298" s="5"/>
      <c r="C298" s="5"/>
      <c r="D298" s="5"/>
      <c r="E298" s="5"/>
      <c r="F298" s="5"/>
      <c r="G298" s="5"/>
      <c r="H298" s="5"/>
      <c r="I298" s="20"/>
      <c r="J298" s="5"/>
      <c r="K298" s="5"/>
      <c r="L298" s="5"/>
      <c r="M298" s="20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x14ac:dyDescent="0.25">
      <c r="A299" s="5"/>
      <c r="B299" s="5"/>
      <c r="C299" s="5"/>
      <c r="D299" s="5"/>
      <c r="E299" s="5"/>
      <c r="F299" s="5"/>
      <c r="G299" s="5"/>
      <c r="H299" s="5"/>
      <c r="I299" s="20"/>
      <c r="J299" s="5"/>
      <c r="K299" s="5"/>
      <c r="L299" s="5"/>
      <c r="M299" s="20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x14ac:dyDescent="0.25">
      <c r="A300" s="5"/>
      <c r="B300" s="5"/>
      <c r="C300" s="5"/>
      <c r="D300" s="5"/>
      <c r="E300" s="5"/>
      <c r="F300" s="5"/>
      <c r="G300" s="5"/>
      <c r="H300" s="5"/>
      <c r="I300" s="20"/>
      <c r="J300" s="5"/>
      <c r="K300" s="5"/>
      <c r="L300" s="5"/>
      <c r="M300" s="20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32.25" customHeight="1" x14ac:dyDescent="0.25">
      <c r="A301" s="15"/>
      <c r="B301" s="4" t="s">
        <v>320</v>
      </c>
      <c r="C301" s="4">
        <f>SUM(C302:C333)</f>
        <v>22</v>
      </c>
      <c r="D301" s="4">
        <v>911</v>
      </c>
      <c r="E301" s="49" t="s">
        <v>319</v>
      </c>
      <c r="F301" s="4">
        <f>SUM(F302:F333)</f>
        <v>3</v>
      </c>
      <c r="G301" s="16">
        <f>SUM(G302:G333)</f>
        <v>0</v>
      </c>
      <c r="H301" s="16">
        <v>0</v>
      </c>
      <c r="I301" s="15"/>
      <c r="J301" s="16">
        <f>SUM(J302:J333)</f>
        <v>0</v>
      </c>
      <c r="K301" s="16">
        <f>SUM(K302:K333)</f>
        <v>0</v>
      </c>
      <c r="L301" s="16">
        <f>SUM(L302:L333)</f>
        <v>0</v>
      </c>
      <c r="M301" s="15"/>
      <c r="N301" s="16">
        <f>C301+G301+J301</f>
        <v>22</v>
      </c>
      <c r="O301" s="2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x14ac:dyDescent="0.25">
      <c r="A302" s="43" t="s">
        <v>321</v>
      </c>
      <c r="B302" s="5"/>
      <c r="C302" s="6">
        <v>1</v>
      </c>
      <c r="D302" s="6"/>
      <c r="E302" s="6"/>
      <c r="F302" s="6"/>
      <c r="G302" s="6"/>
      <c r="H302" s="6"/>
      <c r="I302" s="19"/>
      <c r="J302" s="6"/>
      <c r="K302" s="6"/>
      <c r="L302" s="6"/>
      <c r="M302" s="19"/>
      <c r="N302" s="6"/>
      <c r="O302" s="6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x14ac:dyDescent="0.25">
      <c r="A303" s="43" t="s">
        <v>322</v>
      </c>
      <c r="B303" s="5"/>
      <c r="C303" s="6"/>
      <c r="D303" s="6"/>
      <c r="E303" s="6"/>
      <c r="F303" s="6">
        <v>1</v>
      </c>
      <c r="G303" s="6"/>
      <c r="H303" s="6"/>
      <c r="I303" s="19"/>
      <c r="J303" s="6"/>
      <c r="K303" s="6"/>
      <c r="L303" s="6"/>
      <c r="M303" s="19" t="s">
        <v>1985</v>
      </c>
      <c r="N303" s="6"/>
      <c r="O303" s="6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x14ac:dyDescent="0.25">
      <c r="A304" s="43" t="s">
        <v>323</v>
      </c>
      <c r="B304" s="5"/>
      <c r="C304" s="6">
        <v>1</v>
      </c>
      <c r="D304" s="6"/>
      <c r="E304" s="6"/>
      <c r="F304" s="6"/>
      <c r="G304" s="6"/>
      <c r="H304" s="6"/>
      <c r="I304" s="19"/>
      <c r="J304" s="6"/>
      <c r="K304" s="6"/>
      <c r="L304" s="6"/>
      <c r="M304" s="19"/>
      <c r="N304" s="6"/>
      <c r="O304" s="6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x14ac:dyDescent="0.25">
      <c r="A305" s="43" t="s">
        <v>324</v>
      </c>
      <c r="B305" s="5"/>
      <c r="C305" s="6">
        <v>1</v>
      </c>
      <c r="D305" s="6"/>
      <c r="E305" s="6"/>
      <c r="F305" s="6"/>
      <c r="G305" s="6"/>
      <c r="H305" s="6"/>
      <c r="I305" s="19"/>
      <c r="J305" s="6"/>
      <c r="K305" s="6"/>
      <c r="L305" s="6"/>
      <c r="M305" s="19"/>
      <c r="N305" s="6"/>
      <c r="O305" s="6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x14ac:dyDescent="0.25">
      <c r="A306" s="43" t="s">
        <v>325</v>
      </c>
      <c r="B306" s="5"/>
      <c r="C306" s="6">
        <v>1</v>
      </c>
      <c r="D306" s="6"/>
      <c r="E306" s="6"/>
      <c r="F306" s="6"/>
      <c r="G306" s="6"/>
      <c r="H306" s="6"/>
      <c r="I306" s="19"/>
      <c r="J306" s="6"/>
      <c r="K306" s="6"/>
      <c r="L306" s="6"/>
      <c r="M306" s="19"/>
      <c r="N306" s="6"/>
      <c r="O306" s="6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x14ac:dyDescent="0.25">
      <c r="A307" s="43" t="s">
        <v>326</v>
      </c>
      <c r="B307" s="5"/>
      <c r="C307" s="6">
        <v>1</v>
      </c>
      <c r="D307" s="6"/>
      <c r="E307" s="6"/>
      <c r="F307" s="6"/>
      <c r="G307" s="6"/>
      <c r="H307" s="6"/>
      <c r="I307" s="19"/>
      <c r="J307" s="6"/>
      <c r="K307" s="6"/>
      <c r="L307" s="6"/>
      <c r="M307" s="19"/>
      <c r="N307" s="6"/>
      <c r="O307" s="6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x14ac:dyDescent="0.25">
      <c r="A308" s="43" t="s">
        <v>327</v>
      </c>
      <c r="B308" s="5"/>
      <c r="C308" s="6">
        <v>1</v>
      </c>
      <c r="D308" s="6"/>
      <c r="E308" s="6"/>
      <c r="F308" s="6"/>
      <c r="G308" s="6"/>
      <c r="H308" s="6"/>
      <c r="I308" s="19"/>
      <c r="J308" s="6"/>
      <c r="K308" s="6"/>
      <c r="L308" s="6"/>
      <c r="M308" s="19"/>
      <c r="N308" s="6"/>
      <c r="O308" s="6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x14ac:dyDescent="0.25">
      <c r="A309" s="43" t="s">
        <v>328</v>
      </c>
      <c r="B309" s="5"/>
      <c r="C309" s="6">
        <v>1</v>
      </c>
      <c r="D309" s="6"/>
      <c r="E309" s="6"/>
      <c r="F309" s="6"/>
      <c r="G309" s="6"/>
      <c r="H309" s="6"/>
      <c r="I309" s="19"/>
      <c r="J309" s="6"/>
      <c r="K309" s="6"/>
      <c r="L309" s="6"/>
      <c r="M309" s="19"/>
      <c r="N309" s="6"/>
      <c r="O309" s="6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x14ac:dyDescent="0.25">
      <c r="A310" s="43" t="s">
        <v>329</v>
      </c>
      <c r="B310" s="5"/>
      <c r="C310" s="6">
        <v>1</v>
      </c>
      <c r="D310" s="6"/>
      <c r="E310" s="6"/>
      <c r="F310" s="6"/>
      <c r="G310" s="6"/>
      <c r="H310" s="6"/>
      <c r="I310" s="19"/>
      <c r="J310" s="6"/>
      <c r="K310" s="6"/>
      <c r="L310" s="6"/>
      <c r="M310" s="19"/>
      <c r="N310" s="6"/>
      <c r="O310" s="6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x14ac:dyDescent="0.25">
      <c r="A311" s="43" t="s">
        <v>330</v>
      </c>
      <c r="B311" s="5"/>
      <c r="C311" s="6">
        <v>1</v>
      </c>
      <c r="D311" s="6"/>
      <c r="E311" s="6"/>
      <c r="F311" s="6"/>
      <c r="G311" s="6"/>
      <c r="H311" s="6"/>
      <c r="I311" s="19"/>
      <c r="J311" s="6"/>
      <c r="K311" s="6"/>
      <c r="L311" s="6"/>
      <c r="M311" s="19"/>
      <c r="N311" s="6"/>
      <c r="O311" s="6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x14ac:dyDescent="0.25">
      <c r="A312" s="43" t="s">
        <v>331</v>
      </c>
      <c r="B312" s="5"/>
      <c r="C312" s="6">
        <v>1</v>
      </c>
      <c r="D312" s="6"/>
      <c r="E312" s="6"/>
      <c r="F312" s="6"/>
      <c r="G312" s="6"/>
      <c r="H312" s="6"/>
      <c r="I312" s="19"/>
      <c r="J312" s="6"/>
      <c r="K312" s="6"/>
      <c r="L312" s="6"/>
      <c r="M312" s="19"/>
      <c r="N312" s="6"/>
      <c r="O312" s="6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x14ac:dyDescent="0.25">
      <c r="A313" s="43" t="s">
        <v>332</v>
      </c>
      <c r="B313" s="5"/>
      <c r="C313" s="5">
        <v>1</v>
      </c>
      <c r="D313" s="5"/>
      <c r="E313" s="5"/>
      <c r="F313" s="5"/>
      <c r="G313" s="5"/>
      <c r="H313" s="5"/>
      <c r="I313" s="20"/>
      <c r="J313" s="5"/>
      <c r="K313" s="5"/>
      <c r="L313" s="5"/>
      <c r="M313" s="20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x14ac:dyDescent="0.25">
      <c r="A314" s="43" t="s">
        <v>333</v>
      </c>
      <c r="B314" s="5"/>
      <c r="C314" s="5">
        <v>1</v>
      </c>
      <c r="D314" s="5"/>
      <c r="E314" s="5"/>
      <c r="F314" s="5"/>
      <c r="G314" s="5"/>
      <c r="H314" s="5"/>
      <c r="I314" s="20"/>
      <c r="J314" s="5"/>
      <c r="K314" s="5"/>
      <c r="L314" s="5"/>
      <c r="M314" s="20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x14ac:dyDescent="0.25">
      <c r="A315" s="43" t="s">
        <v>334</v>
      </c>
      <c r="B315" s="5"/>
      <c r="C315" s="5">
        <v>1</v>
      </c>
      <c r="D315" s="5"/>
      <c r="E315" s="5"/>
      <c r="F315" s="5"/>
      <c r="G315" s="5"/>
      <c r="H315" s="5"/>
      <c r="I315" s="20"/>
      <c r="J315" s="5"/>
      <c r="K315" s="5"/>
      <c r="L315" s="5"/>
      <c r="M315" s="20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0" x14ac:dyDescent="0.25">
      <c r="A316" s="43" t="s">
        <v>1853</v>
      </c>
      <c r="B316" s="5"/>
      <c r="C316" s="5"/>
      <c r="D316" s="5"/>
      <c r="E316" s="5"/>
      <c r="F316" s="5">
        <v>1</v>
      </c>
      <c r="G316" s="5"/>
      <c r="H316" s="5"/>
      <c r="I316" s="20"/>
      <c r="J316" s="5"/>
      <c r="K316" s="5"/>
      <c r="L316" s="5"/>
      <c r="M316" s="20" t="s">
        <v>2139</v>
      </c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x14ac:dyDescent="0.25">
      <c r="A317" s="43" t="s">
        <v>335</v>
      </c>
      <c r="B317" s="5"/>
      <c r="C317" s="5">
        <v>1</v>
      </c>
      <c r="D317" s="5"/>
      <c r="E317" s="5"/>
      <c r="F317" s="5"/>
      <c r="G317" s="5"/>
      <c r="H317" s="5"/>
      <c r="I317" s="20"/>
      <c r="J317" s="5"/>
      <c r="K317" s="5"/>
      <c r="L317" s="5"/>
      <c r="M317" s="20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x14ac:dyDescent="0.25">
      <c r="A318" s="43" t="s">
        <v>336</v>
      </c>
      <c r="B318" s="5"/>
      <c r="C318" s="5">
        <v>1</v>
      </c>
      <c r="D318" s="5"/>
      <c r="E318" s="5"/>
      <c r="F318" s="5"/>
      <c r="G318" s="5"/>
      <c r="H318" s="5"/>
      <c r="I318" s="20"/>
      <c r="J318" s="5"/>
      <c r="K318" s="5"/>
      <c r="L318" s="5"/>
      <c r="M318" s="20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x14ac:dyDescent="0.25">
      <c r="A319" s="43" t="s">
        <v>337</v>
      </c>
      <c r="B319" s="5"/>
      <c r="C319" s="5">
        <v>1</v>
      </c>
      <c r="D319" s="5"/>
      <c r="E319" s="5"/>
      <c r="F319" s="5"/>
      <c r="G319" s="5"/>
      <c r="H319" s="5"/>
      <c r="I319" s="20"/>
      <c r="J319" s="5"/>
      <c r="K319" s="5"/>
      <c r="L319" s="5"/>
      <c r="M319" s="20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x14ac:dyDescent="0.25">
      <c r="A320" s="43" t="s">
        <v>338</v>
      </c>
      <c r="B320" s="5"/>
      <c r="C320" s="5">
        <v>1</v>
      </c>
      <c r="D320" s="5"/>
      <c r="E320" s="5"/>
      <c r="F320" s="5"/>
      <c r="G320" s="5"/>
      <c r="H320" s="5"/>
      <c r="I320" s="20"/>
      <c r="J320" s="5"/>
      <c r="K320" s="5"/>
      <c r="L320" s="5"/>
      <c r="M320" s="20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30" x14ac:dyDescent="0.25">
      <c r="A321" s="43" t="s">
        <v>339</v>
      </c>
      <c r="B321" s="5"/>
      <c r="C321" s="5"/>
      <c r="D321" s="5"/>
      <c r="E321" s="5"/>
      <c r="F321" s="5">
        <v>1</v>
      </c>
      <c r="G321" s="5"/>
      <c r="H321" s="5"/>
      <c r="I321" s="20"/>
      <c r="J321" s="5"/>
      <c r="K321" s="5"/>
      <c r="L321" s="5"/>
      <c r="M321" s="20" t="s">
        <v>2146</v>
      </c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x14ac:dyDescent="0.25">
      <c r="A322" s="43" t="s">
        <v>340</v>
      </c>
      <c r="B322" s="5"/>
      <c r="C322" s="5">
        <v>1</v>
      </c>
      <c r="D322" s="5"/>
      <c r="E322" s="5"/>
      <c r="F322" s="5"/>
      <c r="G322" s="5"/>
      <c r="H322" s="5"/>
      <c r="I322" s="20"/>
      <c r="J322" s="5"/>
      <c r="K322" s="5"/>
      <c r="L322" s="5"/>
      <c r="M322" s="20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x14ac:dyDescent="0.25">
      <c r="A323" s="43" t="s">
        <v>341</v>
      </c>
      <c r="B323" s="5"/>
      <c r="C323" s="5">
        <v>1</v>
      </c>
      <c r="D323" s="5"/>
      <c r="E323" s="5"/>
      <c r="F323" s="5"/>
      <c r="G323" s="5"/>
      <c r="H323" s="5"/>
      <c r="I323" s="20"/>
      <c r="J323" s="5"/>
      <c r="K323" s="5"/>
      <c r="L323" s="5"/>
      <c r="M323" s="20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x14ac:dyDescent="0.25">
      <c r="A324" s="43" t="s">
        <v>342</v>
      </c>
      <c r="B324" s="5"/>
      <c r="C324" s="5">
        <v>1</v>
      </c>
      <c r="D324" s="5"/>
      <c r="E324" s="5"/>
      <c r="F324" s="5"/>
      <c r="G324" s="5"/>
      <c r="H324" s="5"/>
      <c r="I324" s="20"/>
      <c r="J324" s="5"/>
      <c r="K324" s="5"/>
      <c r="L324" s="5"/>
      <c r="M324" s="20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x14ac:dyDescent="0.25">
      <c r="A325" s="43" t="s">
        <v>343</v>
      </c>
      <c r="B325" s="5"/>
      <c r="C325" s="5">
        <v>1</v>
      </c>
      <c r="D325" s="5"/>
      <c r="E325" s="5"/>
      <c r="F325" s="5"/>
      <c r="G325" s="5"/>
      <c r="H325" s="5"/>
      <c r="I325" s="20"/>
      <c r="J325" s="5"/>
      <c r="K325" s="5"/>
      <c r="L325" s="5"/>
      <c r="M325" s="20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x14ac:dyDescent="0.25">
      <c r="A326" s="6" t="s">
        <v>344</v>
      </c>
      <c r="B326" s="5"/>
      <c r="C326" s="5">
        <v>1</v>
      </c>
      <c r="D326" s="5"/>
      <c r="E326" s="5"/>
      <c r="F326" s="5"/>
      <c r="G326" s="5"/>
      <c r="H326" s="5"/>
      <c r="I326" s="20"/>
      <c r="J326" s="5"/>
      <c r="K326" s="5"/>
      <c r="L326" s="5"/>
      <c r="M326" s="20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x14ac:dyDescent="0.25">
      <c r="A327" s="5"/>
      <c r="B327" s="5"/>
      <c r="C327" s="5"/>
      <c r="D327" s="5"/>
      <c r="E327" s="5"/>
      <c r="F327" s="5"/>
      <c r="G327" s="5"/>
      <c r="H327" s="5"/>
      <c r="I327" s="20"/>
      <c r="J327" s="5"/>
      <c r="K327" s="5"/>
      <c r="L327" s="5"/>
      <c r="M327" s="20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x14ac:dyDescent="0.25">
      <c r="A328" s="5"/>
      <c r="B328" s="5"/>
      <c r="C328" s="5"/>
      <c r="D328" s="5"/>
      <c r="E328" s="5"/>
      <c r="F328" s="5"/>
      <c r="G328" s="5"/>
      <c r="H328" s="5"/>
      <c r="I328" s="20"/>
      <c r="J328" s="5"/>
      <c r="K328" s="5"/>
      <c r="L328" s="5"/>
      <c r="M328" s="20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x14ac:dyDescent="0.25">
      <c r="A329" s="5"/>
      <c r="B329" s="5"/>
      <c r="C329" s="5"/>
      <c r="D329" s="5"/>
      <c r="E329" s="5"/>
      <c r="F329" s="5"/>
      <c r="G329" s="5"/>
      <c r="H329" s="5"/>
      <c r="I329" s="20"/>
      <c r="J329" s="5"/>
      <c r="K329" s="5"/>
      <c r="L329" s="5"/>
      <c r="M329" s="20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x14ac:dyDescent="0.25">
      <c r="A330" s="5"/>
      <c r="B330" s="5"/>
      <c r="C330" s="5"/>
      <c r="D330" s="5"/>
      <c r="E330" s="5"/>
      <c r="F330" s="5"/>
      <c r="G330" s="5"/>
      <c r="H330" s="5"/>
      <c r="I330" s="20"/>
      <c r="J330" s="5"/>
      <c r="K330" s="5"/>
      <c r="L330" s="5"/>
      <c r="M330" s="20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x14ac:dyDescent="0.25">
      <c r="A331" s="5"/>
      <c r="B331" s="5"/>
      <c r="C331" s="5"/>
      <c r="D331" s="5"/>
      <c r="E331" s="5"/>
      <c r="F331" s="5"/>
      <c r="G331" s="5"/>
      <c r="H331" s="5"/>
      <c r="I331" s="20"/>
      <c r="J331" s="5"/>
      <c r="K331" s="5"/>
      <c r="L331" s="5"/>
      <c r="M331" s="20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x14ac:dyDescent="0.25">
      <c r="A332" s="5"/>
      <c r="B332" s="5"/>
      <c r="C332" s="5"/>
      <c r="D332" s="5"/>
      <c r="E332" s="5"/>
      <c r="F332" s="5"/>
      <c r="G332" s="5"/>
      <c r="H332" s="5"/>
      <c r="I332" s="20"/>
      <c r="J332" s="5"/>
      <c r="K332" s="5"/>
      <c r="L332" s="5"/>
      <c r="M332" s="20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x14ac:dyDescent="0.25">
      <c r="A333" s="1"/>
      <c r="B333" s="5"/>
      <c r="C333" s="5"/>
      <c r="D333" s="5"/>
      <c r="E333" s="5"/>
      <c r="F333" s="5"/>
      <c r="G333" s="5"/>
      <c r="H333" s="5"/>
      <c r="I333" s="20"/>
      <c r="J333" s="5"/>
      <c r="K333" s="5"/>
      <c r="L333" s="5"/>
      <c r="M333" s="20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30" x14ac:dyDescent="0.25">
      <c r="A334" s="5"/>
      <c r="B334" s="4" t="s">
        <v>345</v>
      </c>
      <c r="C334" s="4">
        <f>SUM(C335:C366)</f>
        <v>24</v>
      </c>
      <c r="D334" s="4">
        <v>311</v>
      </c>
      <c r="E334" s="49" t="s">
        <v>346</v>
      </c>
      <c r="F334" s="4">
        <f>SUM(F335:F366)</f>
        <v>4</v>
      </c>
      <c r="G334" s="16">
        <f>SUM(G335:G366)</f>
        <v>0</v>
      </c>
      <c r="H334" s="16">
        <v>0</v>
      </c>
      <c r="I334" s="15"/>
      <c r="J334" s="16">
        <f>SUM(J335:J366)</f>
        <v>4</v>
      </c>
      <c r="K334" s="16">
        <f>SUM(K335:K366)</f>
        <v>0</v>
      </c>
      <c r="L334" s="16">
        <f>SUM(L335:L366)</f>
        <v>0</v>
      </c>
      <c r="M334" s="15"/>
      <c r="N334" s="16">
        <f>C334+G334+J334</f>
        <v>28</v>
      </c>
      <c r="O334" s="2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18.75" customHeight="1" x14ac:dyDescent="0.25">
      <c r="A335" s="43" t="s">
        <v>347</v>
      </c>
      <c r="B335" s="6"/>
      <c r="C335" s="6">
        <v>1</v>
      </c>
      <c r="D335" s="6"/>
      <c r="E335" s="6"/>
      <c r="F335" s="6"/>
      <c r="G335" s="6"/>
      <c r="H335" s="6"/>
      <c r="I335" s="19"/>
      <c r="J335" s="6"/>
      <c r="K335" s="6"/>
      <c r="L335" s="6"/>
      <c r="M335" s="19"/>
      <c r="N335" s="6"/>
      <c r="O335" s="6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x14ac:dyDescent="0.25">
      <c r="A336" s="43" t="s">
        <v>348</v>
      </c>
      <c r="B336" s="6"/>
      <c r="C336" s="6">
        <v>1</v>
      </c>
      <c r="D336" s="6"/>
      <c r="E336" s="6"/>
      <c r="F336" s="6"/>
      <c r="G336" s="6"/>
      <c r="H336" s="6"/>
      <c r="I336" s="19"/>
      <c r="J336" s="6"/>
      <c r="K336" s="6"/>
      <c r="L336" s="6"/>
      <c r="M336" s="19"/>
      <c r="N336" s="6"/>
      <c r="O336" s="6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x14ac:dyDescent="0.25">
      <c r="A337" s="43" t="s">
        <v>349</v>
      </c>
      <c r="B337" s="6"/>
      <c r="C337" s="6">
        <v>1</v>
      </c>
      <c r="D337" s="6"/>
      <c r="E337" s="6"/>
      <c r="F337" s="6"/>
      <c r="G337" s="6"/>
      <c r="H337" s="6"/>
      <c r="I337" s="19"/>
      <c r="J337" s="6"/>
      <c r="K337" s="6"/>
      <c r="L337" s="6"/>
      <c r="M337" s="19"/>
      <c r="N337" s="6"/>
      <c r="O337" s="6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x14ac:dyDescent="0.25">
      <c r="A338" s="43" t="s">
        <v>350</v>
      </c>
      <c r="B338" s="6"/>
      <c r="C338" s="6">
        <v>1</v>
      </c>
      <c r="D338" s="6"/>
      <c r="E338" s="6"/>
      <c r="F338" s="6"/>
      <c r="G338" s="6"/>
      <c r="H338" s="6"/>
      <c r="I338" s="19"/>
      <c r="J338" s="6"/>
      <c r="K338" s="6"/>
      <c r="L338" s="6"/>
      <c r="M338" s="19"/>
      <c r="N338" s="6"/>
      <c r="O338" s="6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x14ac:dyDescent="0.25">
      <c r="A339" s="43" t="s">
        <v>351</v>
      </c>
      <c r="B339" s="6"/>
      <c r="C339" s="6">
        <v>1</v>
      </c>
      <c r="D339" s="6"/>
      <c r="E339" s="6"/>
      <c r="F339" s="6"/>
      <c r="G339" s="6"/>
      <c r="H339" s="6"/>
      <c r="I339" s="19"/>
      <c r="J339" s="6"/>
      <c r="K339" s="6"/>
      <c r="L339" s="6"/>
      <c r="M339" s="19"/>
      <c r="N339" s="6"/>
      <c r="O339" s="6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x14ac:dyDescent="0.25">
      <c r="A340" s="43" t="s">
        <v>1890</v>
      </c>
      <c r="B340" s="6"/>
      <c r="C340" s="6"/>
      <c r="D340" s="6"/>
      <c r="E340" s="6"/>
      <c r="F340" s="6">
        <v>1</v>
      </c>
      <c r="G340" s="6"/>
      <c r="H340" s="6"/>
      <c r="I340" s="19"/>
      <c r="J340" s="6"/>
      <c r="K340" s="6"/>
      <c r="L340" s="6"/>
      <c r="M340" s="19" t="s">
        <v>1891</v>
      </c>
      <c r="N340" s="6"/>
      <c r="O340" s="6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x14ac:dyDescent="0.25">
      <c r="A341" s="43" t="s">
        <v>352</v>
      </c>
      <c r="B341" s="6"/>
      <c r="C341" s="6">
        <v>1</v>
      </c>
      <c r="D341" s="6"/>
      <c r="E341" s="6"/>
      <c r="F341" s="6"/>
      <c r="G341" s="6"/>
      <c r="H341" s="6"/>
      <c r="I341" s="19"/>
      <c r="J341" s="6"/>
      <c r="K341" s="6"/>
      <c r="L341" s="6"/>
      <c r="M341" s="19"/>
      <c r="N341" s="6"/>
      <c r="O341" s="6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x14ac:dyDescent="0.25">
      <c r="A342" s="43" t="s">
        <v>353</v>
      </c>
      <c r="B342" s="6"/>
      <c r="C342" s="6">
        <v>1</v>
      </c>
      <c r="D342" s="6"/>
      <c r="E342" s="6"/>
      <c r="F342" s="6"/>
      <c r="G342" s="6"/>
      <c r="H342" s="6"/>
      <c r="I342" s="19"/>
      <c r="J342" s="6"/>
      <c r="K342" s="6"/>
      <c r="L342" s="6"/>
      <c r="M342" s="19"/>
      <c r="N342" s="6"/>
      <c r="O342" s="6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x14ac:dyDescent="0.25">
      <c r="A343" s="43" t="s">
        <v>354</v>
      </c>
      <c r="B343" s="6"/>
      <c r="C343" s="6"/>
      <c r="D343" s="6"/>
      <c r="E343" s="6"/>
      <c r="F343" s="6">
        <v>1</v>
      </c>
      <c r="G343" s="6"/>
      <c r="H343" s="6"/>
      <c r="I343" s="19"/>
      <c r="J343" s="6"/>
      <c r="K343" s="6"/>
      <c r="L343" s="6"/>
      <c r="M343" s="19" t="s">
        <v>1894</v>
      </c>
      <c r="N343" s="6"/>
      <c r="O343" s="6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x14ac:dyDescent="0.25">
      <c r="A344" s="43" t="s">
        <v>355</v>
      </c>
      <c r="B344" s="6"/>
      <c r="C344" s="6">
        <v>1</v>
      </c>
      <c r="D344" s="6"/>
      <c r="E344" s="6"/>
      <c r="F344" s="6"/>
      <c r="G344" s="6"/>
      <c r="H344" s="6"/>
      <c r="I344" s="19"/>
      <c r="J344" s="6"/>
      <c r="K344" s="6"/>
      <c r="L344" s="6"/>
      <c r="M344" s="19"/>
      <c r="N344" s="6"/>
      <c r="O344" s="6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x14ac:dyDescent="0.25">
      <c r="A345" s="43" t="s">
        <v>356</v>
      </c>
      <c r="B345" s="6"/>
      <c r="C345" s="6">
        <v>1</v>
      </c>
      <c r="D345" s="6"/>
      <c r="E345" s="6"/>
      <c r="F345" s="6"/>
      <c r="G345" s="6"/>
      <c r="H345" s="6"/>
      <c r="I345" s="19"/>
      <c r="J345" s="6"/>
      <c r="K345" s="6"/>
      <c r="L345" s="6"/>
      <c r="M345" s="19"/>
      <c r="N345" s="6"/>
      <c r="O345" s="6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x14ac:dyDescent="0.25">
      <c r="A346" s="43" t="s">
        <v>357</v>
      </c>
      <c r="B346" s="5"/>
      <c r="C346" s="5">
        <v>1</v>
      </c>
      <c r="D346" s="5"/>
      <c r="E346" s="5"/>
      <c r="F346" s="5"/>
      <c r="G346" s="5"/>
      <c r="H346" s="5"/>
      <c r="I346" s="20"/>
      <c r="J346" s="5"/>
      <c r="K346" s="5"/>
      <c r="L346" s="5"/>
      <c r="M346" s="20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x14ac:dyDescent="0.25">
      <c r="A347" s="43" t="s">
        <v>358</v>
      </c>
      <c r="B347" s="5"/>
      <c r="C347" s="5">
        <v>1</v>
      </c>
      <c r="D347" s="5"/>
      <c r="E347" s="5"/>
      <c r="F347" s="5"/>
      <c r="G347" s="5"/>
      <c r="H347" s="5"/>
      <c r="I347" s="20"/>
      <c r="J347" s="5"/>
      <c r="K347" s="5"/>
      <c r="L347" s="5"/>
      <c r="M347" s="20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x14ac:dyDescent="0.25">
      <c r="A348" s="43" t="s">
        <v>359</v>
      </c>
      <c r="B348" s="5"/>
      <c r="C348" s="5">
        <v>1</v>
      </c>
      <c r="D348" s="5"/>
      <c r="E348" s="5"/>
      <c r="F348" s="5"/>
      <c r="G348" s="5"/>
      <c r="H348" s="5"/>
      <c r="I348" s="20"/>
      <c r="J348" s="5"/>
      <c r="K348" s="5"/>
      <c r="L348" s="5"/>
      <c r="M348" s="20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x14ac:dyDescent="0.25">
      <c r="A349" s="43" t="s">
        <v>360</v>
      </c>
      <c r="B349" s="5"/>
      <c r="C349" s="5">
        <v>1</v>
      </c>
      <c r="D349" s="5"/>
      <c r="E349" s="5"/>
      <c r="F349" s="5"/>
      <c r="G349" s="5"/>
      <c r="H349" s="5"/>
      <c r="I349" s="20"/>
      <c r="J349" s="5"/>
      <c r="K349" s="5"/>
      <c r="L349" s="5"/>
      <c r="M349" s="20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x14ac:dyDescent="0.25">
      <c r="A350" s="43" t="s">
        <v>1869</v>
      </c>
      <c r="B350" s="5"/>
      <c r="C350" s="5">
        <v>1</v>
      </c>
      <c r="D350" s="5"/>
      <c r="E350" s="5"/>
      <c r="F350" s="5"/>
      <c r="G350" s="5"/>
      <c r="H350" s="5"/>
      <c r="I350" s="20"/>
      <c r="J350" s="5"/>
      <c r="K350" s="5"/>
      <c r="L350" s="5"/>
      <c r="M350" s="20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x14ac:dyDescent="0.25">
      <c r="A351" s="43" t="s">
        <v>361</v>
      </c>
      <c r="B351" s="5"/>
      <c r="C351" s="5">
        <v>1</v>
      </c>
      <c r="D351" s="5"/>
      <c r="E351" s="5"/>
      <c r="F351" s="5"/>
      <c r="G351" s="5"/>
      <c r="H351" s="5"/>
      <c r="I351" s="20"/>
      <c r="J351" s="5"/>
      <c r="K351" s="5"/>
      <c r="L351" s="5"/>
      <c r="M351" s="20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x14ac:dyDescent="0.25">
      <c r="A352" s="43" t="s">
        <v>362</v>
      </c>
      <c r="B352" s="5"/>
      <c r="C352" s="5">
        <v>1</v>
      </c>
      <c r="D352" s="5"/>
      <c r="E352" s="5"/>
      <c r="F352" s="5"/>
      <c r="G352" s="5"/>
      <c r="H352" s="5"/>
      <c r="I352" s="20"/>
      <c r="J352" s="5"/>
      <c r="K352" s="5"/>
      <c r="L352" s="5"/>
      <c r="M352" s="20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x14ac:dyDescent="0.25">
      <c r="A353" s="43" t="s">
        <v>363</v>
      </c>
      <c r="B353" s="5"/>
      <c r="C353" s="5">
        <v>1</v>
      </c>
      <c r="D353" s="5"/>
      <c r="E353" s="5"/>
      <c r="F353" s="5"/>
      <c r="G353" s="5"/>
      <c r="H353" s="5"/>
      <c r="I353" s="20"/>
      <c r="J353" s="5"/>
      <c r="K353" s="5"/>
      <c r="L353" s="5"/>
      <c r="M353" s="20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x14ac:dyDescent="0.25">
      <c r="A354" s="43" t="s">
        <v>364</v>
      </c>
      <c r="B354" s="5"/>
      <c r="C354" s="5">
        <v>1</v>
      </c>
      <c r="D354" s="5"/>
      <c r="E354" s="5"/>
      <c r="F354" s="5"/>
      <c r="G354" s="5"/>
      <c r="H354" s="5"/>
      <c r="I354" s="20"/>
      <c r="J354" s="5"/>
      <c r="K354" s="5"/>
      <c r="L354" s="5"/>
      <c r="M354" s="20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x14ac:dyDescent="0.25">
      <c r="A355" s="43" t="s">
        <v>365</v>
      </c>
      <c r="B355" s="5"/>
      <c r="C355" s="5">
        <v>1</v>
      </c>
      <c r="D355" s="5"/>
      <c r="E355" s="5"/>
      <c r="F355" s="5"/>
      <c r="G355" s="5"/>
      <c r="H355" s="5"/>
      <c r="I355" s="20"/>
      <c r="J355" s="5"/>
      <c r="K355" s="5"/>
      <c r="L355" s="5"/>
      <c r="M355" s="20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x14ac:dyDescent="0.25">
      <c r="A356" s="43" t="s">
        <v>366</v>
      </c>
      <c r="B356" s="5"/>
      <c r="C356" s="5">
        <v>1</v>
      </c>
      <c r="D356" s="5"/>
      <c r="E356" s="5"/>
      <c r="F356" s="5"/>
      <c r="G356" s="5"/>
      <c r="H356" s="5"/>
      <c r="I356" s="20"/>
      <c r="J356" s="5"/>
      <c r="K356" s="5"/>
      <c r="L356" s="5"/>
      <c r="M356" s="20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x14ac:dyDescent="0.25">
      <c r="A357" s="43" t="s">
        <v>367</v>
      </c>
      <c r="B357" s="5"/>
      <c r="C357" s="5">
        <v>1</v>
      </c>
      <c r="D357" s="5"/>
      <c r="E357" s="5"/>
      <c r="F357" s="5"/>
      <c r="G357" s="5"/>
      <c r="H357" s="5"/>
      <c r="I357" s="20"/>
      <c r="J357" s="5"/>
      <c r="K357" s="5"/>
      <c r="L357" s="5"/>
      <c r="M357" s="20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x14ac:dyDescent="0.25">
      <c r="A358" s="43" t="s">
        <v>368</v>
      </c>
      <c r="B358" s="5"/>
      <c r="C358" s="5">
        <v>1</v>
      </c>
      <c r="D358" s="5"/>
      <c r="E358" s="5"/>
      <c r="F358" s="5"/>
      <c r="G358" s="5"/>
      <c r="H358" s="5"/>
      <c r="I358" s="20"/>
      <c r="J358" s="5"/>
      <c r="K358" s="5"/>
      <c r="L358" s="5"/>
      <c r="M358" s="20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x14ac:dyDescent="0.25">
      <c r="A359" s="43" t="s">
        <v>369</v>
      </c>
      <c r="B359" s="5"/>
      <c r="C359" s="5">
        <v>1</v>
      </c>
      <c r="D359" s="5"/>
      <c r="E359" s="5"/>
      <c r="F359" s="5"/>
      <c r="G359" s="5"/>
      <c r="H359" s="5"/>
      <c r="I359" s="20"/>
      <c r="J359" s="5"/>
      <c r="K359" s="5"/>
      <c r="L359" s="5"/>
      <c r="M359" s="20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x14ac:dyDescent="0.25">
      <c r="A360" s="43" t="s">
        <v>370</v>
      </c>
      <c r="B360" s="5"/>
      <c r="C360" s="5"/>
      <c r="D360" s="5"/>
      <c r="E360" s="5"/>
      <c r="F360" s="5"/>
      <c r="G360" s="5"/>
      <c r="H360" s="5"/>
      <c r="I360" s="20"/>
      <c r="J360" s="5">
        <v>1</v>
      </c>
      <c r="K360" s="5"/>
      <c r="L360" s="5"/>
      <c r="M360" s="20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x14ac:dyDescent="0.25">
      <c r="A361" s="43" t="s">
        <v>371</v>
      </c>
      <c r="B361" s="5"/>
      <c r="C361" s="5"/>
      <c r="D361" s="5"/>
      <c r="E361" s="5"/>
      <c r="F361" s="5"/>
      <c r="G361" s="5"/>
      <c r="H361" s="5"/>
      <c r="I361" s="20"/>
      <c r="J361" s="5">
        <v>1</v>
      </c>
      <c r="K361" s="5"/>
      <c r="L361" s="5"/>
      <c r="M361" s="20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x14ac:dyDescent="0.25">
      <c r="A362" s="43" t="s">
        <v>372</v>
      </c>
      <c r="B362" s="5"/>
      <c r="C362" s="5"/>
      <c r="D362" s="5"/>
      <c r="E362" s="5"/>
      <c r="F362" s="5">
        <v>1</v>
      </c>
      <c r="G362" s="5"/>
      <c r="H362" s="5"/>
      <c r="I362" s="20"/>
      <c r="J362" s="5"/>
      <c r="K362" s="5"/>
      <c r="L362" s="5"/>
      <c r="M362" s="20" t="s">
        <v>1823</v>
      </c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x14ac:dyDescent="0.25">
      <c r="A363" s="43" t="s">
        <v>373</v>
      </c>
      <c r="B363" s="5"/>
      <c r="C363" s="5"/>
      <c r="D363" s="5"/>
      <c r="E363" s="5"/>
      <c r="F363" s="5"/>
      <c r="G363" s="5"/>
      <c r="H363" s="5"/>
      <c r="I363" s="20"/>
      <c r="J363" s="5">
        <v>1</v>
      </c>
      <c r="K363" s="5"/>
      <c r="L363" s="5"/>
      <c r="M363" s="20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x14ac:dyDescent="0.25">
      <c r="A364" s="43" t="s">
        <v>2022</v>
      </c>
      <c r="B364" s="5"/>
      <c r="C364" s="5"/>
      <c r="D364" s="5"/>
      <c r="E364" s="5"/>
      <c r="F364" s="5">
        <v>1</v>
      </c>
      <c r="G364" s="5"/>
      <c r="H364" s="5"/>
      <c r="I364" s="20"/>
      <c r="J364" s="5"/>
      <c r="K364" s="5"/>
      <c r="L364" s="5"/>
      <c r="M364" s="20" t="s">
        <v>2129</v>
      </c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x14ac:dyDescent="0.25">
      <c r="A365" s="6" t="s">
        <v>374</v>
      </c>
      <c r="B365" s="5"/>
      <c r="C365" s="5"/>
      <c r="D365" s="5"/>
      <c r="E365" s="5"/>
      <c r="F365" s="5"/>
      <c r="G365" s="5"/>
      <c r="H365" s="5"/>
      <c r="I365" s="20"/>
      <c r="J365" s="5">
        <v>1</v>
      </c>
      <c r="K365" s="5"/>
      <c r="L365" s="5"/>
      <c r="M365" s="20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x14ac:dyDescent="0.25">
      <c r="A366" s="43" t="s">
        <v>287</v>
      </c>
      <c r="B366" s="5"/>
      <c r="C366" s="5">
        <v>1</v>
      </c>
      <c r="D366" s="5"/>
      <c r="E366" s="5"/>
      <c r="F366" s="5"/>
      <c r="G366" s="5"/>
      <c r="H366" s="5"/>
      <c r="I366" s="20" t="s">
        <v>2054</v>
      </c>
      <c r="J366" s="5"/>
      <c r="K366" s="5"/>
      <c r="L366" s="5"/>
      <c r="M366" s="20" t="s">
        <v>2055</v>
      </c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30" x14ac:dyDescent="0.25">
      <c r="A367" s="5"/>
      <c r="B367" s="4" t="s">
        <v>345</v>
      </c>
      <c r="C367" s="4">
        <f>SUM(C368:C400)</f>
        <v>0</v>
      </c>
      <c r="D367" s="4">
        <v>312</v>
      </c>
      <c r="E367" s="49" t="s">
        <v>346</v>
      </c>
      <c r="F367" s="4">
        <f>SUM(F368:F400)</f>
        <v>3</v>
      </c>
      <c r="G367" s="16">
        <f>SUM(G368:G400)</f>
        <v>0</v>
      </c>
      <c r="H367" s="16">
        <f>SUM(H368:H400)</f>
        <v>0</v>
      </c>
      <c r="I367" s="15"/>
      <c r="J367" s="16">
        <f>SUM(J368:J400)</f>
        <v>29</v>
      </c>
      <c r="K367" s="16">
        <f>SUM(K368:K400)</f>
        <v>0</v>
      </c>
      <c r="L367" s="16">
        <f>SUM(L368:L400)</f>
        <v>0</v>
      </c>
      <c r="M367" s="15"/>
      <c r="N367" s="16">
        <f>C367+G367+J367</f>
        <v>29</v>
      </c>
      <c r="O367" s="2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x14ac:dyDescent="0.25">
      <c r="A368" s="51" t="s">
        <v>632</v>
      </c>
      <c r="B368" s="6"/>
      <c r="C368" s="6"/>
      <c r="D368" s="6"/>
      <c r="E368" s="6"/>
      <c r="F368" s="6"/>
      <c r="G368" s="6"/>
      <c r="H368" s="6"/>
      <c r="I368" s="19"/>
      <c r="J368" s="6">
        <v>1</v>
      </c>
      <c r="K368" s="6"/>
      <c r="L368" s="6"/>
      <c r="M368" s="19"/>
      <c r="N368" s="6"/>
      <c r="O368" s="6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13.9" customHeight="1" x14ac:dyDescent="0.25">
      <c r="A369" s="51" t="s">
        <v>633</v>
      </c>
      <c r="B369" s="6"/>
      <c r="C369" s="6"/>
      <c r="D369" s="6"/>
      <c r="E369" s="6"/>
      <c r="F369" s="6"/>
      <c r="G369" s="6"/>
      <c r="H369" s="6"/>
      <c r="I369" s="19"/>
      <c r="J369" s="6">
        <v>1</v>
      </c>
      <c r="K369" s="6"/>
      <c r="L369" s="6"/>
      <c r="M369" s="19"/>
      <c r="N369" s="6"/>
      <c r="O369" s="6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30" x14ac:dyDescent="0.25">
      <c r="A370" s="51" t="s">
        <v>634</v>
      </c>
      <c r="B370" s="6"/>
      <c r="C370" s="6"/>
      <c r="D370" s="6"/>
      <c r="E370" s="6"/>
      <c r="F370" s="6">
        <v>1</v>
      </c>
      <c r="G370" s="6"/>
      <c r="H370" s="6"/>
      <c r="I370" s="19"/>
      <c r="J370" s="6"/>
      <c r="K370" s="6"/>
      <c r="L370" s="6"/>
      <c r="M370" s="19" t="s">
        <v>2148</v>
      </c>
      <c r="N370" s="6"/>
      <c r="O370" s="6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x14ac:dyDescent="0.25">
      <c r="A371" s="51" t="s">
        <v>635</v>
      </c>
      <c r="B371" s="6"/>
      <c r="C371" s="6"/>
      <c r="D371" s="6"/>
      <c r="E371" s="6"/>
      <c r="F371" s="6">
        <v>1</v>
      </c>
      <c r="G371" s="6"/>
      <c r="H371" s="6"/>
      <c r="I371" s="19"/>
      <c r="J371" s="6"/>
      <c r="K371" s="6"/>
      <c r="L371" s="6"/>
      <c r="M371" s="19" t="s">
        <v>2056</v>
      </c>
      <c r="N371" s="6"/>
      <c r="O371" s="6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x14ac:dyDescent="0.25">
      <c r="A372" s="51" t="s">
        <v>636</v>
      </c>
      <c r="B372" s="6"/>
      <c r="C372" s="6"/>
      <c r="D372" s="6"/>
      <c r="E372" s="6"/>
      <c r="F372" s="6"/>
      <c r="G372" s="6"/>
      <c r="H372" s="6"/>
      <c r="I372" s="19"/>
      <c r="J372" s="6">
        <v>1</v>
      </c>
      <c r="K372" s="6"/>
      <c r="L372" s="6"/>
      <c r="M372" s="19"/>
      <c r="N372" s="6"/>
      <c r="O372" s="6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x14ac:dyDescent="0.25">
      <c r="A373" s="51" t="s">
        <v>1917</v>
      </c>
      <c r="B373" s="6"/>
      <c r="C373" s="6"/>
      <c r="D373" s="6"/>
      <c r="E373" s="6"/>
      <c r="F373" s="6"/>
      <c r="G373" s="6"/>
      <c r="H373" s="6"/>
      <c r="I373" s="19"/>
      <c r="J373" s="6">
        <v>1</v>
      </c>
      <c r="K373" s="6"/>
      <c r="L373" s="6"/>
      <c r="M373" s="19"/>
      <c r="N373" s="6"/>
      <c r="O373" s="6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x14ac:dyDescent="0.25">
      <c r="A374" s="51" t="s">
        <v>637</v>
      </c>
      <c r="B374" s="6"/>
      <c r="C374" s="6"/>
      <c r="D374" s="6"/>
      <c r="E374" s="6"/>
      <c r="F374" s="6"/>
      <c r="G374" s="6"/>
      <c r="H374" s="6"/>
      <c r="I374" s="19"/>
      <c r="J374" s="6">
        <v>1</v>
      </c>
      <c r="K374" s="6"/>
      <c r="L374" s="6"/>
      <c r="M374" s="19"/>
      <c r="N374" s="6"/>
      <c r="O374" s="6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x14ac:dyDescent="0.25">
      <c r="A375" s="51" t="s">
        <v>638</v>
      </c>
      <c r="B375" s="6"/>
      <c r="C375" s="6"/>
      <c r="D375" s="6"/>
      <c r="E375" s="6"/>
      <c r="F375" s="6"/>
      <c r="G375" s="6"/>
      <c r="H375" s="6"/>
      <c r="I375" s="19"/>
      <c r="J375" s="6">
        <v>1</v>
      </c>
      <c r="K375" s="6"/>
      <c r="L375" s="6"/>
      <c r="M375" s="19"/>
      <c r="N375" s="6"/>
      <c r="O375" s="6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x14ac:dyDescent="0.25">
      <c r="A376" s="51" t="s">
        <v>639</v>
      </c>
      <c r="B376" s="6"/>
      <c r="C376" s="6"/>
      <c r="D376" s="6"/>
      <c r="E376" s="6"/>
      <c r="F376" s="6"/>
      <c r="G376" s="6"/>
      <c r="H376" s="6"/>
      <c r="I376" s="19"/>
      <c r="J376" s="6">
        <v>1</v>
      </c>
      <c r="K376" s="6"/>
      <c r="L376" s="6"/>
      <c r="M376" s="19"/>
      <c r="N376" s="6"/>
      <c r="O376" s="6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x14ac:dyDescent="0.25">
      <c r="A377" s="51" t="s">
        <v>640</v>
      </c>
      <c r="B377" s="6"/>
      <c r="C377" s="6"/>
      <c r="D377" s="6"/>
      <c r="E377" s="6"/>
      <c r="F377" s="6"/>
      <c r="G377" s="6"/>
      <c r="H377" s="6"/>
      <c r="I377" s="19"/>
      <c r="J377" s="6">
        <v>1</v>
      </c>
      <c r="K377" s="6"/>
      <c r="L377" s="6"/>
      <c r="M377" s="19"/>
      <c r="N377" s="6"/>
      <c r="O377" s="6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x14ac:dyDescent="0.25">
      <c r="A378" s="51" t="s">
        <v>641</v>
      </c>
      <c r="B378" s="6"/>
      <c r="C378" s="6"/>
      <c r="D378" s="6"/>
      <c r="E378" s="6"/>
      <c r="F378" s="6"/>
      <c r="G378" s="6"/>
      <c r="H378" s="6"/>
      <c r="I378" s="19"/>
      <c r="J378" s="6">
        <v>1</v>
      </c>
      <c r="K378" s="6"/>
      <c r="L378" s="6"/>
      <c r="M378" s="19"/>
      <c r="N378" s="6"/>
      <c r="O378" s="6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x14ac:dyDescent="0.25">
      <c r="A379" s="51" t="s">
        <v>642</v>
      </c>
      <c r="B379" s="5"/>
      <c r="C379" s="5"/>
      <c r="D379" s="5"/>
      <c r="E379" s="5"/>
      <c r="F379" s="5"/>
      <c r="G379" s="5"/>
      <c r="H379" s="5"/>
      <c r="I379" s="20"/>
      <c r="J379" s="5">
        <v>1</v>
      </c>
      <c r="K379" s="5"/>
      <c r="L379" s="5"/>
      <c r="M379" s="20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x14ac:dyDescent="0.25">
      <c r="A380" s="51" t="s">
        <v>643</v>
      </c>
      <c r="B380" s="5"/>
      <c r="C380" s="5"/>
      <c r="D380" s="5"/>
      <c r="E380" s="5"/>
      <c r="F380" s="5"/>
      <c r="G380" s="5"/>
      <c r="H380" s="5"/>
      <c r="I380" s="20"/>
      <c r="J380" s="5">
        <v>1</v>
      </c>
      <c r="K380" s="5"/>
      <c r="L380" s="5"/>
      <c r="M380" s="20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x14ac:dyDescent="0.25">
      <c r="A381" s="51" t="s">
        <v>644</v>
      </c>
      <c r="B381" s="5"/>
      <c r="C381" s="5"/>
      <c r="D381" s="5"/>
      <c r="E381" s="5"/>
      <c r="F381" s="5"/>
      <c r="G381" s="5"/>
      <c r="H381" s="5"/>
      <c r="I381" s="20"/>
      <c r="J381" s="5">
        <v>1</v>
      </c>
      <c r="K381" s="5"/>
      <c r="L381" s="5"/>
      <c r="M381" s="20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x14ac:dyDescent="0.25">
      <c r="A382" s="51" t="s">
        <v>645</v>
      </c>
      <c r="B382" s="5"/>
      <c r="C382" s="5"/>
      <c r="D382" s="5"/>
      <c r="E382" s="5"/>
      <c r="F382" s="5"/>
      <c r="G382" s="5"/>
      <c r="H382" s="5"/>
      <c r="I382" s="20"/>
      <c r="J382" s="5">
        <v>1</v>
      </c>
      <c r="K382" s="5"/>
      <c r="L382" s="5"/>
      <c r="M382" s="20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x14ac:dyDescent="0.25">
      <c r="A383" s="51" t="s">
        <v>646</v>
      </c>
      <c r="B383" s="5"/>
      <c r="C383" s="5"/>
      <c r="D383" s="5"/>
      <c r="E383" s="5"/>
      <c r="F383" s="5"/>
      <c r="G383" s="5"/>
      <c r="H383" s="5"/>
      <c r="I383" s="20"/>
      <c r="J383" s="5">
        <v>1</v>
      </c>
      <c r="K383" s="5"/>
      <c r="L383" s="5"/>
      <c r="M383" s="20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x14ac:dyDescent="0.25">
      <c r="A384" s="51" t="s">
        <v>647</v>
      </c>
      <c r="B384" s="5"/>
      <c r="C384" s="5"/>
      <c r="D384" s="5"/>
      <c r="E384" s="5"/>
      <c r="F384" s="5"/>
      <c r="G384" s="5"/>
      <c r="H384" s="5"/>
      <c r="I384" s="20"/>
      <c r="J384" s="5">
        <v>1</v>
      </c>
      <c r="K384" s="5"/>
      <c r="L384" s="5"/>
      <c r="M384" s="20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x14ac:dyDescent="0.25">
      <c r="A385" s="51" t="s">
        <v>648</v>
      </c>
      <c r="B385" s="5"/>
      <c r="C385" s="5"/>
      <c r="D385" s="5"/>
      <c r="E385" s="5"/>
      <c r="F385" s="5"/>
      <c r="G385" s="5"/>
      <c r="H385" s="5"/>
      <c r="I385" s="20"/>
      <c r="J385" s="5">
        <v>1</v>
      </c>
      <c r="K385" s="5"/>
      <c r="L385" s="5"/>
      <c r="M385" s="20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x14ac:dyDescent="0.25">
      <c r="A386" s="51" t="s">
        <v>649</v>
      </c>
      <c r="B386" s="5"/>
      <c r="C386" s="5"/>
      <c r="D386" s="5"/>
      <c r="E386" s="5"/>
      <c r="F386" s="5"/>
      <c r="G386" s="5"/>
      <c r="H386" s="5"/>
      <c r="I386" s="20"/>
      <c r="J386" s="5">
        <v>1</v>
      </c>
      <c r="K386" s="5"/>
      <c r="L386" s="5"/>
      <c r="M386" s="20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x14ac:dyDescent="0.25">
      <c r="A387" s="51" t="s">
        <v>650</v>
      </c>
      <c r="B387" s="5"/>
      <c r="C387" s="5"/>
      <c r="D387" s="5"/>
      <c r="E387" s="5"/>
      <c r="F387" s="5"/>
      <c r="G387" s="5"/>
      <c r="H387" s="5"/>
      <c r="I387" s="20"/>
      <c r="J387" s="5">
        <v>1</v>
      </c>
      <c r="K387" s="5"/>
      <c r="L387" s="5"/>
      <c r="M387" s="20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x14ac:dyDescent="0.25">
      <c r="A388" s="51" t="s">
        <v>651</v>
      </c>
      <c r="B388" s="5"/>
      <c r="C388" s="5"/>
      <c r="D388" s="5"/>
      <c r="E388" s="5"/>
      <c r="F388" s="5"/>
      <c r="G388" s="5"/>
      <c r="H388" s="5"/>
      <c r="I388" s="20"/>
      <c r="J388" s="5">
        <v>1</v>
      </c>
      <c r="K388" s="5"/>
      <c r="L388" s="5"/>
      <c r="M388" s="20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x14ac:dyDescent="0.25">
      <c r="A389" s="51" t="s">
        <v>652</v>
      </c>
      <c r="B389" s="5"/>
      <c r="C389" s="5"/>
      <c r="D389" s="5"/>
      <c r="E389" s="5"/>
      <c r="F389" s="5"/>
      <c r="G389" s="5"/>
      <c r="H389" s="5"/>
      <c r="I389" s="20"/>
      <c r="J389" s="5">
        <v>1</v>
      </c>
      <c r="K389" s="5"/>
      <c r="L389" s="5"/>
      <c r="M389" s="20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x14ac:dyDescent="0.25">
      <c r="A390" s="51" t="s">
        <v>653</v>
      </c>
      <c r="B390" s="5"/>
      <c r="C390" s="5"/>
      <c r="D390" s="5"/>
      <c r="E390" s="5"/>
      <c r="F390" s="5"/>
      <c r="G390" s="5"/>
      <c r="H390" s="5"/>
      <c r="I390" s="20"/>
      <c r="J390" s="5">
        <v>1</v>
      </c>
      <c r="K390" s="5"/>
      <c r="L390" s="5"/>
      <c r="M390" s="20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x14ac:dyDescent="0.25">
      <c r="A391" s="51" t="s">
        <v>654</v>
      </c>
      <c r="B391" s="5"/>
      <c r="C391" s="5"/>
      <c r="D391" s="5"/>
      <c r="E391" s="5"/>
      <c r="F391" s="5"/>
      <c r="G391" s="5"/>
      <c r="H391" s="5"/>
      <c r="I391" s="20"/>
      <c r="J391" s="5">
        <v>1</v>
      </c>
      <c r="K391" s="5"/>
      <c r="L391" s="5"/>
      <c r="M391" s="20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x14ac:dyDescent="0.25">
      <c r="A392" s="51" t="s">
        <v>655</v>
      </c>
      <c r="B392" s="5"/>
      <c r="C392" s="5"/>
      <c r="D392" s="5"/>
      <c r="E392" s="5"/>
      <c r="F392" s="5"/>
      <c r="G392" s="5"/>
      <c r="H392" s="5"/>
      <c r="I392" s="20"/>
      <c r="J392" s="5">
        <v>1</v>
      </c>
      <c r="K392" s="5"/>
      <c r="L392" s="5"/>
      <c r="M392" s="20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x14ac:dyDescent="0.25">
      <c r="A393" s="51" t="s">
        <v>656</v>
      </c>
      <c r="B393" s="5"/>
      <c r="C393" s="5"/>
      <c r="D393" s="5"/>
      <c r="E393" s="5"/>
      <c r="F393" s="5">
        <v>1</v>
      </c>
      <c r="G393" s="5"/>
      <c r="H393" s="5"/>
      <c r="I393" s="20"/>
      <c r="J393" s="5"/>
      <c r="K393" s="5"/>
      <c r="L393" s="5"/>
      <c r="M393" s="19" t="s">
        <v>2056</v>
      </c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x14ac:dyDescent="0.25">
      <c r="A394" s="51" t="s">
        <v>657</v>
      </c>
      <c r="B394" s="5"/>
      <c r="C394" s="5"/>
      <c r="D394" s="5"/>
      <c r="E394" s="5"/>
      <c r="F394" s="5"/>
      <c r="G394" s="5"/>
      <c r="H394" s="5"/>
      <c r="I394" s="20"/>
      <c r="J394" s="5">
        <v>1</v>
      </c>
      <c r="K394" s="5"/>
      <c r="L394" s="5"/>
      <c r="M394" s="20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x14ac:dyDescent="0.25">
      <c r="A395" s="51" t="s">
        <v>658</v>
      </c>
      <c r="B395" s="5"/>
      <c r="C395" s="5"/>
      <c r="D395" s="5"/>
      <c r="E395" s="5"/>
      <c r="F395" s="5"/>
      <c r="G395" s="5"/>
      <c r="H395" s="5"/>
      <c r="I395" s="20"/>
      <c r="J395" s="5">
        <v>1</v>
      </c>
      <c r="K395" s="5"/>
      <c r="L395" s="5"/>
      <c r="M395" s="20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x14ac:dyDescent="0.25">
      <c r="A396" s="51" t="s">
        <v>659</v>
      </c>
      <c r="B396" s="5"/>
      <c r="C396" s="5"/>
      <c r="D396" s="5"/>
      <c r="E396" s="5"/>
      <c r="F396" s="5"/>
      <c r="G396" s="5"/>
      <c r="H396" s="5"/>
      <c r="I396" s="20"/>
      <c r="J396" s="5">
        <v>1</v>
      </c>
      <c r="K396" s="5"/>
      <c r="L396" s="5"/>
      <c r="M396" s="20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x14ac:dyDescent="0.25">
      <c r="A397" s="51" t="s">
        <v>660</v>
      </c>
      <c r="B397" s="5"/>
      <c r="C397" s="5"/>
      <c r="D397" s="5"/>
      <c r="E397" s="5"/>
      <c r="F397" s="5"/>
      <c r="G397" s="5"/>
      <c r="H397" s="5"/>
      <c r="I397" s="20"/>
      <c r="J397" s="5">
        <v>1</v>
      </c>
      <c r="K397" s="5"/>
      <c r="L397" s="5"/>
      <c r="M397" s="20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x14ac:dyDescent="0.25">
      <c r="A398" s="51" t="s">
        <v>661</v>
      </c>
      <c r="B398" s="5"/>
      <c r="C398" s="5"/>
      <c r="D398" s="5"/>
      <c r="E398" s="5"/>
      <c r="F398" s="5"/>
      <c r="G398" s="5"/>
      <c r="H398" s="5"/>
      <c r="I398" s="20"/>
      <c r="J398" s="5">
        <v>1</v>
      </c>
      <c r="K398" s="5"/>
      <c r="L398" s="5"/>
      <c r="M398" s="20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x14ac:dyDescent="0.25">
      <c r="A399" s="6" t="s">
        <v>662</v>
      </c>
      <c r="B399" s="5"/>
      <c r="C399" s="5"/>
      <c r="D399" s="5"/>
      <c r="E399" s="5"/>
      <c r="F399" s="5"/>
      <c r="G399" s="5"/>
      <c r="H399" s="5"/>
      <c r="I399" s="20"/>
      <c r="J399" s="5">
        <v>1</v>
      </c>
      <c r="K399" s="5"/>
      <c r="L399" s="5"/>
      <c r="M399" s="20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x14ac:dyDescent="0.25">
      <c r="A400" s="5"/>
      <c r="B400" s="5"/>
      <c r="D400" s="5"/>
      <c r="E400" s="5"/>
      <c r="F400" s="5"/>
      <c r="G400" s="5"/>
      <c r="H400" s="5"/>
      <c r="I400" s="20"/>
      <c r="J400" s="5"/>
      <c r="K400" s="5"/>
      <c r="L400" s="5"/>
      <c r="M400" s="20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x14ac:dyDescent="0.25">
      <c r="A401" s="1"/>
      <c r="B401" s="4" t="s">
        <v>7</v>
      </c>
      <c r="C401" s="4">
        <f>SUM(C402:C434)</f>
        <v>25</v>
      </c>
      <c r="D401" s="4">
        <v>121</v>
      </c>
      <c r="E401" s="49" t="s">
        <v>17</v>
      </c>
      <c r="F401" s="4">
        <f>SUM(F402:F434)</f>
        <v>0</v>
      </c>
      <c r="G401" s="16">
        <f>SUM(G402:G434)</f>
        <v>0</v>
      </c>
      <c r="H401" s="16">
        <v>0</v>
      </c>
      <c r="I401" s="15"/>
      <c r="J401" s="16">
        <f>SUM(J402:J434)</f>
        <v>1</v>
      </c>
      <c r="K401" s="16">
        <f>SUM(K402:K434)</f>
        <v>0</v>
      </c>
      <c r="L401" s="16">
        <f>SUM(L402:L433)</f>
        <v>0</v>
      </c>
      <c r="M401" s="15"/>
      <c r="N401" s="16">
        <f>C401+G401+J401</f>
        <v>26</v>
      </c>
      <c r="O401" s="2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28.5" customHeight="1" x14ac:dyDescent="0.25">
      <c r="A402" s="50" t="s">
        <v>1241</v>
      </c>
      <c r="B402" s="6"/>
      <c r="C402" s="6">
        <v>1</v>
      </c>
      <c r="D402" s="6"/>
      <c r="E402" s="6"/>
      <c r="F402" s="6"/>
      <c r="G402" s="6"/>
      <c r="H402" s="6"/>
      <c r="I402" s="19"/>
      <c r="J402" s="6"/>
      <c r="K402" s="6"/>
      <c r="L402" s="6"/>
      <c r="M402" s="19"/>
      <c r="N402" s="6"/>
      <c r="O402" s="6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x14ac:dyDescent="0.25">
      <c r="A403" s="50" t="s">
        <v>1242</v>
      </c>
      <c r="B403" s="6"/>
      <c r="C403" s="6">
        <v>1</v>
      </c>
      <c r="D403" s="6"/>
      <c r="E403" s="6"/>
      <c r="F403" s="6"/>
      <c r="G403" s="6"/>
      <c r="H403" s="6"/>
      <c r="I403" s="19"/>
      <c r="J403" s="6"/>
      <c r="K403" s="6"/>
      <c r="L403" s="6"/>
      <c r="M403" s="19"/>
      <c r="N403" s="6"/>
      <c r="O403" s="6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x14ac:dyDescent="0.25">
      <c r="A404" s="50" t="s">
        <v>1243</v>
      </c>
      <c r="B404" s="6"/>
      <c r="C404" s="6">
        <v>1</v>
      </c>
      <c r="D404" s="6"/>
      <c r="E404" s="6"/>
      <c r="F404" s="6"/>
      <c r="G404" s="6"/>
      <c r="H404" s="6"/>
      <c r="I404" s="19"/>
      <c r="J404" s="6"/>
      <c r="K404" s="6"/>
      <c r="L404" s="6"/>
      <c r="M404" s="19"/>
      <c r="N404" s="6"/>
      <c r="O404" s="6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x14ac:dyDescent="0.25">
      <c r="A405" s="50" t="s">
        <v>1244</v>
      </c>
      <c r="B405" s="6"/>
      <c r="C405" s="6">
        <v>1</v>
      </c>
      <c r="D405" s="6"/>
      <c r="E405" s="6"/>
      <c r="F405" s="6"/>
      <c r="G405" s="6"/>
      <c r="H405" s="6"/>
      <c r="I405" s="19"/>
      <c r="J405" s="6"/>
      <c r="K405" s="6"/>
      <c r="L405" s="6"/>
      <c r="M405" s="19"/>
      <c r="N405" s="6"/>
      <c r="O405" s="6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x14ac:dyDescent="0.25">
      <c r="A406" s="50" t="s">
        <v>1245</v>
      </c>
      <c r="B406" s="6"/>
      <c r="C406" s="6">
        <v>1</v>
      </c>
      <c r="D406" s="6"/>
      <c r="E406" s="6"/>
      <c r="F406" s="6"/>
      <c r="G406" s="6"/>
      <c r="H406" s="6"/>
      <c r="I406" s="19"/>
      <c r="J406" s="6"/>
      <c r="K406" s="6"/>
      <c r="L406" s="6"/>
      <c r="M406" s="19"/>
      <c r="N406" s="6"/>
      <c r="O406" s="6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x14ac:dyDescent="0.25">
      <c r="A407" s="50" t="s">
        <v>1246</v>
      </c>
      <c r="B407" s="6"/>
      <c r="C407" s="6">
        <v>1</v>
      </c>
      <c r="D407" s="6"/>
      <c r="E407" s="6"/>
      <c r="F407" s="6"/>
      <c r="G407" s="6"/>
      <c r="H407" s="6"/>
      <c r="I407" s="19"/>
      <c r="J407" s="6"/>
      <c r="K407" s="6"/>
      <c r="L407" s="6"/>
      <c r="M407" s="19"/>
      <c r="N407" s="6"/>
      <c r="O407" s="6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x14ac:dyDescent="0.25">
      <c r="A408" s="50" t="s">
        <v>1247</v>
      </c>
      <c r="B408" s="6"/>
      <c r="C408" s="6">
        <v>1</v>
      </c>
      <c r="D408" s="6"/>
      <c r="E408" s="6"/>
      <c r="F408" s="6"/>
      <c r="G408" s="6"/>
      <c r="H408" s="6"/>
      <c r="I408" s="19"/>
      <c r="J408" s="6"/>
      <c r="K408" s="6"/>
      <c r="L408" s="6"/>
      <c r="M408" s="19"/>
      <c r="N408" s="6"/>
      <c r="O408" s="6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x14ac:dyDescent="0.25">
      <c r="A409" s="50" t="s">
        <v>1248</v>
      </c>
      <c r="B409" s="6"/>
      <c r="C409" s="6">
        <v>1</v>
      </c>
      <c r="D409" s="6"/>
      <c r="E409" s="6"/>
      <c r="F409" s="6"/>
      <c r="G409" s="6"/>
      <c r="H409" s="6"/>
      <c r="I409" s="19"/>
      <c r="J409" s="6"/>
      <c r="K409" s="6"/>
      <c r="L409" s="6"/>
      <c r="M409" s="19"/>
      <c r="N409" s="6"/>
      <c r="O409" s="6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x14ac:dyDescent="0.25">
      <c r="A410" s="50" t="s">
        <v>1249</v>
      </c>
      <c r="B410" s="6"/>
      <c r="C410" s="6">
        <v>1</v>
      </c>
      <c r="D410" s="6"/>
      <c r="E410" s="6"/>
      <c r="F410" s="6"/>
      <c r="G410" s="6"/>
      <c r="H410" s="6"/>
      <c r="I410" s="19"/>
      <c r="J410" s="6"/>
      <c r="K410" s="6"/>
      <c r="L410" s="6"/>
      <c r="M410" s="19"/>
      <c r="N410" s="6"/>
      <c r="O410" s="6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x14ac:dyDescent="0.25">
      <c r="A411" s="50" t="s">
        <v>1250</v>
      </c>
      <c r="B411" s="6"/>
      <c r="C411" s="6">
        <v>1</v>
      </c>
      <c r="D411" s="6"/>
      <c r="E411" s="6"/>
      <c r="F411" s="6"/>
      <c r="G411" s="6"/>
      <c r="H411" s="6"/>
      <c r="I411" s="19"/>
      <c r="J411" s="6"/>
      <c r="K411" s="6"/>
      <c r="L411" s="6"/>
      <c r="M411" s="19"/>
      <c r="N411" s="6"/>
      <c r="O411" s="6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x14ac:dyDescent="0.25">
      <c r="A412" s="50" t="s">
        <v>1251</v>
      </c>
      <c r="B412" s="6"/>
      <c r="C412" s="6">
        <v>1</v>
      </c>
      <c r="D412" s="6"/>
      <c r="E412" s="6"/>
      <c r="F412" s="6"/>
      <c r="G412" s="6"/>
      <c r="H412" s="6"/>
      <c r="I412" s="19"/>
      <c r="J412" s="6"/>
      <c r="K412" s="6"/>
      <c r="L412" s="6"/>
      <c r="M412" s="19"/>
      <c r="N412" s="6"/>
      <c r="O412" s="6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x14ac:dyDescent="0.25">
      <c r="A413" s="50" t="s">
        <v>1252</v>
      </c>
      <c r="B413" s="5"/>
      <c r="C413" s="5">
        <v>1</v>
      </c>
      <c r="D413" s="5"/>
      <c r="E413" s="5"/>
      <c r="F413" s="5"/>
      <c r="G413" s="5"/>
      <c r="H413" s="5"/>
      <c r="I413" s="20"/>
      <c r="J413" s="5"/>
      <c r="K413" s="5"/>
      <c r="L413" s="5"/>
      <c r="M413" s="20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x14ac:dyDescent="0.25">
      <c r="A414" s="50" t="s">
        <v>1253</v>
      </c>
      <c r="B414" s="5"/>
      <c r="C414" s="5">
        <v>1</v>
      </c>
      <c r="D414" s="5"/>
      <c r="E414" s="5"/>
      <c r="F414" s="5"/>
      <c r="G414" s="5"/>
      <c r="H414" s="5"/>
      <c r="I414" s="20"/>
      <c r="J414" s="5"/>
      <c r="K414" s="5"/>
      <c r="L414" s="5"/>
      <c r="M414" s="20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x14ac:dyDescent="0.25">
      <c r="A415" s="50" t="s">
        <v>1254</v>
      </c>
      <c r="B415" s="5"/>
      <c r="C415" s="5">
        <v>1</v>
      </c>
      <c r="D415" s="5"/>
      <c r="E415" s="5"/>
      <c r="F415" s="5"/>
      <c r="G415" s="5"/>
      <c r="H415" s="5"/>
      <c r="I415" s="20"/>
      <c r="J415" s="5"/>
      <c r="K415" s="5"/>
      <c r="L415" s="5"/>
      <c r="M415" s="20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x14ac:dyDescent="0.25">
      <c r="A416" s="50" t="s">
        <v>1255</v>
      </c>
      <c r="B416" s="5"/>
      <c r="C416" s="5">
        <v>1</v>
      </c>
      <c r="D416" s="5"/>
      <c r="E416" s="5"/>
      <c r="F416" s="5"/>
      <c r="G416" s="5"/>
      <c r="H416" s="5"/>
      <c r="I416" s="20"/>
      <c r="J416" s="5"/>
      <c r="K416" s="5"/>
      <c r="L416" s="5"/>
      <c r="M416" s="20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x14ac:dyDescent="0.25">
      <c r="A417" s="50" t="s">
        <v>1256</v>
      </c>
      <c r="B417" s="5"/>
      <c r="C417" s="5">
        <v>1</v>
      </c>
      <c r="D417" s="5"/>
      <c r="E417" s="5"/>
      <c r="F417" s="5"/>
      <c r="G417" s="5"/>
      <c r="H417" s="5"/>
      <c r="I417" s="20"/>
      <c r="J417" s="5"/>
      <c r="K417" s="5"/>
      <c r="L417" s="5"/>
      <c r="M417" s="20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x14ac:dyDescent="0.25">
      <c r="A418" s="50" t="s">
        <v>1257</v>
      </c>
      <c r="B418" s="5"/>
      <c r="C418" s="5">
        <v>1</v>
      </c>
      <c r="D418" s="5"/>
      <c r="E418" s="5"/>
      <c r="F418" s="5"/>
      <c r="G418" s="5"/>
      <c r="H418" s="5"/>
      <c r="I418" s="20"/>
      <c r="J418" s="5"/>
      <c r="K418" s="5"/>
      <c r="L418" s="5"/>
      <c r="M418" s="20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x14ac:dyDescent="0.25">
      <c r="A419" s="50" t="s">
        <v>1258</v>
      </c>
      <c r="B419" s="5"/>
      <c r="C419" s="5">
        <v>1</v>
      </c>
      <c r="D419" s="5"/>
      <c r="E419" s="5"/>
      <c r="F419" s="5"/>
      <c r="G419" s="5"/>
      <c r="H419" s="5"/>
      <c r="I419" s="20"/>
      <c r="J419" s="5"/>
      <c r="K419" s="5"/>
      <c r="L419" s="5"/>
      <c r="M419" s="20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x14ac:dyDescent="0.25">
      <c r="A420" s="50" t="s">
        <v>1259</v>
      </c>
      <c r="B420" s="5"/>
      <c r="C420" s="5">
        <v>1</v>
      </c>
      <c r="D420" s="5"/>
      <c r="E420" s="5"/>
      <c r="F420" s="5"/>
      <c r="G420" s="5"/>
      <c r="H420" s="5"/>
      <c r="I420" s="20"/>
      <c r="J420" s="5"/>
      <c r="K420" s="5"/>
      <c r="L420" s="5"/>
      <c r="M420" s="20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x14ac:dyDescent="0.25">
      <c r="A421" s="50" t="s">
        <v>1260</v>
      </c>
      <c r="B421" s="5"/>
      <c r="C421" s="5">
        <v>1</v>
      </c>
      <c r="D421" s="5"/>
      <c r="E421" s="5"/>
      <c r="F421" s="5"/>
      <c r="G421" s="5"/>
      <c r="H421" s="5"/>
      <c r="I421" s="20"/>
      <c r="J421" s="5"/>
      <c r="K421" s="5"/>
      <c r="L421" s="5"/>
      <c r="M421" s="20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x14ac:dyDescent="0.25">
      <c r="A422" s="50" t="s">
        <v>1261</v>
      </c>
      <c r="B422" s="5"/>
      <c r="C422" s="5">
        <v>1</v>
      </c>
      <c r="D422" s="5"/>
      <c r="E422" s="5"/>
      <c r="F422" s="5"/>
      <c r="G422" s="5"/>
      <c r="H422" s="5"/>
      <c r="I422" s="20"/>
      <c r="J422" s="5"/>
      <c r="K422" s="5"/>
      <c r="L422" s="5"/>
      <c r="M422" s="20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x14ac:dyDescent="0.25">
      <c r="A423" s="51" t="s">
        <v>1262</v>
      </c>
      <c r="B423" s="5"/>
      <c r="C423" s="5">
        <v>1</v>
      </c>
      <c r="D423" s="5"/>
      <c r="E423" s="5"/>
      <c r="F423" s="5"/>
      <c r="G423" s="5"/>
      <c r="H423" s="5"/>
      <c r="I423" s="20"/>
      <c r="J423" s="5"/>
      <c r="K423" s="5"/>
      <c r="L423" s="5"/>
      <c r="M423" s="20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x14ac:dyDescent="0.25">
      <c r="A424" s="50" t="s">
        <v>1263</v>
      </c>
      <c r="B424" s="5"/>
      <c r="C424" s="5">
        <v>1</v>
      </c>
      <c r="D424" s="5"/>
      <c r="E424" s="5"/>
      <c r="F424" s="5"/>
      <c r="G424" s="5"/>
      <c r="H424" s="5"/>
      <c r="I424" s="20"/>
      <c r="J424" s="5"/>
      <c r="K424" s="5"/>
      <c r="L424" s="5"/>
      <c r="M424" s="20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x14ac:dyDescent="0.25">
      <c r="A425" s="50" t="s">
        <v>1264</v>
      </c>
      <c r="B425" s="5"/>
      <c r="C425" s="5">
        <v>1</v>
      </c>
      <c r="D425" s="5"/>
      <c r="E425" s="5"/>
      <c r="F425" s="5"/>
      <c r="G425" s="5"/>
      <c r="H425" s="5"/>
      <c r="I425" s="20"/>
      <c r="J425" s="5"/>
      <c r="K425" s="5"/>
      <c r="L425" s="5"/>
      <c r="M425" s="20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x14ac:dyDescent="0.25">
      <c r="A426" s="50" t="s">
        <v>38</v>
      </c>
      <c r="B426" s="5"/>
      <c r="C426" s="5">
        <v>1</v>
      </c>
      <c r="D426" s="5"/>
      <c r="E426" s="5"/>
      <c r="F426" s="5"/>
      <c r="G426" s="5"/>
      <c r="H426" s="5"/>
      <c r="I426" s="20"/>
      <c r="J426" s="5"/>
      <c r="K426" s="5"/>
      <c r="L426" s="5"/>
      <c r="M426" s="20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x14ac:dyDescent="0.25">
      <c r="A427" s="6"/>
      <c r="B427" s="5"/>
      <c r="C427" s="5"/>
      <c r="D427" s="5"/>
      <c r="E427" s="5"/>
      <c r="F427" s="5"/>
      <c r="G427" s="5"/>
      <c r="H427" s="5"/>
      <c r="I427" s="20"/>
      <c r="J427" s="5"/>
      <c r="K427" s="5"/>
      <c r="L427" s="5"/>
      <c r="M427" s="20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x14ac:dyDescent="0.25">
      <c r="A428" s="7" t="s">
        <v>1742</v>
      </c>
      <c r="B428" s="5"/>
      <c r="C428" s="5"/>
      <c r="D428" s="5"/>
      <c r="E428" s="5"/>
      <c r="F428" s="5"/>
      <c r="G428" s="5"/>
      <c r="H428" s="5"/>
      <c r="I428" s="20"/>
      <c r="J428" s="5">
        <v>1</v>
      </c>
      <c r="K428" s="5"/>
      <c r="L428" s="5"/>
      <c r="M428" s="20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x14ac:dyDescent="0.25">
      <c r="A429" s="40"/>
      <c r="B429" s="5"/>
      <c r="C429" s="5"/>
      <c r="D429" s="5"/>
      <c r="E429" s="5"/>
      <c r="F429" s="5"/>
      <c r="G429" s="5"/>
      <c r="H429" s="5"/>
      <c r="I429" s="20"/>
      <c r="J429" s="5"/>
      <c r="K429" s="5"/>
      <c r="L429" s="5"/>
      <c r="M429" s="20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x14ac:dyDescent="0.25">
      <c r="A430" s="40"/>
      <c r="B430" s="5"/>
      <c r="C430" s="5"/>
      <c r="D430" s="5"/>
      <c r="E430" s="5"/>
      <c r="F430" s="5"/>
      <c r="G430" s="5"/>
      <c r="H430" s="5"/>
      <c r="I430" s="20"/>
      <c r="J430" s="5"/>
      <c r="K430" s="5"/>
      <c r="L430" s="5"/>
      <c r="M430" s="20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x14ac:dyDescent="0.25">
      <c r="A431" s="53"/>
      <c r="B431" s="5"/>
      <c r="C431" s="5"/>
      <c r="D431" s="5"/>
      <c r="E431" s="5"/>
      <c r="F431" s="5"/>
      <c r="G431" s="5"/>
      <c r="H431" s="5"/>
      <c r="I431" s="20"/>
      <c r="J431" s="5"/>
      <c r="K431" s="5"/>
      <c r="L431" s="5"/>
      <c r="M431" s="20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x14ac:dyDescent="0.25">
      <c r="A432" s="5"/>
      <c r="B432" s="5"/>
      <c r="C432" s="5"/>
      <c r="D432" s="5"/>
      <c r="E432" s="5"/>
      <c r="F432" s="5"/>
      <c r="G432" s="5"/>
      <c r="H432" s="5"/>
      <c r="I432" s="20"/>
      <c r="J432" s="5"/>
      <c r="K432" s="5"/>
      <c r="L432" s="5"/>
      <c r="M432" s="20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x14ac:dyDescent="0.25">
      <c r="A433" s="5"/>
      <c r="B433" s="5"/>
      <c r="C433" s="5"/>
      <c r="D433" s="5"/>
      <c r="E433" s="5"/>
      <c r="F433" s="5"/>
      <c r="G433" s="5"/>
      <c r="H433" s="5"/>
      <c r="I433" s="20"/>
      <c r="J433" s="5"/>
      <c r="K433" s="5"/>
      <c r="L433" s="5"/>
      <c r="M433" s="20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x14ac:dyDescent="0.25">
      <c r="A434" s="5"/>
      <c r="B434" s="5"/>
      <c r="C434" s="5"/>
      <c r="D434" s="5"/>
      <c r="E434" s="5"/>
      <c r="F434" s="5"/>
      <c r="G434" s="5"/>
      <c r="H434" s="5"/>
      <c r="I434" s="20"/>
      <c r="J434" s="5"/>
      <c r="K434" s="5"/>
      <c r="L434" s="5"/>
      <c r="M434" s="20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2.25" customHeight="1" x14ac:dyDescent="0.25">
      <c r="A435" s="15"/>
      <c r="B435" s="4" t="s">
        <v>7</v>
      </c>
      <c r="C435" s="4">
        <f>SUM(C436:C468)</f>
        <v>24</v>
      </c>
      <c r="D435" s="4">
        <v>221</v>
      </c>
      <c r="E435" s="49" t="s">
        <v>5</v>
      </c>
      <c r="F435" s="4">
        <f>SUM(F436:F468)</f>
        <v>0</v>
      </c>
      <c r="G435" s="16">
        <f>SUM(G436:G468)</f>
        <v>3</v>
      </c>
      <c r="H435" s="16">
        <v>0</v>
      </c>
      <c r="I435" s="15"/>
      <c r="J435" s="16">
        <f>SUM(J436:J468)</f>
        <v>4</v>
      </c>
      <c r="K435" s="16">
        <f>SUM(K436:K468)</f>
        <v>2</v>
      </c>
      <c r="L435" s="16">
        <f>SUM(L436:L468)</f>
        <v>0</v>
      </c>
      <c r="M435" s="15"/>
      <c r="N435" s="16">
        <f>C435+G435+J435</f>
        <v>31</v>
      </c>
      <c r="O435" s="2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x14ac:dyDescent="0.25">
      <c r="A436" s="50" t="s">
        <v>376</v>
      </c>
      <c r="B436" s="6"/>
      <c r="C436" s="6">
        <v>1</v>
      </c>
      <c r="D436" s="6"/>
      <c r="E436" s="6"/>
      <c r="F436" s="6"/>
      <c r="G436" s="6"/>
      <c r="H436" s="6"/>
      <c r="I436" s="19"/>
      <c r="J436" s="6"/>
      <c r="K436" s="6"/>
      <c r="L436" s="6"/>
      <c r="M436" s="19"/>
      <c r="N436" s="6"/>
      <c r="O436" s="6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x14ac:dyDescent="0.25">
      <c r="A437" s="51" t="s">
        <v>377</v>
      </c>
      <c r="B437" s="6"/>
      <c r="C437" s="6">
        <v>1</v>
      </c>
      <c r="D437" s="6"/>
      <c r="E437" s="6"/>
      <c r="F437" s="6"/>
      <c r="G437" s="6"/>
      <c r="H437" s="6"/>
      <c r="I437" s="19"/>
      <c r="J437" s="6"/>
      <c r="K437" s="6"/>
      <c r="L437" s="6"/>
      <c r="M437" s="19"/>
      <c r="N437" s="6"/>
      <c r="O437" s="6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x14ac:dyDescent="0.25">
      <c r="A438" s="50" t="s">
        <v>378</v>
      </c>
      <c r="B438" s="6"/>
      <c r="C438" s="6">
        <v>1</v>
      </c>
      <c r="D438" s="6"/>
      <c r="E438" s="6"/>
      <c r="F438" s="6"/>
      <c r="G438" s="6"/>
      <c r="H438" s="6"/>
      <c r="I438" s="19"/>
      <c r="J438" s="6"/>
      <c r="K438" s="6"/>
      <c r="L438" s="6"/>
      <c r="M438" s="19"/>
      <c r="N438" s="6"/>
      <c r="O438" s="6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x14ac:dyDescent="0.25">
      <c r="A439" s="51" t="s">
        <v>2010</v>
      </c>
      <c r="B439" s="6"/>
      <c r="C439" s="6">
        <v>1</v>
      </c>
      <c r="D439" s="6"/>
      <c r="E439" s="6"/>
      <c r="F439" s="6"/>
      <c r="G439" s="6"/>
      <c r="H439" s="6"/>
      <c r="I439" s="19"/>
      <c r="J439" s="6"/>
      <c r="K439" s="6"/>
      <c r="L439" s="6"/>
      <c r="M439" s="19" t="s">
        <v>2011</v>
      </c>
      <c r="N439" s="6"/>
      <c r="O439" s="6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x14ac:dyDescent="0.25">
      <c r="A440" s="51" t="s">
        <v>379</v>
      </c>
      <c r="B440" s="6"/>
      <c r="C440" s="6">
        <v>1</v>
      </c>
      <c r="D440" s="6"/>
      <c r="E440" s="6"/>
      <c r="F440" s="6"/>
      <c r="G440" s="6"/>
      <c r="H440" s="6"/>
      <c r="I440" s="19"/>
      <c r="J440" s="6"/>
      <c r="K440" s="6"/>
      <c r="L440" s="6"/>
      <c r="M440" s="19"/>
      <c r="N440" s="6"/>
      <c r="O440" s="6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x14ac:dyDescent="0.25">
      <c r="A441" s="51" t="s">
        <v>380</v>
      </c>
      <c r="B441" s="6"/>
      <c r="C441" s="6">
        <v>1</v>
      </c>
      <c r="D441" s="6"/>
      <c r="E441" s="6"/>
      <c r="F441" s="6"/>
      <c r="G441" s="6"/>
      <c r="H441" s="6"/>
      <c r="I441" s="19"/>
      <c r="J441" s="6"/>
      <c r="K441" s="6"/>
      <c r="L441" s="6"/>
      <c r="M441" s="19"/>
      <c r="N441" s="6"/>
      <c r="O441" s="6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x14ac:dyDescent="0.25">
      <c r="A442" s="50" t="s">
        <v>381</v>
      </c>
      <c r="B442" s="6"/>
      <c r="C442" s="6">
        <v>1</v>
      </c>
      <c r="D442" s="6"/>
      <c r="E442" s="6"/>
      <c r="F442" s="6"/>
      <c r="G442" s="6"/>
      <c r="H442" s="6"/>
      <c r="I442" s="19"/>
      <c r="J442" s="6"/>
      <c r="K442" s="6"/>
      <c r="L442" s="6"/>
      <c r="M442" s="19"/>
      <c r="N442" s="6"/>
      <c r="O442" s="6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x14ac:dyDescent="0.25">
      <c r="A443" s="51" t="s">
        <v>15</v>
      </c>
      <c r="B443" s="6"/>
      <c r="C443" s="6">
        <v>1</v>
      </c>
      <c r="D443" s="6"/>
      <c r="E443" s="6"/>
      <c r="F443" s="6"/>
      <c r="G443" s="6"/>
      <c r="H443" s="6"/>
      <c r="I443" s="19"/>
      <c r="J443" s="6"/>
      <c r="K443" s="6"/>
      <c r="L443" s="6"/>
      <c r="M443" s="19"/>
      <c r="N443" s="6"/>
      <c r="O443" s="6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x14ac:dyDescent="0.25">
      <c r="A444" s="51" t="s">
        <v>382</v>
      </c>
      <c r="B444" s="6"/>
      <c r="C444" s="6">
        <v>1</v>
      </c>
      <c r="D444" s="6"/>
      <c r="E444" s="6"/>
      <c r="F444" s="6"/>
      <c r="G444" s="6"/>
      <c r="H444" s="6"/>
      <c r="I444" s="19"/>
      <c r="J444" s="6"/>
      <c r="K444" s="6"/>
      <c r="L444" s="6"/>
      <c r="M444" s="19"/>
      <c r="N444" s="6"/>
      <c r="O444" s="6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x14ac:dyDescent="0.25">
      <c r="A445" s="50" t="s">
        <v>383</v>
      </c>
      <c r="B445" s="6"/>
      <c r="C445" s="6">
        <v>1</v>
      </c>
      <c r="D445" s="6"/>
      <c r="E445" s="6"/>
      <c r="F445" s="6"/>
      <c r="G445" s="6"/>
      <c r="H445" s="6"/>
      <c r="I445" s="19"/>
      <c r="J445" s="6"/>
      <c r="K445" s="6"/>
      <c r="L445" s="6"/>
      <c r="M445" s="19"/>
      <c r="N445" s="6"/>
      <c r="O445" s="6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x14ac:dyDescent="0.25">
      <c r="A446" s="51" t="s">
        <v>384</v>
      </c>
      <c r="B446" s="6"/>
      <c r="C446" s="6">
        <v>1</v>
      </c>
      <c r="D446" s="6"/>
      <c r="E446" s="6"/>
      <c r="F446" s="6"/>
      <c r="G446" s="6"/>
      <c r="H446" s="6"/>
      <c r="I446" s="19"/>
      <c r="J446" s="6"/>
      <c r="K446" s="6"/>
      <c r="L446" s="6"/>
      <c r="M446" s="19"/>
      <c r="N446" s="6"/>
      <c r="O446" s="6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x14ac:dyDescent="0.25">
      <c r="A447" s="50" t="s">
        <v>385</v>
      </c>
      <c r="B447" s="5"/>
      <c r="C447" s="5">
        <v>1</v>
      </c>
      <c r="D447" s="5"/>
      <c r="E447" s="5"/>
      <c r="F447" s="5"/>
      <c r="G447" s="5"/>
      <c r="H447" s="5"/>
      <c r="I447" s="20"/>
      <c r="J447" s="5"/>
      <c r="K447" s="5"/>
      <c r="L447" s="5"/>
      <c r="M447" s="20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x14ac:dyDescent="0.25">
      <c r="A448" s="51" t="s">
        <v>386</v>
      </c>
      <c r="B448" s="5"/>
      <c r="C448" s="5">
        <v>1</v>
      </c>
      <c r="D448" s="5"/>
      <c r="E448" s="5"/>
      <c r="F448" s="5"/>
      <c r="G448" s="5"/>
      <c r="H448" s="5"/>
      <c r="I448" s="20"/>
      <c r="J448" s="5"/>
      <c r="K448" s="5"/>
      <c r="L448" s="5"/>
      <c r="M448" s="20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x14ac:dyDescent="0.25">
      <c r="A449" s="50" t="s">
        <v>387</v>
      </c>
      <c r="B449" s="5"/>
      <c r="C449" s="5">
        <v>1</v>
      </c>
      <c r="D449" s="5"/>
      <c r="E449" s="5"/>
      <c r="F449" s="5"/>
      <c r="G449" s="5"/>
      <c r="H449" s="5"/>
      <c r="I449" s="20"/>
      <c r="J449" s="5"/>
      <c r="K449" s="5"/>
      <c r="L449" s="5"/>
      <c r="M449" s="20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x14ac:dyDescent="0.25">
      <c r="A450" s="51" t="s">
        <v>388</v>
      </c>
      <c r="B450" s="5"/>
      <c r="C450" s="5">
        <v>1</v>
      </c>
      <c r="D450" s="5"/>
      <c r="E450" s="5"/>
      <c r="F450" s="5"/>
      <c r="G450" s="5"/>
      <c r="H450" s="5"/>
      <c r="I450" s="20"/>
      <c r="J450" s="5"/>
      <c r="K450" s="5"/>
      <c r="L450" s="5"/>
      <c r="M450" s="20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x14ac:dyDescent="0.25">
      <c r="A451" s="51" t="s">
        <v>389</v>
      </c>
      <c r="B451" s="5"/>
      <c r="C451" s="5">
        <v>1</v>
      </c>
      <c r="D451" s="5"/>
      <c r="E451" s="5"/>
      <c r="F451" s="5"/>
      <c r="G451" s="5"/>
      <c r="H451" s="5"/>
      <c r="I451" s="20"/>
      <c r="J451" s="5"/>
      <c r="K451" s="5"/>
      <c r="L451" s="5"/>
      <c r="M451" s="20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x14ac:dyDescent="0.25">
      <c r="A452" s="50" t="s">
        <v>390</v>
      </c>
      <c r="B452" s="5"/>
      <c r="C452" s="5">
        <v>1</v>
      </c>
      <c r="D452" s="5"/>
      <c r="E452" s="5"/>
      <c r="F452" s="5"/>
      <c r="G452" s="5"/>
      <c r="H452" s="5"/>
      <c r="I452" s="20"/>
      <c r="J452" s="5"/>
      <c r="K452" s="5"/>
      <c r="L452" s="5"/>
      <c r="M452" s="20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x14ac:dyDescent="0.25">
      <c r="A453" s="50" t="s">
        <v>391</v>
      </c>
      <c r="B453" s="5"/>
      <c r="C453" s="5">
        <v>1</v>
      </c>
      <c r="D453" s="5"/>
      <c r="E453" s="5"/>
      <c r="F453" s="5"/>
      <c r="G453" s="5"/>
      <c r="H453" s="5"/>
      <c r="I453" s="20"/>
      <c r="J453" s="5"/>
      <c r="K453" s="5"/>
      <c r="L453" s="5"/>
      <c r="M453" s="20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x14ac:dyDescent="0.25">
      <c r="A454" s="50" t="s">
        <v>392</v>
      </c>
      <c r="B454" s="5"/>
      <c r="C454" s="5">
        <v>1</v>
      </c>
      <c r="D454" s="5"/>
      <c r="E454" s="5"/>
      <c r="F454" s="5"/>
      <c r="G454" s="5"/>
      <c r="H454" s="5"/>
      <c r="I454" s="20"/>
      <c r="J454" s="5"/>
      <c r="K454" s="5"/>
      <c r="L454" s="5"/>
      <c r="M454" s="20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x14ac:dyDescent="0.25">
      <c r="A455" s="51" t="s">
        <v>393</v>
      </c>
      <c r="B455" s="5"/>
      <c r="C455" s="5">
        <v>1</v>
      </c>
      <c r="D455" s="5"/>
      <c r="E455" s="5"/>
      <c r="F455" s="5"/>
      <c r="G455" s="5"/>
      <c r="H455" s="5"/>
      <c r="I455" s="20"/>
      <c r="J455" s="5"/>
      <c r="K455" s="5"/>
      <c r="L455" s="5"/>
      <c r="M455" s="20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x14ac:dyDescent="0.25">
      <c r="A456" s="50" t="s">
        <v>394</v>
      </c>
      <c r="B456" s="5"/>
      <c r="C456" s="5">
        <v>1</v>
      </c>
      <c r="D456" s="5"/>
      <c r="E456" s="5"/>
      <c r="F456" s="5"/>
      <c r="G456" s="5"/>
      <c r="H456" s="5"/>
      <c r="I456" s="20"/>
      <c r="J456" s="5"/>
      <c r="K456" s="5"/>
      <c r="L456" s="5"/>
      <c r="M456" s="20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x14ac:dyDescent="0.25">
      <c r="A457" s="40" t="s">
        <v>395</v>
      </c>
      <c r="B457" s="5"/>
      <c r="C457" s="5">
        <v>1</v>
      </c>
      <c r="D457" s="5"/>
      <c r="E457" s="5"/>
      <c r="F457" s="5"/>
      <c r="G457" s="5"/>
      <c r="H457" s="5"/>
      <c r="I457" s="20"/>
      <c r="J457" s="5"/>
      <c r="K457" s="5"/>
      <c r="L457" s="5"/>
      <c r="M457" s="20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x14ac:dyDescent="0.25">
      <c r="A458" s="113" t="s">
        <v>396</v>
      </c>
      <c r="B458" s="5"/>
      <c r="C458" s="5">
        <v>1</v>
      </c>
      <c r="D458" s="5"/>
      <c r="E458" s="5"/>
      <c r="F458" s="5"/>
      <c r="G458" s="5"/>
      <c r="H458" s="5"/>
      <c r="I458" s="20"/>
      <c r="J458" s="5"/>
      <c r="K458" s="5"/>
      <c r="L458" s="5"/>
      <c r="M458" s="20" t="s">
        <v>1803</v>
      </c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x14ac:dyDescent="0.25">
      <c r="A459" s="114" t="s">
        <v>375</v>
      </c>
      <c r="B459" s="5"/>
      <c r="C459" s="5">
        <v>1</v>
      </c>
      <c r="D459" s="5"/>
      <c r="E459" s="5"/>
      <c r="F459" s="5"/>
      <c r="G459" s="5"/>
      <c r="H459" s="5"/>
      <c r="I459" s="20"/>
      <c r="J459" s="5"/>
      <c r="K459" s="5"/>
      <c r="L459" s="5"/>
      <c r="M459" s="20" t="s">
        <v>1803</v>
      </c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15.75" x14ac:dyDescent="0.25">
      <c r="A460" s="54" t="s">
        <v>399</v>
      </c>
      <c r="B460" s="5"/>
      <c r="C460" s="5"/>
      <c r="D460" s="5"/>
      <c r="E460" s="5"/>
      <c r="F460" s="5"/>
      <c r="G460" s="5"/>
      <c r="H460" s="5"/>
      <c r="I460" s="20"/>
      <c r="J460" s="5">
        <v>1</v>
      </c>
      <c r="K460" s="5"/>
      <c r="L460" s="5"/>
      <c r="M460" s="20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15.75" x14ac:dyDescent="0.25">
      <c r="A461" s="52" t="s">
        <v>690</v>
      </c>
      <c r="B461" s="5"/>
      <c r="C461" s="5"/>
      <c r="D461" s="5"/>
      <c r="E461" s="5"/>
      <c r="F461" s="5"/>
      <c r="G461" s="5"/>
      <c r="H461" s="5"/>
      <c r="I461" s="20"/>
      <c r="J461" s="5">
        <v>1</v>
      </c>
      <c r="K461" s="5"/>
      <c r="L461" s="5"/>
      <c r="M461" s="20" t="s">
        <v>1834</v>
      </c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15.75" x14ac:dyDescent="0.25">
      <c r="A462" s="54" t="s">
        <v>397</v>
      </c>
      <c r="B462" s="5"/>
      <c r="C462" s="5"/>
      <c r="D462" s="5"/>
      <c r="E462" s="5"/>
      <c r="F462" s="5"/>
      <c r="G462" s="5"/>
      <c r="H462" s="5"/>
      <c r="I462" s="20"/>
      <c r="J462" s="5">
        <v>1</v>
      </c>
      <c r="K462" s="5"/>
      <c r="L462" s="5"/>
      <c r="M462" s="20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15.75" x14ac:dyDescent="0.25">
      <c r="A463" s="54" t="s">
        <v>398</v>
      </c>
      <c r="B463" s="5"/>
      <c r="C463" s="5"/>
      <c r="D463" s="5"/>
      <c r="E463" s="5"/>
      <c r="F463" s="5"/>
      <c r="G463" s="5"/>
      <c r="H463" s="5"/>
      <c r="I463" s="20"/>
      <c r="J463" s="5">
        <v>1</v>
      </c>
      <c r="K463" s="5"/>
      <c r="L463" s="5"/>
      <c r="M463" s="20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x14ac:dyDescent="0.25">
      <c r="A464" s="40" t="s">
        <v>400</v>
      </c>
      <c r="B464" s="5"/>
      <c r="C464" s="5"/>
      <c r="D464" s="5"/>
      <c r="E464" s="5"/>
      <c r="F464" s="5"/>
      <c r="G464" s="5">
        <v>1</v>
      </c>
      <c r="H464" s="5"/>
      <c r="I464" s="20"/>
      <c r="J464" s="5"/>
      <c r="K464" s="5"/>
      <c r="L464" s="5"/>
      <c r="M464" s="20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16.5" customHeight="1" x14ac:dyDescent="0.25">
      <c r="A465" s="137" t="s">
        <v>1866</v>
      </c>
      <c r="B465" s="5"/>
      <c r="C465" s="5"/>
      <c r="D465" s="5"/>
      <c r="E465" s="5"/>
      <c r="F465" s="5"/>
      <c r="G465" s="135">
        <v>1</v>
      </c>
      <c r="H465" s="5"/>
      <c r="I465" s="20"/>
      <c r="J465" s="5"/>
      <c r="K465" s="5">
        <v>1</v>
      </c>
      <c r="L465" s="5"/>
      <c r="M465" s="136" t="s">
        <v>1962</v>
      </c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x14ac:dyDescent="0.25">
      <c r="A466" s="53" t="s">
        <v>1960</v>
      </c>
      <c r="B466" s="5"/>
      <c r="C466" s="5"/>
      <c r="D466" s="5"/>
      <c r="E466" s="5"/>
      <c r="F466" s="5"/>
      <c r="G466" s="5">
        <v>1</v>
      </c>
      <c r="H466" s="5"/>
      <c r="I466" s="20"/>
      <c r="J466" s="5"/>
      <c r="K466" s="5">
        <v>1</v>
      </c>
      <c r="L466" s="5"/>
      <c r="M466" s="20" t="s">
        <v>1961</v>
      </c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x14ac:dyDescent="0.25">
      <c r="A467" s="5"/>
      <c r="B467" s="5"/>
      <c r="C467" s="5"/>
      <c r="D467" s="5"/>
      <c r="E467" s="5"/>
      <c r="F467" s="5"/>
      <c r="G467" s="5"/>
      <c r="H467" s="5"/>
      <c r="I467" s="20"/>
      <c r="J467" s="5"/>
      <c r="K467" s="5"/>
      <c r="L467" s="5"/>
      <c r="M467" s="20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x14ac:dyDescent="0.25">
      <c r="A468" s="5"/>
      <c r="B468" s="5"/>
      <c r="C468" s="5"/>
      <c r="D468" s="5"/>
      <c r="E468" s="5"/>
      <c r="F468" s="5"/>
      <c r="G468" s="5"/>
      <c r="H468" s="5"/>
      <c r="I468" s="20"/>
      <c r="J468" s="5"/>
      <c r="K468" s="5"/>
      <c r="L468" s="5"/>
      <c r="M468" s="20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33" customHeight="1" x14ac:dyDescent="0.25">
      <c r="A469" s="1"/>
      <c r="B469" s="4" t="s">
        <v>7</v>
      </c>
      <c r="C469" s="4">
        <f>SUM(C470:C501)</f>
        <v>25</v>
      </c>
      <c r="D469" s="4">
        <v>421</v>
      </c>
      <c r="E469" s="49" t="s">
        <v>178</v>
      </c>
      <c r="F469" s="4">
        <f>SUM(F470:F501)</f>
        <v>0</v>
      </c>
      <c r="G469" s="16">
        <f>SUM(G470:G501)</f>
        <v>0</v>
      </c>
      <c r="H469" s="16">
        <v>0</v>
      </c>
      <c r="I469" s="15"/>
      <c r="J469" s="16">
        <f>SUM(J470:J501)</f>
        <v>0</v>
      </c>
      <c r="K469" s="16">
        <f>SUM(K470:K501)</f>
        <v>1</v>
      </c>
      <c r="L469" s="16">
        <f>SUM(L470:L501)</f>
        <v>0</v>
      </c>
      <c r="M469" s="15"/>
      <c r="N469" s="16">
        <f>C469+G469+J469</f>
        <v>25</v>
      </c>
      <c r="O469" s="2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x14ac:dyDescent="0.25">
      <c r="A470" s="51" t="s">
        <v>401</v>
      </c>
      <c r="B470" s="6"/>
      <c r="C470" s="6">
        <v>1</v>
      </c>
      <c r="D470" s="6"/>
      <c r="E470" s="6"/>
      <c r="F470" s="6"/>
      <c r="G470" s="6"/>
      <c r="H470" s="6"/>
      <c r="I470" s="19"/>
      <c r="J470" s="6"/>
      <c r="K470" s="6"/>
      <c r="L470" s="6"/>
      <c r="M470" s="19"/>
      <c r="N470" s="6"/>
      <c r="O470" s="6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x14ac:dyDescent="0.25">
      <c r="A471" s="51" t="s">
        <v>402</v>
      </c>
      <c r="B471" s="6"/>
      <c r="C471" s="6">
        <v>1</v>
      </c>
      <c r="D471" s="6"/>
      <c r="E471" s="6"/>
      <c r="F471" s="6"/>
      <c r="G471" s="6"/>
      <c r="H471" s="6"/>
      <c r="I471" s="19"/>
      <c r="J471" s="6"/>
      <c r="K471" s="6"/>
      <c r="L471" s="6"/>
      <c r="M471" s="19"/>
      <c r="N471" s="6"/>
      <c r="O471" s="6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x14ac:dyDescent="0.25">
      <c r="A472" s="51" t="s">
        <v>403</v>
      </c>
      <c r="B472" s="6"/>
      <c r="C472" s="6">
        <v>1</v>
      </c>
      <c r="D472" s="6"/>
      <c r="E472" s="6"/>
      <c r="F472" s="6"/>
      <c r="G472" s="6"/>
      <c r="H472" s="6"/>
      <c r="I472" s="19"/>
      <c r="J472" s="6"/>
      <c r="K472" s="6"/>
      <c r="L472" s="6"/>
      <c r="M472" s="19"/>
      <c r="N472" s="6"/>
      <c r="O472" s="6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x14ac:dyDescent="0.25">
      <c r="A473" s="51" t="s">
        <v>404</v>
      </c>
      <c r="B473" s="6"/>
      <c r="C473" s="6">
        <v>1</v>
      </c>
      <c r="D473" s="6"/>
      <c r="E473" s="6"/>
      <c r="F473" s="6"/>
      <c r="G473" s="6"/>
      <c r="H473" s="6"/>
      <c r="I473" s="19"/>
      <c r="J473" s="6"/>
      <c r="K473" s="6"/>
      <c r="L473" s="6"/>
      <c r="M473" s="19"/>
      <c r="N473" s="6"/>
      <c r="O473" s="6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x14ac:dyDescent="0.25">
      <c r="A474" s="51" t="s">
        <v>405</v>
      </c>
      <c r="B474" s="6"/>
      <c r="C474" s="6">
        <v>1</v>
      </c>
      <c r="D474" s="6"/>
      <c r="E474" s="6"/>
      <c r="F474" s="6"/>
      <c r="G474" s="6"/>
      <c r="H474" s="6"/>
      <c r="I474" s="19"/>
      <c r="J474" s="6"/>
      <c r="K474" s="6"/>
      <c r="L474" s="6"/>
      <c r="M474" s="19"/>
      <c r="N474" s="6"/>
      <c r="O474" s="6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</row>
    <row r="475" spans="1:28" x14ac:dyDescent="0.25">
      <c r="A475" s="51" t="s">
        <v>406</v>
      </c>
      <c r="B475" s="6"/>
      <c r="C475" s="6">
        <v>1</v>
      </c>
      <c r="D475" s="6"/>
      <c r="E475" s="6"/>
      <c r="F475" s="6"/>
      <c r="G475" s="6"/>
      <c r="H475" s="6"/>
      <c r="I475" s="19"/>
      <c r="J475" s="6"/>
      <c r="K475" s="6"/>
      <c r="L475" s="6"/>
      <c r="M475" s="19"/>
      <c r="N475" s="6"/>
      <c r="O475" s="6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x14ac:dyDescent="0.25">
      <c r="A476" s="51" t="s">
        <v>407</v>
      </c>
      <c r="B476" s="6"/>
      <c r="C476" s="6">
        <v>1</v>
      </c>
      <c r="D476" s="6"/>
      <c r="E476" s="6"/>
      <c r="F476" s="6"/>
      <c r="G476" s="6"/>
      <c r="H476" s="6"/>
      <c r="I476" s="19"/>
      <c r="J476" s="6"/>
      <c r="K476" s="6"/>
      <c r="L476" s="6"/>
      <c r="M476" s="19"/>
      <c r="N476" s="6"/>
      <c r="O476" s="6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16.149999999999999" customHeight="1" x14ac:dyDescent="0.25">
      <c r="A477" s="51" t="s">
        <v>1810</v>
      </c>
      <c r="B477" s="6"/>
      <c r="C477" s="6">
        <v>1</v>
      </c>
      <c r="D477" s="6"/>
      <c r="E477" s="6"/>
      <c r="F477" s="6"/>
      <c r="G477" s="6"/>
      <c r="H477" s="6"/>
      <c r="I477" s="19"/>
      <c r="J477" s="6"/>
      <c r="K477" s="6">
        <v>1</v>
      </c>
      <c r="L477" s="6"/>
      <c r="M477" s="19" t="s">
        <v>1729</v>
      </c>
      <c r="N477" s="6"/>
      <c r="O477" s="6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x14ac:dyDescent="0.25">
      <c r="A478" s="51" t="s">
        <v>408</v>
      </c>
      <c r="B478" s="6"/>
      <c r="C478" s="6">
        <v>1</v>
      </c>
      <c r="D478" s="6"/>
      <c r="E478" s="6"/>
      <c r="F478" s="6"/>
      <c r="G478" s="6"/>
      <c r="H478" s="6"/>
      <c r="I478" s="19"/>
      <c r="J478" s="6"/>
      <c r="K478" s="6"/>
      <c r="L478" s="6"/>
      <c r="M478" s="19"/>
      <c r="N478" s="6"/>
      <c r="O478" s="6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x14ac:dyDescent="0.25">
      <c r="A479" s="51" t="s">
        <v>409</v>
      </c>
      <c r="B479" s="6"/>
      <c r="C479" s="6">
        <v>1</v>
      </c>
      <c r="D479" s="6"/>
      <c r="E479" s="6"/>
      <c r="F479" s="6"/>
      <c r="G479" s="6"/>
      <c r="H479" s="6"/>
      <c r="I479" s="19"/>
      <c r="J479" s="6"/>
      <c r="K479" s="6"/>
      <c r="L479" s="6"/>
      <c r="M479" s="19"/>
      <c r="N479" s="6"/>
      <c r="O479" s="6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x14ac:dyDescent="0.25">
      <c r="A480" s="51" t="s">
        <v>410</v>
      </c>
      <c r="B480" s="6"/>
      <c r="C480" s="6">
        <v>1</v>
      </c>
      <c r="D480" s="6"/>
      <c r="E480" s="6"/>
      <c r="F480" s="6"/>
      <c r="G480" s="6"/>
      <c r="H480" s="6"/>
      <c r="I480" s="19"/>
      <c r="J480" s="6"/>
      <c r="K480" s="6"/>
      <c r="L480" s="6"/>
      <c r="M480" s="19"/>
      <c r="N480" s="6"/>
      <c r="O480" s="6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x14ac:dyDescent="0.25">
      <c r="A481" s="51" t="s">
        <v>411</v>
      </c>
      <c r="B481" s="5"/>
      <c r="C481" s="5">
        <v>1</v>
      </c>
      <c r="D481" s="5"/>
      <c r="E481" s="5"/>
      <c r="F481" s="5"/>
      <c r="G481" s="5"/>
      <c r="H481" s="5"/>
      <c r="I481" s="20"/>
      <c r="J481" s="5"/>
      <c r="K481" s="5"/>
      <c r="L481" s="5"/>
      <c r="M481" s="20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x14ac:dyDescent="0.25">
      <c r="A482" s="51" t="s">
        <v>412</v>
      </c>
      <c r="B482" s="5"/>
      <c r="C482" s="5">
        <v>1</v>
      </c>
      <c r="D482" s="5"/>
      <c r="E482" s="5"/>
      <c r="F482" s="5"/>
      <c r="G482" s="5"/>
      <c r="H482" s="5"/>
      <c r="I482" s="20"/>
      <c r="J482" s="5"/>
      <c r="K482" s="5"/>
      <c r="L482" s="5"/>
      <c r="M482" s="20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x14ac:dyDescent="0.25">
      <c r="A483" s="51" t="s">
        <v>413</v>
      </c>
      <c r="B483" s="5"/>
      <c r="C483" s="5">
        <v>1</v>
      </c>
      <c r="D483" s="5"/>
      <c r="E483" s="5"/>
      <c r="F483" s="5"/>
      <c r="G483" s="5"/>
      <c r="H483" s="5"/>
      <c r="I483" s="20"/>
      <c r="J483" s="5"/>
      <c r="K483" s="5"/>
      <c r="L483" s="5"/>
      <c r="M483" s="20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x14ac:dyDescent="0.25">
      <c r="A484" s="50" t="s">
        <v>414</v>
      </c>
      <c r="B484" s="5"/>
      <c r="C484" s="5">
        <v>1</v>
      </c>
      <c r="D484" s="5"/>
      <c r="E484" s="5"/>
      <c r="F484" s="5"/>
      <c r="G484" s="5"/>
      <c r="H484" s="5"/>
      <c r="I484" s="20"/>
      <c r="J484" s="5"/>
      <c r="K484" s="5"/>
      <c r="L484" s="5"/>
      <c r="M484" s="20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</row>
    <row r="485" spans="1:28" x14ac:dyDescent="0.25">
      <c r="A485" s="50" t="s">
        <v>415</v>
      </c>
      <c r="B485" s="5"/>
      <c r="C485" s="5">
        <v>1</v>
      </c>
      <c r="D485" s="5"/>
      <c r="E485" s="5"/>
      <c r="F485" s="5"/>
      <c r="G485" s="5"/>
      <c r="H485" s="5"/>
      <c r="I485" s="20"/>
      <c r="J485" s="5"/>
      <c r="K485" s="5"/>
      <c r="L485" s="5"/>
      <c r="M485" s="20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x14ac:dyDescent="0.25">
      <c r="A486" s="51" t="s">
        <v>416</v>
      </c>
      <c r="B486" s="5"/>
      <c r="C486" s="5">
        <v>1</v>
      </c>
      <c r="D486" s="5"/>
      <c r="E486" s="5"/>
      <c r="F486" s="5"/>
      <c r="G486" s="5"/>
      <c r="H486" s="5"/>
      <c r="I486" s="20"/>
      <c r="J486" s="5"/>
      <c r="K486" s="5"/>
      <c r="L486" s="5"/>
      <c r="M486" s="20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x14ac:dyDescent="0.25">
      <c r="A487" s="51" t="s">
        <v>417</v>
      </c>
      <c r="B487" s="5"/>
      <c r="C487" s="5">
        <v>1</v>
      </c>
      <c r="D487" s="5"/>
      <c r="E487" s="5"/>
      <c r="F487" s="5"/>
      <c r="G487" s="5"/>
      <c r="H487" s="5"/>
      <c r="I487" s="20"/>
      <c r="J487" s="5"/>
      <c r="K487" s="5"/>
      <c r="L487" s="5"/>
      <c r="M487" s="20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x14ac:dyDescent="0.25">
      <c r="A488" s="51" t="s">
        <v>418</v>
      </c>
      <c r="B488" s="5"/>
      <c r="C488" s="5">
        <v>1</v>
      </c>
      <c r="D488" s="5"/>
      <c r="E488" s="5"/>
      <c r="F488" s="5"/>
      <c r="G488" s="5"/>
      <c r="H488" s="5"/>
      <c r="I488" s="20"/>
      <c r="J488" s="5"/>
      <c r="K488" s="5"/>
      <c r="L488" s="5"/>
      <c r="M488" s="20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x14ac:dyDescent="0.25">
      <c r="A489" s="51" t="s">
        <v>419</v>
      </c>
      <c r="B489" s="5"/>
      <c r="C489" s="5">
        <v>1</v>
      </c>
      <c r="D489" s="5"/>
      <c r="E489" s="5"/>
      <c r="F489" s="5"/>
      <c r="G489" s="5"/>
      <c r="H489" s="5"/>
      <c r="I489" s="20"/>
      <c r="J489" s="5"/>
      <c r="K489" s="5"/>
      <c r="L489" s="5"/>
      <c r="M489" s="20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</row>
    <row r="490" spans="1:28" x14ac:dyDescent="0.25">
      <c r="A490" s="51" t="s">
        <v>1918</v>
      </c>
      <c r="B490" s="5"/>
      <c r="C490" s="5">
        <v>1</v>
      </c>
      <c r="D490" s="5"/>
      <c r="E490" s="5"/>
      <c r="F490" s="5"/>
      <c r="G490" s="5"/>
      <c r="H490" s="5"/>
      <c r="I490" s="20"/>
      <c r="J490" s="5"/>
      <c r="K490" s="5"/>
      <c r="L490" s="5"/>
      <c r="M490" s="20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x14ac:dyDescent="0.25">
      <c r="A491" s="50" t="s">
        <v>2068</v>
      </c>
      <c r="B491" s="5"/>
      <c r="C491" s="5">
        <v>1</v>
      </c>
      <c r="D491" s="5"/>
      <c r="E491" s="5"/>
      <c r="F491" s="5"/>
      <c r="G491" s="5"/>
      <c r="H491" s="5"/>
      <c r="I491" s="20"/>
      <c r="J491" s="5"/>
      <c r="K491" s="5"/>
      <c r="L491" s="5"/>
      <c r="M491" s="20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x14ac:dyDescent="0.25">
      <c r="A492" s="51" t="s">
        <v>420</v>
      </c>
      <c r="B492" s="5"/>
      <c r="C492" s="5">
        <v>1</v>
      </c>
      <c r="D492" s="5"/>
      <c r="E492" s="5"/>
      <c r="F492" s="5"/>
      <c r="G492" s="5"/>
      <c r="H492" s="5"/>
      <c r="I492" s="20"/>
      <c r="J492" s="5"/>
      <c r="K492" s="5"/>
      <c r="L492" s="5"/>
      <c r="M492" s="20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x14ac:dyDescent="0.25">
      <c r="A493" s="51" t="s">
        <v>421</v>
      </c>
      <c r="B493" s="5"/>
      <c r="C493" s="5">
        <v>1</v>
      </c>
      <c r="D493" s="5"/>
      <c r="E493" s="5"/>
      <c r="F493" s="5"/>
      <c r="G493" s="5"/>
      <c r="H493" s="5"/>
      <c r="I493" s="20"/>
      <c r="J493" s="5"/>
      <c r="K493" s="5"/>
      <c r="L493" s="5"/>
      <c r="M493" s="20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</row>
    <row r="494" spans="1:28" x14ac:dyDescent="0.25">
      <c r="A494" s="51" t="s">
        <v>422</v>
      </c>
      <c r="B494" s="5"/>
      <c r="C494" s="5">
        <v>1</v>
      </c>
      <c r="D494" s="5"/>
      <c r="E494" s="5"/>
      <c r="F494" s="5"/>
      <c r="G494" s="5"/>
      <c r="H494" s="5"/>
      <c r="I494" s="20"/>
      <c r="J494" s="5"/>
      <c r="K494" s="5"/>
      <c r="L494" s="5"/>
      <c r="M494" s="20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x14ac:dyDescent="0.25">
      <c r="A495" s="55"/>
      <c r="B495" s="5"/>
      <c r="C495" s="5"/>
      <c r="D495" s="5"/>
      <c r="E495" s="5"/>
      <c r="F495" s="5"/>
      <c r="G495" s="5"/>
      <c r="H495" s="5"/>
      <c r="I495" s="20"/>
      <c r="J495" s="5"/>
      <c r="K495" s="5"/>
      <c r="L495" s="5"/>
      <c r="M495" s="20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x14ac:dyDescent="0.25">
      <c r="A496" s="55"/>
      <c r="B496" s="5"/>
      <c r="C496" s="5"/>
      <c r="D496" s="5"/>
      <c r="E496" s="5"/>
      <c r="F496" s="5"/>
      <c r="G496" s="5"/>
      <c r="H496" s="5"/>
      <c r="I496" s="20"/>
      <c r="J496" s="5"/>
      <c r="K496" s="5"/>
      <c r="L496" s="5"/>
      <c r="M496" s="20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x14ac:dyDescent="0.25">
      <c r="A497" s="5"/>
      <c r="B497" s="5"/>
      <c r="C497" s="5"/>
      <c r="D497" s="5"/>
      <c r="E497" s="5"/>
      <c r="F497" s="5"/>
      <c r="G497" s="5"/>
      <c r="H497" s="5"/>
      <c r="I497" s="20"/>
      <c r="J497" s="5"/>
      <c r="K497" s="5"/>
      <c r="L497" s="5"/>
      <c r="M497" s="20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x14ac:dyDescent="0.25">
      <c r="A498" s="5"/>
      <c r="B498" s="5"/>
      <c r="C498" s="5"/>
      <c r="D498" s="5"/>
      <c r="E498" s="5"/>
      <c r="F498" s="5"/>
      <c r="G498" s="5"/>
      <c r="H498" s="5"/>
      <c r="I498" s="20"/>
      <c r="J498" s="5"/>
      <c r="K498" s="5"/>
      <c r="L498" s="5"/>
      <c r="M498" s="20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x14ac:dyDescent="0.25">
      <c r="A499" s="5"/>
      <c r="B499" s="5"/>
      <c r="C499" s="5"/>
      <c r="D499" s="5"/>
      <c r="E499" s="5"/>
      <c r="F499" s="5"/>
      <c r="G499" s="5"/>
      <c r="H499" s="5"/>
      <c r="I499" s="20"/>
      <c r="J499" s="5"/>
      <c r="K499" s="5"/>
      <c r="L499" s="5"/>
      <c r="M499" s="20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x14ac:dyDescent="0.25">
      <c r="A500" s="5"/>
      <c r="B500" s="5"/>
      <c r="C500" s="5"/>
      <c r="D500" s="5"/>
      <c r="E500" s="5"/>
      <c r="F500" s="5"/>
      <c r="G500" s="5"/>
      <c r="H500" s="5"/>
      <c r="I500" s="20"/>
      <c r="J500" s="5"/>
      <c r="K500" s="5"/>
      <c r="L500" s="5"/>
      <c r="M500" s="20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x14ac:dyDescent="0.25">
      <c r="A501" s="5"/>
      <c r="B501" s="5"/>
      <c r="C501" s="5"/>
      <c r="D501" s="5"/>
      <c r="E501" s="5"/>
      <c r="F501" s="5"/>
      <c r="G501" s="5"/>
      <c r="H501" s="5"/>
      <c r="I501" s="20"/>
      <c r="J501" s="5"/>
      <c r="K501" s="5"/>
      <c r="L501" s="5"/>
      <c r="M501" s="20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75" x14ac:dyDescent="0.25">
      <c r="A502" s="15" t="s">
        <v>6</v>
      </c>
      <c r="B502" s="4" t="s">
        <v>7</v>
      </c>
      <c r="C502" s="4">
        <f>SUM(C503:C534)</f>
        <v>0</v>
      </c>
      <c r="D502" s="4">
        <v>422</v>
      </c>
      <c r="E502" s="49" t="s">
        <v>178</v>
      </c>
      <c r="F502" s="4">
        <f>SUM(F503:F534)</f>
        <v>1</v>
      </c>
      <c r="G502" s="16">
        <f>SUM(G503:G534)</f>
        <v>1</v>
      </c>
      <c r="H502" s="16">
        <v>0</v>
      </c>
      <c r="I502" s="15"/>
      <c r="J502" s="16">
        <f>SUM(J503:J534)</f>
        <v>27</v>
      </c>
      <c r="K502" s="16">
        <f>SUM(K503:K534)</f>
        <v>0</v>
      </c>
      <c r="L502" s="16">
        <f>SUM(L503:L534)</f>
        <v>0</v>
      </c>
      <c r="M502" s="15"/>
      <c r="N502" s="16">
        <f>C502+G502+J502</f>
        <v>28</v>
      </c>
      <c r="O502" s="2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x14ac:dyDescent="0.25">
      <c r="A503" s="56" t="s">
        <v>423</v>
      </c>
      <c r="B503" s="6"/>
      <c r="C503" s="6"/>
      <c r="D503" s="6"/>
      <c r="E503" s="6"/>
      <c r="F503" s="6"/>
      <c r="G503" s="6"/>
      <c r="H503" s="6"/>
      <c r="I503" s="19"/>
      <c r="J503" s="6">
        <v>1</v>
      </c>
      <c r="K503" s="6"/>
      <c r="L503" s="6"/>
      <c r="M503" s="19"/>
      <c r="N503" s="6"/>
      <c r="O503" s="6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x14ac:dyDescent="0.25">
      <c r="A504" s="56" t="s">
        <v>424</v>
      </c>
      <c r="B504" s="6"/>
      <c r="C504" s="6"/>
      <c r="D504" s="6"/>
      <c r="E504" s="6"/>
      <c r="F504" s="6"/>
      <c r="G504" s="6"/>
      <c r="H504" s="6"/>
      <c r="I504" s="19"/>
      <c r="J504" s="6">
        <v>1</v>
      </c>
      <c r="K504" s="6"/>
      <c r="L504" s="6"/>
      <c r="M504" s="19"/>
      <c r="N504" s="6"/>
      <c r="O504" s="6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x14ac:dyDescent="0.25">
      <c r="A505" s="56" t="s">
        <v>449</v>
      </c>
      <c r="B505" s="6"/>
      <c r="C505" s="6"/>
      <c r="D505" s="6"/>
      <c r="E505" s="6"/>
      <c r="F505" s="6"/>
      <c r="G505" s="6"/>
      <c r="H505" s="6"/>
      <c r="I505" s="19"/>
      <c r="J505" s="6">
        <v>1</v>
      </c>
      <c r="K505" s="6"/>
      <c r="L505" s="6"/>
      <c r="M505" s="19"/>
      <c r="N505" s="6"/>
      <c r="O505" s="6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x14ac:dyDescent="0.25">
      <c r="A506" s="56" t="s">
        <v>448</v>
      </c>
      <c r="B506" s="6"/>
      <c r="C506" s="6"/>
      <c r="D506" s="6"/>
      <c r="E506" s="6"/>
      <c r="F506" s="6"/>
      <c r="G506" s="6"/>
      <c r="H506" s="6"/>
      <c r="I506" s="19"/>
      <c r="J506" s="6">
        <v>1</v>
      </c>
      <c r="K506" s="6"/>
      <c r="L506" s="6"/>
      <c r="M506" s="19"/>
      <c r="N506" s="6"/>
      <c r="O506" s="6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</row>
    <row r="507" spans="1:28" x14ac:dyDescent="0.25">
      <c r="A507" s="56" t="s">
        <v>447</v>
      </c>
      <c r="B507" s="6"/>
      <c r="C507" s="6"/>
      <c r="D507" s="6"/>
      <c r="E507" s="6"/>
      <c r="F507" s="6"/>
      <c r="G507" s="6"/>
      <c r="H507" s="6"/>
      <c r="I507" s="19"/>
      <c r="J507" s="6">
        <v>1</v>
      </c>
      <c r="K507" s="6"/>
      <c r="L507" s="6"/>
      <c r="M507" s="19"/>
      <c r="N507" s="6"/>
      <c r="O507" s="6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x14ac:dyDescent="0.25">
      <c r="A508" s="56" t="s">
        <v>2025</v>
      </c>
      <c r="B508" s="6"/>
      <c r="C508" s="6"/>
      <c r="D508" s="6"/>
      <c r="E508" s="6"/>
      <c r="F508" s="6"/>
      <c r="G508" s="6">
        <v>1</v>
      </c>
      <c r="H508" s="6"/>
      <c r="I508" s="19"/>
      <c r="J508" s="6"/>
      <c r="K508" s="6"/>
      <c r="L508" s="6"/>
      <c r="M508" s="19" t="s">
        <v>2026</v>
      </c>
      <c r="N508" s="6"/>
      <c r="O508" s="6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x14ac:dyDescent="0.25">
      <c r="A509" s="56" t="s">
        <v>445</v>
      </c>
      <c r="B509" s="6"/>
      <c r="C509" s="6"/>
      <c r="D509" s="6"/>
      <c r="E509" s="6"/>
      <c r="F509" s="6"/>
      <c r="G509" s="6"/>
      <c r="H509" s="6"/>
      <c r="I509" s="19"/>
      <c r="J509" s="6">
        <v>1</v>
      </c>
      <c r="K509" s="6"/>
      <c r="L509" s="6"/>
      <c r="M509" s="19"/>
      <c r="N509" s="6"/>
      <c r="O509" s="6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x14ac:dyDescent="0.25">
      <c r="A510" s="56" t="s">
        <v>444</v>
      </c>
      <c r="B510" s="6"/>
      <c r="C510" s="6"/>
      <c r="D510" s="6"/>
      <c r="E510" s="6"/>
      <c r="F510" s="6"/>
      <c r="G510" s="6"/>
      <c r="H510" s="6"/>
      <c r="I510" s="19"/>
      <c r="J510" s="6">
        <v>1</v>
      </c>
      <c r="K510" s="6"/>
      <c r="L510" s="6"/>
      <c r="M510" s="19"/>
      <c r="N510" s="6"/>
      <c r="O510" s="6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x14ac:dyDescent="0.25">
      <c r="A511" s="56" t="s">
        <v>443</v>
      </c>
      <c r="B511" s="6"/>
      <c r="C511" s="6"/>
      <c r="D511" s="6"/>
      <c r="E511" s="6"/>
      <c r="F511" s="6"/>
      <c r="G511" s="6"/>
      <c r="H511" s="6"/>
      <c r="I511" s="19"/>
      <c r="J511" s="6">
        <v>1</v>
      </c>
      <c r="K511" s="6"/>
      <c r="L511" s="6"/>
      <c r="M511" s="19"/>
      <c r="N511" s="6"/>
      <c r="O511" s="6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</row>
    <row r="512" spans="1:28" x14ac:dyDescent="0.25">
      <c r="A512" s="56" t="s">
        <v>442</v>
      </c>
      <c r="B512" s="6"/>
      <c r="C512" s="6"/>
      <c r="D512" s="6"/>
      <c r="E512" s="6"/>
      <c r="F512" s="6"/>
      <c r="G512" s="6"/>
      <c r="H512" s="6"/>
      <c r="I512" s="19"/>
      <c r="J512" s="6">
        <v>1</v>
      </c>
      <c r="K512" s="6"/>
      <c r="L512" s="6"/>
      <c r="M512" s="19"/>
      <c r="N512" s="6"/>
      <c r="O512" s="6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30" x14ac:dyDescent="0.25">
      <c r="A513" s="56" t="s">
        <v>2003</v>
      </c>
      <c r="B513" s="6"/>
      <c r="C513" s="6"/>
      <c r="D513" s="6"/>
      <c r="E513" s="6"/>
      <c r="F513" s="6">
        <v>1</v>
      </c>
      <c r="G513" s="6"/>
      <c r="H513" s="6">
        <v>1</v>
      </c>
      <c r="I513" s="19" t="s">
        <v>2005</v>
      </c>
      <c r="J513" s="6"/>
      <c r="K513" s="6"/>
      <c r="L513" s="6"/>
      <c r="M513" s="19"/>
      <c r="N513" s="6"/>
      <c r="O513" s="6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x14ac:dyDescent="0.25">
      <c r="A514" s="56" t="s">
        <v>441</v>
      </c>
      <c r="B514" s="5"/>
      <c r="C514" s="5"/>
      <c r="D514" s="5"/>
      <c r="E514" s="5"/>
      <c r="F514" s="5"/>
      <c r="G514" s="5"/>
      <c r="H514" s="5"/>
      <c r="I514" s="20"/>
      <c r="J514" s="5">
        <v>1</v>
      </c>
      <c r="K514" s="5"/>
      <c r="L514" s="5"/>
      <c r="M514" s="20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x14ac:dyDescent="0.25">
      <c r="A515" s="56" t="s">
        <v>440</v>
      </c>
      <c r="B515" s="5"/>
      <c r="C515" s="5"/>
      <c r="D515" s="5"/>
      <c r="E515" s="5"/>
      <c r="F515" s="5"/>
      <c r="G515" s="5"/>
      <c r="H515" s="5"/>
      <c r="I515" s="20"/>
      <c r="J515" s="5">
        <v>1</v>
      </c>
      <c r="K515" s="5"/>
      <c r="L515" s="5"/>
      <c r="M515" s="20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</row>
    <row r="516" spans="1:28" x14ac:dyDescent="0.25">
      <c r="A516" s="56" t="s">
        <v>439</v>
      </c>
      <c r="B516" s="5"/>
      <c r="C516" s="5"/>
      <c r="D516" s="5"/>
      <c r="E516" s="5"/>
      <c r="F516" s="5"/>
      <c r="G516" s="5"/>
      <c r="H516" s="5"/>
      <c r="I516" s="20"/>
      <c r="J516" s="5">
        <v>1</v>
      </c>
      <c r="K516" s="5"/>
      <c r="L516" s="5"/>
      <c r="M516" s="20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x14ac:dyDescent="0.25">
      <c r="A517" s="56" t="s">
        <v>438</v>
      </c>
      <c r="B517" s="5"/>
      <c r="C517" s="5"/>
      <c r="D517" s="5"/>
      <c r="E517" s="5"/>
      <c r="F517" s="5"/>
      <c r="G517" s="5"/>
      <c r="H517" s="5"/>
      <c r="I517" s="20"/>
      <c r="J517" s="5">
        <v>1</v>
      </c>
      <c r="K517" s="5"/>
      <c r="L517" s="5"/>
      <c r="M517" s="20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x14ac:dyDescent="0.25">
      <c r="A518" s="56" t="s">
        <v>437</v>
      </c>
      <c r="B518" s="5"/>
      <c r="C518" s="5"/>
      <c r="D518" s="5"/>
      <c r="E518" s="5"/>
      <c r="F518" s="5"/>
      <c r="G518" s="5"/>
      <c r="H518" s="5"/>
      <c r="I518" s="20"/>
      <c r="J518" s="5">
        <v>1</v>
      </c>
      <c r="K518" s="5"/>
      <c r="L518" s="5"/>
      <c r="M518" s="20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x14ac:dyDescent="0.25">
      <c r="A519" s="56" t="s">
        <v>436</v>
      </c>
      <c r="B519" s="5"/>
      <c r="C519" s="5"/>
      <c r="D519" s="5"/>
      <c r="E519" s="5"/>
      <c r="F519" s="5"/>
      <c r="G519" s="5"/>
      <c r="H519" s="5"/>
      <c r="I519" s="20"/>
      <c r="J519" s="5">
        <v>1</v>
      </c>
      <c r="K519" s="5"/>
      <c r="L519" s="5"/>
      <c r="M519" s="20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x14ac:dyDescent="0.25">
      <c r="A520" s="56" t="s">
        <v>435</v>
      </c>
      <c r="B520" s="5"/>
      <c r="C520" s="5"/>
      <c r="D520" s="5"/>
      <c r="E520" s="5"/>
      <c r="F520" s="5"/>
      <c r="G520" s="5"/>
      <c r="H520" s="5"/>
      <c r="I520" s="20"/>
      <c r="J520" s="5">
        <v>1</v>
      </c>
      <c r="K520" s="5"/>
      <c r="L520" s="5"/>
      <c r="M520" s="20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x14ac:dyDescent="0.25">
      <c r="A521" s="56" t="s">
        <v>434</v>
      </c>
      <c r="B521" s="5"/>
      <c r="C521" s="5"/>
      <c r="D521" s="5"/>
      <c r="E521" s="5"/>
      <c r="F521" s="5"/>
      <c r="G521" s="5"/>
      <c r="H521" s="5"/>
      <c r="I521" s="20"/>
      <c r="J521" s="5">
        <v>1</v>
      </c>
      <c r="K521" s="5"/>
      <c r="L521" s="5"/>
      <c r="M521" s="20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x14ac:dyDescent="0.25">
      <c r="A522" s="56" t="s">
        <v>433</v>
      </c>
      <c r="B522" s="5"/>
      <c r="C522" s="5"/>
      <c r="D522" s="5"/>
      <c r="E522" s="5"/>
      <c r="F522" s="5"/>
      <c r="G522" s="5"/>
      <c r="H522" s="5"/>
      <c r="I522" s="20"/>
      <c r="J522" s="5">
        <v>1</v>
      </c>
      <c r="K522" s="5"/>
      <c r="L522" s="5"/>
      <c r="M522" s="20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x14ac:dyDescent="0.25">
      <c r="A523" s="56" t="s">
        <v>432</v>
      </c>
      <c r="B523" s="5"/>
      <c r="C523" s="5"/>
      <c r="D523" s="5"/>
      <c r="E523" s="5"/>
      <c r="F523" s="5"/>
      <c r="G523" s="5"/>
      <c r="H523" s="5"/>
      <c r="I523" s="20"/>
      <c r="J523" s="5">
        <v>1</v>
      </c>
      <c r="K523" s="5"/>
      <c r="L523" s="5"/>
      <c r="M523" s="20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</row>
    <row r="524" spans="1:28" x14ac:dyDescent="0.25">
      <c r="A524" s="56" t="s">
        <v>431</v>
      </c>
      <c r="B524" s="5"/>
      <c r="C524" s="5"/>
      <c r="D524" s="5"/>
      <c r="E524" s="5"/>
      <c r="F524" s="5"/>
      <c r="G524" s="5"/>
      <c r="H524" s="5"/>
      <c r="I524" s="20"/>
      <c r="J524" s="5">
        <v>1</v>
      </c>
      <c r="K524" s="5"/>
      <c r="L524" s="5"/>
      <c r="M524" s="20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x14ac:dyDescent="0.25">
      <c r="A525" s="56" t="s">
        <v>430</v>
      </c>
      <c r="B525" s="5"/>
      <c r="C525" s="5"/>
      <c r="D525" s="5"/>
      <c r="E525" s="5"/>
      <c r="F525" s="5"/>
      <c r="G525" s="5"/>
      <c r="H525" s="5"/>
      <c r="I525" s="20"/>
      <c r="J525" s="5">
        <v>1</v>
      </c>
      <c r="K525" s="5"/>
      <c r="L525" s="5"/>
      <c r="M525" s="20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x14ac:dyDescent="0.25">
      <c r="A526" s="56" t="s">
        <v>429</v>
      </c>
      <c r="B526" s="5"/>
      <c r="C526" s="5"/>
      <c r="D526" s="5"/>
      <c r="E526" s="5"/>
      <c r="F526" s="5"/>
      <c r="G526" s="5"/>
      <c r="H526" s="5"/>
      <c r="I526" s="20"/>
      <c r="J526" s="5">
        <v>1</v>
      </c>
      <c r="K526" s="5"/>
      <c r="L526" s="5"/>
      <c r="M526" s="20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x14ac:dyDescent="0.25">
      <c r="A527" s="56" t="s">
        <v>428</v>
      </c>
      <c r="B527" s="5"/>
      <c r="C527" s="5"/>
      <c r="D527" s="5"/>
      <c r="E527" s="5"/>
      <c r="F527" s="5"/>
      <c r="G527" s="5"/>
      <c r="H527" s="5"/>
      <c r="I527" s="20"/>
      <c r="J527" s="5">
        <v>1</v>
      </c>
      <c r="K527" s="5"/>
      <c r="L527" s="5"/>
      <c r="M527" s="20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x14ac:dyDescent="0.25">
      <c r="A528" s="56" t="s">
        <v>427</v>
      </c>
      <c r="B528" s="5"/>
      <c r="C528" s="5"/>
      <c r="D528" s="5"/>
      <c r="E528" s="5"/>
      <c r="F528" s="5"/>
      <c r="G528" s="5"/>
      <c r="H528" s="5"/>
      <c r="I528" s="20"/>
      <c r="J528" s="5">
        <v>1</v>
      </c>
      <c r="K528" s="5"/>
      <c r="L528" s="5"/>
      <c r="M528" s="20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x14ac:dyDescent="0.25">
      <c r="A529" s="56" t="s">
        <v>426</v>
      </c>
      <c r="B529" s="5"/>
      <c r="C529" s="5"/>
      <c r="D529" s="5"/>
      <c r="E529" s="5"/>
      <c r="F529" s="5"/>
      <c r="G529" s="5"/>
      <c r="H529" s="5"/>
      <c r="I529" s="20"/>
      <c r="J529" s="5">
        <v>1</v>
      </c>
      <c r="K529" s="5"/>
      <c r="L529" s="5"/>
      <c r="M529" s="20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x14ac:dyDescent="0.25">
      <c r="A530" s="56" t="s">
        <v>425</v>
      </c>
      <c r="B530" s="5"/>
      <c r="C530" s="5"/>
      <c r="D530" s="5"/>
      <c r="E530" s="5"/>
      <c r="F530" s="5"/>
      <c r="G530" s="5"/>
      <c r="H530" s="5"/>
      <c r="I530" s="20"/>
      <c r="J530" s="5">
        <v>1</v>
      </c>
      <c r="K530" s="5"/>
      <c r="L530" s="5"/>
      <c r="M530" s="20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13.9" customHeight="1" x14ac:dyDescent="0.25">
      <c r="A531" s="91" t="s">
        <v>1758</v>
      </c>
      <c r="B531" s="5"/>
      <c r="C531" s="5"/>
      <c r="D531" s="5"/>
      <c r="E531" s="5"/>
      <c r="F531" s="5"/>
      <c r="G531" s="5"/>
      <c r="H531" s="5">
        <v>1</v>
      </c>
      <c r="I531" s="20"/>
      <c r="J531" s="5">
        <v>1</v>
      </c>
      <c r="K531" s="5"/>
      <c r="L531" s="5"/>
      <c r="M531" s="20" t="s">
        <v>1811</v>
      </c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x14ac:dyDescent="0.25">
      <c r="A532" s="5"/>
      <c r="B532" s="5"/>
      <c r="C532" s="5"/>
      <c r="D532" s="5"/>
      <c r="E532" s="5"/>
      <c r="F532" s="5"/>
      <c r="G532" s="5"/>
      <c r="H532" s="5"/>
      <c r="I532" s="20"/>
      <c r="J532" s="5"/>
      <c r="K532" s="5"/>
      <c r="L532" s="5"/>
      <c r="M532" s="20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x14ac:dyDescent="0.25">
      <c r="A533" s="5"/>
      <c r="B533" s="5"/>
      <c r="C533" s="5"/>
      <c r="D533" s="5"/>
      <c r="E533" s="5"/>
      <c r="F533" s="5"/>
      <c r="G533" s="5"/>
      <c r="H533" s="5"/>
      <c r="I533" s="20"/>
      <c r="J533" s="5"/>
      <c r="K533" s="5"/>
      <c r="L533" s="5"/>
      <c r="M533" s="20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x14ac:dyDescent="0.25">
      <c r="A534" s="5"/>
      <c r="B534" s="5"/>
      <c r="C534" s="5"/>
      <c r="D534" s="5"/>
      <c r="E534" s="5"/>
      <c r="F534" s="5"/>
      <c r="G534" s="5"/>
      <c r="H534" s="5"/>
      <c r="I534" s="20"/>
      <c r="J534" s="5"/>
      <c r="K534" s="5"/>
      <c r="L534" s="5"/>
      <c r="M534" s="20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60" x14ac:dyDescent="0.25">
      <c r="A535" s="15"/>
      <c r="B535" s="15" t="s">
        <v>7</v>
      </c>
      <c r="C535" s="15">
        <f>SUM(C536:C567)</f>
        <v>21</v>
      </c>
      <c r="D535" s="15">
        <v>621</v>
      </c>
      <c r="E535" s="49" t="s">
        <v>210</v>
      </c>
      <c r="F535" s="4">
        <f>SUM(F536:F567)</f>
        <v>2</v>
      </c>
      <c r="G535" s="16">
        <f>SUM(G536:G567)</f>
        <v>0</v>
      </c>
      <c r="H535" s="16">
        <f>SUM(H536:H567)</f>
        <v>2</v>
      </c>
      <c r="I535" s="15"/>
      <c r="J535" s="16">
        <f>SUM(J536:J567)</f>
        <v>0</v>
      </c>
      <c r="K535" s="16">
        <f>SUM(K536:K567)</f>
        <v>0</v>
      </c>
      <c r="L535" s="16">
        <f>SUM(L536:L567)</f>
        <v>1</v>
      </c>
      <c r="M535" s="15"/>
      <c r="N535" s="16">
        <f>C535+G535+J535</f>
        <v>21</v>
      </c>
      <c r="O535" s="2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x14ac:dyDescent="0.25">
      <c r="A536" s="51" t="s">
        <v>450</v>
      </c>
      <c r="B536" s="6"/>
      <c r="C536" s="6">
        <v>1</v>
      </c>
      <c r="D536" s="6"/>
      <c r="E536" s="6"/>
      <c r="F536" s="6"/>
      <c r="G536" s="6"/>
      <c r="H536" s="6"/>
      <c r="I536" s="19"/>
      <c r="J536" s="6"/>
      <c r="K536" s="6"/>
      <c r="L536" s="6"/>
      <c r="M536" s="19"/>
      <c r="N536" s="6"/>
      <c r="O536" s="6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x14ac:dyDescent="0.25">
      <c r="A537" s="51" t="s">
        <v>451</v>
      </c>
      <c r="B537" s="6"/>
      <c r="C537" s="6">
        <v>1</v>
      </c>
      <c r="D537" s="6"/>
      <c r="E537" s="6"/>
      <c r="F537" s="6"/>
      <c r="G537" s="6"/>
      <c r="H537" s="6"/>
      <c r="I537" s="19"/>
      <c r="J537" s="6"/>
      <c r="K537" s="6"/>
      <c r="L537" s="6"/>
      <c r="M537" s="19"/>
      <c r="N537" s="6"/>
      <c r="O537" s="6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x14ac:dyDescent="0.25">
      <c r="A538" s="51" t="s">
        <v>452</v>
      </c>
      <c r="B538" s="6"/>
      <c r="C538" s="6">
        <v>1</v>
      </c>
      <c r="D538" s="6"/>
      <c r="E538" s="6"/>
      <c r="F538" s="6"/>
      <c r="G538" s="6"/>
      <c r="H538" s="6"/>
      <c r="I538" s="19"/>
      <c r="J538" s="6"/>
      <c r="K538" s="6"/>
      <c r="L538" s="6"/>
      <c r="M538" s="19"/>
      <c r="N538" s="6"/>
      <c r="O538" s="6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x14ac:dyDescent="0.25">
      <c r="A539" s="51" t="s">
        <v>453</v>
      </c>
      <c r="B539" s="6"/>
      <c r="C539" s="6">
        <v>1</v>
      </c>
      <c r="D539" s="6"/>
      <c r="E539" s="6"/>
      <c r="F539" s="6"/>
      <c r="G539" s="6"/>
      <c r="H539" s="6"/>
      <c r="I539" s="19"/>
      <c r="J539" s="6"/>
      <c r="K539" s="6"/>
      <c r="L539" s="6"/>
      <c r="M539" s="19"/>
      <c r="N539" s="6"/>
      <c r="O539" s="6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x14ac:dyDescent="0.25">
      <c r="A540" s="51" t="s">
        <v>454</v>
      </c>
      <c r="B540" s="6"/>
      <c r="C540" s="6">
        <v>1</v>
      </c>
      <c r="D540" s="6"/>
      <c r="E540" s="6"/>
      <c r="F540" s="6"/>
      <c r="G540" s="6"/>
      <c r="H540" s="6"/>
      <c r="I540" s="19"/>
      <c r="J540" s="6"/>
      <c r="K540" s="6"/>
      <c r="L540" s="6"/>
      <c r="M540" s="19"/>
      <c r="N540" s="6"/>
      <c r="O540" s="6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x14ac:dyDescent="0.25">
      <c r="A541" s="51" t="s">
        <v>455</v>
      </c>
      <c r="B541" s="6"/>
      <c r="C541" s="6">
        <v>1</v>
      </c>
      <c r="D541" s="6"/>
      <c r="E541" s="6"/>
      <c r="F541" s="6"/>
      <c r="G541" s="6"/>
      <c r="H541" s="6"/>
      <c r="I541" s="19"/>
      <c r="J541" s="6"/>
      <c r="K541" s="6"/>
      <c r="L541" s="6"/>
      <c r="M541" s="19"/>
      <c r="N541" s="6"/>
      <c r="O541" s="6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x14ac:dyDescent="0.25">
      <c r="A542" s="51" t="s">
        <v>456</v>
      </c>
      <c r="B542" s="6"/>
      <c r="C542" s="6">
        <v>1</v>
      </c>
      <c r="D542" s="6"/>
      <c r="E542" s="6"/>
      <c r="F542" s="6"/>
      <c r="G542" s="6"/>
      <c r="H542" s="6"/>
      <c r="I542" s="19"/>
      <c r="J542" s="6"/>
      <c r="K542" s="6"/>
      <c r="L542" s="6"/>
      <c r="M542" s="19"/>
      <c r="N542" s="6"/>
      <c r="O542" s="6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x14ac:dyDescent="0.25">
      <c r="A543" s="51" t="s">
        <v>457</v>
      </c>
      <c r="B543" s="6"/>
      <c r="C543" s="6">
        <v>1</v>
      </c>
      <c r="D543" s="6"/>
      <c r="E543" s="6"/>
      <c r="F543" s="6"/>
      <c r="G543" s="6"/>
      <c r="H543" s="6"/>
      <c r="I543" s="19"/>
      <c r="J543" s="6"/>
      <c r="K543" s="6"/>
      <c r="L543" s="6"/>
      <c r="M543" s="19"/>
      <c r="N543" s="6"/>
      <c r="O543" s="6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x14ac:dyDescent="0.25">
      <c r="A544" s="51" t="s">
        <v>458</v>
      </c>
      <c r="B544" s="6"/>
      <c r="C544" s="6">
        <v>1</v>
      </c>
      <c r="D544" s="6"/>
      <c r="E544" s="6"/>
      <c r="F544" s="6"/>
      <c r="G544" s="6"/>
      <c r="H544" s="6"/>
      <c r="I544" s="19"/>
      <c r="J544" s="6"/>
      <c r="K544" s="6"/>
      <c r="L544" s="6"/>
      <c r="M544" s="19"/>
      <c r="N544" s="6"/>
      <c r="O544" s="6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x14ac:dyDescent="0.25">
      <c r="A545" s="51" t="s">
        <v>459</v>
      </c>
      <c r="B545" s="6"/>
      <c r="C545" s="6">
        <v>1</v>
      </c>
      <c r="D545" s="6"/>
      <c r="E545" s="6"/>
      <c r="F545" s="6"/>
      <c r="G545" s="6"/>
      <c r="H545" s="6"/>
      <c r="I545" s="19"/>
      <c r="J545" s="6"/>
      <c r="K545" s="6"/>
      <c r="L545" s="6"/>
      <c r="M545" s="19"/>
      <c r="N545" s="6"/>
      <c r="O545" s="6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x14ac:dyDescent="0.25">
      <c r="A546" s="51" t="s">
        <v>72</v>
      </c>
      <c r="B546" s="6"/>
      <c r="C546" s="6"/>
      <c r="D546" s="6"/>
      <c r="E546" s="6"/>
      <c r="F546" s="6"/>
      <c r="G546" s="6"/>
      <c r="H546" s="6">
        <v>1</v>
      </c>
      <c r="I546" s="19" t="s">
        <v>1266</v>
      </c>
      <c r="J546" s="6"/>
      <c r="K546" s="6"/>
      <c r="L546" s="6"/>
      <c r="M546" s="19" t="s">
        <v>1268</v>
      </c>
      <c r="N546" s="6"/>
      <c r="O546" s="6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x14ac:dyDescent="0.25">
      <c r="A547" s="51" t="s">
        <v>460</v>
      </c>
      <c r="B547" s="5"/>
      <c r="C547" s="5">
        <v>1</v>
      </c>
      <c r="D547" s="5"/>
      <c r="E547" s="5"/>
      <c r="F547" s="5"/>
      <c r="G547" s="5"/>
      <c r="H547" s="5"/>
      <c r="I547" s="20"/>
      <c r="J547" s="5"/>
      <c r="K547" s="5"/>
      <c r="L547" s="5"/>
      <c r="M547" s="20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x14ac:dyDescent="0.25">
      <c r="A548" s="51" t="s">
        <v>461</v>
      </c>
      <c r="B548" s="5"/>
      <c r="C548" s="5"/>
      <c r="D548" s="5"/>
      <c r="E548" s="5"/>
      <c r="F548" s="5">
        <v>1</v>
      </c>
      <c r="G548" s="5"/>
      <c r="H548" s="5"/>
      <c r="I548" s="20"/>
      <c r="J548" s="5"/>
      <c r="K548" s="5"/>
      <c r="L548" s="5"/>
      <c r="M548" s="20" t="s">
        <v>1271</v>
      </c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x14ac:dyDescent="0.25">
      <c r="A549" s="118" t="s">
        <v>1269</v>
      </c>
      <c r="B549" s="5"/>
      <c r="C549" s="5"/>
      <c r="D549" s="5"/>
      <c r="E549" s="5"/>
      <c r="F549" s="5">
        <v>1</v>
      </c>
      <c r="G549" s="5"/>
      <c r="H549" s="5"/>
      <c r="I549" s="20"/>
      <c r="J549" s="5"/>
      <c r="K549" s="5"/>
      <c r="L549" s="5"/>
      <c r="M549" s="20" t="s">
        <v>1842</v>
      </c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x14ac:dyDescent="0.25">
      <c r="A550" s="51" t="s">
        <v>462</v>
      </c>
      <c r="B550" s="5"/>
      <c r="C550" s="5">
        <v>1</v>
      </c>
      <c r="D550" s="5"/>
      <c r="E550" s="5"/>
      <c r="F550" s="5"/>
      <c r="G550" s="5"/>
      <c r="H550" s="5"/>
      <c r="I550" s="20"/>
      <c r="J550" s="5"/>
      <c r="K550" s="5"/>
      <c r="L550" s="5"/>
      <c r="M550" s="20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x14ac:dyDescent="0.25">
      <c r="A551" s="51" t="s">
        <v>463</v>
      </c>
      <c r="B551" s="5"/>
      <c r="C551" s="5">
        <v>1</v>
      </c>
      <c r="D551" s="5"/>
      <c r="E551" s="5"/>
      <c r="F551" s="5"/>
      <c r="G551" s="5"/>
      <c r="H551" s="5"/>
      <c r="I551" s="20"/>
      <c r="J551" s="5"/>
      <c r="K551" s="5"/>
      <c r="L551" s="5"/>
      <c r="M551" s="20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x14ac:dyDescent="0.25">
      <c r="A552" s="51" t="s">
        <v>464</v>
      </c>
      <c r="B552" s="5"/>
      <c r="C552" s="5">
        <v>1</v>
      </c>
      <c r="D552" s="5"/>
      <c r="E552" s="5"/>
      <c r="F552" s="5"/>
      <c r="G552" s="5"/>
      <c r="H552" s="5"/>
      <c r="I552" s="20"/>
      <c r="J552" s="5"/>
      <c r="K552" s="5"/>
      <c r="L552" s="5"/>
      <c r="M552" s="20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</row>
    <row r="553" spans="1:28" x14ac:dyDescent="0.25">
      <c r="A553" s="51" t="s">
        <v>465</v>
      </c>
      <c r="B553" s="5"/>
      <c r="C553" s="5">
        <v>1</v>
      </c>
      <c r="D553" s="5"/>
      <c r="E553" s="5"/>
      <c r="F553" s="5"/>
      <c r="G553" s="5"/>
      <c r="H553" s="5"/>
      <c r="I553" s="20"/>
      <c r="J553" s="5"/>
      <c r="K553" s="5"/>
      <c r="L553" s="5"/>
      <c r="M553" s="20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x14ac:dyDescent="0.25">
      <c r="A554" s="51" t="s">
        <v>466</v>
      </c>
      <c r="B554" s="5"/>
      <c r="C554" s="5">
        <v>1</v>
      </c>
      <c r="D554" s="5"/>
      <c r="E554" s="5"/>
      <c r="F554" s="5"/>
      <c r="G554" s="5"/>
      <c r="H554" s="5"/>
      <c r="I554" s="20"/>
      <c r="J554" s="5"/>
      <c r="K554" s="5"/>
      <c r="L554" s="5"/>
      <c r="M554" s="20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x14ac:dyDescent="0.25">
      <c r="A555" s="51" t="s">
        <v>467</v>
      </c>
      <c r="B555" s="5"/>
      <c r="C555" s="5">
        <v>1</v>
      </c>
      <c r="D555" s="5"/>
      <c r="E555" s="5"/>
      <c r="F555" s="5"/>
      <c r="G555" s="5"/>
      <c r="H555" s="5"/>
      <c r="I555" s="20"/>
      <c r="J555" s="5"/>
      <c r="K555" s="5"/>
      <c r="L555" s="5"/>
      <c r="M555" s="20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x14ac:dyDescent="0.25">
      <c r="A556" s="51" t="s">
        <v>468</v>
      </c>
      <c r="B556" s="5"/>
      <c r="C556" s="5">
        <v>1</v>
      </c>
      <c r="D556" s="5"/>
      <c r="E556" s="5"/>
      <c r="F556" s="5"/>
      <c r="G556" s="5"/>
      <c r="H556" s="5"/>
      <c r="I556" s="20"/>
      <c r="J556" s="5"/>
      <c r="K556" s="5"/>
      <c r="L556" s="5"/>
      <c r="M556" s="20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x14ac:dyDescent="0.25">
      <c r="A557" s="51" t="s">
        <v>469</v>
      </c>
      <c r="B557" s="5"/>
      <c r="C557" s="5">
        <v>1</v>
      </c>
      <c r="D557" s="5"/>
      <c r="E557" s="5"/>
      <c r="F557" s="5"/>
      <c r="G557" s="5"/>
      <c r="H557" s="5"/>
      <c r="I557" s="20"/>
      <c r="J557" s="5"/>
      <c r="K557" s="5"/>
      <c r="L557" s="5"/>
      <c r="M557" s="20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x14ac:dyDescent="0.25">
      <c r="A558" s="117" t="s">
        <v>470</v>
      </c>
      <c r="B558" s="5"/>
      <c r="C558" s="5">
        <v>1</v>
      </c>
      <c r="D558" s="5"/>
      <c r="E558" s="5"/>
      <c r="F558" s="5"/>
      <c r="G558" s="5"/>
      <c r="H558" s="5"/>
      <c r="I558" s="20"/>
      <c r="J558" s="5"/>
      <c r="K558" s="5"/>
      <c r="L558" s="5"/>
      <c r="M558" s="20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x14ac:dyDescent="0.25">
      <c r="A559" s="51" t="s">
        <v>471</v>
      </c>
      <c r="B559" s="5"/>
      <c r="C559" s="5" t="s">
        <v>6</v>
      </c>
      <c r="D559" s="5"/>
      <c r="E559" s="5"/>
      <c r="F559" s="5"/>
      <c r="G559" s="5"/>
      <c r="H559" s="5">
        <v>1</v>
      </c>
      <c r="I559" s="20" t="s">
        <v>1740</v>
      </c>
      <c r="J559" s="5"/>
      <c r="K559" s="5"/>
      <c r="L559" s="5"/>
      <c r="M559" s="20" t="s">
        <v>1750</v>
      </c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x14ac:dyDescent="0.25">
      <c r="A560" s="119" t="s">
        <v>1892</v>
      </c>
      <c r="B560" s="5"/>
      <c r="C560" s="5">
        <v>1</v>
      </c>
      <c r="D560" s="5"/>
      <c r="E560" s="5"/>
      <c r="F560" s="5"/>
      <c r="G560" s="5"/>
      <c r="H560" s="5"/>
      <c r="I560" s="20"/>
      <c r="J560" s="5"/>
      <c r="K560" s="5"/>
      <c r="L560" s="5">
        <v>1</v>
      </c>
      <c r="M560" s="20" t="s">
        <v>1893</v>
      </c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x14ac:dyDescent="0.25">
      <c r="A561" s="5"/>
      <c r="B561" s="5"/>
      <c r="C561" s="5"/>
      <c r="D561" s="5"/>
      <c r="E561" s="5"/>
      <c r="F561" s="5"/>
      <c r="G561" s="5"/>
      <c r="H561" s="5"/>
      <c r="I561" s="20"/>
      <c r="J561" s="5"/>
      <c r="K561" s="5"/>
      <c r="L561" s="5"/>
      <c r="M561" s="20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x14ac:dyDescent="0.25">
      <c r="A562" s="5"/>
      <c r="B562" s="5"/>
      <c r="C562" s="5"/>
      <c r="D562" s="5"/>
      <c r="E562" s="5"/>
      <c r="F562" s="5"/>
      <c r="G562" s="5"/>
      <c r="H562" s="5"/>
      <c r="I562" s="20"/>
      <c r="J562" s="5"/>
      <c r="K562" s="5"/>
      <c r="L562" s="5"/>
      <c r="M562" s="20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x14ac:dyDescent="0.25">
      <c r="A563" s="5"/>
      <c r="B563" s="5"/>
      <c r="C563" s="5"/>
      <c r="D563" s="5"/>
      <c r="E563" s="5"/>
      <c r="F563" s="5"/>
      <c r="G563" s="5"/>
      <c r="H563" s="5"/>
      <c r="I563" s="20"/>
      <c r="J563" s="5"/>
      <c r="K563" s="5"/>
      <c r="L563" s="5"/>
      <c r="M563" s="20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x14ac:dyDescent="0.25">
      <c r="A564" s="5"/>
      <c r="B564" s="5"/>
      <c r="C564" s="5"/>
      <c r="D564" s="5"/>
      <c r="E564" s="5"/>
      <c r="F564" s="5"/>
      <c r="G564" s="5"/>
      <c r="H564" s="5"/>
      <c r="I564" s="20"/>
      <c r="J564" s="5"/>
      <c r="K564" s="5"/>
      <c r="L564" s="5"/>
      <c r="M564" s="20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x14ac:dyDescent="0.25">
      <c r="A565" s="5"/>
      <c r="B565" s="5"/>
      <c r="C565" s="5"/>
      <c r="D565" s="5"/>
      <c r="E565" s="5"/>
      <c r="F565" s="5"/>
      <c r="G565" s="5"/>
      <c r="H565" s="5"/>
      <c r="I565" s="20"/>
      <c r="J565" s="5"/>
      <c r="K565" s="5"/>
      <c r="L565" s="5"/>
      <c r="M565" s="20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x14ac:dyDescent="0.25">
      <c r="A566" s="5"/>
      <c r="B566" s="5"/>
      <c r="C566" s="5"/>
      <c r="D566" s="5"/>
      <c r="E566" s="5"/>
      <c r="F566" s="5"/>
      <c r="G566" s="5"/>
      <c r="H566" s="5"/>
      <c r="I566" s="20"/>
      <c r="J566" s="5"/>
      <c r="K566" s="5"/>
      <c r="L566" s="5"/>
      <c r="M566" s="20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x14ac:dyDescent="0.25">
      <c r="A567" s="5"/>
      <c r="B567" s="5"/>
      <c r="C567" s="5"/>
      <c r="D567" s="5"/>
      <c r="E567" s="5"/>
      <c r="F567" s="5"/>
      <c r="G567" s="5"/>
      <c r="H567" s="5"/>
      <c r="I567" s="20"/>
      <c r="J567" s="5"/>
      <c r="K567" s="5"/>
      <c r="L567" s="5"/>
      <c r="M567" s="20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45" x14ac:dyDescent="0.25">
      <c r="A568" s="15"/>
      <c r="B568" s="15" t="s">
        <v>235</v>
      </c>
      <c r="C568" s="15">
        <f>SUM(C569:C600)</f>
        <v>20</v>
      </c>
      <c r="D568" s="15" t="s">
        <v>472</v>
      </c>
      <c r="E568" s="44" t="s">
        <v>3</v>
      </c>
      <c r="F568" s="4">
        <f>SUM(F569:F600)</f>
        <v>5</v>
      </c>
      <c r="G568" s="16">
        <f>SUM(G569:G600)</f>
        <v>0</v>
      </c>
      <c r="H568" s="16">
        <v>0</v>
      </c>
      <c r="I568" s="15"/>
      <c r="J568" s="16">
        <f>SUM(J569:J600)</f>
        <v>1</v>
      </c>
      <c r="K568" s="16">
        <f>SUM(K569:K600)</f>
        <v>0</v>
      </c>
      <c r="L568" s="16">
        <f>SUM(L569:L600)</f>
        <v>2</v>
      </c>
      <c r="M568" s="15"/>
      <c r="N568" s="16">
        <f>C568+G568+J568</f>
        <v>21</v>
      </c>
      <c r="O568" s="2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x14ac:dyDescent="0.25">
      <c r="A569" s="51" t="s">
        <v>473</v>
      </c>
      <c r="B569" s="5"/>
      <c r="C569" s="6">
        <v>1</v>
      </c>
      <c r="D569" s="6"/>
      <c r="E569" s="6"/>
      <c r="F569" s="6"/>
      <c r="G569" s="6"/>
      <c r="H569" s="6"/>
      <c r="I569" s="19"/>
      <c r="J569" s="6"/>
      <c r="K569" s="6"/>
      <c r="L569" s="6"/>
      <c r="M569" s="19"/>
      <c r="N569" s="6"/>
      <c r="O569" s="6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x14ac:dyDescent="0.25">
      <c r="A570" s="51" t="s">
        <v>474</v>
      </c>
      <c r="B570" s="5"/>
      <c r="C570" s="6">
        <v>1</v>
      </c>
      <c r="D570" s="6"/>
      <c r="E570" s="6"/>
      <c r="F570" s="6"/>
      <c r="G570" s="6"/>
      <c r="H570" s="6"/>
      <c r="I570" s="19"/>
      <c r="J570" s="6"/>
      <c r="K570" s="6"/>
      <c r="L570" s="6"/>
      <c r="M570" s="19"/>
      <c r="N570" s="6"/>
      <c r="O570" s="6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x14ac:dyDescent="0.25">
      <c r="A571" s="51" t="s">
        <v>475</v>
      </c>
      <c r="B571" s="5"/>
      <c r="C571" s="6">
        <v>1</v>
      </c>
      <c r="D571" s="6"/>
      <c r="E571" s="6"/>
      <c r="F571" s="6"/>
      <c r="G571" s="6"/>
      <c r="H571" s="6"/>
      <c r="I571" s="19"/>
      <c r="J571" s="6"/>
      <c r="K571" s="6"/>
      <c r="L571" s="6"/>
      <c r="M571" s="19"/>
      <c r="N571" s="6"/>
      <c r="O571" s="6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</row>
    <row r="572" spans="1:28" x14ac:dyDescent="0.25">
      <c r="A572" s="51" t="s">
        <v>476</v>
      </c>
      <c r="B572" s="5"/>
      <c r="C572" s="6">
        <v>1</v>
      </c>
      <c r="D572" s="6"/>
      <c r="E572" s="6"/>
      <c r="F572" s="6"/>
      <c r="G572" s="6"/>
      <c r="H572" s="6"/>
      <c r="I572" s="19"/>
      <c r="J572" s="6"/>
      <c r="K572" s="6"/>
      <c r="L572" s="6"/>
      <c r="M572" s="19"/>
      <c r="N572" s="6"/>
      <c r="O572" s="6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x14ac:dyDescent="0.25">
      <c r="A573" s="51" t="s">
        <v>2077</v>
      </c>
      <c r="B573" s="5"/>
      <c r="C573" s="6">
        <v>1</v>
      </c>
      <c r="D573" s="6"/>
      <c r="E573" s="6"/>
      <c r="F573" s="6"/>
      <c r="G573" s="6"/>
      <c r="H573" s="6"/>
      <c r="I573" s="19"/>
      <c r="J573" s="6"/>
      <c r="K573" s="6"/>
      <c r="L573" s="6"/>
      <c r="M573" s="19"/>
      <c r="N573" s="6"/>
      <c r="O573" s="6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x14ac:dyDescent="0.25">
      <c r="A574" s="51" t="s">
        <v>477</v>
      </c>
      <c r="B574" s="5"/>
      <c r="C574" s="6">
        <v>1</v>
      </c>
      <c r="D574" s="6"/>
      <c r="E574" s="6"/>
      <c r="F574" s="6"/>
      <c r="G574" s="6"/>
      <c r="H574" s="6"/>
      <c r="I574" s="19"/>
      <c r="J574" s="6"/>
      <c r="K574" s="6"/>
      <c r="L574" s="6"/>
      <c r="M574" s="19"/>
      <c r="N574" s="6"/>
      <c r="O574" s="6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x14ac:dyDescent="0.25">
      <c r="A575" s="51" t="s">
        <v>478</v>
      </c>
      <c r="B575" s="5"/>
      <c r="C575" s="6">
        <v>1</v>
      </c>
      <c r="D575" s="6"/>
      <c r="E575" s="6"/>
      <c r="F575" s="6"/>
      <c r="G575" s="6"/>
      <c r="H575" s="6"/>
      <c r="I575" s="19"/>
      <c r="J575" s="6"/>
      <c r="K575" s="6"/>
      <c r="L575" s="6"/>
      <c r="M575" s="19"/>
      <c r="N575" s="6"/>
      <c r="O575" s="6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x14ac:dyDescent="0.25">
      <c r="A576" s="51" t="s">
        <v>479</v>
      </c>
      <c r="B576" s="5"/>
      <c r="C576" s="6">
        <v>1</v>
      </c>
      <c r="D576" s="6"/>
      <c r="E576" s="6"/>
      <c r="F576" s="6"/>
      <c r="G576" s="6"/>
      <c r="H576" s="6"/>
      <c r="I576" s="19"/>
      <c r="J576" s="6"/>
      <c r="K576" s="6"/>
      <c r="L576" s="6"/>
      <c r="M576" s="19"/>
      <c r="N576" s="6"/>
      <c r="O576" s="6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x14ac:dyDescent="0.25">
      <c r="A577" s="51" t="s">
        <v>480</v>
      </c>
      <c r="B577" s="5"/>
      <c r="C577" s="6">
        <v>1</v>
      </c>
      <c r="D577" s="6"/>
      <c r="E577" s="6"/>
      <c r="F577" s="6"/>
      <c r="G577" s="6"/>
      <c r="H577" s="6"/>
      <c r="I577" s="19"/>
      <c r="J577" s="6"/>
      <c r="K577" s="6"/>
      <c r="L577" s="6"/>
      <c r="M577" s="19"/>
      <c r="N577" s="6"/>
      <c r="O577" s="6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x14ac:dyDescent="0.25">
      <c r="A578" s="51" t="s">
        <v>481</v>
      </c>
      <c r="B578" s="5"/>
      <c r="C578" s="6">
        <v>1</v>
      </c>
      <c r="D578" s="6"/>
      <c r="E578" s="6"/>
      <c r="F578" s="6"/>
      <c r="G578" s="6"/>
      <c r="H578" s="6"/>
      <c r="I578" s="19"/>
      <c r="J578" s="6"/>
      <c r="K578" s="6"/>
      <c r="L578" s="6"/>
      <c r="M578" s="19"/>
      <c r="N578" s="6"/>
      <c r="O578" s="6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x14ac:dyDescent="0.25">
      <c r="A579" s="51" t="s">
        <v>482</v>
      </c>
      <c r="B579" s="5"/>
      <c r="C579" s="6">
        <v>1</v>
      </c>
      <c r="D579" s="6"/>
      <c r="E579" s="6"/>
      <c r="F579" s="6"/>
      <c r="G579" s="6"/>
      <c r="H579" s="6"/>
      <c r="I579" s="19"/>
      <c r="J579" s="6"/>
      <c r="K579" s="6"/>
      <c r="L579" s="6"/>
      <c r="M579" s="19"/>
      <c r="N579" s="6"/>
      <c r="O579" s="6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x14ac:dyDescent="0.25">
      <c r="A580" s="51" t="s">
        <v>483</v>
      </c>
      <c r="B580" s="5"/>
      <c r="C580" s="5">
        <v>1</v>
      </c>
      <c r="D580" s="5"/>
      <c r="E580" s="5"/>
      <c r="F580" s="5"/>
      <c r="G580" s="5"/>
      <c r="H580" s="5"/>
      <c r="I580" s="20"/>
      <c r="J580" s="5"/>
      <c r="K580" s="5"/>
      <c r="L580" s="5"/>
      <c r="M580" s="20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x14ac:dyDescent="0.25">
      <c r="A581" s="51" t="s">
        <v>484</v>
      </c>
      <c r="B581" s="5"/>
      <c r="C581" s="5"/>
      <c r="D581" s="5"/>
      <c r="E581" s="5"/>
      <c r="F581" s="5"/>
      <c r="G581" s="5"/>
      <c r="H581" s="5">
        <v>1</v>
      </c>
      <c r="I581" s="20"/>
      <c r="J581" s="5"/>
      <c r="K581" s="5"/>
      <c r="L581" s="5"/>
      <c r="M581" s="20" t="s">
        <v>1927</v>
      </c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</row>
    <row r="582" spans="1:28" x14ac:dyDescent="0.25">
      <c r="A582" s="51" t="s">
        <v>485</v>
      </c>
      <c r="B582" s="5"/>
      <c r="C582" s="5">
        <v>1</v>
      </c>
      <c r="D582" s="5"/>
      <c r="E582" s="5"/>
      <c r="F582" s="5"/>
      <c r="G582" s="5"/>
      <c r="H582" s="5"/>
      <c r="I582" s="20"/>
      <c r="J582" s="5"/>
      <c r="K582" s="5"/>
      <c r="L582" s="5"/>
      <c r="M582" s="20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</row>
    <row r="583" spans="1:28" x14ac:dyDescent="0.25">
      <c r="A583" s="51" t="s">
        <v>2160</v>
      </c>
      <c r="B583" s="5"/>
      <c r="C583" s="5">
        <v>1</v>
      </c>
      <c r="D583" s="5"/>
      <c r="E583" s="5"/>
      <c r="F583" s="5"/>
      <c r="G583" s="5"/>
      <c r="H583" s="5"/>
      <c r="I583" s="20"/>
      <c r="J583" s="5"/>
      <c r="K583" s="5"/>
      <c r="L583" s="5"/>
      <c r="M583" s="20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</row>
    <row r="584" spans="1:28" x14ac:dyDescent="0.25">
      <c r="A584" s="51" t="s">
        <v>486</v>
      </c>
      <c r="B584" s="5"/>
      <c r="C584" s="5">
        <v>1</v>
      </c>
      <c r="D584" s="5"/>
      <c r="E584" s="5"/>
      <c r="F584" s="5"/>
      <c r="G584" s="5"/>
      <c r="H584" s="5"/>
      <c r="I584" s="20"/>
      <c r="J584" s="5"/>
      <c r="K584" s="5"/>
      <c r="L584" s="5"/>
      <c r="M584" s="20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</row>
    <row r="585" spans="1:28" x14ac:dyDescent="0.25">
      <c r="A585" s="51" t="s">
        <v>487</v>
      </c>
      <c r="B585" s="5"/>
      <c r="C585" s="5">
        <v>1</v>
      </c>
      <c r="D585" s="5"/>
      <c r="E585" s="5"/>
      <c r="F585" s="5"/>
      <c r="G585" s="5"/>
      <c r="H585" s="5"/>
      <c r="I585" s="20"/>
      <c r="J585" s="5"/>
      <c r="K585" s="5"/>
      <c r="L585" s="5"/>
      <c r="M585" s="20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</row>
    <row r="586" spans="1:28" x14ac:dyDescent="0.25">
      <c r="A586" s="51" t="s">
        <v>488</v>
      </c>
      <c r="B586" s="5"/>
      <c r="C586" s="5">
        <v>1</v>
      </c>
      <c r="D586" s="5"/>
      <c r="E586" s="5"/>
      <c r="F586" s="5"/>
      <c r="G586" s="5"/>
      <c r="H586" s="5"/>
      <c r="I586" s="20"/>
      <c r="J586" s="5"/>
      <c r="K586" s="5"/>
      <c r="L586" s="5"/>
      <c r="M586" s="20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</row>
    <row r="587" spans="1:28" x14ac:dyDescent="0.25">
      <c r="A587" s="51" t="s">
        <v>489</v>
      </c>
      <c r="B587" s="5"/>
      <c r="C587" s="5">
        <v>1</v>
      </c>
      <c r="D587" s="5"/>
      <c r="E587" s="5"/>
      <c r="F587" s="5"/>
      <c r="G587" s="5"/>
      <c r="H587" s="5"/>
      <c r="I587" s="20"/>
      <c r="J587" s="5"/>
      <c r="K587" s="5"/>
      <c r="L587" s="5"/>
      <c r="M587" s="20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</row>
    <row r="588" spans="1:28" x14ac:dyDescent="0.25">
      <c r="A588" s="51" t="s">
        <v>490</v>
      </c>
      <c r="B588" s="5"/>
      <c r="C588" s="5">
        <v>1</v>
      </c>
      <c r="D588" s="5"/>
      <c r="E588" s="5"/>
      <c r="F588" s="5"/>
      <c r="G588" s="5"/>
      <c r="H588" s="5"/>
      <c r="I588" s="20"/>
      <c r="J588" s="5"/>
      <c r="K588" s="5"/>
      <c r="L588" s="5"/>
      <c r="M588" s="20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</row>
    <row r="589" spans="1:28" x14ac:dyDescent="0.25">
      <c r="A589" s="51" t="s">
        <v>116</v>
      </c>
      <c r="B589" s="5"/>
      <c r="C589" s="5"/>
      <c r="D589" s="5"/>
      <c r="E589" s="5"/>
      <c r="F589" s="5">
        <v>1</v>
      </c>
      <c r="G589" s="5"/>
      <c r="H589" s="5"/>
      <c r="I589" s="20"/>
      <c r="J589" s="5"/>
      <c r="K589" s="5"/>
      <c r="L589" s="5"/>
      <c r="M589" s="20" t="s">
        <v>2142</v>
      </c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</row>
    <row r="590" spans="1:28" ht="30" x14ac:dyDescent="0.25">
      <c r="A590" s="8" t="s">
        <v>2048</v>
      </c>
      <c r="B590" s="5"/>
      <c r="C590" s="5"/>
      <c r="D590" s="5"/>
      <c r="E590" s="5"/>
      <c r="F590" s="5">
        <v>1</v>
      </c>
      <c r="G590" s="5"/>
      <c r="H590" s="5"/>
      <c r="I590" s="20"/>
      <c r="J590" s="5"/>
      <c r="K590" s="5"/>
      <c r="L590" s="5"/>
      <c r="M590" s="20" t="s">
        <v>2122</v>
      </c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</row>
    <row r="591" spans="1:28" x14ac:dyDescent="0.25">
      <c r="A591" s="65" t="s">
        <v>491</v>
      </c>
      <c r="B591" s="5"/>
      <c r="C591" s="5"/>
      <c r="D591" s="5"/>
      <c r="E591" s="5"/>
      <c r="F591" s="5">
        <v>1</v>
      </c>
      <c r="G591" s="5"/>
      <c r="H591" s="5"/>
      <c r="I591" s="20"/>
      <c r="J591" s="5"/>
      <c r="K591" s="5"/>
      <c r="L591" s="5"/>
      <c r="M591" s="20" t="s">
        <v>1747</v>
      </c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</row>
    <row r="592" spans="1:28" x14ac:dyDescent="0.25">
      <c r="A592" s="51" t="s">
        <v>2124</v>
      </c>
      <c r="B592" s="5"/>
      <c r="C592" s="5"/>
      <c r="D592" s="5"/>
      <c r="E592" s="5"/>
      <c r="F592" s="5">
        <v>1</v>
      </c>
      <c r="G592" s="5"/>
      <c r="H592" s="5"/>
      <c r="I592" s="20"/>
      <c r="J592" s="5"/>
      <c r="K592" s="5"/>
      <c r="L592" s="5"/>
      <c r="M592" s="20" t="s">
        <v>2125</v>
      </c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</row>
    <row r="593" spans="1:28" x14ac:dyDescent="0.25">
      <c r="A593" s="6" t="s">
        <v>492</v>
      </c>
      <c r="B593" s="5"/>
      <c r="C593" s="5"/>
      <c r="D593" s="5"/>
      <c r="E593" s="5"/>
      <c r="F593" s="5"/>
      <c r="G593" s="5"/>
      <c r="H593" s="5"/>
      <c r="I593" s="20"/>
      <c r="J593" s="5">
        <v>1</v>
      </c>
      <c r="K593" s="5"/>
      <c r="L593" s="5"/>
      <c r="M593" s="20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</row>
    <row r="594" spans="1:28" ht="30" x14ac:dyDescent="0.25">
      <c r="A594" s="104" t="s">
        <v>1240</v>
      </c>
      <c r="B594" s="5"/>
      <c r="C594" s="5"/>
      <c r="D594" s="5"/>
      <c r="E594" s="5"/>
      <c r="F594" s="5">
        <v>1</v>
      </c>
      <c r="G594" s="5"/>
      <c r="H594" s="5">
        <v>1</v>
      </c>
      <c r="I594" s="20" t="s">
        <v>1749</v>
      </c>
      <c r="J594" s="5"/>
      <c r="K594" s="5"/>
      <c r="L594" s="5">
        <v>1</v>
      </c>
      <c r="M594" s="20" t="s">
        <v>1925</v>
      </c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</row>
    <row r="595" spans="1:28" x14ac:dyDescent="0.25">
      <c r="A595" s="5" t="s">
        <v>471</v>
      </c>
      <c r="B595" s="5"/>
      <c r="C595" s="5">
        <v>1</v>
      </c>
      <c r="D595" s="5"/>
      <c r="E595" s="5"/>
      <c r="F595" s="5"/>
      <c r="G595" s="5"/>
      <c r="H595" s="5">
        <v>1</v>
      </c>
      <c r="I595" s="20" t="s">
        <v>1748</v>
      </c>
      <c r="J595" s="5"/>
      <c r="K595" s="5"/>
      <c r="L595" s="5">
        <v>1</v>
      </c>
      <c r="M595" s="20" t="s">
        <v>1750</v>
      </c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</row>
    <row r="596" spans="1:28" x14ac:dyDescent="0.25">
      <c r="A596" s="5"/>
      <c r="B596" s="5"/>
      <c r="C596" s="5"/>
      <c r="D596" s="5"/>
      <c r="E596" s="5"/>
      <c r="F596" s="5"/>
      <c r="G596" s="5"/>
      <c r="H596" s="5"/>
      <c r="I596" s="20"/>
      <c r="J596" s="5"/>
      <c r="K596" s="5"/>
      <c r="L596" s="5"/>
      <c r="M596" s="20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</row>
    <row r="597" spans="1:28" x14ac:dyDescent="0.25">
      <c r="A597" s="5"/>
      <c r="B597" s="5"/>
      <c r="C597" s="5"/>
      <c r="D597" s="5"/>
      <c r="E597" s="5"/>
      <c r="F597" s="5"/>
      <c r="G597" s="5"/>
      <c r="H597" s="5"/>
      <c r="I597" s="20"/>
      <c r="J597" s="5"/>
      <c r="K597" s="5"/>
      <c r="L597" s="5"/>
      <c r="M597" s="20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</row>
    <row r="598" spans="1:28" x14ac:dyDescent="0.25">
      <c r="A598" s="5"/>
      <c r="B598" s="5"/>
      <c r="C598" s="5"/>
      <c r="D598" s="5"/>
      <c r="E598" s="5"/>
      <c r="F598" s="5"/>
      <c r="G598" s="5"/>
      <c r="H598" s="5"/>
      <c r="I598" s="20"/>
      <c r="J598" s="5"/>
      <c r="K598" s="5"/>
      <c r="L598" s="5"/>
      <c r="M598" s="20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</row>
    <row r="599" spans="1:28" x14ac:dyDescent="0.25">
      <c r="A599" s="5"/>
      <c r="B599" s="5"/>
      <c r="C599" s="5"/>
      <c r="D599" s="5"/>
      <c r="E599" s="5"/>
      <c r="F599" s="5"/>
      <c r="G599" s="5"/>
      <c r="H599" s="5"/>
      <c r="I599" s="20"/>
      <c r="J599" s="5"/>
      <c r="K599" s="5"/>
      <c r="L599" s="5"/>
      <c r="M599" s="20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</row>
    <row r="600" spans="1:28" x14ac:dyDescent="0.25">
      <c r="A600" s="5"/>
      <c r="B600" s="5"/>
      <c r="C600" s="5"/>
      <c r="D600" s="5"/>
      <c r="E600" s="5"/>
      <c r="F600" s="5"/>
      <c r="G600" s="5"/>
      <c r="H600" s="5"/>
      <c r="I600" s="20"/>
      <c r="J600" s="5"/>
      <c r="K600" s="5"/>
      <c r="L600" s="5"/>
      <c r="M600" s="20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</row>
    <row r="601" spans="1:28" ht="30.75" customHeight="1" x14ac:dyDescent="0.25">
      <c r="A601" s="15"/>
      <c r="B601" s="4" t="s">
        <v>7</v>
      </c>
      <c r="C601" s="4">
        <f>SUM(C602:C633)</f>
        <v>20</v>
      </c>
      <c r="D601" s="4">
        <v>521</v>
      </c>
      <c r="E601" s="4" t="s">
        <v>262</v>
      </c>
      <c r="F601" s="4">
        <f>SUM(F602:F633)</f>
        <v>6</v>
      </c>
      <c r="G601" s="16">
        <f>SUM(G602:G633)</f>
        <v>0</v>
      </c>
      <c r="H601" s="16">
        <v>0</v>
      </c>
      <c r="I601" s="15"/>
      <c r="J601" s="16">
        <f>SUM(J602:J633)</f>
        <v>0</v>
      </c>
      <c r="K601" s="16">
        <f>SUM(K602:K633)</f>
        <v>0</v>
      </c>
      <c r="L601" s="16">
        <f>SUM(L602:L633)</f>
        <v>1</v>
      </c>
      <c r="M601" s="15"/>
      <c r="N601" s="16">
        <f>C601+G601+J601</f>
        <v>20</v>
      </c>
      <c r="O601" s="2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</row>
    <row r="602" spans="1:28" x14ac:dyDescent="0.25">
      <c r="A602" s="50" t="s">
        <v>493</v>
      </c>
      <c r="B602" s="6"/>
      <c r="C602" s="6">
        <v>1</v>
      </c>
      <c r="D602" s="6"/>
      <c r="E602" s="6"/>
      <c r="F602" s="6"/>
      <c r="G602" s="6"/>
      <c r="H602" s="6"/>
      <c r="I602" s="19"/>
      <c r="J602" s="6"/>
      <c r="K602" s="6"/>
      <c r="L602" s="6"/>
      <c r="M602" s="19"/>
      <c r="N602" s="6"/>
      <c r="O602" s="6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</row>
    <row r="603" spans="1:28" x14ac:dyDescent="0.25">
      <c r="A603" s="50" t="s">
        <v>494</v>
      </c>
      <c r="B603" s="6"/>
      <c r="C603" s="6">
        <v>1</v>
      </c>
      <c r="D603" s="6"/>
      <c r="E603" s="6"/>
      <c r="F603" s="6"/>
      <c r="G603" s="6"/>
      <c r="H603" s="6"/>
      <c r="I603" s="19"/>
      <c r="J603" s="6"/>
      <c r="K603" s="6"/>
      <c r="L603" s="6"/>
      <c r="M603" s="19"/>
      <c r="N603" s="6"/>
      <c r="O603" s="6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</row>
    <row r="604" spans="1:28" x14ac:dyDescent="0.25">
      <c r="A604" s="50" t="s">
        <v>495</v>
      </c>
      <c r="B604" s="6"/>
      <c r="C604" s="6">
        <v>1</v>
      </c>
      <c r="D604" s="6"/>
      <c r="E604" s="6"/>
      <c r="F604" s="6"/>
      <c r="G604" s="6"/>
      <c r="H604" s="6"/>
      <c r="I604" s="19"/>
      <c r="J604" s="6"/>
      <c r="K604" s="6"/>
      <c r="L604" s="6"/>
      <c r="M604" s="19"/>
      <c r="N604" s="6"/>
      <c r="O604" s="6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</row>
    <row r="605" spans="1:28" x14ac:dyDescent="0.25">
      <c r="A605" s="50" t="s">
        <v>496</v>
      </c>
      <c r="B605" s="6"/>
      <c r="C605" s="6"/>
      <c r="D605" s="6"/>
      <c r="E605" s="6"/>
      <c r="F605" s="6">
        <v>1</v>
      </c>
      <c r="G605" s="6"/>
      <c r="H605" s="6"/>
      <c r="I605" s="19"/>
      <c r="J605" s="6"/>
      <c r="K605" s="6"/>
      <c r="L605" s="6"/>
      <c r="M605" s="19" t="s">
        <v>2021</v>
      </c>
      <c r="N605" s="6"/>
      <c r="O605" s="6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</row>
    <row r="606" spans="1:28" x14ac:dyDescent="0.25">
      <c r="A606" s="50" t="s">
        <v>497</v>
      </c>
      <c r="B606" s="6"/>
      <c r="C606" s="6">
        <v>1</v>
      </c>
      <c r="D606" s="6"/>
      <c r="E606" s="6"/>
      <c r="F606" s="6"/>
      <c r="G606" s="6"/>
      <c r="H606" s="6"/>
      <c r="I606" s="19"/>
      <c r="J606" s="6"/>
      <c r="K606" s="6"/>
      <c r="L606" s="6"/>
      <c r="M606" s="19"/>
      <c r="N606" s="6"/>
      <c r="O606" s="6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</row>
    <row r="607" spans="1:28" x14ac:dyDescent="0.25">
      <c r="A607" s="50" t="s">
        <v>498</v>
      </c>
      <c r="B607" s="6"/>
      <c r="C607" s="6">
        <v>1</v>
      </c>
      <c r="D607" s="6"/>
      <c r="E607" s="6"/>
      <c r="F607" s="6"/>
      <c r="G607" s="6"/>
      <c r="H607" s="6"/>
      <c r="I607" s="19"/>
      <c r="J607" s="6"/>
      <c r="K607" s="6"/>
      <c r="L607" s="6"/>
      <c r="M607" s="19"/>
      <c r="N607" s="6"/>
      <c r="O607" s="6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</row>
    <row r="608" spans="1:28" x14ac:dyDescent="0.25">
      <c r="A608" s="50" t="s">
        <v>499</v>
      </c>
      <c r="B608" s="6"/>
      <c r="C608" s="6">
        <v>1</v>
      </c>
      <c r="D608" s="6"/>
      <c r="E608" s="6"/>
      <c r="F608" s="6"/>
      <c r="G608" s="6"/>
      <c r="H608" s="6"/>
      <c r="I608" s="19"/>
      <c r="J608" s="6"/>
      <c r="K608" s="6"/>
      <c r="L608" s="6"/>
      <c r="M608" s="19"/>
      <c r="N608" s="6"/>
      <c r="O608" s="6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</row>
    <row r="609" spans="1:28" x14ac:dyDescent="0.25">
      <c r="A609" s="50" t="s">
        <v>500</v>
      </c>
      <c r="B609" s="6"/>
      <c r="C609" s="6">
        <v>1</v>
      </c>
      <c r="D609" s="6"/>
      <c r="E609" s="6"/>
      <c r="F609" s="6"/>
      <c r="G609" s="6"/>
      <c r="H609" s="6"/>
      <c r="I609" s="19"/>
      <c r="J609" s="6"/>
      <c r="K609" s="6"/>
      <c r="L609" s="6"/>
      <c r="M609" s="19"/>
      <c r="N609" s="6"/>
      <c r="O609" s="6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</row>
    <row r="610" spans="1:28" ht="30" x14ac:dyDescent="0.25">
      <c r="A610" s="50" t="s">
        <v>501</v>
      </c>
      <c r="B610" s="6"/>
      <c r="C610" s="6"/>
      <c r="D610" s="6"/>
      <c r="E610" s="6"/>
      <c r="F610" s="6">
        <v>1</v>
      </c>
      <c r="G610" s="6"/>
      <c r="H610" s="6"/>
      <c r="I610" s="19"/>
      <c r="J610" s="6"/>
      <c r="K610" s="6"/>
      <c r="L610" s="6"/>
      <c r="M610" s="19" t="s">
        <v>2150</v>
      </c>
      <c r="N610" s="6"/>
      <c r="O610" s="6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</row>
    <row r="611" spans="1:28" x14ac:dyDescent="0.25">
      <c r="A611" s="50" t="s">
        <v>502</v>
      </c>
      <c r="B611" s="6"/>
      <c r="C611" s="6">
        <v>1</v>
      </c>
      <c r="D611" s="6"/>
      <c r="E611" s="6"/>
      <c r="F611" s="6"/>
      <c r="G611" s="6"/>
      <c r="H611" s="6"/>
      <c r="I611" s="19"/>
      <c r="J611" s="6"/>
      <c r="K611" s="6"/>
      <c r="L611" s="6"/>
      <c r="M611" s="19"/>
      <c r="N611" s="6"/>
      <c r="O611" s="6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</row>
    <row r="612" spans="1:28" x14ac:dyDescent="0.25">
      <c r="A612" s="50" t="s">
        <v>503</v>
      </c>
      <c r="B612" s="6"/>
      <c r="C612" s="6">
        <v>1</v>
      </c>
      <c r="D612" s="6"/>
      <c r="E612" s="6"/>
      <c r="F612" s="6"/>
      <c r="G612" s="6"/>
      <c r="H612" s="6"/>
      <c r="I612" s="19"/>
      <c r="J612" s="6"/>
      <c r="K612" s="6"/>
      <c r="L612" s="6"/>
      <c r="M612" s="19"/>
      <c r="N612" s="6"/>
      <c r="O612" s="6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</row>
    <row r="613" spans="1:28" ht="30" x14ac:dyDescent="0.25">
      <c r="A613" s="50" t="s">
        <v>504</v>
      </c>
      <c r="B613" s="5"/>
      <c r="C613" s="5">
        <v>1</v>
      </c>
      <c r="D613" s="5"/>
      <c r="E613" s="5"/>
      <c r="F613" s="5"/>
      <c r="G613" s="5"/>
      <c r="H613" s="5"/>
      <c r="I613" s="20"/>
      <c r="J613" s="5"/>
      <c r="K613" s="5"/>
      <c r="L613" s="5"/>
      <c r="M613" s="20" t="s">
        <v>1965</v>
      </c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</row>
    <row r="614" spans="1:28" x14ac:dyDescent="0.25">
      <c r="A614" s="50" t="s">
        <v>505</v>
      </c>
      <c r="B614" s="5"/>
      <c r="C614" s="5">
        <v>1</v>
      </c>
      <c r="D614" s="5" t="s">
        <v>6</v>
      </c>
      <c r="E614" s="5"/>
      <c r="F614" s="5"/>
      <c r="G614" s="5"/>
      <c r="H614" s="5"/>
      <c r="I614" s="20"/>
      <c r="J614" s="5"/>
      <c r="K614" s="5"/>
      <c r="L614" s="5"/>
      <c r="M614" s="20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</row>
    <row r="615" spans="1:28" x14ac:dyDescent="0.25">
      <c r="A615" s="50" t="s">
        <v>506</v>
      </c>
      <c r="B615" s="5"/>
      <c r="C615" s="5">
        <v>1</v>
      </c>
      <c r="D615" s="5"/>
      <c r="E615" s="5"/>
      <c r="F615" s="5"/>
      <c r="G615" s="5"/>
      <c r="H615" s="5"/>
      <c r="I615" s="20"/>
      <c r="J615" s="5"/>
      <c r="K615" s="5"/>
      <c r="L615" s="5"/>
      <c r="M615" s="20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</row>
    <row r="616" spans="1:28" x14ac:dyDescent="0.25">
      <c r="A616" s="50" t="s">
        <v>507</v>
      </c>
      <c r="B616" s="5"/>
      <c r="C616" s="5">
        <v>1</v>
      </c>
      <c r="D616" s="5"/>
      <c r="E616" s="5"/>
      <c r="F616" s="5"/>
      <c r="G616" s="5"/>
      <c r="H616" s="5"/>
      <c r="I616" s="20"/>
      <c r="J616" s="5"/>
      <c r="K616" s="5"/>
      <c r="L616" s="5"/>
      <c r="M616" s="20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</row>
    <row r="617" spans="1:28" x14ac:dyDescent="0.25">
      <c r="A617" s="50" t="s">
        <v>508</v>
      </c>
      <c r="B617" s="5"/>
      <c r="C617" s="5">
        <v>1</v>
      </c>
      <c r="D617" s="5"/>
      <c r="E617" s="5"/>
      <c r="F617" s="5"/>
      <c r="G617" s="5"/>
      <c r="H617" s="5"/>
      <c r="I617" s="20"/>
      <c r="J617" s="5"/>
      <c r="K617" s="5"/>
      <c r="L617" s="5"/>
      <c r="M617" s="20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</row>
    <row r="618" spans="1:28" x14ac:dyDescent="0.25">
      <c r="A618" s="50" t="s">
        <v>509</v>
      </c>
      <c r="B618" s="5"/>
      <c r="C618" s="5">
        <v>1</v>
      </c>
      <c r="D618" s="5"/>
      <c r="E618" s="5"/>
      <c r="F618" s="5"/>
      <c r="G618" s="5"/>
      <c r="H618" s="5"/>
      <c r="I618" s="20"/>
      <c r="J618" s="5"/>
      <c r="K618" s="5"/>
      <c r="L618" s="5"/>
      <c r="M618" s="20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</row>
    <row r="619" spans="1:28" x14ac:dyDescent="0.25">
      <c r="A619" s="50" t="s">
        <v>510</v>
      </c>
      <c r="B619" s="5"/>
      <c r="C619" s="5">
        <v>1</v>
      </c>
      <c r="D619" s="5"/>
      <c r="E619" s="5"/>
      <c r="F619" s="5"/>
      <c r="G619" s="5"/>
      <c r="H619" s="5"/>
      <c r="I619" s="20"/>
      <c r="J619" s="5"/>
      <c r="K619" s="5"/>
      <c r="L619" s="5"/>
      <c r="M619" s="20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</row>
    <row r="620" spans="1:28" x14ac:dyDescent="0.25">
      <c r="A620" s="50" t="s">
        <v>511</v>
      </c>
      <c r="B620" s="5"/>
      <c r="C620" s="5">
        <v>1</v>
      </c>
      <c r="D620" s="5"/>
      <c r="E620" s="5"/>
      <c r="F620" s="5"/>
      <c r="G620" s="5"/>
      <c r="H620" s="5"/>
      <c r="I620" s="20"/>
      <c r="J620" s="5"/>
      <c r="K620" s="5"/>
      <c r="L620" s="5"/>
      <c r="M620" s="20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</row>
    <row r="621" spans="1:28" x14ac:dyDescent="0.25">
      <c r="A621" s="50" t="s">
        <v>512</v>
      </c>
      <c r="B621" s="5"/>
      <c r="C621" s="5">
        <v>1</v>
      </c>
      <c r="D621" s="5"/>
      <c r="E621" s="5"/>
      <c r="F621" s="5"/>
      <c r="G621" s="5"/>
      <c r="H621" s="5"/>
      <c r="I621" s="20"/>
      <c r="J621" s="5"/>
      <c r="K621" s="5"/>
      <c r="L621" s="5"/>
      <c r="M621" s="20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</row>
    <row r="622" spans="1:28" x14ac:dyDescent="0.25">
      <c r="A622" s="50" t="s">
        <v>513</v>
      </c>
      <c r="B622" s="5"/>
      <c r="C622" s="5"/>
      <c r="D622" s="5"/>
      <c r="E622" s="5"/>
      <c r="F622" s="5"/>
      <c r="G622" s="5"/>
      <c r="H622" s="5"/>
      <c r="I622" s="20"/>
      <c r="J622" s="5"/>
      <c r="K622" s="5"/>
      <c r="L622" s="5"/>
      <c r="M622" s="20" t="s">
        <v>2057</v>
      </c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</row>
    <row r="623" spans="1:28" x14ac:dyDescent="0.25">
      <c r="A623" s="117" t="s">
        <v>514</v>
      </c>
      <c r="B623" s="5"/>
      <c r="C623" s="5"/>
      <c r="D623" s="5"/>
      <c r="E623" s="5"/>
      <c r="F623" s="5">
        <v>1</v>
      </c>
      <c r="G623" s="5"/>
      <c r="H623" s="5"/>
      <c r="I623" s="20"/>
      <c r="J623" s="5"/>
      <c r="K623" s="5"/>
      <c r="L623" s="5"/>
      <c r="M623" s="20" t="s">
        <v>1956</v>
      </c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</row>
    <row r="624" spans="1:28" x14ac:dyDescent="0.25">
      <c r="A624" s="117" t="s">
        <v>515</v>
      </c>
      <c r="B624" s="5"/>
      <c r="C624" s="5">
        <v>1</v>
      </c>
      <c r="D624" s="5"/>
      <c r="E624" s="5"/>
      <c r="F624" s="5"/>
      <c r="G624" s="5"/>
      <c r="H624" s="5"/>
      <c r="I624" s="20"/>
      <c r="J624" s="5"/>
      <c r="K624" s="5"/>
      <c r="L624" s="5"/>
      <c r="M624" s="20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</row>
    <row r="625" spans="1:28" x14ac:dyDescent="0.25">
      <c r="A625" s="119" t="s">
        <v>516</v>
      </c>
      <c r="B625" s="5"/>
      <c r="C625" s="5"/>
      <c r="D625" s="5"/>
      <c r="E625" s="5"/>
      <c r="F625" s="5">
        <v>1</v>
      </c>
      <c r="G625" s="5"/>
      <c r="H625" s="5"/>
      <c r="I625" s="20"/>
      <c r="J625" s="5"/>
      <c r="K625" s="5"/>
      <c r="L625" s="5"/>
      <c r="M625" s="20" t="s">
        <v>2012</v>
      </c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</row>
    <row r="626" spans="1:28" x14ac:dyDescent="0.25">
      <c r="A626" s="74" t="s">
        <v>517</v>
      </c>
      <c r="B626" s="5"/>
      <c r="C626" s="5"/>
      <c r="D626" s="5"/>
      <c r="E626" s="5"/>
      <c r="F626" s="5">
        <v>1</v>
      </c>
      <c r="G626" s="5"/>
      <c r="H626" s="5"/>
      <c r="I626" s="20"/>
      <c r="J626" s="5"/>
      <c r="K626" s="5"/>
      <c r="L626" s="5"/>
      <c r="M626" s="20" t="s">
        <v>1302</v>
      </c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</row>
    <row r="627" spans="1:28" x14ac:dyDescent="0.25">
      <c r="A627" s="119" t="s">
        <v>1751</v>
      </c>
      <c r="B627" s="5"/>
      <c r="C627" s="5">
        <v>1</v>
      </c>
      <c r="D627" s="5"/>
      <c r="E627" s="5"/>
      <c r="F627" s="5"/>
      <c r="G627" s="5"/>
      <c r="H627" s="5"/>
      <c r="I627" s="20"/>
      <c r="J627" s="5"/>
      <c r="K627" s="5"/>
      <c r="L627" s="5"/>
      <c r="M627" s="20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</row>
    <row r="628" spans="1:28" ht="30" x14ac:dyDescent="0.25">
      <c r="A628" s="6" t="s">
        <v>1885</v>
      </c>
      <c r="B628" s="5"/>
      <c r="C628" s="5"/>
      <c r="D628" s="5"/>
      <c r="E628" s="5"/>
      <c r="F628" s="5">
        <v>1</v>
      </c>
      <c r="G628" s="5"/>
      <c r="H628" s="5"/>
      <c r="I628" s="20"/>
      <c r="J628" s="5"/>
      <c r="K628" s="5"/>
      <c r="L628" s="5">
        <v>1</v>
      </c>
      <c r="M628" s="20" t="s">
        <v>1995</v>
      </c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</row>
    <row r="629" spans="1:28" x14ac:dyDescent="0.25">
      <c r="A629" s="5"/>
      <c r="B629" s="5"/>
      <c r="C629" s="5"/>
      <c r="D629" s="5"/>
      <c r="E629" s="5"/>
      <c r="F629" s="5"/>
      <c r="G629" s="5"/>
      <c r="H629" s="5"/>
      <c r="I629" s="20"/>
      <c r="J629" s="5"/>
      <c r="K629" s="5"/>
      <c r="L629" s="5"/>
      <c r="M629" s="20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</row>
    <row r="630" spans="1:28" x14ac:dyDescent="0.25">
      <c r="A630" s="5"/>
      <c r="B630" s="5"/>
      <c r="C630" s="5"/>
      <c r="D630" s="5"/>
      <c r="E630" s="5"/>
      <c r="F630" s="5"/>
      <c r="G630" s="5"/>
      <c r="H630" s="5"/>
      <c r="I630" s="20"/>
      <c r="J630" s="5"/>
      <c r="K630" s="5"/>
      <c r="L630" s="5"/>
      <c r="M630" s="20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</row>
    <row r="631" spans="1:28" x14ac:dyDescent="0.25">
      <c r="A631" s="5"/>
      <c r="B631" s="5"/>
      <c r="C631" s="5"/>
      <c r="D631" s="5"/>
      <c r="E631" s="5"/>
      <c r="F631" s="5"/>
      <c r="G631" s="5"/>
      <c r="H631" s="5"/>
      <c r="I631" s="20"/>
      <c r="J631" s="5"/>
      <c r="K631" s="5"/>
      <c r="L631" s="5"/>
      <c r="M631" s="20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</row>
    <row r="632" spans="1:28" x14ac:dyDescent="0.25">
      <c r="A632" s="5"/>
      <c r="B632" s="5"/>
      <c r="C632" s="5"/>
      <c r="D632" s="5"/>
      <c r="E632" s="5"/>
      <c r="F632" s="5"/>
      <c r="G632" s="5"/>
      <c r="H632" s="5"/>
      <c r="I632" s="20"/>
      <c r="J632" s="5"/>
      <c r="K632" s="5"/>
      <c r="L632" s="5"/>
      <c r="M632" s="20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</row>
    <row r="633" spans="1:28" x14ac:dyDescent="0.25">
      <c r="A633" s="5"/>
      <c r="B633" s="5"/>
      <c r="C633" s="5"/>
      <c r="D633" s="5"/>
      <c r="E633" s="5"/>
      <c r="F633" s="5"/>
      <c r="G633" s="5"/>
      <c r="H633" s="5"/>
      <c r="I633" s="20"/>
      <c r="J633" s="5"/>
      <c r="K633" s="5"/>
      <c r="L633" s="5"/>
      <c r="M633" s="20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</row>
    <row r="634" spans="1:28" ht="47.25" customHeight="1" x14ac:dyDescent="0.25">
      <c r="A634" s="15"/>
      <c r="B634" s="4" t="s">
        <v>235</v>
      </c>
      <c r="C634" s="4">
        <f>SUM(C635:C666)</f>
        <v>21</v>
      </c>
      <c r="D634" s="4">
        <v>721</v>
      </c>
      <c r="E634" s="4" t="s">
        <v>518</v>
      </c>
      <c r="F634" s="4">
        <f>SUM(F635:F666)</f>
        <v>6</v>
      </c>
      <c r="G634" s="16">
        <f>SUM(G635:G666)</f>
        <v>1</v>
      </c>
      <c r="H634" s="16">
        <v>0</v>
      </c>
      <c r="I634" s="15"/>
      <c r="J634" s="16">
        <f>SUM(J635:J666)</f>
        <v>3</v>
      </c>
      <c r="K634" s="16">
        <f>SUM(K635:K666)</f>
        <v>0</v>
      </c>
      <c r="L634" s="16">
        <f>SUM(L635:L666)</f>
        <v>1</v>
      </c>
      <c r="M634" s="15"/>
      <c r="N634" s="16">
        <f>C634+G634+J634</f>
        <v>25</v>
      </c>
      <c r="O634" s="2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</row>
    <row r="635" spans="1:28" x14ac:dyDescent="0.25">
      <c r="A635" s="50" t="s">
        <v>519</v>
      </c>
      <c r="B635" s="6"/>
      <c r="C635" s="6">
        <v>1</v>
      </c>
      <c r="D635" s="6"/>
      <c r="E635" s="6"/>
      <c r="F635" s="6"/>
      <c r="G635" s="6"/>
      <c r="H635" s="6"/>
      <c r="I635" s="19"/>
      <c r="J635" s="6"/>
      <c r="K635" s="6"/>
      <c r="L635" s="6"/>
      <c r="M635" s="19"/>
      <c r="N635" s="6"/>
      <c r="O635" s="6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</row>
    <row r="636" spans="1:28" x14ac:dyDescent="0.25">
      <c r="A636" s="50" t="s">
        <v>520</v>
      </c>
      <c r="B636" s="6"/>
      <c r="C636" s="6">
        <v>1</v>
      </c>
      <c r="D636" s="6"/>
      <c r="E636" s="6"/>
      <c r="F636" s="6"/>
      <c r="G636" s="6"/>
      <c r="H636" s="6"/>
      <c r="I636" s="19"/>
      <c r="J636" s="6"/>
      <c r="K636" s="6"/>
      <c r="L636" s="6"/>
      <c r="M636" s="19"/>
      <c r="N636" s="6"/>
      <c r="O636" s="6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</row>
    <row r="637" spans="1:28" x14ac:dyDescent="0.25">
      <c r="A637" s="50" t="s">
        <v>521</v>
      </c>
      <c r="B637" s="6"/>
      <c r="C637" s="6">
        <v>1</v>
      </c>
      <c r="D637" s="6"/>
      <c r="E637" s="6"/>
      <c r="F637" s="6"/>
      <c r="G637" s="6"/>
      <c r="H637" s="6"/>
      <c r="I637" s="19"/>
      <c r="J637" s="6"/>
      <c r="K637" s="6"/>
      <c r="L637" s="6"/>
      <c r="M637" s="19"/>
      <c r="N637" s="6"/>
      <c r="O637" s="6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</row>
    <row r="638" spans="1:28" x14ac:dyDescent="0.25">
      <c r="A638" s="51" t="s">
        <v>522</v>
      </c>
      <c r="B638" s="6"/>
      <c r="C638" s="6">
        <v>1</v>
      </c>
      <c r="D638" s="6"/>
      <c r="E638" s="6"/>
      <c r="F638" s="6"/>
      <c r="G638" s="6"/>
      <c r="H638" s="6"/>
      <c r="I638" s="19"/>
      <c r="J638" s="6"/>
      <c r="K638" s="6"/>
      <c r="L638" s="6"/>
      <c r="M638" s="19"/>
      <c r="N638" s="6"/>
      <c r="O638" s="6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</row>
    <row r="639" spans="1:28" x14ac:dyDescent="0.25">
      <c r="A639" s="50" t="s">
        <v>523</v>
      </c>
      <c r="B639" s="6"/>
      <c r="C639" s="6">
        <v>1</v>
      </c>
      <c r="D639" s="6"/>
      <c r="E639" s="6"/>
      <c r="F639" s="6"/>
      <c r="G639" s="6"/>
      <c r="H639" s="6"/>
      <c r="I639" s="19"/>
      <c r="J639" s="6"/>
      <c r="K639" s="6"/>
      <c r="L639" s="6"/>
      <c r="M639" s="19"/>
      <c r="N639" s="6"/>
      <c r="O639" s="6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</row>
    <row r="640" spans="1:28" x14ac:dyDescent="0.25">
      <c r="A640" s="50" t="s">
        <v>524</v>
      </c>
      <c r="B640" s="6"/>
      <c r="C640" s="6">
        <v>1</v>
      </c>
      <c r="D640" s="6"/>
      <c r="E640" s="6"/>
      <c r="F640" s="6"/>
      <c r="G640" s="6"/>
      <c r="H640" s="6"/>
      <c r="I640" s="19"/>
      <c r="J640" s="6"/>
      <c r="K640" s="6"/>
      <c r="L640" s="6"/>
      <c r="M640" s="19"/>
      <c r="N640" s="6"/>
      <c r="O640" s="6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</row>
    <row r="641" spans="1:28" x14ac:dyDescent="0.25">
      <c r="A641" s="51" t="s">
        <v>1871</v>
      </c>
      <c r="B641" s="6"/>
      <c r="C641" s="6">
        <v>1</v>
      </c>
      <c r="D641" s="6"/>
      <c r="E641" s="6"/>
      <c r="F641" s="6"/>
      <c r="G641" s="6"/>
      <c r="H641" s="6"/>
      <c r="I641" s="19"/>
      <c r="J641" s="6"/>
      <c r="K641" s="6"/>
      <c r="L641" s="6"/>
      <c r="M641" s="19"/>
      <c r="N641" s="6"/>
      <c r="O641" s="6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</row>
    <row r="642" spans="1:28" x14ac:dyDescent="0.25">
      <c r="A642" s="51" t="s">
        <v>525</v>
      </c>
      <c r="B642" s="6"/>
      <c r="C642" s="6">
        <v>1</v>
      </c>
      <c r="D642" s="6"/>
      <c r="E642" s="6"/>
      <c r="F642" s="6"/>
      <c r="G642" s="6"/>
      <c r="H642" s="6"/>
      <c r="I642" s="19"/>
      <c r="J642" s="6"/>
      <c r="K642" s="6"/>
      <c r="L642" s="6"/>
      <c r="M642" s="19"/>
      <c r="N642" s="6"/>
      <c r="O642" s="6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</row>
    <row r="643" spans="1:28" x14ac:dyDescent="0.25">
      <c r="A643" s="51" t="s">
        <v>55</v>
      </c>
      <c r="B643" s="6"/>
      <c r="C643" s="6"/>
      <c r="D643" s="6"/>
      <c r="E643" s="6"/>
      <c r="F643" s="6">
        <v>1</v>
      </c>
      <c r="G643" s="6"/>
      <c r="H643" s="6"/>
      <c r="I643" s="19"/>
      <c r="J643" s="6"/>
      <c r="K643" s="6"/>
      <c r="L643" s="6"/>
      <c r="M643" s="19" t="s">
        <v>1991</v>
      </c>
      <c r="N643" s="6"/>
      <c r="O643" s="6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</row>
    <row r="644" spans="1:28" x14ac:dyDescent="0.25">
      <c r="A644" s="51" t="s">
        <v>526</v>
      </c>
      <c r="B644" s="6"/>
      <c r="C644" s="6">
        <v>1</v>
      </c>
      <c r="D644" s="6"/>
      <c r="E644" s="6"/>
      <c r="F644" s="6"/>
      <c r="G644" s="6"/>
      <c r="H644" s="6"/>
      <c r="I644" s="19"/>
      <c r="J644" s="6"/>
      <c r="K644" s="6"/>
      <c r="L644" s="6"/>
      <c r="M644" s="19"/>
      <c r="N644" s="6"/>
      <c r="O644" s="6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</row>
    <row r="645" spans="1:28" x14ac:dyDescent="0.25">
      <c r="A645" s="50" t="s">
        <v>527</v>
      </c>
      <c r="B645" s="6"/>
      <c r="C645" s="6">
        <v>1</v>
      </c>
      <c r="D645" s="6"/>
      <c r="E645" s="6"/>
      <c r="F645" s="6"/>
      <c r="G645" s="6"/>
      <c r="H645" s="6"/>
      <c r="I645" s="19"/>
      <c r="J645" s="6"/>
      <c r="K645" s="6"/>
      <c r="L645" s="6"/>
      <c r="M645" s="19"/>
      <c r="N645" s="6"/>
      <c r="O645" s="6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</row>
    <row r="646" spans="1:28" x14ac:dyDescent="0.25">
      <c r="A646" s="51" t="s">
        <v>528</v>
      </c>
      <c r="B646" s="5"/>
      <c r="C646" s="5">
        <v>1</v>
      </c>
      <c r="D646" s="5"/>
      <c r="E646" s="5"/>
      <c r="F646" s="5"/>
      <c r="G646" s="5"/>
      <c r="H646" s="5"/>
      <c r="I646" s="20"/>
      <c r="J646" s="5"/>
      <c r="K646" s="5"/>
      <c r="L646" s="5"/>
      <c r="M646" s="20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</row>
    <row r="647" spans="1:28" x14ac:dyDescent="0.25">
      <c r="A647" s="51" t="s">
        <v>529</v>
      </c>
      <c r="B647" s="5"/>
      <c r="C647" s="5">
        <v>1</v>
      </c>
      <c r="D647" s="5"/>
      <c r="E647" s="5"/>
      <c r="F647" s="5"/>
      <c r="G647" s="5"/>
      <c r="H647" s="5"/>
      <c r="I647" s="20"/>
      <c r="J647" s="5"/>
      <c r="K647" s="5"/>
      <c r="L647" s="5"/>
      <c r="M647" s="20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</row>
    <row r="648" spans="1:28" x14ac:dyDescent="0.25">
      <c r="A648" s="51" t="s">
        <v>530</v>
      </c>
      <c r="B648" s="5"/>
      <c r="C648" s="5">
        <v>1</v>
      </c>
      <c r="D648" s="5"/>
      <c r="E648" s="5"/>
      <c r="F648" s="5"/>
      <c r="G648" s="5"/>
      <c r="H648" s="5"/>
      <c r="I648" s="20"/>
      <c r="J648" s="5"/>
      <c r="K648" s="5"/>
      <c r="L648" s="5"/>
      <c r="M648" s="20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</row>
    <row r="649" spans="1:28" x14ac:dyDescent="0.25">
      <c r="A649" s="51" t="s">
        <v>531</v>
      </c>
      <c r="B649" s="5"/>
      <c r="C649" s="5">
        <v>1</v>
      </c>
      <c r="D649" s="5"/>
      <c r="E649" s="5"/>
      <c r="F649" s="5"/>
      <c r="G649" s="5"/>
      <c r="H649" s="5"/>
      <c r="I649" s="20"/>
      <c r="J649" s="5"/>
      <c r="K649" s="5"/>
      <c r="L649" s="5"/>
      <c r="M649" s="20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</row>
    <row r="650" spans="1:28" x14ac:dyDescent="0.25">
      <c r="A650" s="51" t="s">
        <v>532</v>
      </c>
      <c r="B650" s="5"/>
      <c r="C650" s="5">
        <v>1</v>
      </c>
      <c r="D650" s="5"/>
      <c r="E650" s="5"/>
      <c r="F650" s="5"/>
      <c r="G650" s="5"/>
      <c r="H650" s="5"/>
      <c r="I650" s="20"/>
      <c r="J650" s="5"/>
      <c r="K650" s="5"/>
      <c r="L650" s="5"/>
      <c r="M650" s="20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</row>
    <row r="651" spans="1:28" x14ac:dyDescent="0.25">
      <c r="A651" s="50" t="s">
        <v>533</v>
      </c>
      <c r="B651" s="5"/>
      <c r="C651" s="5">
        <v>1</v>
      </c>
      <c r="D651" s="5"/>
      <c r="E651" s="5"/>
      <c r="F651" s="5"/>
      <c r="G651" s="5"/>
      <c r="H651" s="5"/>
      <c r="I651" s="20"/>
      <c r="J651" s="5"/>
      <c r="K651" s="5"/>
      <c r="L651" s="5"/>
      <c r="M651" s="20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</row>
    <row r="652" spans="1:28" x14ac:dyDescent="0.25">
      <c r="A652" s="50" t="s">
        <v>534</v>
      </c>
      <c r="B652" s="5"/>
      <c r="C652" s="5">
        <v>1</v>
      </c>
      <c r="D652" s="5"/>
      <c r="E652" s="5"/>
      <c r="F652" s="5"/>
      <c r="G652" s="5"/>
      <c r="H652" s="5"/>
      <c r="I652" s="20"/>
      <c r="J652" s="5"/>
      <c r="K652" s="5"/>
      <c r="L652" s="5"/>
      <c r="M652" s="20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</row>
    <row r="653" spans="1:28" x14ac:dyDescent="0.25">
      <c r="A653" s="50" t="s">
        <v>535</v>
      </c>
      <c r="B653" s="5"/>
      <c r="C653" s="5">
        <v>1</v>
      </c>
      <c r="D653" s="5"/>
      <c r="E653" s="5"/>
      <c r="F653" s="5"/>
      <c r="G653" s="5"/>
      <c r="H653" s="5"/>
      <c r="I653" s="20"/>
      <c r="J653" s="5"/>
      <c r="K653" s="5"/>
      <c r="L653" s="5"/>
      <c r="M653" s="20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</row>
    <row r="654" spans="1:28" x14ac:dyDescent="0.25">
      <c r="A654" s="50" t="s">
        <v>536</v>
      </c>
      <c r="B654" s="5"/>
      <c r="C654" s="5">
        <v>1</v>
      </c>
      <c r="D654" s="5"/>
      <c r="E654" s="5"/>
      <c r="F654" s="5"/>
      <c r="G654" s="5"/>
      <c r="H654" s="5"/>
      <c r="I654" s="20"/>
      <c r="J654" s="5"/>
      <c r="K654" s="5"/>
      <c r="L654" s="5"/>
      <c r="M654" s="20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</row>
    <row r="655" spans="1:28" x14ac:dyDescent="0.25">
      <c r="A655" s="51" t="s">
        <v>537</v>
      </c>
      <c r="B655" s="5"/>
      <c r="C655" s="5"/>
      <c r="D655" s="5"/>
      <c r="E655" s="5"/>
      <c r="F655" s="5"/>
      <c r="G655" s="5"/>
      <c r="H655" s="5">
        <v>1</v>
      </c>
      <c r="I655" s="20" t="s">
        <v>1993</v>
      </c>
      <c r="J655" s="5"/>
      <c r="K655" s="5"/>
      <c r="L655" s="5"/>
      <c r="M655" s="20" t="s">
        <v>1994</v>
      </c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</row>
    <row r="656" spans="1:28" x14ac:dyDescent="0.25">
      <c r="A656" s="51" t="s">
        <v>538</v>
      </c>
      <c r="B656" s="5"/>
      <c r="C656" s="5">
        <v>1</v>
      </c>
      <c r="D656" s="5"/>
      <c r="E656" s="5"/>
      <c r="F656" s="5"/>
      <c r="G656" s="5"/>
      <c r="H656" s="5"/>
      <c r="I656" s="20"/>
      <c r="J656" s="5"/>
      <c r="K656" s="5"/>
      <c r="L656" s="5"/>
      <c r="M656" s="20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</row>
    <row r="657" spans="1:28" x14ac:dyDescent="0.25">
      <c r="A657" s="51" t="s">
        <v>539</v>
      </c>
      <c r="B657" s="5"/>
      <c r="C657" s="5">
        <v>1</v>
      </c>
      <c r="D657" s="5"/>
      <c r="E657" s="5"/>
      <c r="F657" s="5"/>
      <c r="G657" s="5"/>
      <c r="H657" s="5"/>
      <c r="I657" s="20"/>
      <c r="J657" s="5"/>
      <c r="K657" s="5"/>
      <c r="L657" s="5"/>
      <c r="M657" s="20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</row>
    <row r="658" spans="1:28" ht="30" x14ac:dyDescent="0.25">
      <c r="A658" s="138" t="s">
        <v>540</v>
      </c>
      <c r="B658" s="5"/>
      <c r="C658" s="5"/>
      <c r="D658" s="5"/>
      <c r="E658" s="5"/>
      <c r="F658" s="5"/>
      <c r="G658" s="135">
        <v>1</v>
      </c>
      <c r="H658" s="5"/>
      <c r="I658" s="20"/>
      <c r="J658" s="5"/>
      <c r="K658" s="5"/>
      <c r="L658" s="5"/>
      <c r="M658" s="20" t="s">
        <v>1931</v>
      </c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</row>
    <row r="659" spans="1:28" x14ac:dyDescent="0.25">
      <c r="A659" s="51" t="s">
        <v>541</v>
      </c>
      <c r="B659" s="5"/>
      <c r="C659" s="5"/>
      <c r="D659" s="5"/>
      <c r="E659" s="5"/>
      <c r="F659" s="5">
        <v>1</v>
      </c>
      <c r="G659" s="5"/>
      <c r="H659" s="5"/>
      <c r="I659" s="20"/>
      <c r="J659" s="5"/>
      <c r="K659" s="5"/>
      <c r="L659" s="5"/>
      <c r="M659" s="20" t="s">
        <v>2128</v>
      </c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</row>
    <row r="660" spans="1:28" ht="15" customHeight="1" x14ac:dyDescent="0.25">
      <c r="A660" s="51" t="s">
        <v>542</v>
      </c>
      <c r="B660" s="5"/>
      <c r="C660" s="5"/>
      <c r="D660" s="5"/>
      <c r="E660" s="5"/>
      <c r="F660" s="5"/>
      <c r="G660" s="5"/>
      <c r="H660" s="5"/>
      <c r="I660" s="20"/>
      <c r="J660" s="5">
        <v>1</v>
      </c>
      <c r="K660" s="5"/>
      <c r="L660" s="5"/>
      <c r="M660" s="20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</row>
    <row r="661" spans="1:28" x14ac:dyDescent="0.25">
      <c r="A661" s="51" t="s">
        <v>543</v>
      </c>
      <c r="B661" s="5"/>
      <c r="C661" s="5"/>
      <c r="D661" s="5"/>
      <c r="E661" s="5"/>
      <c r="F661" s="5">
        <v>1</v>
      </c>
      <c r="G661" s="5"/>
      <c r="H661" s="5"/>
      <c r="I661" s="20"/>
      <c r="J661" s="5"/>
      <c r="K661" s="5"/>
      <c r="L661" s="5"/>
      <c r="M661" s="20" t="s">
        <v>2004</v>
      </c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</row>
    <row r="662" spans="1:28" x14ac:dyDescent="0.25">
      <c r="A662" s="51" t="s">
        <v>544</v>
      </c>
      <c r="B662" s="5"/>
      <c r="C662" s="5"/>
      <c r="D662" s="5"/>
      <c r="E662" s="5"/>
      <c r="F662" s="5"/>
      <c r="G662" s="5"/>
      <c r="H662" s="5"/>
      <c r="I662" s="20"/>
      <c r="J662" s="5">
        <v>1</v>
      </c>
      <c r="K662" s="5"/>
      <c r="L662" s="5"/>
      <c r="M662" s="20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</row>
    <row r="663" spans="1:28" x14ac:dyDescent="0.25">
      <c r="A663" s="51" t="s">
        <v>545</v>
      </c>
      <c r="B663" s="5"/>
      <c r="C663" s="5"/>
      <c r="D663" s="5"/>
      <c r="E663" s="5"/>
      <c r="F663" s="5"/>
      <c r="G663" s="5"/>
      <c r="H663" s="5"/>
      <c r="I663" s="20"/>
      <c r="J663" s="5">
        <v>1</v>
      </c>
      <c r="K663" s="5"/>
      <c r="L663" s="5"/>
      <c r="M663" s="20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</row>
    <row r="664" spans="1:28" x14ac:dyDescent="0.25">
      <c r="A664" s="43" t="s">
        <v>1753</v>
      </c>
      <c r="B664" s="5"/>
      <c r="C664" s="5"/>
      <c r="D664" s="5"/>
      <c r="E664" s="5"/>
      <c r="F664" s="5">
        <v>1</v>
      </c>
      <c r="G664" s="5"/>
      <c r="H664" s="5"/>
      <c r="I664" s="20"/>
      <c r="J664" s="5"/>
      <c r="K664" s="5"/>
      <c r="L664" s="5"/>
      <c r="M664" s="20" t="s">
        <v>1612</v>
      </c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</row>
    <row r="665" spans="1:28" x14ac:dyDescent="0.25">
      <c r="A665" s="6" t="s">
        <v>2071</v>
      </c>
      <c r="B665" s="5"/>
      <c r="C665" s="5"/>
      <c r="D665" s="5"/>
      <c r="E665" s="5"/>
      <c r="F665" s="5">
        <v>1</v>
      </c>
      <c r="G665" s="5"/>
      <c r="H665" s="5"/>
      <c r="I665" s="20"/>
      <c r="J665" s="5"/>
      <c r="K665" s="5"/>
      <c r="L665" s="5"/>
      <c r="M665" s="20" t="s">
        <v>2072</v>
      </c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</row>
    <row r="666" spans="1:28" ht="17.45" customHeight="1" x14ac:dyDescent="0.25">
      <c r="A666" s="5" t="s">
        <v>1741</v>
      </c>
      <c r="B666" s="5"/>
      <c r="C666" s="5"/>
      <c r="D666" s="5"/>
      <c r="E666" s="5"/>
      <c r="F666" s="5">
        <v>1</v>
      </c>
      <c r="G666" s="5"/>
      <c r="H666" s="5"/>
      <c r="I666" s="20"/>
      <c r="J666" s="5"/>
      <c r="K666" s="5"/>
      <c r="L666" s="5">
        <v>1</v>
      </c>
      <c r="M666" s="20" t="s">
        <v>1986</v>
      </c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</row>
    <row r="667" spans="1:28" ht="43.9" customHeight="1" x14ac:dyDescent="0.25">
      <c r="A667" s="15"/>
      <c r="B667" s="4" t="s">
        <v>235</v>
      </c>
      <c r="C667" s="4">
        <f>SUM(C668:C699)</f>
        <v>21</v>
      </c>
      <c r="D667" s="4">
        <v>821</v>
      </c>
      <c r="E667" s="49" t="s">
        <v>546</v>
      </c>
      <c r="F667" s="4">
        <f>SUM(F668:F699)</f>
        <v>7</v>
      </c>
      <c r="G667" s="16">
        <f>SUM(G668:G699)</f>
        <v>0</v>
      </c>
      <c r="H667" s="16">
        <v>0</v>
      </c>
      <c r="I667" s="15"/>
      <c r="J667" s="16">
        <f>SUM(J668:J699)</f>
        <v>3</v>
      </c>
      <c r="K667" s="16">
        <f>SUM(K668:K699)</f>
        <v>0</v>
      </c>
      <c r="L667" s="16">
        <f>SUM(L668:L699)</f>
        <v>1</v>
      </c>
      <c r="M667" s="15"/>
      <c r="N667" s="16">
        <f>C667+G667+J667</f>
        <v>24</v>
      </c>
      <c r="O667" s="2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</row>
    <row r="668" spans="1:28" x14ac:dyDescent="0.25">
      <c r="A668" s="57" t="s">
        <v>547</v>
      </c>
      <c r="B668" s="6"/>
      <c r="C668" s="6">
        <v>1</v>
      </c>
      <c r="D668" s="6"/>
      <c r="E668" s="6"/>
      <c r="F668" s="6"/>
      <c r="G668" s="6"/>
      <c r="H668" s="6"/>
      <c r="I668" s="19"/>
      <c r="J668" s="6"/>
      <c r="K668" s="6"/>
      <c r="L668" s="6"/>
      <c r="M668" s="19"/>
      <c r="N668" s="6"/>
      <c r="O668" s="6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</row>
    <row r="669" spans="1:28" x14ac:dyDescent="0.25">
      <c r="A669" s="57" t="s">
        <v>548</v>
      </c>
      <c r="B669" s="6"/>
      <c r="C669" s="6">
        <v>1</v>
      </c>
      <c r="D669" s="6"/>
      <c r="E669" s="6"/>
      <c r="F669" s="6"/>
      <c r="G669" s="6"/>
      <c r="H669" s="6"/>
      <c r="I669" s="19"/>
      <c r="J669" s="6"/>
      <c r="K669" s="6"/>
      <c r="L669" s="6"/>
      <c r="M669" s="19"/>
      <c r="N669" s="6"/>
      <c r="O669" s="6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</row>
    <row r="670" spans="1:28" x14ac:dyDescent="0.25">
      <c r="A670" s="57" t="s">
        <v>549</v>
      </c>
      <c r="B670" s="6"/>
      <c r="C670" s="6">
        <v>1</v>
      </c>
      <c r="D670" s="6"/>
      <c r="E670" s="6"/>
      <c r="F670" s="6"/>
      <c r="G670" s="6"/>
      <c r="H670" s="6"/>
      <c r="I670" s="19"/>
      <c r="J670" s="6"/>
      <c r="K670" s="6"/>
      <c r="L670" s="6"/>
      <c r="M670" s="19"/>
      <c r="N670" s="6"/>
      <c r="O670" s="6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</row>
    <row r="671" spans="1:28" x14ac:dyDescent="0.25">
      <c r="A671" s="57" t="s">
        <v>570</v>
      </c>
      <c r="B671" s="6"/>
      <c r="C671" s="6">
        <v>1</v>
      </c>
      <c r="D671" s="6"/>
      <c r="E671" s="6"/>
      <c r="F671" s="6"/>
      <c r="G671" s="6"/>
      <c r="H671" s="6"/>
      <c r="I671" s="19"/>
      <c r="J671" s="6"/>
      <c r="K671" s="6"/>
      <c r="L671" s="6"/>
      <c r="M671" s="19"/>
      <c r="N671" s="6"/>
      <c r="O671" s="6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</row>
    <row r="672" spans="1:28" x14ac:dyDescent="0.25">
      <c r="A672" s="56" t="s">
        <v>569</v>
      </c>
      <c r="B672" s="6"/>
      <c r="C672" s="6">
        <v>1</v>
      </c>
      <c r="D672" s="6"/>
      <c r="E672" s="6"/>
      <c r="F672" s="6"/>
      <c r="G672" s="6"/>
      <c r="H672" s="6"/>
      <c r="I672" s="19"/>
      <c r="J672" s="6"/>
      <c r="K672" s="6"/>
      <c r="L672" s="6"/>
      <c r="M672" s="19"/>
      <c r="N672" s="6"/>
      <c r="O672" s="6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</row>
    <row r="673" spans="1:28" x14ac:dyDescent="0.25">
      <c r="A673" s="57" t="s">
        <v>568</v>
      </c>
      <c r="B673" s="6"/>
      <c r="C673" s="6">
        <v>1</v>
      </c>
      <c r="D673" s="6"/>
      <c r="E673" s="6"/>
      <c r="F673" s="6"/>
      <c r="G673" s="6"/>
      <c r="H673" s="6"/>
      <c r="I673" s="19"/>
      <c r="J673" s="6"/>
      <c r="K673" s="6"/>
      <c r="L673" s="6"/>
      <c r="M673" s="19"/>
      <c r="N673" s="6"/>
      <c r="O673" s="6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</row>
    <row r="674" spans="1:28" ht="30" x14ac:dyDescent="0.25">
      <c r="A674" s="57" t="s">
        <v>567</v>
      </c>
      <c r="B674" s="6"/>
      <c r="C674" s="6"/>
      <c r="D674" s="6"/>
      <c r="E674" s="6"/>
      <c r="F674" s="6">
        <v>1</v>
      </c>
      <c r="G674" s="6"/>
      <c r="H674" s="6"/>
      <c r="I674" s="19"/>
      <c r="J674" s="6"/>
      <c r="K674" s="6"/>
      <c r="L674" s="6"/>
      <c r="M674" s="19" t="s">
        <v>2152</v>
      </c>
      <c r="N674" s="6"/>
      <c r="O674" s="6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</row>
    <row r="675" spans="1:28" x14ac:dyDescent="0.25">
      <c r="A675" s="57" t="s">
        <v>52</v>
      </c>
      <c r="B675" s="6"/>
      <c r="C675" s="6"/>
      <c r="D675" s="6"/>
      <c r="E675" s="6"/>
      <c r="F675" s="6">
        <v>1</v>
      </c>
      <c r="G675" s="6"/>
      <c r="H675" s="6"/>
      <c r="I675" s="19"/>
      <c r="J675" s="6"/>
      <c r="K675" s="6"/>
      <c r="L675" s="6"/>
      <c r="M675" s="19" t="s">
        <v>1992</v>
      </c>
      <c r="N675" s="6"/>
      <c r="O675" s="6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</row>
    <row r="676" spans="1:28" x14ac:dyDescent="0.25">
      <c r="A676" s="56" t="s">
        <v>566</v>
      </c>
      <c r="B676" s="6"/>
      <c r="C676" s="6">
        <v>1</v>
      </c>
      <c r="D676" s="6"/>
      <c r="E676" s="6"/>
      <c r="F676" s="6"/>
      <c r="G676" s="6"/>
      <c r="H676" s="6"/>
      <c r="I676" s="19"/>
      <c r="J676" s="6"/>
      <c r="K676" s="6"/>
      <c r="L676" s="6"/>
      <c r="M676" s="19"/>
      <c r="N676" s="6"/>
      <c r="O676" s="6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</row>
    <row r="677" spans="1:28" x14ac:dyDescent="0.25">
      <c r="A677" s="57" t="s">
        <v>565</v>
      </c>
      <c r="B677" s="6"/>
      <c r="C677" s="6">
        <v>1</v>
      </c>
      <c r="D677" s="6"/>
      <c r="E677" s="6"/>
      <c r="F677" s="6"/>
      <c r="G677" s="6"/>
      <c r="H677" s="6"/>
      <c r="I677" s="19"/>
      <c r="J677" s="6"/>
      <c r="K677" s="6"/>
      <c r="L677" s="6"/>
      <c r="M677" s="19"/>
      <c r="N677" s="6"/>
      <c r="O677" s="6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</row>
    <row r="678" spans="1:28" x14ac:dyDescent="0.25">
      <c r="A678" s="57" t="s">
        <v>564</v>
      </c>
      <c r="B678" s="6"/>
      <c r="C678" s="6">
        <v>1</v>
      </c>
      <c r="D678" s="6"/>
      <c r="E678" s="6"/>
      <c r="F678" s="6"/>
      <c r="G678" s="6"/>
      <c r="H678" s="6"/>
      <c r="I678" s="19"/>
      <c r="J678" s="6"/>
      <c r="K678" s="6"/>
      <c r="L678" s="6"/>
      <c r="M678" s="19"/>
      <c r="N678" s="6"/>
      <c r="O678" s="6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</row>
    <row r="679" spans="1:28" x14ac:dyDescent="0.25">
      <c r="A679" s="57" t="s">
        <v>563</v>
      </c>
      <c r="B679" s="5"/>
      <c r="C679" s="5"/>
      <c r="D679" s="5"/>
      <c r="E679" s="5"/>
      <c r="F679" s="5">
        <v>1</v>
      </c>
      <c r="G679" s="5"/>
      <c r="H679" s="5"/>
      <c r="I679" s="20"/>
      <c r="J679" s="5"/>
      <c r="K679" s="5"/>
      <c r="L679" s="5"/>
      <c r="M679" s="20" t="s">
        <v>2109</v>
      </c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</row>
    <row r="680" spans="1:28" x14ac:dyDescent="0.25">
      <c r="A680" s="57" t="s">
        <v>562</v>
      </c>
      <c r="B680" s="5"/>
      <c r="C680" s="5">
        <v>1</v>
      </c>
      <c r="D680" s="5"/>
      <c r="E680" s="5"/>
      <c r="F680" s="5"/>
      <c r="G680" s="5"/>
      <c r="H680" s="5"/>
      <c r="I680" s="20"/>
      <c r="J680" s="5"/>
      <c r="K680" s="5"/>
      <c r="L680" s="5"/>
      <c r="M680" s="20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</row>
    <row r="681" spans="1:28" x14ac:dyDescent="0.25">
      <c r="A681" s="57" t="s">
        <v>561</v>
      </c>
      <c r="B681" s="5"/>
      <c r="C681" s="5">
        <v>1</v>
      </c>
      <c r="D681" s="5"/>
      <c r="E681" s="5"/>
      <c r="F681" s="5"/>
      <c r="G681" s="5"/>
      <c r="H681" s="5"/>
      <c r="I681" s="20"/>
      <c r="J681" s="5"/>
      <c r="K681" s="5"/>
      <c r="L681" s="5"/>
      <c r="M681" s="20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</row>
    <row r="682" spans="1:28" x14ac:dyDescent="0.25">
      <c r="A682" s="57" t="s">
        <v>560</v>
      </c>
      <c r="B682" s="5"/>
      <c r="C682" s="5">
        <v>1</v>
      </c>
      <c r="D682" s="5"/>
      <c r="E682" s="5"/>
      <c r="F682" s="5"/>
      <c r="G682" s="5"/>
      <c r="H682" s="5"/>
      <c r="I682" s="20"/>
      <c r="J682" s="5"/>
      <c r="K682" s="5"/>
      <c r="L682" s="5"/>
      <c r="M682" s="20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</row>
    <row r="683" spans="1:28" x14ac:dyDescent="0.25">
      <c r="A683" s="57" t="s">
        <v>559</v>
      </c>
      <c r="B683" s="5"/>
      <c r="C683" s="5">
        <v>1</v>
      </c>
      <c r="D683" s="5"/>
      <c r="E683" s="5"/>
      <c r="F683" s="5"/>
      <c r="G683" s="5"/>
      <c r="H683" s="5"/>
      <c r="I683" s="20"/>
      <c r="J683" s="5"/>
      <c r="K683" s="5"/>
      <c r="L683" s="5"/>
      <c r="M683" s="20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</row>
    <row r="684" spans="1:28" x14ac:dyDescent="0.25">
      <c r="A684" s="57" t="s">
        <v>558</v>
      </c>
      <c r="B684" s="5"/>
      <c r="C684" s="5">
        <v>1</v>
      </c>
      <c r="D684" s="5"/>
      <c r="E684" s="5"/>
      <c r="F684" s="5"/>
      <c r="G684" s="5"/>
      <c r="H684" s="5"/>
      <c r="I684" s="20"/>
      <c r="J684" s="5"/>
      <c r="K684" s="5"/>
      <c r="L684" s="5"/>
      <c r="M684" s="20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</row>
    <row r="685" spans="1:28" x14ac:dyDescent="0.25">
      <c r="A685" s="57" t="s">
        <v>557</v>
      </c>
      <c r="B685" s="5"/>
      <c r="C685" s="5">
        <v>1</v>
      </c>
      <c r="D685" s="5"/>
      <c r="E685" s="5"/>
      <c r="F685" s="5"/>
      <c r="G685" s="5"/>
      <c r="H685" s="5"/>
      <c r="I685" s="20"/>
      <c r="J685" s="5"/>
      <c r="K685" s="5"/>
      <c r="L685" s="5"/>
      <c r="M685" s="20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</row>
    <row r="686" spans="1:28" x14ac:dyDescent="0.25">
      <c r="A686" s="56" t="s">
        <v>556</v>
      </c>
      <c r="B686" s="5"/>
      <c r="C686" s="5"/>
      <c r="D686" s="5"/>
      <c r="E686" s="5"/>
      <c r="F686" s="5">
        <v>1</v>
      </c>
      <c r="G686" s="5"/>
      <c r="H686" s="5"/>
      <c r="I686" s="20"/>
      <c r="J686" s="5"/>
      <c r="K686" s="5"/>
      <c r="L686" s="5"/>
      <c r="M686" s="20" t="s">
        <v>2049</v>
      </c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</row>
    <row r="687" spans="1:28" x14ac:dyDescent="0.25">
      <c r="A687" s="57" t="s">
        <v>555</v>
      </c>
      <c r="B687" s="5"/>
      <c r="C687" s="5">
        <v>1</v>
      </c>
      <c r="D687" s="5"/>
      <c r="E687" s="5"/>
      <c r="F687" s="5"/>
      <c r="G687" s="5"/>
      <c r="H687" s="5"/>
      <c r="I687" s="20"/>
      <c r="J687" s="5"/>
      <c r="K687" s="5"/>
      <c r="L687" s="5"/>
      <c r="M687" s="20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</row>
    <row r="688" spans="1:28" x14ac:dyDescent="0.25">
      <c r="A688" s="56" t="s">
        <v>554</v>
      </c>
      <c r="B688" s="5"/>
      <c r="C688" s="5">
        <v>1</v>
      </c>
      <c r="D688" s="5"/>
      <c r="E688" s="5"/>
      <c r="F688" s="5"/>
      <c r="G688" s="5"/>
      <c r="H688" s="5"/>
      <c r="I688" s="20"/>
      <c r="J688" s="5"/>
      <c r="K688" s="5"/>
      <c r="L688" s="5"/>
      <c r="M688" s="20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</row>
    <row r="689" spans="1:28" x14ac:dyDescent="0.25">
      <c r="A689" s="56" t="s">
        <v>553</v>
      </c>
      <c r="B689" s="5"/>
      <c r="C689" s="5">
        <v>1</v>
      </c>
      <c r="D689" s="5"/>
      <c r="E689" s="5"/>
      <c r="F689" s="5"/>
      <c r="G689" s="5"/>
      <c r="H689" s="5"/>
      <c r="I689" s="20"/>
      <c r="J689" s="5"/>
      <c r="K689" s="5"/>
      <c r="L689" s="5"/>
      <c r="M689" s="20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</row>
    <row r="690" spans="1:28" ht="30" x14ac:dyDescent="0.25">
      <c r="A690" s="57" t="s">
        <v>552</v>
      </c>
      <c r="B690" s="5"/>
      <c r="C690" s="5"/>
      <c r="D690" s="5"/>
      <c r="E690" s="5"/>
      <c r="F690" s="5">
        <v>1</v>
      </c>
      <c r="G690" s="5"/>
      <c r="H690" s="5"/>
      <c r="I690" s="20"/>
      <c r="J690" s="5"/>
      <c r="K690" s="5"/>
      <c r="L690" s="5"/>
      <c r="M690" s="20" t="s">
        <v>2140</v>
      </c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</row>
    <row r="691" spans="1:28" x14ac:dyDescent="0.25">
      <c r="A691" s="57" t="s">
        <v>551</v>
      </c>
      <c r="B691" s="5"/>
      <c r="C691" s="5">
        <v>1</v>
      </c>
      <c r="D691" s="5"/>
      <c r="E691" s="5"/>
      <c r="F691" s="5"/>
      <c r="G691" s="5"/>
      <c r="H691" s="5"/>
      <c r="I691" s="20"/>
      <c r="J691" s="5"/>
      <c r="K691" s="5"/>
      <c r="L691" s="5"/>
      <c r="M691" s="20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</row>
    <row r="692" spans="1:28" x14ac:dyDescent="0.25">
      <c r="A692" s="57" t="s">
        <v>550</v>
      </c>
      <c r="B692" s="5"/>
      <c r="C692" s="5">
        <v>1</v>
      </c>
      <c r="D692" s="5"/>
      <c r="E692" s="5"/>
      <c r="F692" s="5"/>
      <c r="G692" s="5"/>
      <c r="H692" s="5"/>
      <c r="I692" s="20"/>
      <c r="J692" s="5"/>
      <c r="K692" s="5"/>
      <c r="L692" s="5"/>
      <c r="M692" s="20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</row>
    <row r="693" spans="1:28" x14ac:dyDescent="0.25">
      <c r="A693" s="51" t="s">
        <v>1754</v>
      </c>
      <c r="B693" s="5"/>
      <c r="C693" s="5"/>
      <c r="D693" s="5"/>
      <c r="E693" s="5"/>
      <c r="F693" s="5"/>
      <c r="G693" s="5"/>
      <c r="H693" s="5"/>
      <c r="I693" s="20"/>
      <c r="J693" s="5">
        <v>1</v>
      </c>
      <c r="K693" s="5"/>
      <c r="L693" s="5"/>
      <c r="M693" s="20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</row>
    <row r="694" spans="1:28" x14ac:dyDescent="0.25">
      <c r="A694" s="51" t="s">
        <v>571</v>
      </c>
      <c r="B694" s="5"/>
      <c r="C694" s="5"/>
      <c r="D694" s="5"/>
      <c r="E694" s="5"/>
      <c r="F694" s="5">
        <v>1</v>
      </c>
      <c r="G694" s="5"/>
      <c r="H694" s="5"/>
      <c r="I694" s="20"/>
      <c r="J694" s="5"/>
      <c r="K694" s="5"/>
      <c r="L694" s="5"/>
      <c r="M694" s="20" t="s">
        <v>1985</v>
      </c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</row>
    <row r="695" spans="1:28" x14ac:dyDescent="0.25">
      <c r="A695" s="51" t="s">
        <v>572</v>
      </c>
      <c r="B695" s="5"/>
      <c r="C695" s="5"/>
      <c r="D695" s="5"/>
      <c r="E695" s="5"/>
      <c r="F695" s="5"/>
      <c r="G695" s="5"/>
      <c r="H695" s="5"/>
      <c r="I695" s="20"/>
      <c r="J695" s="5">
        <v>1</v>
      </c>
      <c r="K695" s="5"/>
      <c r="L695" s="5"/>
      <c r="M695" s="20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</row>
    <row r="696" spans="1:28" x14ac:dyDescent="0.25">
      <c r="A696" s="51" t="s">
        <v>573</v>
      </c>
      <c r="B696" s="5"/>
      <c r="C696" s="5"/>
      <c r="D696" s="5"/>
      <c r="E696" s="5"/>
      <c r="F696" s="5"/>
      <c r="G696" s="5"/>
      <c r="H696" s="5"/>
      <c r="I696" s="20"/>
      <c r="J696" s="5">
        <v>1</v>
      </c>
      <c r="K696" s="5"/>
      <c r="L696" s="5"/>
      <c r="M696" s="20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</row>
    <row r="697" spans="1:28" x14ac:dyDescent="0.25">
      <c r="A697" s="51" t="s">
        <v>1952</v>
      </c>
      <c r="B697" s="5"/>
      <c r="C697" s="5"/>
      <c r="D697" s="5"/>
      <c r="E697" s="5"/>
      <c r="F697" s="5">
        <v>1</v>
      </c>
      <c r="G697" s="5"/>
      <c r="H697" s="5"/>
      <c r="I697" s="20"/>
      <c r="J697" s="5"/>
      <c r="K697" s="5"/>
      <c r="L697" s="5"/>
      <c r="M697" s="20" t="s">
        <v>1953</v>
      </c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</row>
    <row r="698" spans="1:28" x14ac:dyDescent="0.25">
      <c r="A698" s="51" t="s">
        <v>484</v>
      </c>
      <c r="B698" s="5"/>
      <c r="C698" s="5">
        <v>1</v>
      </c>
      <c r="D698" s="5"/>
      <c r="E698" s="5"/>
      <c r="F698" s="5"/>
      <c r="G698" s="5"/>
      <c r="H698" s="5"/>
      <c r="I698" s="20"/>
      <c r="J698" s="5"/>
      <c r="K698" s="5"/>
      <c r="L698" s="5">
        <v>1</v>
      </c>
      <c r="M698" s="20" t="s">
        <v>1835</v>
      </c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</row>
    <row r="699" spans="1:28" x14ac:dyDescent="0.25">
      <c r="A699" s="5"/>
      <c r="B699" s="5"/>
      <c r="C699" s="5"/>
      <c r="D699" s="5"/>
      <c r="E699" s="5"/>
      <c r="F699" s="5"/>
      <c r="G699" s="5"/>
      <c r="H699" s="5"/>
      <c r="I699" s="20"/>
      <c r="J699" s="5"/>
      <c r="K699" s="5"/>
      <c r="L699" s="5"/>
      <c r="M699" s="20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</row>
    <row r="700" spans="1:28" ht="60" x14ac:dyDescent="0.25">
      <c r="A700" s="15"/>
      <c r="B700" s="4" t="s">
        <v>235</v>
      </c>
      <c r="C700" s="4">
        <f>SUM(C701:C732)</f>
        <v>23</v>
      </c>
      <c r="D700" s="4">
        <v>921</v>
      </c>
      <c r="E700" s="49" t="s">
        <v>319</v>
      </c>
      <c r="F700" s="4">
        <f>SUM(F701:F732)</f>
        <v>1</v>
      </c>
      <c r="G700" s="16">
        <f>SUM(G701:G732)</f>
        <v>5</v>
      </c>
      <c r="H700" s="16">
        <v>0</v>
      </c>
      <c r="I700" s="15"/>
      <c r="J700" s="16">
        <f>SUM(J701:J732)</f>
        <v>0</v>
      </c>
      <c r="K700" s="16">
        <f>SUM(K701:K732)</f>
        <v>0</v>
      </c>
      <c r="L700" s="16">
        <f>SUM(L701:L732)</f>
        <v>0</v>
      </c>
      <c r="M700" s="15"/>
      <c r="N700" s="16">
        <f>C700+G700+J700</f>
        <v>28</v>
      </c>
      <c r="O700" s="2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</row>
    <row r="701" spans="1:28" x14ac:dyDescent="0.25">
      <c r="A701" s="51" t="s">
        <v>604</v>
      </c>
      <c r="B701" s="6"/>
      <c r="C701" s="6"/>
      <c r="D701" s="6"/>
      <c r="E701" s="6"/>
      <c r="F701" s="6">
        <v>1</v>
      </c>
      <c r="G701" s="6"/>
      <c r="H701" s="6"/>
      <c r="I701" s="19"/>
      <c r="J701" s="6"/>
      <c r="K701" s="6"/>
      <c r="L701" s="6"/>
      <c r="M701" s="19" t="s">
        <v>2040</v>
      </c>
      <c r="N701" s="6"/>
      <c r="O701" s="6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</row>
    <row r="702" spans="1:28" x14ac:dyDescent="0.25">
      <c r="A702" s="50" t="s">
        <v>605</v>
      </c>
      <c r="B702" s="6"/>
      <c r="C702" s="6">
        <v>1</v>
      </c>
      <c r="D702" s="6"/>
      <c r="E702" s="6"/>
      <c r="F702" s="6"/>
      <c r="G702" s="6"/>
      <c r="H702" s="6"/>
      <c r="I702" s="19"/>
      <c r="J702" s="6"/>
      <c r="K702" s="6"/>
      <c r="L702" s="6"/>
      <c r="M702" s="19"/>
      <c r="N702" s="6"/>
      <c r="O702" s="6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</row>
    <row r="703" spans="1:28" x14ac:dyDescent="0.25">
      <c r="A703" s="50" t="s">
        <v>606</v>
      </c>
      <c r="B703" s="6"/>
      <c r="C703" s="6">
        <v>1</v>
      </c>
      <c r="D703" s="6"/>
      <c r="E703" s="6"/>
      <c r="F703" s="6"/>
      <c r="G703" s="6"/>
      <c r="H703" s="6"/>
      <c r="I703" s="19"/>
      <c r="J703" s="6"/>
      <c r="K703" s="6"/>
      <c r="L703" s="6"/>
      <c r="M703" s="19"/>
      <c r="N703" s="6"/>
      <c r="O703" s="6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</row>
    <row r="704" spans="1:28" x14ac:dyDescent="0.25">
      <c r="A704" s="51" t="s">
        <v>607</v>
      </c>
      <c r="B704" s="6"/>
      <c r="C704" s="6">
        <v>1</v>
      </c>
      <c r="D704" s="6"/>
      <c r="E704" s="6"/>
      <c r="F704" s="6"/>
      <c r="G704" s="6"/>
      <c r="H704" s="6"/>
      <c r="I704" s="19"/>
      <c r="J704" s="6"/>
      <c r="K704" s="6"/>
      <c r="L704" s="6"/>
      <c r="M704" s="19"/>
      <c r="N704" s="6"/>
      <c r="O704" s="6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</row>
    <row r="705" spans="1:28" x14ac:dyDescent="0.25">
      <c r="A705" s="51" t="s">
        <v>608</v>
      </c>
      <c r="B705" s="6"/>
      <c r="C705" s="6">
        <v>1</v>
      </c>
      <c r="D705" s="6"/>
      <c r="E705" s="6"/>
      <c r="F705" s="6"/>
      <c r="G705" s="6"/>
      <c r="H705" s="6"/>
      <c r="I705" s="19"/>
      <c r="J705" s="6"/>
      <c r="K705" s="6"/>
      <c r="L705" s="6"/>
      <c r="M705" s="19"/>
      <c r="N705" s="6"/>
      <c r="O705" s="6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</row>
    <row r="706" spans="1:28" x14ac:dyDescent="0.25">
      <c r="A706" s="51" t="s">
        <v>609</v>
      </c>
      <c r="B706" s="6"/>
      <c r="C706" s="6">
        <v>1</v>
      </c>
      <c r="D706" s="6"/>
      <c r="E706" s="6"/>
      <c r="F706" s="6"/>
      <c r="G706" s="6"/>
      <c r="H706" s="6"/>
      <c r="I706" s="19"/>
      <c r="J706" s="6"/>
      <c r="K706" s="6"/>
      <c r="L706" s="6"/>
      <c r="M706" s="19"/>
      <c r="N706" s="6"/>
      <c r="O706" s="6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</row>
    <row r="707" spans="1:28" x14ac:dyDescent="0.25">
      <c r="A707" s="51" t="s">
        <v>610</v>
      </c>
      <c r="B707" s="6"/>
      <c r="C707" s="6">
        <v>1</v>
      </c>
      <c r="D707" s="6"/>
      <c r="E707" s="6"/>
      <c r="F707" s="6"/>
      <c r="G707" s="6"/>
      <c r="H707" s="6"/>
      <c r="I707" s="19"/>
      <c r="J707" s="6"/>
      <c r="K707" s="6"/>
      <c r="L707" s="6"/>
      <c r="M707" s="19"/>
      <c r="N707" s="6"/>
      <c r="O707" s="6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</row>
    <row r="708" spans="1:28" x14ac:dyDescent="0.25">
      <c r="A708" s="50" t="s">
        <v>611</v>
      </c>
      <c r="B708" s="6"/>
      <c r="C708" s="6">
        <v>1</v>
      </c>
      <c r="D708" s="6"/>
      <c r="E708" s="6"/>
      <c r="F708" s="6"/>
      <c r="G708" s="6"/>
      <c r="H708" s="6"/>
      <c r="I708" s="19"/>
      <c r="J708" s="6"/>
      <c r="K708" s="6"/>
      <c r="L708" s="6"/>
      <c r="M708" s="19"/>
      <c r="N708" s="6"/>
      <c r="O708" s="6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</row>
    <row r="709" spans="1:28" x14ac:dyDescent="0.25">
      <c r="A709" s="51" t="s">
        <v>612</v>
      </c>
      <c r="B709" s="6"/>
      <c r="C709" s="6">
        <v>1</v>
      </c>
      <c r="D709" s="6"/>
      <c r="E709" s="6"/>
      <c r="F709" s="6"/>
      <c r="G709" s="6"/>
      <c r="H709" s="6"/>
      <c r="I709" s="19"/>
      <c r="J709" s="6"/>
      <c r="K709" s="6"/>
      <c r="L709" s="6"/>
      <c r="M709" s="19"/>
      <c r="N709" s="6"/>
      <c r="O709" s="6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</row>
    <row r="710" spans="1:28" x14ac:dyDescent="0.25">
      <c r="A710" s="50" t="s">
        <v>613</v>
      </c>
      <c r="B710" s="6"/>
      <c r="C710" s="6">
        <v>1</v>
      </c>
      <c r="D710" s="6"/>
      <c r="E710" s="6"/>
      <c r="F710" s="6"/>
      <c r="G710" s="6"/>
      <c r="H710" s="6"/>
      <c r="I710" s="19"/>
      <c r="J710" s="6"/>
      <c r="K710" s="6"/>
      <c r="L710" s="6"/>
      <c r="M710" s="19"/>
      <c r="N710" s="6"/>
      <c r="O710" s="6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</row>
    <row r="711" spans="1:28" x14ac:dyDescent="0.25">
      <c r="A711" s="51" t="s">
        <v>614</v>
      </c>
      <c r="B711" s="6"/>
      <c r="C711" s="6">
        <v>1</v>
      </c>
      <c r="D711" s="6"/>
      <c r="E711" s="6"/>
      <c r="F711" s="6"/>
      <c r="G711" s="6"/>
      <c r="H711" s="6"/>
      <c r="I711" s="19"/>
      <c r="J711" s="6"/>
      <c r="K711" s="6"/>
      <c r="L711" s="6"/>
      <c r="M711" s="19"/>
      <c r="N711" s="6"/>
      <c r="O711" s="6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</row>
    <row r="712" spans="1:28" x14ac:dyDescent="0.25">
      <c r="A712" s="51" t="s">
        <v>1872</v>
      </c>
      <c r="B712" s="5"/>
      <c r="C712" s="5">
        <v>1</v>
      </c>
      <c r="D712" s="5"/>
      <c r="E712" s="5"/>
      <c r="F712" s="5"/>
      <c r="G712" s="5"/>
      <c r="H712" s="5"/>
      <c r="I712" s="20"/>
      <c r="J712" s="5"/>
      <c r="K712" s="5"/>
      <c r="L712" s="5"/>
      <c r="M712" s="20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</row>
    <row r="713" spans="1:28" x14ac:dyDescent="0.25">
      <c r="A713" s="51" t="s">
        <v>615</v>
      </c>
      <c r="B713" s="5"/>
      <c r="C713" s="5">
        <v>1</v>
      </c>
      <c r="D713" s="5"/>
      <c r="E713" s="5"/>
      <c r="F713" s="5"/>
      <c r="G713" s="5"/>
      <c r="H713" s="5"/>
      <c r="I713" s="20"/>
      <c r="J713" s="5"/>
      <c r="K713" s="5"/>
      <c r="L713" s="5"/>
      <c r="M713" s="20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</row>
    <row r="714" spans="1:28" x14ac:dyDescent="0.25">
      <c r="A714" s="51" t="s">
        <v>616</v>
      </c>
      <c r="B714" s="5"/>
      <c r="C714" s="5">
        <v>1</v>
      </c>
      <c r="D714" s="5"/>
      <c r="E714" s="5"/>
      <c r="F714" s="5"/>
      <c r="G714" s="5"/>
      <c r="H714" s="5"/>
      <c r="I714" s="20"/>
      <c r="J714" s="5"/>
      <c r="K714" s="5"/>
      <c r="L714" s="5"/>
      <c r="M714" s="20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</row>
    <row r="715" spans="1:28" x14ac:dyDescent="0.25">
      <c r="A715" s="50" t="s">
        <v>617</v>
      </c>
      <c r="B715" s="5"/>
      <c r="C715" s="5">
        <v>1</v>
      </c>
      <c r="D715" s="5"/>
      <c r="E715" s="5"/>
      <c r="F715" s="5"/>
      <c r="G715" s="5"/>
      <c r="H715" s="5"/>
      <c r="I715" s="20"/>
      <c r="J715" s="5"/>
      <c r="K715" s="5"/>
      <c r="L715" s="5"/>
      <c r="M715" s="20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</row>
    <row r="716" spans="1:28" x14ac:dyDescent="0.25">
      <c r="A716" s="50" t="s">
        <v>618</v>
      </c>
      <c r="B716" s="5"/>
      <c r="C716" s="5">
        <v>1</v>
      </c>
      <c r="D716" s="5"/>
      <c r="E716" s="5"/>
      <c r="F716" s="5"/>
      <c r="G716" s="5"/>
      <c r="H716" s="5"/>
      <c r="I716" s="20"/>
      <c r="J716" s="5"/>
      <c r="K716" s="5"/>
      <c r="L716" s="5"/>
      <c r="M716" s="20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</row>
    <row r="717" spans="1:28" x14ac:dyDescent="0.25">
      <c r="A717" s="51" t="s">
        <v>619</v>
      </c>
      <c r="B717" s="5"/>
      <c r="C717" s="5">
        <v>1</v>
      </c>
      <c r="D717" s="5"/>
      <c r="E717" s="5"/>
      <c r="F717" s="5"/>
      <c r="G717" s="5"/>
      <c r="H717" s="5"/>
      <c r="I717" s="20"/>
      <c r="J717" s="5"/>
      <c r="K717" s="5"/>
      <c r="L717" s="5"/>
      <c r="M717" s="20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</row>
    <row r="718" spans="1:28" x14ac:dyDescent="0.25">
      <c r="A718" s="51" t="s">
        <v>620</v>
      </c>
      <c r="B718" s="5"/>
      <c r="C718" s="5">
        <v>1</v>
      </c>
      <c r="D718" s="5"/>
      <c r="E718" s="5"/>
      <c r="F718" s="5"/>
      <c r="G718" s="5"/>
      <c r="H718" s="5"/>
      <c r="I718" s="20"/>
      <c r="J718" s="5"/>
      <c r="K718" s="5"/>
      <c r="L718" s="5"/>
      <c r="M718" s="20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</row>
    <row r="719" spans="1:28" x14ac:dyDescent="0.25">
      <c r="A719" s="50" t="s">
        <v>621</v>
      </c>
      <c r="B719" s="5"/>
      <c r="C719" s="5">
        <v>1</v>
      </c>
      <c r="D719" s="5"/>
      <c r="E719" s="5"/>
      <c r="F719" s="5"/>
      <c r="G719" s="5"/>
      <c r="H719" s="5"/>
      <c r="I719" s="20"/>
      <c r="J719" s="5"/>
      <c r="K719" s="5"/>
      <c r="L719" s="5"/>
      <c r="M719" s="20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</row>
    <row r="720" spans="1:28" x14ac:dyDescent="0.25">
      <c r="A720" s="51" t="s">
        <v>622</v>
      </c>
      <c r="B720" s="5"/>
      <c r="C720" s="5"/>
      <c r="D720" s="5"/>
      <c r="E720" s="5"/>
      <c r="F720" s="5"/>
      <c r="G720" s="5">
        <v>1</v>
      </c>
      <c r="H720" s="5"/>
      <c r="I720" s="20"/>
      <c r="J720" s="5"/>
      <c r="K720" s="5"/>
      <c r="L720" s="5"/>
      <c r="M720" s="20" t="s">
        <v>2123</v>
      </c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</row>
    <row r="721" spans="1:28" x14ac:dyDescent="0.25">
      <c r="A721" s="51" t="s">
        <v>623</v>
      </c>
      <c r="B721" s="5"/>
      <c r="C721" s="5">
        <v>1</v>
      </c>
      <c r="D721" s="5"/>
      <c r="E721" s="5"/>
      <c r="F721" s="5"/>
      <c r="G721" s="5"/>
      <c r="H721" s="5"/>
      <c r="I721" s="20"/>
      <c r="J721" s="5"/>
      <c r="K721" s="5"/>
      <c r="L721" s="5"/>
      <c r="M721" s="20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</row>
    <row r="722" spans="1:28" x14ac:dyDescent="0.25">
      <c r="A722" s="50" t="s">
        <v>624</v>
      </c>
      <c r="B722" s="5"/>
      <c r="C722" s="5">
        <v>1</v>
      </c>
      <c r="D722" s="5"/>
      <c r="E722" s="5"/>
      <c r="F722" s="5"/>
      <c r="G722" s="5"/>
      <c r="H722" s="5"/>
      <c r="I722" s="20"/>
      <c r="J722" s="5"/>
      <c r="K722" s="5"/>
      <c r="L722" s="5"/>
      <c r="M722" s="20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</row>
    <row r="723" spans="1:28" x14ac:dyDescent="0.25">
      <c r="A723" s="51" t="s">
        <v>625</v>
      </c>
      <c r="B723" s="5"/>
      <c r="C723" s="5">
        <v>1</v>
      </c>
      <c r="D723" s="5"/>
      <c r="E723" s="5"/>
      <c r="F723" s="5"/>
      <c r="G723" s="5"/>
      <c r="H723" s="5"/>
      <c r="I723" s="20"/>
      <c r="J723" s="5"/>
      <c r="K723" s="5"/>
      <c r="L723" s="5"/>
      <c r="M723" s="20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</row>
    <row r="724" spans="1:28" x14ac:dyDescent="0.25">
      <c r="A724" s="51" t="s">
        <v>626</v>
      </c>
      <c r="B724" s="5"/>
      <c r="C724" s="5">
        <v>1</v>
      </c>
      <c r="D724" s="5"/>
      <c r="E724" s="5"/>
      <c r="F724" s="5"/>
      <c r="G724" s="5"/>
      <c r="H724" s="5"/>
      <c r="I724" s="20"/>
      <c r="J724" s="5"/>
      <c r="K724" s="5"/>
      <c r="L724" s="5"/>
      <c r="M724" s="20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</row>
    <row r="725" spans="1:28" x14ac:dyDescent="0.25">
      <c r="A725" s="50" t="s">
        <v>627</v>
      </c>
      <c r="B725" s="5"/>
      <c r="C725" s="5">
        <v>1</v>
      </c>
      <c r="D725" s="5"/>
      <c r="E725" s="5"/>
      <c r="F725" s="5"/>
      <c r="G725" s="5"/>
      <c r="H725" s="5"/>
      <c r="I725" s="20"/>
      <c r="J725" s="5"/>
      <c r="K725" s="5"/>
      <c r="L725" s="5"/>
      <c r="M725" s="20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</row>
    <row r="726" spans="1:28" x14ac:dyDescent="0.25">
      <c r="A726" s="138" t="s">
        <v>628</v>
      </c>
      <c r="B726" s="5"/>
      <c r="C726" s="5"/>
      <c r="D726" s="5"/>
      <c r="E726" s="5"/>
      <c r="F726" s="5"/>
      <c r="G726" s="135">
        <v>1</v>
      </c>
      <c r="H726" s="5"/>
      <c r="I726" s="20"/>
      <c r="J726" s="5"/>
      <c r="K726" s="5"/>
      <c r="L726" s="5"/>
      <c r="M726" s="20" t="s">
        <v>2037</v>
      </c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</row>
    <row r="727" spans="1:28" x14ac:dyDescent="0.25">
      <c r="A727" s="138" t="s">
        <v>629</v>
      </c>
      <c r="B727" s="5"/>
      <c r="C727" s="5"/>
      <c r="D727" s="5"/>
      <c r="E727" s="5"/>
      <c r="F727" s="5"/>
      <c r="G727" s="135">
        <v>1</v>
      </c>
      <c r="H727" s="5"/>
      <c r="I727" s="20"/>
      <c r="J727" s="5"/>
      <c r="K727" s="5"/>
      <c r="L727" s="5"/>
      <c r="M727" s="20" t="s">
        <v>2100</v>
      </c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</row>
    <row r="728" spans="1:28" x14ac:dyDescent="0.25">
      <c r="A728" s="138" t="s">
        <v>630</v>
      </c>
      <c r="B728" s="5"/>
      <c r="C728" s="5"/>
      <c r="D728" s="5"/>
      <c r="E728" s="5"/>
      <c r="F728" s="5"/>
      <c r="G728" s="135">
        <v>1</v>
      </c>
      <c r="H728" s="5"/>
      <c r="I728" s="20"/>
      <c r="J728" s="5"/>
      <c r="K728" s="5"/>
      <c r="L728" s="5"/>
      <c r="M728" s="144" t="s">
        <v>2058</v>
      </c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</row>
    <row r="729" spans="1:28" x14ac:dyDescent="0.25">
      <c r="A729" s="138" t="s">
        <v>631</v>
      </c>
      <c r="B729" s="5"/>
      <c r="C729" s="5"/>
      <c r="D729" s="5"/>
      <c r="E729" s="5"/>
      <c r="F729" s="5"/>
      <c r="G729" s="135">
        <v>1</v>
      </c>
      <c r="H729" s="5"/>
      <c r="I729" s="20"/>
      <c r="J729" s="5"/>
      <c r="K729" s="5"/>
      <c r="L729" s="5"/>
      <c r="M729" s="20" t="s">
        <v>2019</v>
      </c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</row>
    <row r="730" spans="1:28" x14ac:dyDescent="0.25">
      <c r="A730" s="5"/>
      <c r="B730" s="5"/>
      <c r="C730" s="5"/>
      <c r="D730" s="5"/>
      <c r="E730" s="5"/>
      <c r="F730" s="5"/>
      <c r="G730" s="5"/>
      <c r="H730" s="5"/>
      <c r="I730" s="20"/>
      <c r="J730" s="5"/>
      <c r="K730" s="5"/>
      <c r="L730" s="5"/>
      <c r="M730" s="20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</row>
    <row r="731" spans="1:28" x14ac:dyDescent="0.25">
      <c r="A731" s="5"/>
      <c r="B731" s="5"/>
      <c r="C731" s="5"/>
      <c r="D731" s="5"/>
      <c r="E731" s="5"/>
      <c r="F731" s="5"/>
      <c r="G731" s="5"/>
      <c r="H731" s="5"/>
      <c r="I731" s="20"/>
      <c r="J731" s="5"/>
      <c r="K731" s="5"/>
      <c r="L731" s="5"/>
      <c r="M731" s="20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</row>
    <row r="732" spans="1:28" x14ac:dyDescent="0.25">
      <c r="A732" s="5"/>
      <c r="B732" s="5"/>
      <c r="C732" s="5"/>
      <c r="D732" s="5"/>
      <c r="E732" s="5"/>
      <c r="F732" s="5"/>
      <c r="G732" s="5"/>
      <c r="H732" s="5"/>
      <c r="I732" s="20"/>
      <c r="J732" s="5"/>
      <c r="K732" s="5"/>
      <c r="L732" s="5"/>
      <c r="M732" s="20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</row>
    <row r="733" spans="1:28" ht="24.75" customHeight="1" x14ac:dyDescent="0.25">
      <c r="A733" s="15"/>
      <c r="B733" s="4" t="s">
        <v>346</v>
      </c>
      <c r="C733" s="4">
        <f>SUM(C734:C766)</f>
        <v>25</v>
      </c>
      <c r="D733" s="4">
        <v>321</v>
      </c>
      <c r="E733" s="4" t="s">
        <v>964</v>
      </c>
      <c r="F733" s="4">
        <f>SUM(F734:F766)</f>
        <v>1</v>
      </c>
      <c r="G733" s="16">
        <f>SUM(G734:G766)</f>
        <v>1</v>
      </c>
      <c r="H733" s="16">
        <v>0</v>
      </c>
      <c r="I733" s="15"/>
      <c r="J733" s="16">
        <f>SUM(J734:J766)</f>
        <v>4</v>
      </c>
      <c r="K733" s="16">
        <f>SUM(K734:K766)</f>
        <v>0</v>
      </c>
      <c r="L733" s="16">
        <f>SUM(L734:L766)</f>
        <v>0</v>
      </c>
      <c r="M733" s="15"/>
      <c r="N733" s="16">
        <f>C733+G733+J733</f>
        <v>30</v>
      </c>
      <c r="O733" s="2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</row>
    <row r="734" spans="1:28" x14ac:dyDescent="0.25">
      <c r="A734" s="51" t="s">
        <v>664</v>
      </c>
      <c r="B734" s="6"/>
      <c r="C734" s="6">
        <v>1</v>
      </c>
      <c r="D734" s="6"/>
      <c r="E734" s="6"/>
      <c r="F734" s="6"/>
      <c r="G734" s="6"/>
      <c r="H734" s="6"/>
      <c r="I734" s="19"/>
      <c r="J734" s="6"/>
      <c r="K734" s="6"/>
      <c r="L734" s="6"/>
      <c r="M734" s="19"/>
      <c r="N734" s="6"/>
      <c r="O734" s="6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</row>
    <row r="735" spans="1:28" x14ac:dyDescent="0.25">
      <c r="A735" s="51" t="s">
        <v>665</v>
      </c>
      <c r="B735" s="6"/>
      <c r="C735" s="6">
        <v>1</v>
      </c>
      <c r="D735" s="6"/>
      <c r="E735" s="6"/>
      <c r="F735" s="6"/>
      <c r="G735" s="6"/>
      <c r="H735" s="6"/>
      <c r="I735" s="19"/>
      <c r="J735" s="6"/>
      <c r="K735" s="6"/>
      <c r="L735" s="6"/>
      <c r="M735" s="19"/>
      <c r="N735" s="6"/>
      <c r="O735" s="6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</row>
    <row r="736" spans="1:28" x14ac:dyDescent="0.25">
      <c r="A736" s="51" t="s">
        <v>666</v>
      </c>
      <c r="B736" s="6"/>
      <c r="C736" s="6">
        <v>1</v>
      </c>
      <c r="D736" s="6"/>
      <c r="E736" s="6"/>
      <c r="F736" s="6"/>
      <c r="G736" s="6"/>
      <c r="H736" s="6"/>
      <c r="I736" s="19"/>
      <c r="J736" s="6"/>
      <c r="K736" s="6"/>
      <c r="L736" s="6"/>
      <c r="M736" s="19"/>
      <c r="N736" s="6"/>
      <c r="O736" s="6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</row>
    <row r="737" spans="1:28" x14ac:dyDescent="0.25">
      <c r="A737" s="51" t="s">
        <v>667</v>
      </c>
      <c r="B737" s="6"/>
      <c r="C737" s="6">
        <v>1</v>
      </c>
      <c r="D737" s="6"/>
      <c r="E737" s="6"/>
      <c r="F737" s="6"/>
      <c r="G737" s="6"/>
      <c r="H737" s="6"/>
      <c r="I737" s="19"/>
      <c r="J737" s="6"/>
      <c r="K737" s="6"/>
      <c r="L737" s="6"/>
      <c r="M737" s="19"/>
      <c r="N737" s="6"/>
      <c r="O737" s="6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</row>
    <row r="738" spans="1:28" x14ac:dyDescent="0.25">
      <c r="A738" s="51" t="s">
        <v>668</v>
      </c>
      <c r="B738" s="6"/>
      <c r="C738" s="6">
        <v>1</v>
      </c>
      <c r="D738" s="6"/>
      <c r="E738" s="6"/>
      <c r="F738" s="6"/>
      <c r="G738" s="6"/>
      <c r="H738" s="6"/>
      <c r="I738" s="19"/>
      <c r="J738" s="6"/>
      <c r="K738" s="6"/>
      <c r="L738" s="6"/>
      <c r="M738" s="19"/>
      <c r="N738" s="6"/>
      <c r="O738" s="6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</row>
    <row r="739" spans="1:28" x14ac:dyDescent="0.25">
      <c r="A739" s="51" t="s">
        <v>669</v>
      </c>
      <c r="B739" s="6"/>
      <c r="C739" s="6"/>
      <c r="D739" s="6"/>
      <c r="E739" s="6"/>
      <c r="F739" s="6"/>
      <c r="G739" s="6">
        <v>1</v>
      </c>
      <c r="H739" s="6"/>
      <c r="I739" s="19"/>
      <c r="J739" s="6"/>
      <c r="K739" s="6"/>
      <c r="L739" s="6"/>
      <c r="M739" s="19" t="s">
        <v>1859</v>
      </c>
      <c r="N739" s="6"/>
      <c r="O739" s="6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</row>
    <row r="740" spans="1:28" x14ac:dyDescent="0.25">
      <c r="A740" s="51" t="s">
        <v>670</v>
      </c>
      <c r="B740" s="6"/>
      <c r="C740" s="6">
        <v>1</v>
      </c>
      <c r="D740" s="6"/>
      <c r="E740" s="6"/>
      <c r="F740" s="6"/>
      <c r="G740" s="6"/>
      <c r="H740" s="6"/>
      <c r="I740" s="19"/>
      <c r="J740" s="6"/>
      <c r="K740" s="6"/>
      <c r="L740" s="6"/>
      <c r="M740" s="19"/>
      <c r="N740" s="6"/>
      <c r="O740" s="6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</row>
    <row r="741" spans="1:28" x14ac:dyDescent="0.25">
      <c r="A741" s="51" t="s">
        <v>671</v>
      </c>
      <c r="B741" s="6"/>
      <c r="C741" s="6">
        <v>1</v>
      </c>
      <c r="D741" s="6"/>
      <c r="E741" s="6"/>
      <c r="F741" s="6"/>
      <c r="G741" s="6"/>
      <c r="H741" s="6"/>
      <c r="I741" s="19"/>
      <c r="J741" s="6"/>
      <c r="K741" s="6"/>
      <c r="L741" s="6"/>
      <c r="M741" s="19"/>
      <c r="N741" s="6"/>
      <c r="O741" s="6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</row>
    <row r="742" spans="1:28" x14ac:dyDescent="0.25">
      <c r="A742" s="51" t="s">
        <v>672</v>
      </c>
      <c r="B742" s="6"/>
      <c r="C742" s="6">
        <v>1</v>
      </c>
      <c r="D742" s="6"/>
      <c r="E742" s="6"/>
      <c r="F742" s="6"/>
      <c r="G742" s="6"/>
      <c r="H742" s="6"/>
      <c r="I742" s="19"/>
      <c r="J742" s="6"/>
      <c r="K742" s="6"/>
      <c r="L742" s="6"/>
      <c r="M742" s="19"/>
      <c r="N742" s="6"/>
      <c r="O742" s="6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</row>
    <row r="743" spans="1:28" x14ac:dyDescent="0.25">
      <c r="A743" s="51" t="s">
        <v>673</v>
      </c>
      <c r="B743" s="6"/>
      <c r="C743" s="6">
        <v>1</v>
      </c>
      <c r="D743" s="6"/>
      <c r="E743" s="6"/>
      <c r="F743" s="6"/>
      <c r="G743" s="6"/>
      <c r="H743" s="6"/>
      <c r="I743" s="19"/>
      <c r="J743" s="6"/>
      <c r="K743" s="6"/>
      <c r="L743" s="6"/>
      <c r="M743" s="19"/>
      <c r="N743" s="6"/>
      <c r="O743" s="6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</row>
    <row r="744" spans="1:28" x14ac:dyDescent="0.25">
      <c r="A744" s="51" t="s">
        <v>674</v>
      </c>
      <c r="B744" s="6"/>
      <c r="C744" s="6">
        <v>1</v>
      </c>
      <c r="D744" s="6"/>
      <c r="E744" s="6"/>
      <c r="F744" s="6"/>
      <c r="G744" s="6"/>
      <c r="H744" s="6"/>
      <c r="I744" s="19"/>
      <c r="J744" s="6"/>
      <c r="K744" s="6"/>
      <c r="L744" s="6"/>
      <c r="M744" s="19"/>
      <c r="N744" s="6"/>
      <c r="O744" s="6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</row>
    <row r="745" spans="1:28" x14ac:dyDescent="0.25">
      <c r="A745" s="51" t="s">
        <v>675</v>
      </c>
      <c r="B745" s="5"/>
      <c r="C745" s="5">
        <v>1</v>
      </c>
      <c r="D745" s="5"/>
      <c r="E745" s="5"/>
      <c r="F745" s="5"/>
      <c r="G745" s="5"/>
      <c r="H745" s="5"/>
      <c r="I745" s="20"/>
      <c r="J745" s="5"/>
      <c r="K745" s="5"/>
      <c r="L745" s="5"/>
      <c r="M745" s="20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</row>
    <row r="746" spans="1:28" x14ac:dyDescent="0.25">
      <c r="A746" s="51" t="s">
        <v>676</v>
      </c>
      <c r="B746" s="5"/>
      <c r="C746" s="5">
        <v>1</v>
      </c>
      <c r="D746" s="5"/>
      <c r="E746" s="5"/>
      <c r="F746" s="5"/>
      <c r="G746" s="5"/>
      <c r="H746" s="5"/>
      <c r="I746" s="20"/>
      <c r="J746" s="5"/>
      <c r="K746" s="5"/>
      <c r="L746" s="5"/>
      <c r="M746" s="20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</row>
    <row r="747" spans="1:28" x14ac:dyDescent="0.25">
      <c r="A747" s="51" t="s">
        <v>677</v>
      </c>
      <c r="B747" s="5"/>
      <c r="C747" s="5">
        <v>1</v>
      </c>
      <c r="D747" s="5"/>
      <c r="E747" s="5"/>
      <c r="F747" s="5"/>
      <c r="G747" s="5"/>
      <c r="H747" s="5"/>
      <c r="I747" s="20"/>
      <c r="J747" s="5"/>
      <c r="K747" s="5"/>
      <c r="L747" s="5"/>
      <c r="M747" s="20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</row>
    <row r="748" spans="1:28" x14ac:dyDescent="0.25">
      <c r="A748" s="51" t="s">
        <v>678</v>
      </c>
      <c r="B748" s="5"/>
      <c r="C748" s="5">
        <v>1</v>
      </c>
      <c r="D748" s="5"/>
      <c r="E748" s="5"/>
      <c r="F748" s="5"/>
      <c r="G748" s="5"/>
      <c r="H748" s="5"/>
      <c r="I748" s="20"/>
      <c r="J748" s="5"/>
      <c r="K748" s="5"/>
      <c r="L748" s="5"/>
      <c r="M748" s="20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</row>
    <row r="749" spans="1:28" x14ac:dyDescent="0.25">
      <c r="A749" s="51" t="s">
        <v>679</v>
      </c>
      <c r="B749" s="5"/>
      <c r="C749" s="5">
        <v>1</v>
      </c>
      <c r="D749" s="5"/>
      <c r="E749" s="5"/>
      <c r="F749" s="5"/>
      <c r="G749" s="5"/>
      <c r="H749" s="5"/>
      <c r="I749" s="20"/>
      <c r="J749" s="5"/>
      <c r="K749" s="5"/>
      <c r="L749" s="5"/>
      <c r="M749" s="20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</row>
    <row r="750" spans="1:28" x14ac:dyDescent="0.25">
      <c r="A750" s="51" t="s">
        <v>680</v>
      </c>
      <c r="B750" s="5"/>
      <c r="C750" s="5">
        <v>1</v>
      </c>
      <c r="D750" s="5"/>
      <c r="E750" s="5"/>
      <c r="F750" s="5"/>
      <c r="G750" s="5"/>
      <c r="H750" s="5"/>
      <c r="I750" s="20"/>
      <c r="J750" s="5"/>
      <c r="K750" s="5"/>
      <c r="L750" s="5"/>
      <c r="M750" s="20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</row>
    <row r="751" spans="1:28" x14ac:dyDescent="0.25">
      <c r="A751" s="51" t="s">
        <v>681</v>
      </c>
      <c r="B751" s="5"/>
      <c r="C751" s="5">
        <v>1</v>
      </c>
      <c r="D751" s="5"/>
      <c r="E751" s="5"/>
      <c r="F751" s="5"/>
      <c r="G751" s="5"/>
      <c r="H751" s="5"/>
      <c r="I751" s="20"/>
      <c r="J751" s="5"/>
      <c r="K751" s="5"/>
      <c r="L751" s="5"/>
      <c r="M751" s="20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</row>
    <row r="752" spans="1:28" x14ac:dyDescent="0.25">
      <c r="A752" s="51" t="s">
        <v>682</v>
      </c>
      <c r="B752" s="5"/>
      <c r="C752" s="5">
        <v>1</v>
      </c>
      <c r="D752" s="5"/>
      <c r="E752" s="5"/>
      <c r="F752" s="5"/>
      <c r="G752" s="5"/>
      <c r="H752" s="5"/>
      <c r="I752" s="20"/>
      <c r="J752" s="5"/>
      <c r="K752" s="5"/>
      <c r="L752" s="5"/>
      <c r="M752" s="20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</row>
    <row r="753" spans="1:28" x14ac:dyDescent="0.25">
      <c r="A753" s="51" t="s">
        <v>683</v>
      </c>
      <c r="B753" s="5"/>
      <c r="C753" s="5">
        <v>1</v>
      </c>
      <c r="D753" s="5"/>
      <c r="E753" s="5"/>
      <c r="F753" s="5"/>
      <c r="G753" s="5"/>
      <c r="H753" s="5"/>
      <c r="I753" s="20"/>
      <c r="J753" s="5"/>
      <c r="K753" s="5"/>
      <c r="L753" s="5"/>
      <c r="M753" s="20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</row>
    <row r="754" spans="1:28" x14ac:dyDescent="0.25">
      <c r="A754" s="51" t="s">
        <v>684</v>
      </c>
      <c r="B754" s="5"/>
      <c r="C754" s="5">
        <v>1</v>
      </c>
      <c r="D754" s="5"/>
      <c r="E754" s="5"/>
      <c r="F754" s="5"/>
      <c r="G754" s="5"/>
      <c r="H754" s="5"/>
      <c r="I754" s="20"/>
      <c r="J754" s="5"/>
      <c r="K754" s="5"/>
      <c r="L754" s="5"/>
      <c r="M754" s="20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</row>
    <row r="755" spans="1:28" x14ac:dyDescent="0.25">
      <c r="A755" s="51" t="s">
        <v>685</v>
      </c>
      <c r="B755" s="5"/>
      <c r="C755" s="5">
        <v>1</v>
      </c>
      <c r="D755" s="5"/>
      <c r="E755" s="5"/>
      <c r="F755" s="5"/>
      <c r="G755" s="5"/>
      <c r="H755" s="5"/>
      <c r="I755" s="20"/>
      <c r="J755" s="5"/>
      <c r="K755" s="5"/>
      <c r="L755" s="5"/>
      <c r="M755" s="20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</row>
    <row r="756" spans="1:28" x14ac:dyDescent="0.25">
      <c r="A756" s="51" t="s">
        <v>686</v>
      </c>
      <c r="B756" s="5"/>
      <c r="C756" s="5">
        <v>1</v>
      </c>
      <c r="D756" s="5"/>
      <c r="E756" s="5"/>
      <c r="F756" s="5"/>
      <c r="G756" s="5"/>
      <c r="H756" s="5"/>
      <c r="I756" s="20"/>
      <c r="J756" s="5"/>
      <c r="K756" s="5"/>
      <c r="L756" s="5"/>
      <c r="M756" s="20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</row>
    <row r="757" spans="1:28" x14ac:dyDescent="0.25">
      <c r="A757" s="51" t="s">
        <v>687</v>
      </c>
      <c r="B757" s="5"/>
      <c r="C757" s="5">
        <v>1</v>
      </c>
      <c r="D757" s="5"/>
      <c r="E757" s="5"/>
      <c r="F757" s="5"/>
      <c r="G757" s="5"/>
      <c r="H757" s="5"/>
      <c r="I757" s="20"/>
      <c r="J757" s="5"/>
      <c r="K757" s="5"/>
      <c r="L757" s="5"/>
      <c r="M757" s="20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</row>
    <row r="758" spans="1:28" x14ac:dyDescent="0.25">
      <c r="A758" s="59" t="s">
        <v>663</v>
      </c>
      <c r="B758" s="5"/>
      <c r="C758" s="5">
        <v>1</v>
      </c>
      <c r="D758" s="5"/>
      <c r="E758" s="5"/>
      <c r="F758" s="5"/>
      <c r="G758" s="5"/>
      <c r="H758" s="5"/>
      <c r="I758" s="20"/>
      <c r="J758" s="5"/>
      <c r="K758" s="5"/>
      <c r="L758" s="5"/>
      <c r="M758" s="20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</row>
    <row r="759" spans="1:28" ht="15.75" x14ac:dyDescent="0.25">
      <c r="A759" s="52" t="s">
        <v>688</v>
      </c>
      <c r="B759" s="5"/>
      <c r="C759" s="5"/>
      <c r="D759" s="5"/>
      <c r="E759" s="5"/>
      <c r="F759" s="5"/>
      <c r="G759" s="5"/>
      <c r="H759" s="5"/>
      <c r="I759" s="20"/>
      <c r="J759" s="5">
        <v>1</v>
      </c>
      <c r="K759" s="5"/>
      <c r="L759" s="5"/>
      <c r="M759" s="20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</row>
    <row r="760" spans="1:28" ht="15.75" x14ac:dyDescent="0.25">
      <c r="A760" s="52" t="s">
        <v>689</v>
      </c>
      <c r="B760" s="5"/>
      <c r="C760" s="5"/>
      <c r="D760" s="5"/>
      <c r="E760" s="5"/>
      <c r="F760" s="5"/>
      <c r="G760" s="5"/>
      <c r="H760" s="5">
        <v>1</v>
      </c>
      <c r="I760" s="20" t="s">
        <v>1809</v>
      </c>
      <c r="J760" s="5"/>
      <c r="K760" s="5"/>
      <c r="L760" s="5"/>
      <c r="M760" s="20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</row>
    <row r="761" spans="1:28" ht="15.75" x14ac:dyDescent="0.25">
      <c r="A761" s="52" t="s">
        <v>690</v>
      </c>
      <c r="B761" s="5"/>
      <c r="C761" s="5"/>
      <c r="D761" s="5"/>
      <c r="E761" s="5"/>
      <c r="F761" s="5"/>
      <c r="G761" s="5"/>
      <c r="H761" s="5">
        <v>1</v>
      </c>
      <c r="I761" s="20" t="s">
        <v>1808</v>
      </c>
      <c r="J761" s="5"/>
      <c r="K761" s="5"/>
      <c r="L761" s="5"/>
      <c r="M761" s="20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</row>
    <row r="762" spans="1:28" ht="15.75" x14ac:dyDescent="0.25">
      <c r="A762" s="52" t="s">
        <v>691</v>
      </c>
      <c r="B762" s="5"/>
      <c r="C762" s="5"/>
      <c r="D762" s="5"/>
      <c r="E762" s="5"/>
      <c r="F762" s="5"/>
      <c r="G762" s="5"/>
      <c r="H762" s="5"/>
      <c r="I762" s="20"/>
      <c r="J762" s="5">
        <v>1</v>
      </c>
      <c r="K762" s="5"/>
      <c r="L762" s="5"/>
      <c r="M762" s="20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</row>
    <row r="763" spans="1:28" ht="14.45" customHeight="1" x14ac:dyDescent="0.25">
      <c r="A763" s="116" t="s">
        <v>692</v>
      </c>
      <c r="B763" s="5"/>
      <c r="C763" s="5">
        <v>1</v>
      </c>
      <c r="D763" s="5"/>
      <c r="E763" s="5"/>
      <c r="F763" s="5"/>
      <c r="G763" s="5"/>
      <c r="H763" s="5"/>
      <c r="I763" s="20"/>
      <c r="J763" s="5"/>
      <c r="K763" s="5"/>
      <c r="L763" s="5"/>
      <c r="M763" s="20" t="s">
        <v>2154</v>
      </c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</row>
    <row r="764" spans="1:28" ht="14.45" customHeight="1" x14ac:dyDescent="0.25">
      <c r="A764" s="150" t="s">
        <v>1303</v>
      </c>
      <c r="B764" s="5"/>
      <c r="C764" s="5"/>
      <c r="D764" s="5"/>
      <c r="E764" s="5"/>
      <c r="F764" s="5">
        <v>1</v>
      </c>
      <c r="G764" s="5"/>
      <c r="H764" s="5"/>
      <c r="I764" s="20"/>
      <c r="J764" s="5"/>
      <c r="K764" s="5"/>
      <c r="L764" s="5"/>
      <c r="M764" s="20" t="s">
        <v>1935</v>
      </c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</row>
    <row r="765" spans="1:28" ht="15.75" x14ac:dyDescent="0.25">
      <c r="A765" s="116" t="s">
        <v>722</v>
      </c>
      <c r="B765" s="5"/>
      <c r="C765" s="5"/>
      <c r="D765" s="5"/>
      <c r="E765" s="5"/>
      <c r="F765" s="5"/>
      <c r="G765" s="5"/>
      <c r="H765" s="5"/>
      <c r="I765" s="20"/>
      <c r="J765" s="5">
        <v>1</v>
      </c>
      <c r="K765" s="5"/>
      <c r="L765" s="5"/>
      <c r="M765" s="20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</row>
    <row r="766" spans="1:28" ht="15.75" x14ac:dyDescent="0.25">
      <c r="A766" s="116" t="s">
        <v>718</v>
      </c>
      <c r="B766" s="5"/>
      <c r="C766" s="5"/>
      <c r="D766" s="5"/>
      <c r="E766" s="5"/>
      <c r="F766" s="5"/>
      <c r="G766" s="5"/>
      <c r="H766" s="5"/>
      <c r="I766" s="20"/>
      <c r="J766" s="5">
        <v>1</v>
      </c>
      <c r="K766" s="5"/>
      <c r="L766" s="5"/>
      <c r="M766" s="20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</row>
    <row r="767" spans="1:28" ht="23.45" customHeight="1" x14ac:dyDescent="0.25">
      <c r="A767" s="15"/>
      <c r="B767" s="4" t="s">
        <v>346</v>
      </c>
      <c r="C767" s="4">
        <f>SUM(C768:C800)</f>
        <v>19</v>
      </c>
      <c r="D767" s="4">
        <v>322</v>
      </c>
      <c r="E767" s="4" t="s">
        <v>964</v>
      </c>
      <c r="F767" s="4">
        <f>SUM(F768:F799)</f>
        <v>4</v>
      </c>
      <c r="G767" s="16">
        <f>SUM(G768:G800)</f>
        <v>2</v>
      </c>
      <c r="H767" s="16">
        <v>0</v>
      </c>
      <c r="I767" s="15"/>
      <c r="J767" s="16">
        <f>SUM(J768:J800)</f>
        <v>4</v>
      </c>
      <c r="K767" s="16">
        <f>SUM(K768:K800)</f>
        <v>0</v>
      </c>
      <c r="L767" s="16">
        <f>SUM(L768:L800)</f>
        <v>1</v>
      </c>
      <c r="M767" s="15"/>
      <c r="N767" s="16">
        <f>C767+G767+J767</f>
        <v>25</v>
      </c>
      <c r="O767" s="2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</row>
    <row r="768" spans="1:28" x14ac:dyDescent="0.25">
      <c r="A768" s="51" t="s">
        <v>717</v>
      </c>
      <c r="B768" s="6"/>
      <c r="C768" s="6">
        <v>1</v>
      </c>
      <c r="D768" s="6"/>
      <c r="E768" s="6"/>
      <c r="F768" s="6"/>
      <c r="G768" s="6"/>
      <c r="H768" s="6"/>
      <c r="I768" s="19"/>
      <c r="J768" s="6"/>
      <c r="K768" s="6"/>
      <c r="L768" s="6"/>
      <c r="M768" s="19"/>
      <c r="N768" s="6"/>
      <c r="O768" s="6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</row>
    <row r="769" spans="1:28" x14ac:dyDescent="0.25">
      <c r="A769" s="51" t="s">
        <v>716</v>
      </c>
      <c r="B769" s="6"/>
      <c r="C769" s="6"/>
      <c r="D769" s="6"/>
      <c r="E769" s="6"/>
      <c r="F769" s="6">
        <v>1</v>
      </c>
      <c r="G769" s="6"/>
      <c r="H769" s="6"/>
      <c r="I769" s="19" t="s">
        <v>725</v>
      </c>
      <c r="J769" s="6"/>
      <c r="K769" s="6"/>
      <c r="L769" s="6"/>
      <c r="M769" s="19"/>
      <c r="N769" s="6"/>
      <c r="O769" s="6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</row>
    <row r="770" spans="1:28" x14ac:dyDescent="0.25">
      <c r="A770" s="51" t="s">
        <v>715</v>
      </c>
      <c r="B770" s="6"/>
      <c r="C770" s="6">
        <v>1</v>
      </c>
      <c r="D770" s="6"/>
      <c r="E770" s="6"/>
      <c r="F770" s="6"/>
      <c r="G770" s="6"/>
      <c r="H770" s="6"/>
      <c r="I770" s="19"/>
      <c r="J770" s="6"/>
      <c r="K770" s="6"/>
      <c r="L770" s="6"/>
      <c r="M770" s="19"/>
      <c r="N770" s="6"/>
      <c r="O770" s="6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</row>
    <row r="771" spans="1:28" x14ac:dyDescent="0.25">
      <c r="A771" s="51" t="s">
        <v>714</v>
      </c>
      <c r="B771" s="6"/>
      <c r="C771" s="6">
        <v>1</v>
      </c>
      <c r="D771" s="6"/>
      <c r="E771" s="6"/>
      <c r="F771" s="6"/>
      <c r="G771" s="6"/>
      <c r="H771" s="6"/>
      <c r="I771" s="19"/>
      <c r="J771" s="6"/>
      <c r="K771" s="6"/>
      <c r="L771" s="6"/>
      <c r="M771" s="19"/>
      <c r="N771" s="6"/>
      <c r="O771" s="6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</row>
    <row r="772" spans="1:28" x14ac:dyDescent="0.25">
      <c r="A772" s="51" t="s">
        <v>713</v>
      </c>
      <c r="B772" s="6"/>
      <c r="C772" s="6">
        <v>1</v>
      </c>
      <c r="D772" s="6"/>
      <c r="E772" s="6"/>
      <c r="F772" s="6"/>
      <c r="G772" s="6"/>
      <c r="H772" s="6"/>
      <c r="I772" s="19"/>
      <c r="J772" s="6"/>
      <c r="K772" s="6"/>
      <c r="L772" s="6"/>
      <c r="M772" s="19"/>
      <c r="N772" s="6"/>
      <c r="O772" s="6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</row>
    <row r="773" spans="1:28" x14ac:dyDescent="0.25">
      <c r="A773" s="51" t="s">
        <v>712</v>
      </c>
      <c r="B773" s="6"/>
      <c r="C773" s="6"/>
      <c r="D773" s="6"/>
      <c r="E773" s="6"/>
      <c r="F773" s="6"/>
      <c r="G773" s="6">
        <v>1</v>
      </c>
      <c r="H773" s="6"/>
      <c r="I773" s="19"/>
      <c r="J773" s="6"/>
      <c r="K773" s="6"/>
      <c r="L773" s="6"/>
      <c r="M773" s="19" t="s">
        <v>1886</v>
      </c>
      <c r="N773" s="6"/>
      <c r="O773" s="6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</row>
    <row r="774" spans="1:28" x14ac:dyDescent="0.25">
      <c r="A774" s="51" t="s">
        <v>711</v>
      </c>
      <c r="B774" s="6"/>
      <c r="C774" s="6">
        <v>1</v>
      </c>
      <c r="D774" s="6"/>
      <c r="E774" s="6"/>
      <c r="F774" s="6"/>
      <c r="G774" s="6"/>
      <c r="H774" s="6"/>
      <c r="I774" s="19"/>
      <c r="J774" s="6"/>
      <c r="K774" s="6"/>
      <c r="L774" s="6"/>
      <c r="M774" s="19"/>
      <c r="N774" s="6"/>
      <c r="O774" s="6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</row>
    <row r="775" spans="1:28" x14ac:dyDescent="0.25">
      <c r="A775" s="51" t="s">
        <v>710</v>
      </c>
      <c r="B775" s="6"/>
      <c r="C775" s="6">
        <v>1</v>
      </c>
      <c r="D775" s="6"/>
      <c r="E775" s="6"/>
      <c r="F775" s="6"/>
      <c r="G775" s="6"/>
      <c r="H775" s="6"/>
      <c r="I775" s="19"/>
      <c r="J775" s="6"/>
      <c r="K775" s="6"/>
      <c r="L775" s="6"/>
      <c r="M775" s="19"/>
      <c r="N775" s="6"/>
      <c r="O775" s="6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</row>
    <row r="776" spans="1:28" x14ac:dyDescent="0.25">
      <c r="A776" s="51" t="s">
        <v>709</v>
      </c>
      <c r="B776" s="6"/>
      <c r="C776" s="6">
        <v>1</v>
      </c>
      <c r="D776" s="6"/>
      <c r="E776" s="6"/>
      <c r="F776" s="6"/>
      <c r="G776" s="6"/>
      <c r="H776" s="6"/>
      <c r="I776" s="19"/>
      <c r="J776" s="6"/>
      <c r="K776" s="6"/>
      <c r="L776" s="6"/>
      <c r="M776" s="19"/>
      <c r="N776" s="6"/>
      <c r="O776" s="6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</row>
    <row r="777" spans="1:28" x14ac:dyDescent="0.25">
      <c r="A777" s="51" t="s">
        <v>708</v>
      </c>
      <c r="B777" s="6"/>
      <c r="C777" s="6"/>
      <c r="D777" s="6"/>
      <c r="E777" s="6"/>
      <c r="F777" s="6"/>
      <c r="G777" s="6"/>
      <c r="H777" s="6"/>
      <c r="I777" s="19" t="s">
        <v>1993</v>
      </c>
      <c r="J777" s="6"/>
      <c r="K777" s="6"/>
      <c r="L777" s="6"/>
      <c r="M777" s="19" t="s">
        <v>2035</v>
      </c>
      <c r="N777" s="6"/>
      <c r="O777" s="6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</row>
    <row r="778" spans="1:28" x14ac:dyDescent="0.25">
      <c r="A778" s="51" t="s">
        <v>707</v>
      </c>
      <c r="B778" s="6"/>
      <c r="C778" s="6"/>
      <c r="D778" s="6"/>
      <c r="E778" s="6"/>
      <c r="F778" s="6">
        <v>1</v>
      </c>
      <c r="G778" s="6"/>
      <c r="H778" s="6"/>
      <c r="I778" s="19"/>
      <c r="J778" s="6"/>
      <c r="K778" s="6"/>
      <c r="L778" s="6"/>
      <c r="M778" s="19" t="s">
        <v>2114</v>
      </c>
      <c r="N778" s="6"/>
      <c r="O778" s="6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</row>
    <row r="779" spans="1:28" x14ac:dyDescent="0.25">
      <c r="A779" s="51" t="s">
        <v>706</v>
      </c>
      <c r="B779" s="5"/>
      <c r="C779" s="5">
        <v>1</v>
      </c>
      <c r="D779" s="5"/>
      <c r="E779" s="5"/>
      <c r="F779" s="5"/>
      <c r="G779" s="5"/>
      <c r="H779" s="5"/>
      <c r="I779" s="20"/>
      <c r="J779" s="5"/>
      <c r="K779" s="5"/>
      <c r="L779" s="5"/>
      <c r="M779" s="20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</row>
    <row r="780" spans="1:28" x14ac:dyDescent="0.25">
      <c r="A780" s="51" t="s">
        <v>705</v>
      </c>
      <c r="B780" s="5"/>
      <c r="C780" s="5">
        <v>1</v>
      </c>
      <c r="D780" s="5"/>
      <c r="E780" s="5"/>
      <c r="F780" s="5"/>
      <c r="G780" s="5"/>
      <c r="H780" s="5"/>
      <c r="I780" s="20"/>
      <c r="J780" s="5"/>
      <c r="K780" s="5"/>
      <c r="L780" s="5"/>
      <c r="M780" s="20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</row>
    <row r="781" spans="1:28" x14ac:dyDescent="0.25">
      <c r="A781" s="51" t="s">
        <v>704</v>
      </c>
      <c r="B781" s="5"/>
      <c r="C781" s="5">
        <v>1</v>
      </c>
      <c r="D781" s="5"/>
      <c r="E781" s="5"/>
      <c r="F781" s="5"/>
      <c r="G781" s="5"/>
      <c r="H781" s="5"/>
      <c r="I781" s="20"/>
      <c r="J781" s="5"/>
      <c r="K781" s="5"/>
      <c r="L781" s="5"/>
      <c r="M781" s="20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</row>
    <row r="782" spans="1:28" x14ac:dyDescent="0.25">
      <c r="A782" s="51" t="s">
        <v>703</v>
      </c>
      <c r="B782" s="5"/>
      <c r="C782" s="5"/>
      <c r="D782" s="5"/>
      <c r="E782" s="5"/>
      <c r="F782" s="5"/>
      <c r="G782" s="5">
        <v>1</v>
      </c>
      <c r="H782" s="5"/>
      <c r="I782" s="20"/>
      <c r="J782" s="5"/>
      <c r="K782" s="5"/>
      <c r="L782" s="5"/>
      <c r="M782" s="20" t="s">
        <v>1966</v>
      </c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</row>
    <row r="783" spans="1:28" x14ac:dyDescent="0.25">
      <c r="A783" s="51" t="s">
        <v>702</v>
      </c>
      <c r="B783" s="5"/>
      <c r="C783" s="5">
        <v>1</v>
      </c>
      <c r="D783" s="5"/>
      <c r="E783" s="5"/>
      <c r="F783" s="5"/>
      <c r="G783" s="5"/>
      <c r="H783" s="5"/>
      <c r="I783" s="20"/>
      <c r="J783" s="5"/>
      <c r="K783" s="5"/>
      <c r="L783" s="5"/>
      <c r="M783" s="20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</row>
    <row r="784" spans="1:28" x14ac:dyDescent="0.25">
      <c r="A784" s="51" t="s">
        <v>701</v>
      </c>
      <c r="B784" s="5"/>
      <c r="C784" s="5">
        <v>1</v>
      </c>
      <c r="D784" s="5"/>
      <c r="E784" s="5"/>
      <c r="F784" s="5"/>
      <c r="G784" s="5"/>
      <c r="H784" s="5"/>
      <c r="I784" s="20"/>
      <c r="J784" s="5"/>
      <c r="K784" s="5"/>
      <c r="L784" s="5"/>
      <c r="M784" s="20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</row>
    <row r="785" spans="1:28" x14ac:dyDescent="0.25">
      <c r="A785" s="51" t="s">
        <v>700</v>
      </c>
      <c r="B785" s="5"/>
      <c r="C785" s="5">
        <v>1</v>
      </c>
      <c r="D785" s="5"/>
      <c r="E785" s="5"/>
      <c r="F785" s="5"/>
      <c r="G785" s="5"/>
      <c r="H785" s="5"/>
      <c r="I785" s="20"/>
      <c r="J785" s="5"/>
      <c r="K785" s="5"/>
      <c r="L785" s="5"/>
      <c r="M785" s="20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</row>
    <row r="786" spans="1:28" x14ac:dyDescent="0.25">
      <c r="A786" s="51" t="s">
        <v>699</v>
      </c>
      <c r="B786" s="5"/>
      <c r="C786" s="5"/>
      <c r="D786" s="5"/>
      <c r="E786" s="5"/>
      <c r="F786" s="5"/>
      <c r="G786" s="5"/>
      <c r="H786" s="5">
        <v>1</v>
      </c>
      <c r="I786" s="20" t="s">
        <v>1993</v>
      </c>
      <c r="J786" s="5"/>
      <c r="K786" s="5"/>
      <c r="L786" s="5"/>
      <c r="M786" s="20" t="s">
        <v>2014</v>
      </c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</row>
    <row r="787" spans="1:28" x14ac:dyDescent="0.25">
      <c r="A787" s="51" t="s">
        <v>698</v>
      </c>
      <c r="B787" s="5"/>
      <c r="C787" s="5">
        <v>1</v>
      </c>
      <c r="D787" s="5"/>
      <c r="E787" s="5"/>
      <c r="F787" s="5"/>
      <c r="G787" s="5"/>
      <c r="H787" s="5"/>
      <c r="I787" s="20"/>
      <c r="J787" s="5"/>
      <c r="K787" s="5"/>
      <c r="L787" s="5"/>
      <c r="M787" s="20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</row>
    <row r="788" spans="1:28" x14ac:dyDescent="0.25">
      <c r="A788" s="51" t="s">
        <v>697</v>
      </c>
      <c r="B788" s="5"/>
      <c r="C788" s="5"/>
      <c r="D788" s="5"/>
      <c r="E788" s="5"/>
      <c r="F788" s="5"/>
      <c r="G788" s="5"/>
      <c r="H788" s="5">
        <v>1</v>
      </c>
      <c r="I788" s="20" t="s">
        <v>1993</v>
      </c>
      <c r="J788" s="5"/>
      <c r="K788" s="5"/>
      <c r="L788" s="5"/>
      <c r="M788" s="20" t="s">
        <v>2032</v>
      </c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</row>
    <row r="789" spans="1:28" x14ac:dyDescent="0.25">
      <c r="A789" s="51" t="s">
        <v>696</v>
      </c>
      <c r="B789" s="5"/>
      <c r="C789" s="5">
        <v>1</v>
      </c>
      <c r="D789" s="5"/>
      <c r="E789" s="5"/>
      <c r="F789" s="5"/>
      <c r="G789" s="5"/>
      <c r="H789" s="5"/>
      <c r="I789" s="20"/>
      <c r="J789" s="5"/>
      <c r="K789" s="5"/>
      <c r="L789" s="5"/>
      <c r="M789" s="20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</row>
    <row r="790" spans="1:28" x14ac:dyDescent="0.25">
      <c r="A790" s="51" t="s">
        <v>695</v>
      </c>
      <c r="B790" s="5"/>
      <c r="C790" s="5">
        <v>1</v>
      </c>
      <c r="D790" s="5"/>
      <c r="E790" s="5"/>
      <c r="F790" s="5"/>
      <c r="G790" s="5"/>
      <c r="H790" s="5"/>
      <c r="I790" s="20"/>
      <c r="J790" s="5"/>
      <c r="K790" s="5"/>
      <c r="L790" s="5"/>
      <c r="M790" s="20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</row>
    <row r="791" spans="1:28" x14ac:dyDescent="0.25">
      <c r="A791" s="51" t="s">
        <v>694</v>
      </c>
      <c r="B791" s="5"/>
      <c r="C791" s="5">
        <v>1</v>
      </c>
      <c r="D791" s="5"/>
      <c r="E791" s="5"/>
      <c r="F791" s="5"/>
      <c r="G791" s="5"/>
      <c r="H791" s="5"/>
      <c r="I791" s="20"/>
      <c r="J791" s="5"/>
      <c r="K791" s="5"/>
      <c r="L791" s="5"/>
      <c r="M791" s="20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</row>
    <row r="792" spans="1:28" x14ac:dyDescent="0.25">
      <c r="A792" s="59" t="s">
        <v>693</v>
      </c>
      <c r="B792" s="5"/>
      <c r="C792" s="5">
        <v>1</v>
      </c>
      <c r="D792" s="5"/>
      <c r="E792" s="5"/>
      <c r="F792" s="5"/>
      <c r="G792" s="5"/>
      <c r="H792" s="5"/>
      <c r="I792" s="20"/>
      <c r="J792" s="5"/>
      <c r="K792" s="5"/>
      <c r="L792" s="5"/>
      <c r="M792" s="20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</row>
    <row r="793" spans="1:28" x14ac:dyDescent="0.25">
      <c r="A793" s="51" t="s">
        <v>719</v>
      </c>
      <c r="B793" s="5"/>
      <c r="C793" s="5"/>
      <c r="D793" s="5"/>
      <c r="E793" s="5"/>
      <c r="F793" s="5"/>
      <c r="G793" s="5"/>
      <c r="H793" s="5"/>
      <c r="I793" s="20"/>
      <c r="J793" s="5">
        <v>1</v>
      </c>
      <c r="K793" s="5"/>
      <c r="L793" s="5"/>
      <c r="M793" s="20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</row>
    <row r="794" spans="1:28" x14ac:dyDescent="0.25">
      <c r="A794" s="51" t="s">
        <v>720</v>
      </c>
      <c r="B794" s="5"/>
      <c r="C794" s="5"/>
      <c r="D794" s="5"/>
      <c r="E794" s="5"/>
      <c r="F794" s="5">
        <v>1</v>
      </c>
      <c r="G794" s="5"/>
      <c r="H794" s="5">
        <v>1</v>
      </c>
      <c r="I794" s="20" t="s">
        <v>1998</v>
      </c>
      <c r="J794" s="5"/>
      <c r="K794" s="5"/>
      <c r="L794" s="5"/>
      <c r="M794" s="20" t="s">
        <v>1987</v>
      </c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</row>
    <row r="795" spans="1:28" ht="15.75" x14ac:dyDescent="0.25">
      <c r="A795" s="52" t="s">
        <v>689</v>
      </c>
      <c r="B795" s="5"/>
      <c r="C795" s="5"/>
      <c r="D795" s="5"/>
      <c r="E795" s="5"/>
      <c r="F795" s="5"/>
      <c r="G795" s="5"/>
      <c r="H795" s="5"/>
      <c r="I795" s="20"/>
      <c r="J795" s="5">
        <v>1</v>
      </c>
      <c r="K795" s="5"/>
      <c r="L795" s="5"/>
      <c r="M795" s="20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</row>
    <row r="796" spans="1:28" x14ac:dyDescent="0.25">
      <c r="A796" s="51" t="s">
        <v>721</v>
      </c>
      <c r="B796" s="5"/>
      <c r="C796" s="5"/>
      <c r="D796" s="5"/>
      <c r="E796" s="5"/>
      <c r="F796" s="5"/>
      <c r="G796" s="5"/>
      <c r="H796" s="5"/>
      <c r="I796" s="20"/>
      <c r="J796" s="5">
        <v>1</v>
      </c>
      <c r="K796" s="5"/>
      <c r="L796" s="5"/>
      <c r="M796" s="20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</row>
    <row r="797" spans="1:28" x14ac:dyDescent="0.25">
      <c r="A797" s="51" t="s">
        <v>723</v>
      </c>
      <c r="B797" s="5"/>
      <c r="C797" s="5"/>
      <c r="D797" s="5"/>
      <c r="E797" s="5"/>
      <c r="F797" s="5"/>
      <c r="G797" s="5"/>
      <c r="H797" s="5"/>
      <c r="I797" s="20"/>
      <c r="J797" s="5">
        <v>1</v>
      </c>
      <c r="K797" s="5"/>
      <c r="L797" s="5"/>
      <c r="M797" s="20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</row>
    <row r="798" spans="1:28" ht="15.6" customHeight="1" x14ac:dyDescent="0.25">
      <c r="A798" s="121" t="s">
        <v>724</v>
      </c>
      <c r="B798" s="5"/>
      <c r="C798" s="5"/>
      <c r="D798" s="5"/>
      <c r="E798" s="5"/>
      <c r="F798" s="5">
        <v>1</v>
      </c>
      <c r="G798" s="5"/>
      <c r="H798" s="5"/>
      <c r="I798" s="20"/>
      <c r="J798" s="5"/>
      <c r="K798" s="5"/>
      <c r="L798" s="5"/>
      <c r="M798" s="20" t="s">
        <v>1826</v>
      </c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</row>
    <row r="799" spans="1:28" x14ac:dyDescent="0.25">
      <c r="A799" s="115"/>
      <c r="B799" s="5"/>
      <c r="C799" s="5"/>
      <c r="D799" s="5"/>
      <c r="E799" s="5"/>
      <c r="F799" s="5"/>
      <c r="G799" s="5"/>
      <c r="H799" s="5"/>
      <c r="I799" s="20"/>
      <c r="J799" s="5"/>
      <c r="K799" s="5"/>
      <c r="L799" s="5"/>
      <c r="M799" s="20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</row>
    <row r="800" spans="1:28" x14ac:dyDescent="0.25">
      <c r="A800" s="90" t="s">
        <v>1744</v>
      </c>
      <c r="B800" s="5"/>
      <c r="C800" s="5">
        <v>1</v>
      </c>
      <c r="D800" s="5"/>
      <c r="E800" s="5"/>
      <c r="G800" s="5"/>
      <c r="H800" s="5"/>
      <c r="I800" s="20"/>
      <c r="J800" s="5"/>
      <c r="K800" s="5"/>
      <c r="L800" s="5">
        <v>1</v>
      </c>
      <c r="M800" s="20" t="s">
        <v>1745</v>
      </c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</row>
    <row r="801" spans="1:28" ht="25.9" customHeight="1" x14ac:dyDescent="0.25">
      <c r="A801" s="15" t="s">
        <v>747</v>
      </c>
      <c r="B801" s="4" t="s">
        <v>7</v>
      </c>
      <c r="C801" s="4">
        <f>SUM(C802:C833)</f>
        <v>20</v>
      </c>
      <c r="D801" s="4">
        <v>131</v>
      </c>
      <c r="E801" s="4" t="s">
        <v>17</v>
      </c>
      <c r="F801" s="4">
        <f>SUM(F802:F833)</f>
        <v>2</v>
      </c>
      <c r="G801" s="16">
        <f>SUM(G802:G833)</f>
        <v>1</v>
      </c>
      <c r="H801" s="16">
        <v>0</v>
      </c>
      <c r="I801" s="15"/>
      <c r="J801" s="16">
        <f>SUM(J802:J833)</f>
        <v>0</v>
      </c>
      <c r="K801" s="16">
        <f>SUM(K802:K833)</f>
        <v>0</v>
      </c>
      <c r="L801" s="16">
        <f>SUM(L802:L833)</f>
        <v>1</v>
      </c>
      <c r="M801" s="15"/>
      <c r="N801" s="16">
        <f>C801+G801+J801</f>
        <v>21</v>
      </c>
      <c r="O801" s="2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</row>
    <row r="802" spans="1:28" x14ac:dyDescent="0.25">
      <c r="A802" s="51" t="s">
        <v>746</v>
      </c>
      <c r="B802" s="6"/>
      <c r="C802" s="6">
        <v>1</v>
      </c>
      <c r="D802" s="6"/>
      <c r="E802" s="6"/>
      <c r="F802" s="6"/>
      <c r="G802" s="6"/>
      <c r="H802" s="6"/>
      <c r="I802" s="19"/>
      <c r="J802" s="6"/>
      <c r="K802" s="6"/>
      <c r="L802" s="6"/>
      <c r="M802" s="19"/>
      <c r="N802" s="6"/>
      <c r="O802" s="6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</row>
    <row r="803" spans="1:28" x14ac:dyDescent="0.25">
      <c r="A803" s="51" t="s">
        <v>726</v>
      </c>
      <c r="B803" s="6"/>
      <c r="C803" s="6">
        <v>1</v>
      </c>
      <c r="D803" s="6"/>
      <c r="E803" s="6"/>
      <c r="F803" s="6"/>
      <c r="G803" s="6"/>
      <c r="H803" s="6"/>
      <c r="I803" s="19"/>
      <c r="J803" s="6"/>
      <c r="K803" s="6"/>
      <c r="L803" s="6"/>
      <c r="M803" s="19"/>
      <c r="N803" s="6"/>
      <c r="O803" s="6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</row>
    <row r="804" spans="1:28" x14ac:dyDescent="0.25">
      <c r="A804" s="51" t="s">
        <v>727</v>
      </c>
      <c r="B804" s="6"/>
      <c r="C804" s="6">
        <v>1</v>
      </c>
      <c r="D804" s="6"/>
      <c r="E804" s="6"/>
      <c r="F804" s="6"/>
      <c r="G804" s="6"/>
      <c r="H804" s="6"/>
      <c r="I804" s="19"/>
      <c r="J804" s="6"/>
      <c r="K804" s="6"/>
      <c r="L804" s="6"/>
      <c r="M804" s="19"/>
      <c r="N804" s="6"/>
      <c r="O804" s="6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</row>
    <row r="805" spans="1:28" x14ac:dyDescent="0.25">
      <c r="A805" s="51" t="s">
        <v>728</v>
      </c>
      <c r="B805" s="6"/>
      <c r="C805" s="6">
        <v>1</v>
      </c>
      <c r="D805" s="6"/>
      <c r="E805" s="6"/>
      <c r="F805" s="6"/>
      <c r="G805" s="6"/>
      <c r="H805" s="6"/>
      <c r="I805" s="19"/>
      <c r="J805" s="6"/>
      <c r="K805" s="6"/>
      <c r="L805" s="6"/>
      <c r="M805" s="19"/>
      <c r="N805" s="6"/>
      <c r="O805" s="6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</row>
    <row r="806" spans="1:28" x14ac:dyDescent="0.25">
      <c r="A806" s="51" t="s">
        <v>2013</v>
      </c>
      <c r="B806" s="6"/>
      <c r="C806" s="6">
        <v>1</v>
      </c>
      <c r="D806" s="6"/>
      <c r="E806" s="6"/>
      <c r="F806" s="6"/>
      <c r="G806" s="6"/>
      <c r="H806" s="6"/>
      <c r="I806" s="19"/>
      <c r="J806" s="6"/>
      <c r="K806" s="6"/>
      <c r="L806" s="6"/>
      <c r="M806" s="19"/>
      <c r="N806" s="6"/>
      <c r="O806" s="6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</row>
    <row r="807" spans="1:28" x14ac:dyDescent="0.25">
      <c r="A807" s="51" t="s">
        <v>729</v>
      </c>
      <c r="B807" s="6"/>
      <c r="C807" s="6">
        <v>1</v>
      </c>
      <c r="D807" s="6"/>
      <c r="E807" s="6"/>
      <c r="F807" s="6"/>
      <c r="G807" s="6"/>
      <c r="H807" s="6"/>
      <c r="I807" s="19"/>
      <c r="J807" s="6"/>
      <c r="K807" s="6"/>
      <c r="L807" s="6"/>
      <c r="M807" s="19"/>
      <c r="N807" s="6"/>
      <c r="O807" s="6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</row>
    <row r="808" spans="1:28" x14ac:dyDescent="0.25">
      <c r="A808" s="51" t="s">
        <v>730</v>
      </c>
      <c r="B808" s="6"/>
      <c r="C808" s="6">
        <v>1</v>
      </c>
      <c r="D808" s="6"/>
      <c r="E808" s="6"/>
      <c r="F808" s="6"/>
      <c r="G808" s="6"/>
      <c r="H808" s="6"/>
      <c r="I808" s="19"/>
      <c r="J808" s="6"/>
      <c r="K808" s="6"/>
      <c r="L808" s="6"/>
      <c r="M808" s="19"/>
      <c r="N808" s="6"/>
      <c r="O808" s="6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</row>
    <row r="809" spans="1:28" x14ac:dyDescent="0.25">
      <c r="A809" s="51" t="s">
        <v>731</v>
      </c>
      <c r="B809" s="6"/>
      <c r="C809" s="6">
        <v>1</v>
      </c>
      <c r="D809" s="6"/>
      <c r="E809" s="6"/>
      <c r="F809" s="6"/>
      <c r="G809" s="6"/>
      <c r="H809" s="6"/>
      <c r="I809" s="19"/>
      <c r="J809" s="6"/>
      <c r="K809" s="6"/>
      <c r="L809" s="6"/>
      <c r="M809" s="19"/>
      <c r="N809" s="6"/>
      <c r="O809" s="6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</row>
    <row r="810" spans="1:28" x14ac:dyDescent="0.25">
      <c r="A810" s="51" t="s">
        <v>732</v>
      </c>
      <c r="B810" s="6"/>
      <c r="C810" s="6"/>
      <c r="D810" s="6"/>
      <c r="E810" s="6"/>
      <c r="F810" s="6">
        <v>1</v>
      </c>
      <c r="G810" s="6"/>
      <c r="H810" s="6"/>
      <c r="I810" s="19"/>
      <c r="J810" s="6"/>
      <c r="K810" s="6"/>
      <c r="L810" s="6"/>
      <c r="M810" s="19" t="s">
        <v>1946</v>
      </c>
      <c r="N810" s="6"/>
      <c r="O810" s="6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</row>
    <row r="811" spans="1:28" x14ac:dyDescent="0.25">
      <c r="A811" s="51" t="s">
        <v>733</v>
      </c>
      <c r="B811" s="6"/>
      <c r="C811" s="6">
        <v>1</v>
      </c>
      <c r="D811" s="6"/>
      <c r="E811" s="6"/>
      <c r="F811" s="6"/>
      <c r="G811" s="6"/>
      <c r="H811" s="6"/>
      <c r="I811" s="19"/>
      <c r="J811" s="6"/>
      <c r="K811" s="6"/>
      <c r="L811" s="6"/>
      <c r="M811" s="19"/>
      <c r="N811" s="6"/>
      <c r="O811" s="6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</row>
    <row r="812" spans="1:28" x14ac:dyDescent="0.25">
      <c r="A812" s="51" t="s">
        <v>734</v>
      </c>
      <c r="B812" s="6"/>
      <c r="C812" s="6">
        <v>1</v>
      </c>
      <c r="D812" s="6"/>
      <c r="E812" s="6"/>
      <c r="F812" s="6"/>
      <c r="G812" s="6"/>
      <c r="H812" s="6"/>
      <c r="I812" s="19"/>
      <c r="J812" s="6"/>
      <c r="K812" s="6"/>
      <c r="L812" s="6"/>
      <c r="M812" s="19"/>
      <c r="N812" s="6"/>
      <c r="O812" s="6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</row>
    <row r="813" spans="1:28" x14ac:dyDescent="0.25">
      <c r="A813" s="51" t="s">
        <v>735</v>
      </c>
      <c r="B813" s="5"/>
      <c r="C813" s="5"/>
      <c r="D813" s="5"/>
      <c r="E813" s="5"/>
      <c r="F813" s="5">
        <v>1</v>
      </c>
      <c r="G813" s="5"/>
      <c r="H813" s="5"/>
      <c r="I813" s="20"/>
      <c r="J813" s="5"/>
      <c r="K813" s="5"/>
      <c r="L813" s="5"/>
      <c r="M813" s="20" t="s">
        <v>1301</v>
      </c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</row>
    <row r="814" spans="1:28" x14ac:dyDescent="0.25">
      <c r="A814" s="51" t="s">
        <v>736</v>
      </c>
      <c r="B814" s="5"/>
      <c r="C814" s="5">
        <v>1</v>
      </c>
      <c r="D814" s="5"/>
      <c r="E814" s="5"/>
      <c r="F814" s="5"/>
      <c r="G814" s="5"/>
      <c r="H814" s="5"/>
      <c r="I814" s="20"/>
      <c r="J814" s="5"/>
      <c r="K814" s="5"/>
      <c r="L814" s="5"/>
      <c r="M814" s="20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spans="1:28" x14ac:dyDescent="0.25">
      <c r="A815" s="72" t="s">
        <v>1238</v>
      </c>
      <c r="B815" s="5"/>
      <c r="C815" s="5">
        <v>1</v>
      </c>
      <c r="D815" s="5"/>
      <c r="E815" s="5"/>
      <c r="F815" s="5"/>
      <c r="G815" s="5"/>
      <c r="H815" s="5"/>
      <c r="I815" s="20"/>
      <c r="J815" s="5"/>
      <c r="K815" s="5"/>
      <c r="L815" s="5">
        <v>1</v>
      </c>
      <c r="M815" s="20" t="s">
        <v>1239</v>
      </c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</row>
    <row r="816" spans="1:28" x14ac:dyDescent="0.25">
      <c r="A816" s="51" t="s">
        <v>737</v>
      </c>
      <c r="B816" s="5"/>
      <c r="C816" s="5">
        <v>1</v>
      </c>
      <c r="D816" s="5"/>
      <c r="E816" s="5"/>
      <c r="F816" s="5"/>
      <c r="G816" s="5"/>
      <c r="H816" s="5"/>
      <c r="I816" s="20"/>
      <c r="J816" s="5"/>
      <c r="K816" s="5"/>
      <c r="L816" s="5"/>
      <c r="M816" s="20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</row>
    <row r="817" spans="1:28" x14ac:dyDescent="0.25">
      <c r="A817" s="51" t="s">
        <v>738</v>
      </c>
      <c r="B817" s="5"/>
      <c r="C817" s="5">
        <v>1</v>
      </c>
      <c r="D817" s="5"/>
      <c r="E817" s="5"/>
      <c r="F817" s="5"/>
      <c r="G817" s="5"/>
      <c r="H817" s="5"/>
      <c r="I817" s="20"/>
      <c r="J817" s="5"/>
      <c r="K817" s="5"/>
      <c r="L817" s="5"/>
      <c r="M817" s="20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</row>
    <row r="818" spans="1:28" x14ac:dyDescent="0.25">
      <c r="A818" s="51" t="s">
        <v>739</v>
      </c>
      <c r="B818" s="5"/>
      <c r="C818" s="5">
        <v>1</v>
      </c>
      <c r="D818" s="5"/>
      <c r="E818" s="5"/>
      <c r="F818" s="5"/>
      <c r="G818" s="5"/>
      <c r="H818" s="5"/>
      <c r="I818" s="20"/>
      <c r="J818" s="5"/>
      <c r="K818" s="5"/>
      <c r="L818" s="5"/>
      <c r="M818" s="20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</row>
    <row r="819" spans="1:28" x14ac:dyDescent="0.25">
      <c r="A819" s="51" t="s">
        <v>740</v>
      </c>
      <c r="B819" s="5"/>
      <c r="C819" s="5">
        <v>1</v>
      </c>
      <c r="D819" s="5"/>
      <c r="E819" s="5"/>
      <c r="F819" s="5"/>
      <c r="G819" s="5"/>
      <c r="H819" s="5"/>
      <c r="I819" s="20"/>
      <c r="J819" s="5"/>
      <c r="K819" s="5"/>
      <c r="L819" s="5"/>
      <c r="M819" s="20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</row>
    <row r="820" spans="1:28" x14ac:dyDescent="0.25">
      <c r="A820" s="51" t="s">
        <v>741</v>
      </c>
      <c r="B820" s="5"/>
      <c r="C820" s="5">
        <v>1</v>
      </c>
      <c r="D820" s="5"/>
      <c r="E820" s="5"/>
      <c r="F820" s="5"/>
      <c r="G820" s="5"/>
      <c r="H820" s="5"/>
      <c r="I820" s="20"/>
      <c r="J820" s="5"/>
      <c r="K820" s="5"/>
      <c r="L820" s="5"/>
      <c r="M820" s="20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</row>
    <row r="821" spans="1:28" x14ac:dyDescent="0.25">
      <c r="A821" s="51" t="s">
        <v>742</v>
      </c>
      <c r="B821" s="5"/>
      <c r="C821" s="5"/>
      <c r="D821" s="5"/>
      <c r="E821" s="5"/>
      <c r="F821" s="5"/>
      <c r="G821" s="5">
        <v>1</v>
      </c>
      <c r="H821" s="5"/>
      <c r="I821" s="20"/>
      <c r="J821" s="5"/>
      <c r="K821" s="5"/>
      <c r="L821" s="5"/>
      <c r="M821" s="20" t="s">
        <v>2066</v>
      </c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</row>
    <row r="822" spans="1:28" x14ac:dyDescent="0.25">
      <c r="A822" s="51" t="s">
        <v>743</v>
      </c>
      <c r="B822" s="5"/>
      <c r="C822" s="5">
        <v>1</v>
      </c>
      <c r="D822" s="5"/>
      <c r="E822" s="5"/>
      <c r="F822" s="5"/>
      <c r="G822" s="5"/>
      <c r="H822" s="5"/>
      <c r="I822" s="20"/>
      <c r="J822" s="5"/>
      <c r="K822" s="5"/>
      <c r="L822" s="5"/>
      <c r="M822" s="20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</row>
    <row r="823" spans="1:28" x14ac:dyDescent="0.25">
      <c r="A823" s="51" t="s">
        <v>744</v>
      </c>
      <c r="B823" s="5"/>
      <c r="C823" s="5">
        <v>1</v>
      </c>
      <c r="D823" s="5"/>
      <c r="E823" s="5"/>
      <c r="F823" s="5"/>
      <c r="G823" s="5"/>
      <c r="H823" s="5"/>
      <c r="I823" s="20"/>
      <c r="J823" s="5"/>
      <c r="K823" s="5"/>
      <c r="L823" s="5"/>
      <c r="M823" s="20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</row>
    <row r="824" spans="1:28" x14ac:dyDescent="0.25">
      <c r="A824" s="51" t="s">
        <v>745</v>
      </c>
      <c r="B824" s="5"/>
      <c r="C824" s="5">
        <v>1</v>
      </c>
      <c r="D824" s="5"/>
      <c r="E824" s="5"/>
      <c r="F824" s="5"/>
      <c r="G824" s="5"/>
      <c r="H824" s="5"/>
      <c r="I824" s="20"/>
      <c r="J824" s="5"/>
      <c r="K824" s="5"/>
      <c r="L824" s="5"/>
      <c r="M824" s="20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</row>
    <row r="825" spans="1:28" x14ac:dyDescent="0.25">
      <c r="A825" s="5"/>
      <c r="B825" s="5"/>
      <c r="C825" s="5"/>
      <c r="D825" s="5"/>
      <c r="E825" s="5"/>
      <c r="F825" s="5"/>
      <c r="G825" s="5"/>
      <c r="H825" s="5"/>
      <c r="I825" s="20"/>
      <c r="J825" s="5"/>
      <c r="K825" s="5"/>
      <c r="L825" s="5"/>
      <c r="M825" s="20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</row>
    <row r="826" spans="1:28" x14ac:dyDescent="0.25">
      <c r="A826" s="5"/>
      <c r="B826" s="5"/>
      <c r="C826" s="5"/>
      <c r="D826" s="5"/>
      <c r="E826" s="5"/>
      <c r="F826" s="5"/>
      <c r="G826" s="5"/>
      <c r="H826" s="5"/>
      <c r="I826" s="20"/>
      <c r="J826" s="5"/>
      <c r="K826" s="5"/>
      <c r="L826" s="5"/>
      <c r="M826" s="20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</row>
    <row r="827" spans="1:28" x14ac:dyDescent="0.25">
      <c r="A827" s="5"/>
      <c r="B827" s="5"/>
      <c r="C827" s="5"/>
      <c r="D827" s="5"/>
      <c r="E827" s="5"/>
      <c r="F827" s="5"/>
      <c r="G827" s="5"/>
      <c r="H827" s="5"/>
      <c r="I827" s="20"/>
      <c r="J827" s="5"/>
      <c r="K827" s="5"/>
      <c r="L827" s="5"/>
      <c r="M827" s="20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</row>
    <row r="828" spans="1:28" x14ac:dyDescent="0.25">
      <c r="A828" s="5"/>
      <c r="B828" s="5"/>
      <c r="C828" s="5"/>
      <c r="D828" s="5"/>
      <c r="E828" s="5"/>
      <c r="F828" s="5"/>
      <c r="G828" s="5"/>
      <c r="H828" s="5"/>
      <c r="I828" s="20"/>
      <c r="J828" s="5"/>
      <c r="K828" s="5"/>
      <c r="L828" s="5"/>
      <c r="M828" s="20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</row>
    <row r="829" spans="1:28" x14ac:dyDescent="0.25">
      <c r="A829" s="5"/>
      <c r="B829" s="5"/>
      <c r="C829" s="5"/>
      <c r="D829" s="5"/>
      <c r="E829" s="5"/>
      <c r="F829" s="5"/>
      <c r="G829" s="5"/>
      <c r="H829" s="5"/>
      <c r="I829" s="20"/>
      <c r="J829" s="5"/>
      <c r="K829" s="5"/>
      <c r="L829" s="5"/>
      <c r="M829" s="20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</row>
    <row r="830" spans="1:28" x14ac:dyDescent="0.25">
      <c r="A830" s="5"/>
      <c r="B830" s="5"/>
      <c r="C830" s="5"/>
      <c r="D830" s="5"/>
      <c r="E830" s="5"/>
      <c r="F830" s="5"/>
      <c r="G830" s="5"/>
      <c r="H830" s="5"/>
      <c r="I830" s="20"/>
      <c r="J830" s="5"/>
      <c r="K830" s="5"/>
      <c r="L830" s="5"/>
      <c r="M830" s="20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</row>
    <row r="831" spans="1:28" x14ac:dyDescent="0.25">
      <c r="A831" s="5"/>
      <c r="B831" s="5"/>
      <c r="C831" s="5"/>
      <c r="D831" s="5"/>
      <c r="E831" s="5"/>
      <c r="F831" s="5"/>
      <c r="G831" s="5"/>
      <c r="H831" s="5"/>
      <c r="I831" s="20"/>
      <c r="J831" s="5"/>
      <c r="K831" s="5"/>
      <c r="L831" s="5"/>
      <c r="M831" s="20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</row>
    <row r="832" spans="1:28" x14ac:dyDescent="0.25">
      <c r="A832" s="5"/>
      <c r="B832" s="5"/>
      <c r="C832" s="5"/>
      <c r="D832" s="5"/>
      <c r="E832" s="5"/>
      <c r="F832" s="5"/>
      <c r="G832" s="5"/>
      <c r="H832" s="5"/>
      <c r="I832" s="20"/>
      <c r="J832" s="5"/>
      <c r="K832" s="5"/>
      <c r="L832" s="5"/>
      <c r="M832" s="20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</row>
    <row r="833" spans="1:28" x14ac:dyDescent="0.25">
      <c r="A833" s="5"/>
      <c r="B833" s="5"/>
      <c r="C833" s="5"/>
      <c r="D833" s="5"/>
      <c r="E833" s="5"/>
      <c r="F833" s="5"/>
      <c r="G833" s="5"/>
      <c r="H833" s="5"/>
      <c r="I833" s="20"/>
      <c r="J833" s="5"/>
      <c r="K833" s="5"/>
      <c r="L833" s="5"/>
      <c r="M833" s="20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</row>
    <row r="834" spans="1:28" ht="25.5" x14ac:dyDescent="0.25">
      <c r="A834" s="5"/>
      <c r="B834" s="4" t="s">
        <v>7</v>
      </c>
      <c r="C834" s="4">
        <f>SUM(C835:C866)</f>
        <v>0</v>
      </c>
      <c r="D834" s="4">
        <v>231</v>
      </c>
      <c r="E834" s="61" t="s">
        <v>5</v>
      </c>
      <c r="F834" s="4">
        <f>SUM(F835:F866)</f>
        <v>22</v>
      </c>
      <c r="G834" s="16">
        <f>SUM(G835:G866)</f>
        <v>3</v>
      </c>
      <c r="H834" s="16">
        <v>0</v>
      </c>
      <c r="I834" s="15"/>
      <c r="J834" s="16">
        <f>SUM(J835:J866)</f>
        <v>0</v>
      </c>
      <c r="K834" s="16">
        <f>SUM(K835:K866)</f>
        <v>0</v>
      </c>
      <c r="L834" s="16">
        <f>SUM(L835:L866)</f>
        <v>0</v>
      </c>
      <c r="M834" s="15"/>
      <c r="N834" s="16">
        <f>C834+G834+J834</f>
        <v>3</v>
      </c>
      <c r="O834" s="2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</row>
    <row r="835" spans="1:28" x14ac:dyDescent="0.25">
      <c r="A835" s="51" t="s">
        <v>748</v>
      </c>
      <c r="B835" s="6"/>
      <c r="C835" s="6"/>
      <c r="D835" s="6"/>
      <c r="E835" s="6"/>
      <c r="F835" s="6">
        <v>1</v>
      </c>
      <c r="G835" s="6"/>
      <c r="H835" s="6"/>
      <c r="I835" s="19"/>
      <c r="J835" s="6"/>
      <c r="K835" s="6"/>
      <c r="L835" s="6"/>
      <c r="M835" s="19"/>
      <c r="N835" s="6"/>
      <c r="O835" s="6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</row>
    <row r="836" spans="1:28" x14ac:dyDescent="0.25">
      <c r="A836" s="51" t="s">
        <v>749</v>
      </c>
      <c r="B836" s="6"/>
      <c r="C836" s="6"/>
      <c r="D836" s="6"/>
      <c r="E836" s="6"/>
      <c r="F836" s="6">
        <v>1</v>
      </c>
      <c r="G836" s="6"/>
      <c r="H836" s="6"/>
      <c r="I836" s="19"/>
      <c r="J836" s="6"/>
      <c r="K836" s="6"/>
      <c r="L836" s="6"/>
      <c r="M836" s="19"/>
      <c r="N836" s="6"/>
      <c r="O836" s="6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</row>
    <row r="837" spans="1:28" x14ac:dyDescent="0.25">
      <c r="A837" s="51" t="s">
        <v>750</v>
      </c>
      <c r="B837" s="6"/>
      <c r="C837" s="6"/>
      <c r="D837" s="6"/>
      <c r="E837" s="6"/>
      <c r="F837" s="6">
        <v>1</v>
      </c>
      <c r="G837" s="6"/>
      <c r="H837" s="6"/>
      <c r="I837" s="19"/>
      <c r="J837" s="6"/>
      <c r="K837" s="6"/>
      <c r="L837" s="6"/>
      <c r="M837" s="19"/>
      <c r="N837" s="6"/>
      <c r="O837" s="6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</row>
    <row r="838" spans="1:28" x14ac:dyDescent="0.25">
      <c r="A838" s="51" t="s">
        <v>751</v>
      </c>
      <c r="B838" s="6"/>
      <c r="C838" s="6"/>
      <c r="D838" s="6"/>
      <c r="E838" s="6"/>
      <c r="F838" s="6">
        <v>1</v>
      </c>
      <c r="G838" s="6"/>
      <c r="H838" s="6"/>
      <c r="I838" s="19"/>
      <c r="J838" s="6"/>
      <c r="K838" s="6"/>
      <c r="L838" s="6"/>
      <c r="M838" s="19"/>
      <c r="N838" s="6"/>
      <c r="O838" s="6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</row>
    <row r="839" spans="1:28" x14ac:dyDescent="0.25">
      <c r="A839" s="51" t="s">
        <v>752</v>
      </c>
      <c r="B839" s="6"/>
      <c r="C839" s="6"/>
      <c r="D839" s="6"/>
      <c r="E839" s="6"/>
      <c r="F839" s="6">
        <v>1</v>
      </c>
      <c r="G839" s="6"/>
      <c r="H839" s="6"/>
      <c r="I839" s="19"/>
      <c r="J839" s="6"/>
      <c r="K839" s="6"/>
      <c r="L839" s="6"/>
      <c r="M839" s="19"/>
      <c r="N839" s="6"/>
      <c r="O839" s="6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</row>
    <row r="840" spans="1:28" x14ac:dyDescent="0.25">
      <c r="A840" s="51" t="s">
        <v>753</v>
      </c>
      <c r="B840" s="6"/>
      <c r="C840" s="6"/>
      <c r="D840" s="6"/>
      <c r="E840" s="6"/>
      <c r="F840" s="6">
        <v>1</v>
      </c>
      <c r="G840" s="6"/>
      <c r="H840" s="6"/>
      <c r="I840" s="19"/>
      <c r="J840" s="6"/>
      <c r="K840" s="6"/>
      <c r="L840" s="6"/>
      <c r="M840" s="19"/>
      <c r="N840" s="6"/>
      <c r="O840" s="6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</row>
    <row r="841" spans="1:28" x14ac:dyDescent="0.25">
      <c r="A841" s="51" t="s">
        <v>754</v>
      </c>
      <c r="B841" s="6"/>
      <c r="C841" s="6"/>
      <c r="D841" s="6"/>
      <c r="E841" s="6"/>
      <c r="F841" s="6">
        <v>1</v>
      </c>
      <c r="G841" s="6"/>
      <c r="H841" s="6"/>
      <c r="I841" s="19"/>
      <c r="J841" s="6"/>
      <c r="K841" s="6"/>
      <c r="L841" s="6"/>
      <c r="M841" s="19"/>
      <c r="N841" s="6"/>
      <c r="O841" s="6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</row>
    <row r="842" spans="1:28" x14ac:dyDescent="0.25">
      <c r="A842" s="51" t="s">
        <v>755</v>
      </c>
      <c r="B842" s="6"/>
      <c r="C842" s="6"/>
      <c r="D842" s="6"/>
      <c r="E842" s="6"/>
      <c r="F842" s="6">
        <v>1</v>
      </c>
      <c r="G842" s="6"/>
      <c r="H842" s="6"/>
      <c r="I842" s="19"/>
      <c r="J842" s="6"/>
      <c r="K842" s="6"/>
      <c r="L842" s="6"/>
      <c r="M842" s="19" t="s">
        <v>1934</v>
      </c>
      <c r="N842" s="6"/>
      <c r="O842" s="6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</row>
    <row r="843" spans="1:28" x14ac:dyDescent="0.25">
      <c r="A843" s="51" t="s">
        <v>756</v>
      </c>
      <c r="B843" s="6"/>
      <c r="C843" s="6"/>
      <c r="D843" s="6"/>
      <c r="E843" s="6"/>
      <c r="F843" s="6">
        <v>1</v>
      </c>
      <c r="G843" s="6"/>
      <c r="H843" s="6"/>
      <c r="I843" s="19"/>
      <c r="J843" s="6"/>
      <c r="K843" s="6"/>
      <c r="L843" s="6"/>
      <c r="M843" s="19"/>
      <c r="N843" s="6"/>
      <c r="O843" s="6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</row>
    <row r="844" spans="1:28" x14ac:dyDescent="0.25">
      <c r="A844" s="51" t="s">
        <v>757</v>
      </c>
      <c r="B844" s="6"/>
      <c r="C844" s="6"/>
      <c r="D844" s="6"/>
      <c r="E844" s="6"/>
      <c r="F844" s="6">
        <v>1</v>
      </c>
      <c r="G844" s="6"/>
      <c r="H844" s="6"/>
      <c r="I844" s="19"/>
      <c r="J844" s="6"/>
      <c r="K844" s="6"/>
      <c r="L844" s="6"/>
      <c r="M844" s="19"/>
      <c r="N844" s="6"/>
      <c r="O844" s="6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</row>
    <row r="845" spans="1:28" x14ac:dyDescent="0.25">
      <c r="A845" s="51" t="s">
        <v>758</v>
      </c>
      <c r="B845" s="6"/>
      <c r="C845" s="6"/>
      <c r="D845" s="6"/>
      <c r="E845" s="6"/>
      <c r="F845" s="6">
        <v>1</v>
      </c>
      <c r="G845" s="6"/>
      <c r="H845" s="6"/>
      <c r="I845" s="19"/>
      <c r="J845" s="6"/>
      <c r="K845" s="6"/>
      <c r="L845" s="6"/>
      <c r="M845" s="19"/>
      <c r="N845" s="6"/>
      <c r="O845" s="6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</row>
    <row r="846" spans="1:28" x14ac:dyDescent="0.25">
      <c r="A846" s="51" t="s">
        <v>769</v>
      </c>
      <c r="B846" s="5"/>
      <c r="C846" s="5"/>
      <c r="D846" s="5"/>
      <c r="E846" s="5"/>
      <c r="F846" s="5">
        <v>1</v>
      </c>
      <c r="G846" s="5"/>
      <c r="H846" s="5"/>
      <c r="I846" s="20"/>
      <c r="J846" s="5"/>
      <c r="K846" s="5"/>
      <c r="L846" s="5"/>
      <c r="M846" s="20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</row>
    <row r="847" spans="1:28" x14ac:dyDescent="0.25">
      <c r="A847" s="51" t="s">
        <v>759</v>
      </c>
      <c r="B847" s="5"/>
      <c r="C847" s="5"/>
      <c r="D847" s="5"/>
      <c r="E847" s="5"/>
      <c r="F847" s="5">
        <v>1</v>
      </c>
      <c r="G847" s="5"/>
      <c r="H847" s="5"/>
      <c r="I847" s="20"/>
      <c r="J847" s="5"/>
      <c r="K847" s="5"/>
      <c r="L847" s="5"/>
      <c r="M847" s="20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</row>
    <row r="848" spans="1:28" x14ac:dyDescent="0.25">
      <c r="A848" s="51" t="s">
        <v>760</v>
      </c>
      <c r="B848" s="5"/>
      <c r="C848" s="5"/>
      <c r="D848" s="5"/>
      <c r="E848" s="5"/>
      <c r="F848" s="5">
        <v>1</v>
      </c>
      <c r="G848" s="5"/>
      <c r="H848" s="5"/>
      <c r="I848" s="20"/>
      <c r="J848" s="5"/>
      <c r="K848" s="5"/>
      <c r="L848" s="5"/>
      <c r="M848" s="20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</row>
    <row r="849" spans="1:28" x14ac:dyDescent="0.25">
      <c r="A849" s="51" t="s">
        <v>761</v>
      </c>
      <c r="B849" s="5"/>
      <c r="C849" s="5"/>
      <c r="D849" s="5"/>
      <c r="E849" s="5"/>
      <c r="F849" s="5">
        <v>1</v>
      </c>
      <c r="G849" s="5"/>
      <c r="H849" s="5"/>
      <c r="I849" s="20"/>
      <c r="J849" s="5"/>
      <c r="K849" s="5"/>
      <c r="L849" s="5"/>
      <c r="M849" s="20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</row>
    <row r="850" spans="1:28" x14ac:dyDescent="0.25">
      <c r="A850" s="51" t="s">
        <v>762</v>
      </c>
      <c r="B850" s="5"/>
      <c r="C850" s="5"/>
      <c r="D850" s="5"/>
      <c r="E850" s="5"/>
      <c r="F850" s="5">
        <v>1</v>
      </c>
      <c r="G850" s="5"/>
      <c r="H850" s="5"/>
      <c r="I850" s="20"/>
      <c r="J850" s="5"/>
      <c r="K850" s="5"/>
      <c r="L850" s="5"/>
      <c r="M850" s="20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</row>
    <row r="851" spans="1:28" x14ac:dyDescent="0.25">
      <c r="A851" s="51" t="s">
        <v>1898</v>
      </c>
      <c r="B851" s="5"/>
      <c r="C851" s="5"/>
      <c r="D851" s="5"/>
      <c r="E851" s="5"/>
      <c r="F851" s="5"/>
      <c r="G851" s="5">
        <v>1</v>
      </c>
      <c r="H851" s="5"/>
      <c r="I851" s="20"/>
      <c r="J851" s="5"/>
      <c r="K851" s="5"/>
      <c r="L851" s="5"/>
      <c r="M851" s="20" t="s">
        <v>1899</v>
      </c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</row>
    <row r="852" spans="1:28" x14ac:dyDescent="0.25">
      <c r="A852" s="51" t="s">
        <v>763</v>
      </c>
      <c r="B852" s="5"/>
      <c r="C852" s="5"/>
      <c r="D852" s="5"/>
      <c r="E852" s="5"/>
      <c r="F852" s="5">
        <v>1</v>
      </c>
      <c r="G852" s="5"/>
      <c r="H852" s="5"/>
      <c r="I852" s="20"/>
      <c r="J852" s="5"/>
      <c r="K852" s="5"/>
      <c r="L852" s="5"/>
      <c r="M852" s="20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</row>
    <row r="853" spans="1:28" x14ac:dyDescent="0.25">
      <c r="A853" s="51" t="s">
        <v>764</v>
      </c>
      <c r="B853" s="5"/>
      <c r="C853" s="5"/>
      <c r="D853" s="5"/>
      <c r="E853" s="5"/>
      <c r="F853" s="5">
        <v>1</v>
      </c>
      <c r="G853" s="5"/>
      <c r="H853" s="5"/>
      <c r="I853" s="20"/>
      <c r="J853" s="5"/>
      <c r="K853" s="5"/>
      <c r="L853" s="5"/>
      <c r="M853" s="20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</row>
    <row r="854" spans="1:28" x14ac:dyDescent="0.25">
      <c r="A854" s="51" t="s">
        <v>765</v>
      </c>
      <c r="B854" s="5"/>
      <c r="C854" s="5"/>
      <c r="D854" s="5"/>
      <c r="E854" s="5"/>
      <c r="F854" s="5">
        <v>1</v>
      </c>
      <c r="G854" s="5"/>
      <c r="H854" s="5"/>
      <c r="I854" s="20"/>
      <c r="J854" s="5"/>
      <c r="K854" s="5"/>
      <c r="L854" s="5"/>
      <c r="M854" s="20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</row>
    <row r="855" spans="1:28" x14ac:dyDescent="0.25">
      <c r="A855" s="51" t="s">
        <v>766</v>
      </c>
      <c r="B855" s="5"/>
      <c r="C855" s="5"/>
      <c r="D855" s="5"/>
      <c r="E855" s="5"/>
      <c r="F855" s="5">
        <v>1</v>
      </c>
      <c r="G855" s="5"/>
      <c r="H855" s="5"/>
      <c r="I855" s="20"/>
      <c r="J855" s="5"/>
      <c r="K855" s="5"/>
      <c r="L855" s="5"/>
      <c r="M855" s="20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</row>
    <row r="856" spans="1:28" x14ac:dyDescent="0.25">
      <c r="A856" s="51" t="s">
        <v>767</v>
      </c>
      <c r="B856" s="5"/>
      <c r="C856" s="5"/>
      <c r="D856" s="5"/>
      <c r="E856" s="5"/>
      <c r="F856" s="5">
        <v>1</v>
      </c>
      <c r="G856" s="5"/>
      <c r="H856" s="5"/>
      <c r="I856" s="20"/>
      <c r="J856" s="5"/>
      <c r="K856" s="5"/>
      <c r="L856" s="5"/>
      <c r="M856" s="20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</row>
    <row r="857" spans="1:28" x14ac:dyDescent="0.25">
      <c r="A857" s="51" t="s">
        <v>768</v>
      </c>
      <c r="B857" s="5"/>
      <c r="C857" s="5"/>
      <c r="D857" s="5"/>
      <c r="E857" s="5"/>
      <c r="F857" s="5">
        <v>1</v>
      </c>
      <c r="G857" s="5"/>
      <c r="H857" s="5"/>
      <c r="I857" s="20"/>
      <c r="J857" s="5"/>
      <c r="K857" s="5"/>
      <c r="L857" s="5"/>
      <c r="M857" s="20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</row>
    <row r="858" spans="1:28" x14ac:dyDescent="0.25">
      <c r="A858" s="40" t="s">
        <v>1860</v>
      </c>
      <c r="B858" s="5"/>
      <c r="C858" s="5"/>
      <c r="D858" s="5"/>
      <c r="E858" s="5"/>
      <c r="F858" s="5"/>
      <c r="G858" s="5">
        <v>1</v>
      </c>
      <c r="H858" s="5"/>
      <c r="I858" s="20"/>
      <c r="J858" s="5"/>
      <c r="K858" s="5"/>
      <c r="L858" s="5"/>
      <c r="M858" s="20" t="s">
        <v>1861</v>
      </c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</row>
    <row r="859" spans="1:28" x14ac:dyDescent="0.25">
      <c r="A859" s="40" t="s">
        <v>1943</v>
      </c>
      <c r="B859" s="5"/>
      <c r="C859" s="5"/>
      <c r="D859" s="5"/>
      <c r="E859" s="5"/>
      <c r="F859" s="5"/>
      <c r="G859" s="5">
        <v>1</v>
      </c>
      <c r="H859" s="5"/>
      <c r="I859" s="20"/>
      <c r="J859" s="5"/>
      <c r="K859" s="5"/>
      <c r="L859" s="5"/>
      <c r="M859" s="20" t="s">
        <v>2085</v>
      </c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</row>
    <row r="860" spans="1:28" x14ac:dyDescent="0.25">
      <c r="A860" s="60"/>
      <c r="B860" s="5"/>
      <c r="C860" s="5"/>
      <c r="D860" s="5"/>
      <c r="E860" s="5"/>
      <c r="F860" s="5"/>
      <c r="G860" s="5"/>
      <c r="H860" s="5"/>
      <c r="I860" s="20"/>
      <c r="J860" s="5"/>
      <c r="K860" s="5"/>
      <c r="L860" s="5"/>
      <c r="M860" s="20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</row>
    <row r="861" spans="1:28" x14ac:dyDescent="0.25">
      <c r="A861" s="62"/>
      <c r="B861" s="5"/>
      <c r="C861" s="5"/>
      <c r="D861" s="5"/>
      <c r="E861" s="5"/>
      <c r="F861" s="5"/>
      <c r="G861" s="5"/>
      <c r="H861" s="5"/>
      <c r="I861" s="20"/>
      <c r="J861" s="5"/>
      <c r="K861" s="5"/>
      <c r="L861" s="5"/>
      <c r="M861" s="20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</row>
    <row r="862" spans="1:28" x14ac:dyDescent="0.25">
      <c r="A862" s="5"/>
      <c r="B862" s="5"/>
      <c r="C862" s="5"/>
      <c r="D862" s="5"/>
      <c r="E862" s="5"/>
      <c r="F862" s="5"/>
      <c r="G862" s="5"/>
      <c r="H862" s="5"/>
      <c r="I862" s="20"/>
      <c r="J862" s="5"/>
      <c r="K862" s="5"/>
      <c r="L862" s="5"/>
      <c r="M862" s="20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</row>
    <row r="863" spans="1:28" x14ac:dyDescent="0.25">
      <c r="A863" s="5"/>
      <c r="B863" s="5"/>
      <c r="C863" s="5"/>
      <c r="D863" s="5"/>
      <c r="E863" s="5"/>
      <c r="F863" s="5"/>
      <c r="G863" s="5"/>
      <c r="H863" s="5"/>
      <c r="I863" s="20"/>
      <c r="J863" s="5"/>
      <c r="K863" s="5"/>
      <c r="L863" s="5"/>
      <c r="M863" s="20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</row>
    <row r="864" spans="1:28" x14ac:dyDescent="0.25">
      <c r="A864" s="5"/>
      <c r="B864" s="5"/>
      <c r="C864" s="5"/>
      <c r="D864" s="5"/>
      <c r="E864" s="5"/>
      <c r="F864" s="5"/>
      <c r="G864" s="5"/>
      <c r="H864" s="5"/>
      <c r="I864" s="20"/>
      <c r="J864" s="5"/>
      <c r="K864" s="5"/>
      <c r="L864" s="5"/>
      <c r="M864" s="20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</row>
    <row r="865" spans="1:28" x14ac:dyDescent="0.25">
      <c r="A865" s="5"/>
      <c r="B865" s="5"/>
      <c r="C865" s="5"/>
      <c r="D865" s="5"/>
      <c r="E865" s="5"/>
      <c r="F865" s="5"/>
      <c r="G865" s="5"/>
      <c r="H865" s="5"/>
      <c r="I865" s="20"/>
      <c r="J865" s="5"/>
      <c r="K865" s="5"/>
      <c r="L865" s="5"/>
      <c r="M865" s="20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</row>
    <row r="866" spans="1:28" x14ac:dyDescent="0.25">
      <c r="A866" s="5"/>
      <c r="B866" s="5"/>
      <c r="C866" s="5"/>
      <c r="D866" s="5"/>
      <c r="E866" s="5"/>
      <c r="F866" s="5"/>
      <c r="G866" s="5"/>
      <c r="H866" s="5"/>
      <c r="I866" s="20"/>
      <c r="J866" s="5"/>
      <c r="K866" s="5"/>
      <c r="L866" s="5"/>
      <c r="M866" s="20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</row>
    <row r="867" spans="1:28" ht="24.6" customHeight="1" x14ac:dyDescent="0.25">
      <c r="A867" s="15"/>
      <c r="B867" s="4" t="s">
        <v>7</v>
      </c>
      <c r="C867" s="4">
        <f>SUM(C868:C899)</f>
        <v>0</v>
      </c>
      <c r="D867" s="4">
        <v>431</v>
      </c>
      <c r="E867" s="4" t="s">
        <v>770</v>
      </c>
      <c r="F867" s="4">
        <f>SUM(F868:F899)</f>
        <v>26</v>
      </c>
      <c r="G867" s="16">
        <f>SUM(G868:G899)</f>
        <v>0</v>
      </c>
      <c r="H867" s="16">
        <v>0</v>
      </c>
      <c r="I867" s="15"/>
      <c r="J867" s="16">
        <f>SUM(J868:J899)</f>
        <v>0</v>
      </c>
      <c r="K867" s="16">
        <f>SUM(K868:K899)</f>
        <v>0</v>
      </c>
      <c r="L867" s="16">
        <f>SUM(L868:L899)</f>
        <v>0</v>
      </c>
      <c r="M867" s="15"/>
      <c r="N867" s="16">
        <f>C867+G867+J867</f>
        <v>0</v>
      </c>
      <c r="O867" s="2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</row>
    <row r="868" spans="1:28" x14ac:dyDescent="0.25">
      <c r="A868" s="51" t="s">
        <v>771</v>
      </c>
      <c r="B868" s="6"/>
      <c r="C868" s="6"/>
      <c r="D868" s="6"/>
      <c r="E868" s="6"/>
      <c r="F868" s="6">
        <v>1</v>
      </c>
      <c r="G868" s="6"/>
      <c r="H868" s="6"/>
      <c r="I868" s="19"/>
      <c r="J868" s="6"/>
      <c r="K868" s="6"/>
      <c r="L868" s="6"/>
      <c r="M868" s="19"/>
      <c r="N868" s="6"/>
      <c r="O868" s="6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</row>
    <row r="869" spans="1:28" x14ac:dyDescent="0.25">
      <c r="A869" s="51" t="s">
        <v>772</v>
      </c>
      <c r="B869" s="6"/>
      <c r="C869" s="6"/>
      <c r="D869" s="6"/>
      <c r="E869" s="6"/>
      <c r="F869" s="6">
        <v>1</v>
      </c>
      <c r="G869" s="6"/>
      <c r="H869" s="6"/>
      <c r="I869" s="19"/>
      <c r="J869" s="6"/>
      <c r="K869" s="6"/>
      <c r="L869" s="6"/>
      <c r="M869" s="19"/>
      <c r="N869" s="6"/>
      <c r="O869" s="6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</row>
    <row r="870" spans="1:28" x14ac:dyDescent="0.25">
      <c r="A870" s="51" t="s">
        <v>773</v>
      </c>
      <c r="B870" s="6"/>
      <c r="C870" s="6"/>
      <c r="D870" s="6"/>
      <c r="E870" s="6"/>
      <c r="F870" s="6">
        <v>1</v>
      </c>
      <c r="G870" s="6"/>
      <c r="H870" s="6"/>
      <c r="I870" s="19"/>
      <c r="J870" s="6"/>
      <c r="K870" s="6"/>
      <c r="L870" s="6"/>
      <c r="M870" s="19"/>
      <c r="N870" s="6"/>
      <c r="O870" s="6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</row>
    <row r="871" spans="1:28" x14ac:dyDescent="0.25">
      <c r="A871" s="51" t="s">
        <v>59</v>
      </c>
      <c r="B871" s="6"/>
      <c r="C871" s="6"/>
      <c r="D871" s="6"/>
      <c r="E871" s="6"/>
      <c r="F871" s="6">
        <v>1</v>
      </c>
      <c r="G871" s="6"/>
      <c r="H871" s="6"/>
      <c r="I871" s="19"/>
      <c r="J871" s="6"/>
      <c r="K871" s="6"/>
      <c r="L871" s="6"/>
      <c r="M871" s="19"/>
      <c r="N871" s="6"/>
      <c r="O871" s="6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</row>
    <row r="872" spans="1:28" x14ac:dyDescent="0.25">
      <c r="A872" s="51" t="s">
        <v>774</v>
      </c>
      <c r="B872" s="6"/>
      <c r="C872" s="6"/>
      <c r="D872" s="6"/>
      <c r="E872" s="6"/>
      <c r="F872" s="6">
        <v>1</v>
      </c>
      <c r="G872" s="6"/>
      <c r="H872" s="6"/>
      <c r="I872" s="19"/>
      <c r="J872" s="6"/>
      <c r="K872" s="6"/>
      <c r="L872" s="6"/>
      <c r="M872" s="19"/>
      <c r="N872" s="6"/>
      <c r="O872" s="6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</row>
    <row r="873" spans="1:28" x14ac:dyDescent="0.25">
      <c r="A873" s="51" t="s">
        <v>775</v>
      </c>
      <c r="B873" s="6"/>
      <c r="C873" s="6"/>
      <c r="D873" s="6"/>
      <c r="E873" s="6"/>
      <c r="F873" s="6">
        <v>1</v>
      </c>
      <c r="G873" s="6"/>
      <c r="H873" s="6"/>
      <c r="I873" s="19"/>
      <c r="J873" s="6"/>
      <c r="K873" s="6"/>
      <c r="L873" s="6"/>
      <c r="M873" s="19"/>
      <c r="N873" s="6"/>
      <c r="O873" s="6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</row>
    <row r="874" spans="1:28" x14ac:dyDescent="0.25">
      <c r="A874" s="51" t="s">
        <v>776</v>
      </c>
      <c r="B874" s="6"/>
      <c r="C874" s="6"/>
      <c r="D874" s="6"/>
      <c r="E874" s="6"/>
      <c r="F874" s="6">
        <v>1</v>
      </c>
      <c r="G874" s="6"/>
      <c r="H874" s="6"/>
      <c r="I874" s="19"/>
      <c r="J874" s="6"/>
      <c r="K874" s="6"/>
      <c r="L874" s="6"/>
      <c r="M874" s="19"/>
      <c r="N874" s="6"/>
      <c r="O874" s="6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</row>
    <row r="875" spans="1:28" x14ac:dyDescent="0.25">
      <c r="A875" s="51" t="s">
        <v>777</v>
      </c>
      <c r="B875" s="6"/>
      <c r="C875" s="6"/>
      <c r="D875" s="6"/>
      <c r="E875" s="6"/>
      <c r="F875" s="6">
        <v>1</v>
      </c>
      <c r="G875" s="6"/>
      <c r="H875" s="6"/>
      <c r="I875" s="19"/>
      <c r="J875" s="6"/>
      <c r="K875" s="6"/>
      <c r="L875" s="6"/>
      <c r="M875" s="19"/>
      <c r="N875" s="6"/>
      <c r="O875" s="6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</row>
    <row r="876" spans="1:28" x14ac:dyDescent="0.25">
      <c r="A876" s="51" t="s">
        <v>778</v>
      </c>
      <c r="B876" s="6"/>
      <c r="C876" s="6"/>
      <c r="D876" s="6"/>
      <c r="E876" s="6"/>
      <c r="F876" s="6">
        <v>1</v>
      </c>
      <c r="G876" s="6"/>
      <c r="H876" s="6"/>
      <c r="I876" s="19"/>
      <c r="J876" s="6"/>
      <c r="K876" s="6"/>
      <c r="L876" s="6"/>
      <c r="M876" s="19"/>
      <c r="N876" s="6"/>
      <c r="O876" s="6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</row>
    <row r="877" spans="1:28" x14ac:dyDescent="0.25">
      <c r="A877" s="51" t="s">
        <v>779</v>
      </c>
      <c r="B877" s="6"/>
      <c r="C877" s="6"/>
      <c r="D877" s="6"/>
      <c r="E877" s="6"/>
      <c r="F877" s="6">
        <v>1</v>
      </c>
      <c r="G877" s="6"/>
      <c r="H877" s="6"/>
      <c r="I877" s="19"/>
      <c r="J877" s="6"/>
      <c r="K877" s="6"/>
      <c r="L877" s="6"/>
      <c r="M877" s="19"/>
      <c r="N877" s="6"/>
      <c r="O877" s="6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</row>
    <row r="878" spans="1:28" x14ac:dyDescent="0.25">
      <c r="A878" s="51" t="s">
        <v>780</v>
      </c>
      <c r="B878" s="6"/>
      <c r="C878" s="6"/>
      <c r="D878" s="6"/>
      <c r="E878" s="6"/>
      <c r="F878" s="6">
        <v>1</v>
      </c>
      <c r="G878" s="6"/>
      <c r="H878" s="6"/>
      <c r="I878" s="19"/>
      <c r="J878" s="6"/>
      <c r="K878" s="6"/>
      <c r="L878" s="6"/>
      <c r="M878" s="19"/>
      <c r="N878" s="6"/>
      <c r="O878" s="6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</row>
    <row r="879" spans="1:28" x14ac:dyDescent="0.25">
      <c r="A879" s="51" t="s">
        <v>781</v>
      </c>
      <c r="B879" s="5"/>
      <c r="C879" s="5"/>
      <c r="D879" s="5"/>
      <c r="E879" s="5"/>
      <c r="F879" s="5">
        <v>1</v>
      </c>
      <c r="G879" s="5"/>
      <c r="H879" s="5"/>
      <c r="I879" s="20"/>
      <c r="J879" s="5"/>
      <c r="K879" s="5"/>
      <c r="L879" s="5"/>
      <c r="M879" s="20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</row>
    <row r="880" spans="1:28" x14ac:dyDescent="0.25">
      <c r="A880" s="51" t="s">
        <v>782</v>
      </c>
      <c r="B880" s="5"/>
      <c r="C880" s="5"/>
      <c r="D880" s="5"/>
      <c r="E880" s="5"/>
      <c r="F880" s="5">
        <v>1</v>
      </c>
      <c r="G880" s="5"/>
      <c r="H880" s="5"/>
      <c r="I880" s="20"/>
      <c r="J880" s="5"/>
      <c r="K880" s="5"/>
      <c r="L880" s="5"/>
      <c r="M880" s="20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</row>
    <row r="881" spans="1:28" x14ac:dyDescent="0.25">
      <c r="A881" s="51" t="s">
        <v>783</v>
      </c>
      <c r="B881" s="5"/>
      <c r="C881" s="5"/>
      <c r="D881" s="5"/>
      <c r="E881" s="5"/>
      <c r="F881" s="5">
        <v>1</v>
      </c>
      <c r="G881" s="5"/>
      <c r="H881" s="5"/>
      <c r="I881" s="20"/>
      <c r="J881" s="5"/>
      <c r="K881" s="5"/>
      <c r="L881" s="5"/>
      <c r="M881" s="20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</row>
    <row r="882" spans="1:28" x14ac:dyDescent="0.25">
      <c r="A882" s="51" t="s">
        <v>784</v>
      </c>
      <c r="B882" s="5"/>
      <c r="C882" s="5"/>
      <c r="D882" s="5"/>
      <c r="E882" s="5"/>
      <c r="F882" s="5">
        <v>1</v>
      </c>
      <c r="G882" s="5"/>
      <c r="H882" s="5"/>
      <c r="I882" s="20"/>
      <c r="J882" s="5"/>
      <c r="K882" s="5"/>
      <c r="L882" s="5"/>
      <c r="M882" s="20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</row>
    <row r="883" spans="1:28" x14ac:dyDescent="0.25">
      <c r="A883" s="51" t="s">
        <v>785</v>
      </c>
      <c r="B883" s="5"/>
      <c r="C883" s="5"/>
      <c r="D883" s="5"/>
      <c r="E883" s="5"/>
      <c r="F883" s="5">
        <v>1</v>
      </c>
      <c r="G883" s="5"/>
      <c r="H883" s="5"/>
      <c r="I883" s="20"/>
      <c r="J883" s="5"/>
      <c r="K883" s="5"/>
      <c r="L883" s="5"/>
      <c r="M883" s="20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</row>
    <row r="884" spans="1:28" x14ac:dyDescent="0.25">
      <c r="A884" s="51" t="s">
        <v>786</v>
      </c>
      <c r="B884" s="5"/>
      <c r="C884" s="5"/>
      <c r="D884" s="5"/>
      <c r="E884" s="5"/>
      <c r="F884" s="5">
        <v>1</v>
      </c>
      <c r="G884" s="5"/>
      <c r="H884" s="5"/>
      <c r="I884" s="20"/>
      <c r="J884" s="5"/>
      <c r="K884" s="5"/>
      <c r="L884" s="5"/>
      <c r="M884" s="20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</row>
    <row r="885" spans="1:28" x14ac:dyDescent="0.25">
      <c r="A885" s="51" t="s">
        <v>787</v>
      </c>
      <c r="B885" s="5"/>
      <c r="C885" s="5"/>
      <c r="D885" s="5"/>
      <c r="E885" s="5"/>
      <c r="F885" s="5">
        <v>1</v>
      </c>
      <c r="G885" s="5"/>
      <c r="H885" s="5"/>
      <c r="I885" s="20"/>
      <c r="J885" s="5"/>
      <c r="K885" s="5"/>
      <c r="L885" s="5"/>
      <c r="M885" s="20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</row>
    <row r="886" spans="1:28" x14ac:dyDescent="0.25">
      <c r="A886" s="51" t="s">
        <v>788</v>
      </c>
      <c r="B886" s="5"/>
      <c r="C886" s="5"/>
      <c r="D886" s="5"/>
      <c r="E886" s="5"/>
      <c r="F886" s="5">
        <v>1</v>
      </c>
      <c r="G886" s="5"/>
      <c r="H886" s="5"/>
      <c r="I886" s="20"/>
      <c r="J886" s="5"/>
      <c r="K886" s="5"/>
      <c r="L886" s="5"/>
      <c r="M886" s="20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</row>
    <row r="887" spans="1:28" x14ac:dyDescent="0.25">
      <c r="A887" s="51" t="s">
        <v>789</v>
      </c>
      <c r="B887" s="5"/>
      <c r="C887" s="5"/>
      <c r="D887" s="5"/>
      <c r="E887" s="5"/>
      <c r="F887" s="5">
        <v>1</v>
      </c>
      <c r="G887" s="5"/>
      <c r="H887" s="5"/>
      <c r="I887" s="20"/>
      <c r="J887" s="5"/>
      <c r="K887" s="5"/>
      <c r="L887" s="5"/>
      <c r="M887" s="20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</row>
    <row r="888" spans="1:28" x14ac:dyDescent="0.25">
      <c r="A888" s="51" t="s">
        <v>790</v>
      </c>
      <c r="B888" s="5"/>
      <c r="C888" s="5"/>
      <c r="D888" s="5"/>
      <c r="E888" s="5"/>
      <c r="F888" s="5">
        <v>1</v>
      </c>
      <c r="G888" s="5"/>
      <c r="H888" s="5"/>
      <c r="I888" s="20"/>
      <c r="J888" s="5"/>
      <c r="K888" s="5"/>
      <c r="L888" s="5"/>
      <c r="M888" s="20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</row>
    <row r="889" spans="1:28" x14ac:dyDescent="0.25">
      <c r="A889" s="51" t="s">
        <v>791</v>
      </c>
      <c r="B889" s="5"/>
      <c r="C889" s="5"/>
      <c r="D889" s="5"/>
      <c r="E889" s="5"/>
      <c r="F889" s="5">
        <v>1</v>
      </c>
      <c r="G889" s="5"/>
      <c r="H889" s="5"/>
      <c r="I889" s="20"/>
      <c r="J889" s="5"/>
      <c r="K889" s="5"/>
      <c r="L889" s="5"/>
      <c r="M889" s="20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</row>
    <row r="890" spans="1:28" x14ac:dyDescent="0.25">
      <c r="A890" s="51" t="s">
        <v>792</v>
      </c>
      <c r="B890" s="5"/>
      <c r="C890" s="5"/>
      <c r="D890" s="5"/>
      <c r="E890" s="5"/>
      <c r="F890" s="5">
        <v>1</v>
      </c>
      <c r="G890" s="5"/>
      <c r="H890" s="5"/>
      <c r="I890" s="20"/>
      <c r="J890" s="5"/>
      <c r="K890" s="5"/>
      <c r="L890" s="5"/>
      <c r="M890" s="20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</row>
    <row r="891" spans="1:28" x14ac:dyDescent="0.25">
      <c r="A891" s="51" t="s">
        <v>793</v>
      </c>
      <c r="B891" s="5"/>
      <c r="C891" s="5"/>
      <c r="D891" s="5"/>
      <c r="E891" s="5"/>
      <c r="F891" s="5">
        <v>1</v>
      </c>
      <c r="G891" s="5"/>
      <c r="H891" s="5"/>
      <c r="I891" s="20"/>
      <c r="J891" s="5"/>
      <c r="K891" s="5"/>
      <c r="L891" s="5"/>
      <c r="M891" s="20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</row>
    <row r="892" spans="1:28" x14ac:dyDescent="0.25">
      <c r="A892" s="51" t="s">
        <v>794</v>
      </c>
      <c r="B892" s="5"/>
      <c r="C892" s="5"/>
      <c r="D892" s="5"/>
      <c r="E892" s="5"/>
      <c r="F892" s="5">
        <v>1</v>
      </c>
      <c r="G892" s="5"/>
      <c r="H892" s="5"/>
      <c r="I892" s="20"/>
      <c r="J892" s="5"/>
      <c r="K892" s="5"/>
      <c r="L892" s="5"/>
      <c r="M892" s="20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</row>
    <row r="893" spans="1:28" x14ac:dyDescent="0.25">
      <c r="A893" s="51" t="s">
        <v>795</v>
      </c>
      <c r="B893" s="5"/>
      <c r="C893" s="5"/>
      <c r="D893" s="5"/>
      <c r="E893" s="5"/>
      <c r="F893" s="5">
        <v>1</v>
      </c>
      <c r="G893" s="5"/>
      <c r="H893" s="5"/>
      <c r="I893" s="20"/>
      <c r="J893" s="5"/>
      <c r="K893" s="5"/>
      <c r="L893" s="5"/>
      <c r="M893" s="20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</row>
    <row r="894" spans="1:28" x14ac:dyDescent="0.25">
      <c r="A894" s="62"/>
      <c r="B894" s="5"/>
      <c r="C894" s="5"/>
      <c r="D894" s="5"/>
      <c r="E894" s="5"/>
      <c r="F894" s="5"/>
      <c r="G894" s="5"/>
      <c r="H894" s="5"/>
      <c r="I894" s="20"/>
      <c r="J894" s="5"/>
      <c r="K894" s="5"/>
      <c r="L894" s="5"/>
      <c r="M894" s="20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</row>
    <row r="895" spans="1:28" x14ac:dyDescent="0.25">
      <c r="A895" s="5"/>
      <c r="B895" s="5"/>
      <c r="C895" s="5"/>
      <c r="D895" s="5"/>
      <c r="E895" s="5"/>
      <c r="F895" s="5"/>
      <c r="G895" s="5"/>
      <c r="H895" s="5"/>
      <c r="I895" s="20"/>
      <c r="J895" s="5"/>
      <c r="K895" s="5"/>
      <c r="L895" s="5"/>
      <c r="M895" s="20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</row>
    <row r="896" spans="1:28" x14ac:dyDescent="0.25">
      <c r="A896" s="5"/>
      <c r="B896" s="5"/>
      <c r="C896" s="5"/>
      <c r="D896" s="5"/>
      <c r="E896" s="5"/>
      <c r="F896" s="5"/>
      <c r="G896" s="5"/>
      <c r="H896" s="5"/>
      <c r="I896" s="20"/>
      <c r="J896" s="5"/>
      <c r="K896" s="5"/>
      <c r="L896" s="5"/>
      <c r="M896" s="20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</row>
    <row r="897" spans="1:28" x14ac:dyDescent="0.25">
      <c r="A897" s="5"/>
      <c r="B897" s="5"/>
      <c r="C897" s="5"/>
      <c r="D897" s="5"/>
      <c r="E897" s="5"/>
      <c r="F897" s="5"/>
      <c r="G897" s="5"/>
      <c r="H897" s="5"/>
      <c r="I897" s="20"/>
      <c r="J897" s="5"/>
      <c r="K897" s="5"/>
      <c r="L897" s="5"/>
      <c r="M897" s="20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</row>
    <row r="898" spans="1:28" x14ac:dyDescent="0.25">
      <c r="A898" s="5"/>
      <c r="B898" s="5"/>
      <c r="C898" s="5"/>
      <c r="D898" s="5"/>
      <c r="E898" s="5"/>
      <c r="F898" s="5"/>
      <c r="G898" s="5"/>
      <c r="H898" s="5"/>
      <c r="I898" s="20"/>
      <c r="J898" s="5"/>
      <c r="K898" s="5"/>
      <c r="L898" s="5"/>
      <c r="M898" s="20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</row>
    <row r="899" spans="1:28" x14ac:dyDescent="0.25">
      <c r="A899" s="62"/>
      <c r="B899" s="5"/>
      <c r="C899" s="5"/>
      <c r="D899" s="5"/>
      <c r="E899" s="5"/>
      <c r="F899" s="5"/>
      <c r="G899" s="5"/>
      <c r="H899" s="5"/>
      <c r="I899" s="20"/>
      <c r="J899" s="5"/>
      <c r="K899" s="5"/>
      <c r="L899" s="5"/>
      <c r="M899" s="20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</row>
    <row r="900" spans="1:28" ht="22.9" customHeight="1" x14ac:dyDescent="0.25">
      <c r="B900" s="4" t="s">
        <v>7</v>
      </c>
      <c r="C900" s="4">
        <f>SUM(C901:C932)</f>
        <v>0</v>
      </c>
      <c r="D900" s="4">
        <v>432</v>
      </c>
      <c r="E900" s="4" t="s">
        <v>770</v>
      </c>
      <c r="F900" s="4">
        <f>SUM(F901:F932)</f>
        <v>13</v>
      </c>
      <c r="G900" s="16">
        <f>SUM(G901:G932)</f>
        <v>0</v>
      </c>
      <c r="H900" s="16">
        <v>0</v>
      </c>
      <c r="I900" s="15"/>
      <c r="J900" s="16">
        <f>SUM(J901:J932)</f>
        <v>0</v>
      </c>
      <c r="K900" s="16">
        <f>SUM(K901:K932)</f>
        <v>1</v>
      </c>
      <c r="L900" s="16">
        <f>SUM(L901:L932)</f>
        <v>0</v>
      </c>
      <c r="M900" s="15"/>
      <c r="N900" s="16">
        <f>C900+G900+J900</f>
        <v>0</v>
      </c>
      <c r="O900" s="2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</row>
    <row r="901" spans="1:28" x14ac:dyDescent="0.25">
      <c r="A901" s="51" t="s">
        <v>796</v>
      </c>
      <c r="B901" s="6"/>
      <c r="C901" s="6"/>
      <c r="D901" s="6"/>
      <c r="E901" s="6"/>
      <c r="F901" s="6">
        <v>1</v>
      </c>
      <c r="G901" s="6"/>
      <c r="H901" s="6"/>
      <c r="I901" s="19"/>
      <c r="J901" s="6"/>
      <c r="K901" s="6"/>
      <c r="L901" s="6"/>
      <c r="M901" s="19"/>
      <c r="N901" s="6"/>
      <c r="O901" s="6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</row>
    <row r="902" spans="1:28" x14ac:dyDescent="0.25">
      <c r="A902" s="51" t="s">
        <v>797</v>
      </c>
      <c r="B902" s="6"/>
      <c r="C902" s="6"/>
      <c r="D902" s="6"/>
      <c r="E902" s="6"/>
      <c r="F902" s="6">
        <v>1</v>
      </c>
      <c r="G902" s="6"/>
      <c r="H902" s="6"/>
      <c r="I902" s="19"/>
      <c r="J902" s="6"/>
      <c r="K902" s="6"/>
      <c r="L902" s="6"/>
      <c r="M902" s="19"/>
      <c r="N902" s="6"/>
      <c r="O902" s="6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</row>
    <row r="903" spans="1:28" x14ac:dyDescent="0.25">
      <c r="A903" s="51" t="s">
        <v>798</v>
      </c>
      <c r="B903" s="6"/>
      <c r="C903" s="6"/>
      <c r="D903" s="6"/>
      <c r="E903" s="6"/>
      <c r="F903" s="6">
        <v>1</v>
      </c>
      <c r="G903" s="6"/>
      <c r="H903" s="6"/>
      <c r="I903" s="19"/>
      <c r="J903" s="6"/>
      <c r="K903" s="6"/>
      <c r="L903" s="6"/>
      <c r="M903" s="19"/>
      <c r="N903" s="6"/>
      <c r="O903" s="6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</row>
    <row r="904" spans="1:28" x14ac:dyDescent="0.25">
      <c r="A904" s="51" t="s">
        <v>799</v>
      </c>
      <c r="B904" s="6"/>
      <c r="C904" s="6"/>
      <c r="D904" s="6"/>
      <c r="E904" s="6"/>
      <c r="F904" s="6">
        <v>1</v>
      </c>
      <c r="G904" s="6"/>
      <c r="H904" s="6"/>
      <c r="I904" s="19"/>
      <c r="J904" s="6"/>
      <c r="K904" s="6"/>
      <c r="L904" s="6"/>
      <c r="M904" s="19"/>
      <c r="N904" s="6"/>
      <c r="O904" s="6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</row>
    <row r="905" spans="1:28" x14ac:dyDescent="0.25">
      <c r="A905" s="51" t="s">
        <v>800</v>
      </c>
      <c r="B905" s="6"/>
      <c r="C905" s="6"/>
      <c r="D905" s="6"/>
      <c r="E905" s="6"/>
      <c r="F905" s="6">
        <v>1</v>
      </c>
      <c r="G905" s="6"/>
      <c r="H905" s="6"/>
      <c r="I905" s="19"/>
      <c r="J905" s="6"/>
      <c r="K905" s="6"/>
      <c r="L905" s="6"/>
      <c r="M905" s="19"/>
      <c r="N905" s="6"/>
      <c r="O905" s="6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</row>
    <row r="906" spans="1:28" x14ac:dyDescent="0.25">
      <c r="A906" s="51" t="s">
        <v>801</v>
      </c>
      <c r="B906" s="6"/>
      <c r="C906" s="6"/>
      <c r="D906" s="6"/>
      <c r="E906" s="6"/>
      <c r="F906" s="6">
        <v>1</v>
      </c>
      <c r="G906" s="6"/>
      <c r="H906" s="6"/>
      <c r="I906" s="19"/>
      <c r="J906" s="6"/>
      <c r="K906" s="6"/>
      <c r="L906" s="6"/>
      <c r="M906" s="19"/>
      <c r="N906" s="6"/>
      <c r="O906" s="6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</row>
    <row r="907" spans="1:28" x14ac:dyDescent="0.25">
      <c r="A907" s="51" t="s">
        <v>2090</v>
      </c>
      <c r="B907" s="6"/>
      <c r="C907" s="6"/>
      <c r="D907" s="6"/>
      <c r="E907" s="6"/>
      <c r="F907" s="6">
        <v>1</v>
      </c>
      <c r="G907" s="6"/>
      <c r="H907" s="6"/>
      <c r="I907" s="19"/>
      <c r="J907" s="6"/>
      <c r="K907" s="6">
        <v>1</v>
      </c>
      <c r="L907" s="6"/>
      <c r="M907" s="19" t="s">
        <v>2091</v>
      </c>
      <c r="N907" s="6"/>
      <c r="O907" s="6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</row>
    <row r="908" spans="1:28" x14ac:dyDescent="0.25">
      <c r="A908" s="51" t="s">
        <v>803</v>
      </c>
      <c r="B908" s="6"/>
      <c r="C908" s="6"/>
      <c r="D908" s="6"/>
      <c r="E908" s="6"/>
      <c r="F908" s="6">
        <v>1</v>
      </c>
      <c r="G908" s="6"/>
      <c r="H908" s="6"/>
      <c r="I908" s="19"/>
      <c r="J908" s="6"/>
      <c r="K908" s="6"/>
      <c r="L908" s="6"/>
      <c r="M908" s="19"/>
      <c r="N908" s="6"/>
      <c r="O908" s="6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</row>
    <row r="909" spans="1:28" x14ac:dyDescent="0.25">
      <c r="A909" s="51" t="s">
        <v>804</v>
      </c>
      <c r="B909" s="6"/>
      <c r="C909" s="6"/>
      <c r="D909" s="6"/>
      <c r="E909" s="6"/>
      <c r="F909" s="6">
        <v>1</v>
      </c>
      <c r="G909" s="6"/>
      <c r="H909" s="6"/>
      <c r="I909" s="19"/>
      <c r="J909" s="6"/>
      <c r="K909" s="6"/>
      <c r="L909" s="6"/>
      <c r="M909" s="19"/>
      <c r="N909" s="6"/>
      <c r="O909" s="6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</row>
    <row r="910" spans="1:28" x14ac:dyDescent="0.25">
      <c r="A910" s="51" t="s">
        <v>805</v>
      </c>
      <c r="B910" s="6"/>
      <c r="C910" s="6"/>
      <c r="D910" s="6"/>
      <c r="E910" s="6"/>
      <c r="F910" s="6">
        <v>1</v>
      </c>
      <c r="G910" s="6"/>
      <c r="H910" s="6"/>
      <c r="I910" s="19"/>
      <c r="J910" s="6"/>
      <c r="K910" s="6"/>
      <c r="L910" s="6"/>
      <c r="M910" s="19"/>
      <c r="N910" s="6"/>
      <c r="O910" s="6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</row>
    <row r="911" spans="1:28" x14ac:dyDescent="0.25">
      <c r="A911" s="51" t="s">
        <v>806</v>
      </c>
      <c r="B911" s="6"/>
      <c r="C911" s="6"/>
      <c r="D911" s="6"/>
      <c r="E911" s="6"/>
      <c r="F911" s="6">
        <v>1</v>
      </c>
      <c r="G911" s="6"/>
      <c r="H911" s="6"/>
      <c r="I911" s="19"/>
      <c r="J911" s="6"/>
      <c r="K911" s="6"/>
      <c r="L911" s="6"/>
      <c r="M911" s="19"/>
      <c r="N911" s="6"/>
      <c r="O911" s="6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</row>
    <row r="912" spans="1:28" x14ac:dyDescent="0.25">
      <c r="A912" s="51" t="s">
        <v>807</v>
      </c>
      <c r="B912" s="5"/>
      <c r="C912" s="5"/>
      <c r="D912" s="5"/>
      <c r="E912" s="5"/>
      <c r="F912" s="5">
        <v>1</v>
      </c>
      <c r="G912" s="5"/>
      <c r="H912" s="5"/>
      <c r="I912" s="20"/>
      <c r="J912" s="5"/>
      <c r="K912" s="5"/>
      <c r="L912" s="5"/>
      <c r="M912" s="20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</row>
    <row r="913" spans="1:28" x14ac:dyDescent="0.25">
      <c r="A913" s="51" t="s">
        <v>808</v>
      </c>
      <c r="B913" s="5"/>
      <c r="C913" s="5"/>
      <c r="D913" s="5"/>
      <c r="E913" s="5"/>
      <c r="F913" s="5">
        <v>1</v>
      </c>
      <c r="G913" s="5"/>
      <c r="H913" s="5"/>
      <c r="I913" s="20"/>
      <c r="J913" s="5"/>
      <c r="K913" s="5"/>
      <c r="L913" s="5"/>
      <c r="M913" s="20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</row>
    <row r="914" spans="1:28" x14ac:dyDescent="0.25">
      <c r="A914" s="5"/>
      <c r="B914" s="5"/>
      <c r="C914" s="5"/>
      <c r="D914" s="5"/>
      <c r="E914" s="5"/>
      <c r="F914" s="5"/>
      <c r="G914" s="5"/>
      <c r="H914" s="5"/>
      <c r="I914" s="20"/>
      <c r="J914" s="5"/>
      <c r="K914" s="5"/>
      <c r="L914" s="5"/>
      <c r="M914" s="20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</row>
    <row r="915" spans="1:28" x14ac:dyDescent="0.25">
      <c r="A915" s="5"/>
      <c r="B915" s="5"/>
      <c r="C915" s="5"/>
      <c r="D915" s="5"/>
      <c r="E915" s="5"/>
      <c r="F915" s="5"/>
      <c r="G915" s="5"/>
      <c r="H915" s="5"/>
      <c r="I915" s="20"/>
      <c r="J915" s="5"/>
      <c r="K915" s="5"/>
      <c r="L915" s="5"/>
      <c r="M915" s="20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</row>
    <row r="916" spans="1:28" x14ac:dyDescent="0.25">
      <c r="A916" s="5"/>
      <c r="B916" s="5"/>
      <c r="C916" s="5"/>
      <c r="D916" s="5"/>
      <c r="E916" s="5"/>
      <c r="F916" s="5"/>
      <c r="G916" s="5"/>
      <c r="H916" s="5"/>
      <c r="I916" s="20"/>
      <c r="J916" s="5"/>
      <c r="K916" s="5"/>
      <c r="L916" s="5"/>
      <c r="M916" s="20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</row>
    <row r="917" spans="1:28" x14ac:dyDescent="0.25">
      <c r="A917" s="5"/>
      <c r="B917" s="5"/>
      <c r="C917" s="5"/>
      <c r="D917" s="5"/>
      <c r="E917" s="5"/>
      <c r="F917" s="5"/>
      <c r="G917" s="5"/>
      <c r="H917" s="5"/>
      <c r="I917" s="20"/>
      <c r="J917" s="5"/>
      <c r="K917" s="5"/>
      <c r="L917" s="5"/>
      <c r="M917" s="20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</row>
    <row r="918" spans="1:28" x14ac:dyDescent="0.25">
      <c r="A918" s="5"/>
      <c r="B918" s="5"/>
      <c r="C918" s="5"/>
      <c r="D918" s="5"/>
      <c r="E918" s="5"/>
      <c r="F918" s="5"/>
      <c r="G918" s="5"/>
      <c r="H918" s="5"/>
      <c r="I918" s="20"/>
      <c r="J918" s="5"/>
      <c r="K918" s="5"/>
      <c r="L918" s="5"/>
      <c r="M918" s="20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</row>
    <row r="919" spans="1:28" x14ac:dyDescent="0.25">
      <c r="A919" s="5"/>
      <c r="B919" s="5"/>
      <c r="C919" s="5"/>
      <c r="D919" s="5"/>
      <c r="E919" s="5"/>
      <c r="F919" s="5"/>
      <c r="G919" s="5"/>
      <c r="H919" s="5"/>
      <c r="I919" s="20"/>
      <c r="J919" s="5"/>
      <c r="K919" s="5"/>
      <c r="L919" s="5"/>
      <c r="M919" s="20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</row>
    <row r="920" spans="1:28" x14ac:dyDescent="0.25">
      <c r="A920" s="5"/>
      <c r="B920" s="5"/>
      <c r="C920" s="5"/>
      <c r="D920" s="5"/>
      <c r="E920" s="5"/>
      <c r="F920" s="5"/>
      <c r="G920" s="5"/>
      <c r="H920" s="5"/>
      <c r="I920" s="20"/>
      <c r="J920" s="5"/>
      <c r="K920" s="5"/>
      <c r="L920" s="5"/>
      <c r="M920" s="20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</row>
    <row r="921" spans="1:28" x14ac:dyDescent="0.25">
      <c r="A921" s="5"/>
      <c r="B921" s="5"/>
      <c r="C921" s="5"/>
      <c r="D921" s="5"/>
      <c r="E921" s="5"/>
      <c r="F921" s="5"/>
      <c r="G921" s="5"/>
      <c r="H921" s="5"/>
      <c r="I921" s="20"/>
      <c r="J921" s="5"/>
      <c r="K921" s="5"/>
      <c r="L921" s="5"/>
      <c r="M921" s="20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</row>
    <row r="922" spans="1:28" x14ac:dyDescent="0.25">
      <c r="A922" s="5"/>
      <c r="B922" s="5"/>
      <c r="C922" s="5"/>
      <c r="D922" s="5"/>
      <c r="E922" s="5"/>
      <c r="F922" s="5"/>
      <c r="G922" s="5"/>
      <c r="H922" s="5"/>
      <c r="I922" s="20"/>
      <c r="J922" s="5"/>
      <c r="K922" s="5"/>
      <c r="L922" s="5"/>
      <c r="M922" s="20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</row>
    <row r="923" spans="1:28" x14ac:dyDescent="0.25">
      <c r="A923" s="5"/>
      <c r="B923" s="5"/>
      <c r="C923" s="5"/>
      <c r="D923" s="5"/>
      <c r="E923" s="5"/>
      <c r="F923" s="5"/>
      <c r="G923" s="5"/>
      <c r="H923" s="5"/>
      <c r="I923" s="20"/>
      <c r="J923" s="5"/>
      <c r="K923" s="5"/>
      <c r="L923" s="5"/>
      <c r="M923" s="20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</row>
    <row r="924" spans="1:28" x14ac:dyDescent="0.25">
      <c r="A924" s="5"/>
      <c r="B924" s="5"/>
      <c r="C924" s="5"/>
      <c r="D924" s="5"/>
      <c r="E924" s="5"/>
      <c r="F924" s="5"/>
      <c r="G924" s="5"/>
      <c r="H924" s="5"/>
      <c r="I924" s="20"/>
      <c r="J924" s="5"/>
      <c r="K924" s="5"/>
      <c r="L924" s="5"/>
      <c r="M924" s="20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</row>
    <row r="925" spans="1:28" x14ac:dyDescent="0.25">
      <c r="A925" s="5"/>
      <c r="B925" s="5"/>
      <c r="C925" s="5"/>
      <c r="D925" s="5"/>
      <c r="E925" s="5"/>
      <c r="F925" s="5"/>
      <c r="G925" s="5"/>
      <c r="H925" s="5"/>
      <c r="I925" s="20"/>
      <c r="J925" s="5"/>
      <c r="K925" s="5"/>
      <c r="L925" s="5"/>
      <c r="M925" s="20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spans="1:28" x14ac:dyDescent="0.25">
      <c r="A926" s="5"/>
      <c r="B926" s="5"/>
      <c r="C926" s="5"/>
      <c r="D926" s="5"/>
      <c r="E926" s="5"/>
      <c r="F926" s="5"/>
      <c r="G926" s="5"/>
      <c r="H926" s="5"/>
      <c r="I926" s="20"/>
      <c r="J926" s="5"/>
      <c r="K926" s="5"/>
      <c r="L926" s="5"/>
      <c r="M926" s="20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</row>
    <row r="927" spans="1:28" x14ac:dyDescent="0.25">
      <c r="A927" s="5"/>
      <c r="B927" s="5"/>
      <c r="C927" s="5"/>
      <c r="D927" s="5"/>
      <c r="E927" s="5"/>
      <c r="F927" s="5"/>
      <c r="G927" s="5"/>
      <c r="H927" s="5"/>
      <c r="I927" s="20"/>
      <c r="J927" s="5"/>
      <c r="K927" s="5"/>
      <c r="L927" s="5"/>
      <c r="M927" s="20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</row>
    <row r="928" spans="1:28" x14ac:dyDescent="0.25">
      <c r="A928" s="5"/>
      <c r="B928" s="5"/>
      <c r="C928" s="5"/>
      <c r="D928" s="5"/>
      <c r="E928" s="5"/>
      <c r="F928" s="5"/>
      <c r="G928" s="5"/>
      <c r="H928" s="5"/>
      <c r="I928" s="20"/>
      <c r="J928" s="5"/>
      <c r="K928" s="5"/>
      <c r="L928" s="5"/>
      <c r="M928" s="20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</row>
    <row r="929" spans="1:28" x14ac:dyDescent="0.25">
      <c r="A929" s="5"/>
      <c r="B929" s="5"/>
      <c r="C929" s="5"/>
      <c r="D929" s="5"/>
      <c r="E929" s="5"/>
      <c r="F929" s="5"/>
      <c r="G929" s="5"/>
      <c r="H929" s="5"/>
      <c r="I929" s="20"/>
      <c r="J929" s="5"/>
      <c r="K929" s="5"/>
      <c r="L929" s="5"/>
      <c r="M929" s="20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</row>
    <row r="930" spans="1:28" x14ac:dyDescent="0.25">
      <c r="A930" s="5"/>
      <c r="B930" s="5"/>
      <c r="C930" s="5"/>
      <c r="D930" s="5"/>
      <c r="E930" s="5"/>
      <c r="F930" s="5"/>
      <c r="G930" s="5"/>
      <c r="H930" s="5"/>
      <c r="I930" s="20"/>
      <c r="J930" s="5"/>
      <c r="K930" s="5"/>
      <c r="L930" s="5"/>
      <c r="M930" s="20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</row>
    <row r="931" spans="1:28" x14ac:dyDescent="0.25">
      <c r="A931" s="5"/>
      <c r="B931" s="5"/>
      <c r="C931" s="5"/>
      <c r="D931" s="5"/>
      <c r="E931" s="5"/>
      <c r="F931" s="5"/>
      <c r="G931" s="5"/>
      <c r="H931" s="5"/>
      <c r="I931" s="20"/>
      <c r="J931" s="5"/>
      <c r="K931" s="5"/>
      <c r="L931" s="5"/>
      <c r="M931" s="20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</row>
    <row r="932" spans="1:28" x14ac:dyDescent="0.25">
      <c r="A932" s="5"/>
      <c r="B932" s="5"/>
      <c r="C932" s="5"/>
      <c r="D932" s="5"/>
      <c r="E932" s="5"/>
      <c r="F932" s="5"/>
      <c r="G932" s="5"/>
      <c r="H932" s="5"/>
      <c r="I932" s="20"/>
      <c r="J932" s="5"/>
      <c r="K932" s="5"/>
      <c r="L932" s="5"/>
      <c r="M932" s="20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</row>
    <row r="933" spans="1:28" ht="19.899999999999999" customHeight="1" x14ac:dyDescent="0.25">
      <c r="A933" s="15"/>
      <c r="B933" s="4" t="s">
        <v>7</v>
      </c>
      <c r="C933" s="4">
        <f>SUM(C934:C965)</f>
        <v>16</v>
      </c>
      <c r="D933" s="4">
        <v>631</v>
      </c>
      <c r="E933" s="4" t="s">
        <v>809</v>
      </c>
      <c r="F933" s="4">
        <f>SUM(F934:F965)</f>
        <v>1</v>
      </c>
      <c r="G933" s="16">
        <f>SUM(G934:G965)</f>
        <v>0</v>
      </c>
      <c r="H933" s="16">
        <v>0</v>
      </c>
      <c r="I933" s="15"/>
      <c r="J933" s="16">
        <f>SUM(J934:J965)</f>
        <v>0</v>
      </c>
      <c r="K933" s="16">
        <f>SUM(K934:K965)</f>
        <v>0</v>
      </c>
      <c r="L933" s="16">
        <f>SUM(L934:L965)</f>
        <v>0</v>
      </c>
      <c r="M933" s="15"/>
      <c r="N933" s="16">
        <f>C933+G933+J933</f>
        <v>16</v>
      </c>
      <c r="O933" s="2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</row>
    <row r="934" spans="1:28" x14ac:dyDescent="0.25">
      <c r="A934" s="51" t="s">
        <v>810</v>
      </c>
      <c r="B934" s="6"/>
      <c r="C934" s="6">
        <v>1</v>
      </c>
      <c r="D934" s="6"/>
      <c r="E934" s="6"/>
      <c r="F934" s="6"/>
      <c r="G934" s="6"/>
      <c r="H934" s="6"/>
      <c r="I934" s="19"/>
      <c r="J934" s="6"/>
      <c r="K934" s="6"/>
      <c r="L934" s="6"/>
      <c r="M934" s="19"/>
      <c r="N934" s="6"/>
      <c r="O934" s="6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</row>
    <row r="935" spans="1:28" x14ac:dyDescent="0.25">
      <c r="A935" s="51" t="s">
        <v>811</v>
      </c>
      <c r="B935" s="6"/>
      <c r="C935" s="6">
        <v>1</v>
      </c>
      <c r="D935" s="6"/>
      <c r="E935" s="6"/>
      <c r="F935" s="6"/>
      <c r="G935" s="6"/>
      <c r="H935" s="6"/>
      <c r="I935" s="19"/>
      <c r="J935" s="6"/>
      <c r="K935" s="6"/>
      <c r="L935" s="6"/>
      <c r="M935" s="19"/>
      <c r="N935" s="6"/>
      <c r="O935" s="6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</row>
    <row r="936" spans="1:28" x14ac:dyDescent="0.25">
      <c r="A936" s="51" t="s">
        <v>812</v>
      </c>
      <c r="B936" s="6"/>
      <c r="C936" s="6">
        <v>1</v>
      </c>
      <c r="D936" s="6"/>
      <c r="E936" s="6"/>
      <c r="F936" s="6"/>
      <c r="G936" s="6"/>
      <c r="H936" s="6"/>
      <c r="I936" s="19"/>
      <c r="J936" s="6"/>
      <c r="K936" s="6"/>
      <c r="L936" s="6"/>
      <c r="M936" s="19"/>
      <c r="N936" s="6"/>
      <c r="O936" s="6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</row>
    <row r="937" spans="1:28" x14ac:dyDescent="0.25">
      <c r="A937" s="51" t="s">
        <v>813</v>
      </c>
      <c r="B937" s="6"/>
      <c r="C937" s="6">
        <v>1</v>
      </c>
      <c r="D937" s="6"/>
      <c r="E937" s="6"/>
      <c r="F937" s="6"/>
      <c r="G937" s="6"/>
      <c r="H937" s="6"/>
      <c r="I937" s="19"/>
      <c r="J937" s="6"/>
      <c r="K937" s="6"/>
      <c r="L937" s="6"/>
      <c r="M937" s="19"/>
      <c r="N937" s="6"/>
      <c r="O937" s="6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</row>
    <row r="938" spans="1:28" x14ac:dyDescent="0.25">
      <c r="A938" s="51" t="s">
        <v>814</v>
      </c>
      <c r="B938" s="6"/>
      <c r="C938" s="6">
        <v>1</v>
      </c>
      <c r="D938" s="6"/>
      <c r="E938" s="6"/>
      <c r="F938" s="6"/>
      <c r="G938" s="6"/>
      <c r="H938" s="6"/>
      <c r="I938" s="19"/>
      <c r="J938" s="6"/>
      <c r="K938" s="6"/>
      <c r="L938" s="6"/>
      <c r="M938" s="19"/>
      <c r="N938" s="6"/>
      <c r="O938" s="6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</row>
    <row r="939" spans="1:28" x14ac:dyDescent="0.25">
      <c r="A939" s="51" t="s">
        <v>815</v>
      </c>
      <c r="B939" s="6"/>
      <c r="C939" s="6">
        <v>1</v>
      </c>
      <c r="D939" s="6"/>
      <c r="E939" s="6"/>
      <c r="F939" s="6"/>
      <c r="G939" s="6"/>
      <c r="H939" s="6"/>
      <c r="I939" s="19"/>
      <c r="J939" s="6"/>
      <c r="K939" s="6"/>
      <c r="L939" s="6"/>
      <c r="M939" s="19"/>
      <c r="N939" s="6"/>
      <c r="O939" s="6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</row>
    <row r="940" spans="1:28" x14ac:dyDescent="0.25">
      <c r="A940" s="51" t="s">
        <v>816</v>
      </c>
      <c r="B940" s="6"/>
      <c r="C940" s="6">
        <v>1</v>
      </c>
      <c r="D940" s="6"/>
      <c r="E940" s="6"/>
      <c r="F940" s="6"/>
      <c r="G940" s="6"/>
      <c r="H940" s="6"/>
      <c r="I940" s="19"/>
      <c r="J940" s="6"/>
      <c r="K940" s="6"/>
      <c r="L940" s="6"/>
      <c r="M940" s="19"/>
      <c r="N940" s="6"/>
      <c r="O940" s="6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</row>
    <row r="941" spans="1:28" x14ac:dyDescent="0.25">
      <c r="A941" s="51" t="s">
        <v>817</v>
      </c>
      <c r="B941" s="6"/>
      <c r="C941" s="6">
        <v>1</v>
      </c>
      <c r="D941" s="6"/>
      <c r="E941" s="6"/>
      <c r="F941" s="6"/>
      <c r="G941" s="6"/>
      <c r="H941" s="6"/>
      <c r="I941" s="19"/>
      <c r="J941" s="6"/>
      <c r="K941" s="6"/>
      <c r="L941" s="6"/>
      <c r="M941" s="19"/>
      <c r="N941" s="6"/>
      <c r="O941" s="6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</row>
    <row r="942" spans="1:28" x14ac:dyDescent="0.25">
      <c r="A942" s="51" t="s">
        <v>818</v>
      </c>
      <c r="B942" s="6"/>
      <c r="C942" s="6">
        <v>1</v>
      </c>
      <c r="D942" s="6"/>
      <c r="E942" s="6"/>
      <c r="F942" s="6"/>
      <c r="G942" s="6"/>
      <c r="H942" s="6"/>
      <c r="I942" s="19"/>
      <c r="J942" s="6"/>
      <c r="K942" s="6"/>
      <c r="L942" s="6"/>
      <c r="M942" s="19"/>
      <c r="N942" s="6"/>
      <c r="O942" s="6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</row>
    <row r="943" spans="1:28" x14ac:dyDescent="0.25">
      <c r="A943" s="51" t="s">
        <v>819</v>
      </c>
      <c r="B943" s="6"/>
      <c r="C943" s="6">
        <v>1</v>
      </c>
      <c r="D943" s="6"/>
      <c r="E943" s="6"/>
      <c r="F943" s="6"/>
      <c r="G943" s="6"/>
      <c r="H943" s="6"/>
      <c r="I943" s="19"/>
      <c r="J943" s="6"/>
      <c r="K943" s="6"/>
      <c r="L943" s="6"/>
      <c r="M943" s="19"/>
      <c r="N943" s="6"/>
      <c r="O943" s="6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</row>
    <row r="944" spans="1:28" x14ac:dyDescent="0.25">
      <c r="A944" s="51" t="s">
        <v>820</v>
      </c>
      <c r="B944" s="6"/>
      <c r="C944" s="6">
        <v>1</v>
      </c>
      <c r="D944" s="6"/>
      <c r="E944" s="6"/>
      <c r="F944" s="6"/>
      <c r="G944" s="6"/>
      <c r="H944" s="6"/>
      <c r="I944" s="19"/>
      <c r="J944" s="6"/>
      <c r="K944" s="6"/>
      <c r="L944" s="6"/>
      <c r="M944" s="19"/>
      <c r="N944" s="6"/>
      <c r="O944" s="6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</row>
    <row r="945" spans="1:28" x14ac:dyDescent="0.25">
      <c r="A945" s="51" t="s">
        <v>821</v>
      </c>
      <c r="B945" s="5"/>
      <c r="C945" s="5">
        <v>1</v>
      </c>
      <c r="D945" s="5"/>
      <c r="E945" s="5"/>
      <c r="F945" s="5"/>
      <c r="G945" s="5"/>
      <c r="H945" s="5"/>
      <c r="I945" s="20"/>
      <c r="J945" s="5"/>
      <c r="K945" s="5"/>
      <c r="L945" s="5"/>
      <c r="M945" s="20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</row>
    <row r="946" spans="1:28" x14ac:dyDescent="0.25">
      <c r="A946" s="51" t="s">
        <v>822</v>
      </c>
      <c r="B946" s="5"/>
      <c r="C946" s="5">
        <v>1</v>
      </c>
      <c r="D946" s="5"/>
      <c r="E946" s="5"/>
      <c r="F946" s="5"/>
      <c r="G946" s="5"/>
      <c r="H946" s="5"/>
      <c r="I946" s="20"/>
      <c r="J946" s="5"/>
      <c r="K946" s="5"/>
      <c r="L946" s="5"/>
      <c r="M946" s="20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</row>
    <row r="947" spans="1:28" x14ac:dyDescent="0.25">
      <c r="A947" s="51" t="s">
        <v>823</v>
      </c>
      <c r="B947" s="5"/>
      <c r="C947" s="5">
        <v>1</v>
      </c>
      <c r="D947" s="5"/>
      <c r="E947" s="5"/>
      <c r="F947" s="5"/>
      <c r="G947" s="5"/>
      <c r="H947" s="5"/>
      <c r="I947" s="20"/>
      <c r="J947" s="5"/>
      <c r="K947" s="5"/>
      <c r="L947" s="5"/>
      <c r="M947" s="20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</row>
    <row r="948" spans="1:28" x14ac:dyDescent="0.25">
      <c r="A948" s="51" t="s">
        <v>824</v>
      </c>
      <c r="B948" s="5"/>
      <c r="C948" s="5">
        <v>1</v>
      </c>
      <c r="D948" s="5"/>
      <c r="E948" s="5"/>
      <c r="F948" s="5"/>
      <c r="G948" s="5"/>
      <c r="H948" s="5"/>
      <c r="I948" s="20"/>
      <c r="J948" s="5"/>
      <c r="K948" s="5"/>
      <c r="L948" s="5"/>
      <c r="M948" s="20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</row>
    <row r="949" spans="1:28" x14ac:dyDescent="0.25">
      <c r="A949" s="51" t="s">
        <v>825</v>
      </c>
      <c r="B949" s="5"/>
      <c r="C949" s="5">
        <v>1</v>
      </c>
      <c r="D949" s="5"/>
      <c r="E949" s="5"/>
      <c r="F949" s="5"/>
      <c r="G949" s="5"/>
      <c r="H949" s="5"/>
      <c r="I949" s="20"/>
      <c r="J949" s="5"/>
      <c r="K949" s="5"/>
      <c r="L949" s="5"/>
      <c r="M949" s="20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</row>
    <row r="950" spans="1:28" x14ac:dyDescent="0.25">
      <c r="A950" s="51" t="s">
        <v>826</v>
      </c>
      <c r="B950" s="5"/>
      <c r="C950" s="5"/>
      <c r="D950" s="5"/>
      <c r="E950" s="5"/>
      <c r="F950" s="5">
        <v>1</v>
      </c>
      <c r="G950" s="5"/>
      <c r="H950" s="5"/>
      <c r="I950" s="20"/>
      <c r="J950" s="5"/>
      <c r="K950" s="5"/>
      <c r="L950" s="5"/>
      <c r="M950" s="20" t="s">
        <v>2063</v>
      </c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</row>
    <row r="951" spans="1:28" x14ac:dyDescent="0.25">
      <c r="A951" s="5"/>
      <c r="B951" s="5"/>
      <c r="C951" s="5"/>
      <c r="D951" s="5"/>
      <c r="E951" s="5"/>
      <c r="F951" s="5"/>
      <c r="G951" s="5"/>
      <c r="H951" s="5"/>
      <c r="I951" s="20"/>
      <c r="J951" s="5"/>
      <c r="K951" s="5"/>
      <c r="L951" s="5"/>
      <c r="M951" s="20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</row>
    <row r="952" spans="1:28" x14ac:dyDescent="0.25">
      <c r="A952" s="5"/>
      <c r="B952" s="5"/>
      <c r="C952" s="5"/>
      <c r="D952" s="5"/>
      <c r="E952" s="5"/>
      <c r="F952" s="5"/>
      <c r="G952" s="5"/>
      <c r="H952" s="5"/>
      <c r="I952" s="20"/>
      <c r="J952" s="5"/>
      <c r="K952" s="5"/>
      <c r="L952" s="5"/>
      <c r="M952" s="20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</row>
    <row r="953" spans="1:28" x14ac:dyDescent="0.25">
      <c r="A953" s="5"/>
      <c r="B953" s="5"/>
      <c r="C953" s="5"/>
      <c r="D953" s="5"/>
      <c r="E953" s="5"/>
      <c r="F953" s="5"/>
      <c r="G953" s="5"/>
      <c r="H953" s="5"/>
      <c r="I953" s="20"/>
      <c r="J953" s="5"/>
      <c r="K953" s="5"/>
      <c r="L953" s="5"/>
      <c r="M953" s="20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</row>
    <row r="954" spans="1:28" x14ac:dyDescent="0.25">
      <c r="A954" s="5"/>
      <c r="B954" s="5"/>
      <c r="C954" s="5"/>
      <c r="D954" s="5"/>
      <c r="E954" s="5"/>
      <c r="F954" s="5"/>
      <c r="G954" s="5"/>
      <c r="H954" s="5"/>
      <c r="I954" s="20"/>
      <c r="J954" s="5"/>
      <c r="K954" s="5"/>
      <c r="L954" s="5"/>
      <c r="M954" s="20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</row>
    <row r="955" spans="1:28" x14ac:dyDescent="0.25">
      <c r="A955" s="5"/>
      <c r="B955" s="5"/>
      <c r="C955" s="5"/>
      <c r="D955" s="5"/>
      <c r="E955" s="5"/>
      <c r="F955" s="5"/>
      <c r="G955" s="5"/>
      <c r="H955" s="5"/>
      <c r="I955" s="20"/>
      <c r="J955" s="5"/>
      <c r="K955" s="5"/>
      <c r="L955" s="5"/>
      <c r="M955" s="20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</row>
    <row r="956" spans="1:28" x14ac:dyDescent="0.25">
      <c r="A956" s="5"/>
      <c r="B956" s="5"/>
      <c r="C956" s="5"/>
      <c r="D956" s="5"/>
      <c r="E956" s="5"/>
      <c r="F956" s="5"/>
      <c r="G956" s="5"/>
      <c r="H956" s="5"/>
      <c r="I956" s="20"/>
      <c r="J956" s="5"/>
      <c r="K956" s="5"/>
      <c r="L956" s="5"/>
      <c r="M956" s="20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</row>
    <row r="957" spans="1:28" x14ac:dyDescent="0.25">
      <c r="A957" s="5"/>
      <c r="B957" s="5"/>
      <c r="C957" s="5"/>
      <c r="D957" s="5"/>
      <c r="E957" s="5"/>
      <c r="F957" s="5"/>
      <c r="G957" s="5"/>
      <c r="H957" s="5"/>
      <c r="I957" s="20"/>
      <c r="J957" s="5"/>
      <c r="K957" s="5"/>
      <c r="L957" s="5"/>
      <c r="M957" s="20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</row>
    <row r="958" spans="1:28" x14ac:dyDescent="0.25">
      <c r="A958" s="5"/>
      <c r="B958" s="5"/>
      <c r="C958" s="5"/>
      <c r="D958" s="5"/>
      <c r="E958" s="5"/>
      <c r="F958" s="5"/>
      <c r="G958" s="5"/>
      <c r="H958" s="5"/>
      <c r="I958" s="20"/>
      <c r="J958" s="5"/>
      <c r="K958" s="5"/>
      <c r="L958" s="5"/>
      <c r="M958" s="20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</row>
    <row r="959" spans="1:28" x14ac:dyDescent="0.25">
      <c r="A959" s="5"/>
      <c r="B959" s="5"/>
      <c r="C959" s="5"/>
      <c r="D959" s="5"/>
      <c r="E959" s="5"/>
      <c r="F959" s="5"/>
      <c r="G959" s="5"/>
      <c r="H959" s="5"/>
      <c r="I959" s="20"/>
      <c r="J959" s="5"/>
      <c r="K959" s="5"/>
      <c r="L959" s="5"/>
      <c r="M959" s="20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</row>
    <row r="960" spans="1:28" x14ac:dyDescent="0.25">
      <c r="A960" s="5"/>
      <c r="B960" s="5"/>
      <c r="C960" s="5"/>
      <c r="D960" s="5"/>
      <c r="E960" s="5"/>
      <c r="F960" s="5"/>
      <c r="G960" s="5"/>
      <c r="H960" s="5"/>
      <c r="I960" s="20"/>
      <c r="J960" s="5"/>
      <c r="K960" s="5"/>
      <c r="L960" s="5"/>
      <c r="M960" s="20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</row>
    <row r="961" spans="1:28" x14ac:dyDescent="0.25">
      <c r="A961" s="5"/>
      <c r="B961" s="5"/>
      <c r="C961" s="5"/>
      <c r="D961" s="5"/>
      <c r="E961" s="5"/>
      <c r="F961" s="5"/>
      <c r="G961" s="5"/>
      <c r="H961" s="5"/>
      <c r="I961" s="20"/>
      <c r="J961" s="5"/>
      <c r="K961" s="5"/>
      <c r="L961" s="5"/>
      <c r="M961" s="20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</row>
    <row r="962" spans="1:28" x14ac:dyDescent="0.25">
      <c r="A962" s="5"/>
      <c r="B962" s="5"/>
      <c r="C962" s="5"/>
      <c r="D962" s="5"/>
      <c r="E962" s="5"/>
      <c r="F962" s="5"/>
      <c r="G962" s="5"/>
      <c r="H962" s="5"/>
      <c r="I962" s="20"/>
      <c r="J962" s="5"/>
      <c r="K962" s="5"/>
      <c r="L962" s="5"/>
      <c r="M962" s="20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</row>
    <row r="963" spans="1:28" x14ac:dyDescent="0.25">
      <c r="A963" s="5"/>
      <c r="B963" s="5"/>
      <c r="C963" s="5"/>
      <c r="D963" s="5"/>
      <c r="E963" s="5"/>
      <c r="F963" s="5"/>
      <c r="G963" s="5"/>
      <c r="H963" s="5"/>
      <c r="I963" s="20"/>
      <c r="J963" s="5"/>
      <c r="K963" s="5"/>
      <c r="L963" s="5"/>
      <c r="M963" s="20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</row>
    <row r="964" spans="1:28" x14ac:dyDescent="0.25">
      <c r="A964" s="5"/>
      <c r="B964" s="5"/>
      <c r="C964" s="5"/>
      <c r="D964" s="5"/>
      <c r="E964" s="5"/>
      <c r="F964" s="5"/>
      <c r="G964" s="5"/>
      <c r="H964" s="5"/>
      <c r="I964" s="20"/>
      <c r="J964" s="5"/>
      <c r="K964" s="5"/>
      <c r="L964" s="5"/>
      <c r="M964" s="20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</row>
    <row r="965" spans="1:28" x14ac:dyDescent="0.25">
      <c r="A965" s="5"/>
      <c r="B965" s="5"/>
      <c r="C965" s="5"/>
      <c r="D965" s="5"/>
      <c r="E965" s="5"/>
      <c r="F965" s="5"/>
      <c r="G965" s="5"/>
      <c r="H965" s="5"/>
      <c r="I965" s="20"/>
      <c r="J965" s="5"/>
      <c r="K965" s="5"/>
      <c r="L965" s="5"/>
      <c r="M965" s="20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</row>
    <row r="966" spans="1:28" ht="38.25" x14ac:dyDescent="0.25">
      <c r="A966" s="63"/>
      <c r="B966" s="4" t="s">
        <v>235</v>
      </c>
      <c r="C966" s="4">
        <f>SUM(C967:C998)</f>
        <v>18</v>
      </c>
      <c r="D966" s="4" t="s">
        <v>827</v>
      </c>
      <c r="E966" s="4" t="s">
        <v>3</v>
      </c>
      <c r="F966" s="4">
        <f>SUM(F967:F998)</f>
        <v>1</v>
      </c>
      <c r="G966" s="16">
        <f>SUM(G967:G998)</f>
        <v>1</v>
      </c>
      <c r="H966" s="16">
        <v>0</v>
      </c>
      <c r="I966" s="15"/>
      <c r="J966" s="16">
        <f>SUM(J967:J998)</f>
        <v>0</v>
      </c>
      <c r="K966" s="16">
        <f>SUM(K967:K998)</f>
        <v>0</v>
      </c>
      <c r="L966" s="16">
        <f>SUM(L967:L998)</f>
        <v>0</v>
      </c>
      <c r="M966" s="15"/>
      <c r="N966" s="16">
        <f>C966+G966+J966</f>
        <v>19</v>
      </c>
      <c r="O966" s="2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</row>
    <row r="967" spans="1:28" x14ac:dyDescent="0.25">
      <c r="A967" s="51" t="s">
        <v>828</v>
      </c>
      <c r="B967" s="6"/>
      <c r="C967" s="6">
        <v>1</v>
      </c>
      <c r="D967" s="6"/>
      <c r="E967" s="6"/>
      <c r="F967" s="6"/>
      <c r="G967" s="6"/>
      <c r="H967" s="6"/>
      <c r="I967" s="19"/>
      <c r="J967" s="6"/>
      <c r="K967" s="6"/>
      <c r="L967" s="6"/>
      <c r="M967" s="19"/>
      <c r="N967" s="6"/>
      <c r="O967" s="6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</row>
    <row r="968" spans="1:28" x14ac:dyDescent="0.25">
      <c r="A968" s="51" t="s">
        <v>829</v>
      </c>
      <c r="B968" s="6"/>
      <c r="C968" s="6">
        <v>1</v>
      </c>
      <c r="D968" s="6"/>
      <c r="E968" s="6"/>
      <c r="F968" s="6"/>
      <c r="G968" s="6"/>
      <c r="H968" s="6"/>
      <c r="I968" s="19"/>
      <c r="J968" s="6"/>
      <c r="K968" s="6"/>
      <c r="L968" s="6"/>
      <c r="M968" s="19"/>
      <c r="N968" s="6"/>
      <c r="O968" s="6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</row>
    <row r="969" spans="1:28" x14ac:dyDescent="0.25">
      <c r="A969" s="51" t="s">
        <v>830</v>
      </c>
      <c r="B969" s="6"/>
      <c r="C969" s="6">
        <v>1</v>
      </c>
      <c r="D969" s="6"/>
      <c r="E969" s="6"/>
      <c r="F969" s="6"/>
      <c r="G969" s="6"/>
      <c r="H969" s="6"/>
      <c r="I969" s="19"/>
      <c r="J969" s="6"/>
      <c r="K969" s="6"/>
      <c r="L969" s="6"/>
      <c r="M969" s="19"/>
      <c r="N969" s="6"/>
      <c r="O969" s="6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</row>
    <row r="970" spans="1:28" x14ac:dyDescent="0.25">
      <c r="A970" s="51" t="s">
        <v>831</v>
      </c>
      <c r="B970" s="6"/>
      <c r="C970" s="6">
        <v>1</v>
      </c>
      <c r="D970" s="6"/>
      <c r="E970" s="6"/>
      <c r="F970" s="6"/>
      <c r="G970" s="6"/>
      <c r="H970" s="6"/>
      <c r="I970" s="19"/>
      <c r="J970" s="6"/>
      <c r="K970" s="6"/>
      <c r="L970" s="6"/>
      <c r="M970" s="19"/>
      <c r="N970" s="6"/>
      <c r="O970" s="6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</row>
    <row r="971" spans="1:28" x14ac:dyDescent="0.25">
      <c r="A971" s="51" t="s">
        <v>832</v>
      </c>
      <c r="B971" s="6"/>
      <c r="C971" s="6">
        <v>1</v>
      </c>
      <c r="D971" s="6"/>
      <c r="E971" s="6"/>
      <c r="F971" s="6"/>
      <c r="G971" s="6"/>
      <c r="H971" s="6"/>
      <c r="I971" s="19"/>
      <c r="J971" s="6"/>
      <c r="K971" s="6"/>
      <c r="L971" s="6"/>
      <c r="M971" s="19"/>
      <c r="N971" s="6"/>
      <c r="O971" s="6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</row>
    <row r="972" spans="1:28" x14ac:dyDescent="0.25">
      <c r="A972" s="51" t="s">
        <v>833</v>
      </c>
      <c r="B972" s="6"/>
      <c r="C972" s="6">
        <v>1</v>
      </c>
      <c r="D972" s="6"/>
      <c r="E972" s="6"/>
      <c r="F972" s="6"/>
      <c r="G972" s="6"/>
      <c r="H972" s="6"/>
      <c r="I972" s="19"/>
      <c r="J972" s="6"/>
      <c r="K972" s="6"/>
      <c r="L972" s="6"/>
      <c r="M972" s="19"/>
      <c r="N972" s="6"/>
      <c r="O972" s="6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</row>
    <row r="973" spans="1:28" x14ac:dyDescent="0.25">
      <c r="A973" s="51" t="s">
        <v>834</v>
      </c>
      <c r="B973" s="6"/>
      <c r="C973" s="6"/>
      <c r="D973" s="6"/>
      <c r="E973" s="6"/>
      <c r="F973" s="6"/>
      <c r="G973" s="6">
        <v>1</v>
      </c>
      <c r="H973" s="6"/>
      <c r="I973" s="19"/>
      <c r="J973" s="6"/>
      <c r="K973" s="6"/>
      <c r="L973" s="6"/>
      <c r="M973" s="19" t="s">
        <v>2030</v>
      </c>
      <c r="N973" s="6"/>
      <c r="O973" s="6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</row>
    <row r="974" spans="1:28" x14ac:dyDescent="0.25">
      <c r="A974" s="51" t="s">
        <v>835</v>
      </c>
      <c r="B974" s="6"/>
      <c r="C974" s="6">
        <v>1</v>
      </c>
      <c r="D974" s="6"/>
      <c r="E974" s="6"/>
      <c r="F974" s="6"/>
      <c r="G974" s="6"/>
      <c r="H974" s="6"/>
      <c r="I974" s="19"/>
      <c r="J974" s="6"/>
      <c r="K974" s="6"/>
      <c r="L974" s="6"/>
      <c r="M974" s="19"/>
      <c r="N974" s="6"/>
      <c r="O974" s="6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</row>
    <row r="975" spans="1:28" x14ac:dyDescent="0.25">
      <c r="A975" s="51" t="s">
        <v>836</v>
      </c>
      <c r="B975" s="6"/>
      <c r="C975" s="6">
        <v>1</v>
      </c>
      <c r="D975" s="6"/>
      <c r="E975" s="6"/>
      <c r="F975" s="6"/>
      <c r="G975" s="6"/>
      <c r="H975" s="6"/>
      <c r="I975" s="19"/>
      <c r="J975" s="6"/>
      <c r="K975" s="6"/>
      <c r="L975" s="6"/>
      <c r="M975" s="19"/>
      <c r="N975" s="6"/>
      <c r="O975" s="6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</row>
    <row r="976" spans="1:28" x14ac:dyDescent="0.25">
      <c r="A976" s="51" t="s">
        <v>837</v>
      </c>
      <c r="B976" s="6"/>
      <c r="C976" s="6">
        <v>1</v>
      </c>
      <c r="D976" s="6"/>
      <c r="E976" s="6"/>
      <c r="F976" s="6"/>
      <c r="G976" s="6"/>
      <c r="H976" s="6"/>
      <c r="I976" s="19"/>
      <c r="J976" s="6"/>
      <c r="K976" s="6"/>
      <c r="L976" s="6"/>
      <c r="M976" s="19"/>
      <c r="N976" s="6"/>
      <c r="O976" s="6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</row>
    <row r="977" spans="1:28" x14ac:dyDescent="0.25">
      <c r="A977" s="51" t="s">
        <v>838</v>
      </c>
      <c r="B977" s="6"/>
      <c r="C977" s="6">
        <v>1</v>
      </c>
      <c r="D977" s="6"/>
      <c r="E977" s="6"/>
      <c r="F977" s="6"/>
      <c r="G977" s="6"/>
      <c r="H977" s="6"/>
      <c r="I977" s="19"/>
      <c r="J977" s="6"/>
      <c r="K977" s="6"/>
      <c r="L977" s="6"/>
      <c r="M977" s="19"/>
      <c r="N977" s="6"/>
      <c r="O977" s="6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</row>
    <row r="978" spans="1:28" x14ac:dyDescent="0.25">
      <c r="A978" s="51" t="s">
        <v>839</v>
      </c>
      <c r="B978" s="5"/>
      <c r="C978" s="5">
        <v>1</v>
      </c>
      <c r="D978" s="5"/>
      <c r="E978" s="5"/>
      <c r="F978" s="5"/>
      <c r="G978" s="5"/>
      <c r="H978" s="5"/>
      <c r="I978" s="20"/>
      <c r="J978" s="5"/>
      <c r="K978" s="5"/>
      <c r="L978" s="5"/>
      <c r="M978" s="20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</row>
    <row r="979" spans="1:28" x14ac:dyDescent="0.25">
      <c r="A979" s="51" t="s">
        <v>840</v>
      </c>
      <c r="B979" s="5"/>
      <c r="C979" s="5">
        <v>1</v>
      </c>
      <c r="D979" s="5"/>
      <c r="E979" s="5"/>
      <c r="F979" s="5"/>
      <c r="G979" s="5"/>
      <c r="H979" s="5"/>
      <c r="I979" s="20"/>
      <c r="J979" s="5"/>
      <c r="K979" s="5"/>
      <c r="L979" s="5"/>
      <c r="M979" s="20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</row>
    <row r="980" spans="1:28" x14ac:dyDescent="0.25">
      <c r="A980" s="51" t="s">
        <v>841</v>
      </c>
      <c r="B980" s="5"/>
      <c r="C980" s="5">
        <v>1</v>
      </c>
      <c r="D980" s="5"/>
      <c r="E980" s="5"/>
      <c r="F980" s="5"/>
      <c r="G980" s="5"/>
      <c r="H980" s="5"/>
      <c r="I980" s="20"/>
      <c r="J980" s="5"/>
      <c r="K980" s="5"/>
      <c r="L980" s="5"/>
      <c r="M980" s="20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</row>
    <row r="981" spans="1:28" x14ac:dyDescent="0.25">
      <c r="A981" s="51" t="s">
        <v>842</v>
      </c>
      <c r="B981" s="5"/>
      <c r="C981" s="5">
        <v>1</v>
      </c>
      <c r="D981" s="5"/>
      <c r="E981" s="5"/>
      <c r="F981" s="5"/>
      <c r="G981" s="5"/>
      <c r="H981" s="5"/>
      <c r="I981" s="20"/>
      <c r="J981" s="5"/>
      <c r="K981" s="5"/>
      <c r="L981" s="5"/>
      <c r="M981" s="20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</row>
    <row r="982" spans="1:28" x14ac:dyDescent="0.25">
      <c r="A982" s="51" t="s">
        <v>843</v>
      </c>
      <c r="B982" s="5"/>
      <c r="C982" s="5">
        <v>1</v>
      </c>
      <c r="D982" s="5"/>
      <c r="E982" s="5"/>
      <c r="F982" s="5"/>
      <c r="G982" s="5"/>
      <c r="H982" s="5"/>
      <c r="I982" s="20"/>
      <c r="J982" s="5"/>
      <c r="K982" s="5"/>
      <c r="L982" s="5"/>
      <c r="M982" s="20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</row>
    <row r="983" spans="1:28" x14ac:dyDescent="0.25">
      <c r="A983" s="51" t="s">
        <v>844</v>
      </c>
      <c r="B983" s="5"/>
      <c r="C983" s="5">
        <v>1</v>
      </c>
      <c r="D983" s="5"/>
      <c r="E983" s="5"/>
      <c r="F983" s="5"/>
      <c r="G983" s="5"/>
      <c r="H983" s="5"/>
      <c r="I983" s="20"/>
      <c r="J983" s="5"/>
      <c r="K983" s="5"/>
      <c r="L983" s="5"/>
      <c r="M983" s="20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</row>
    <row r="984" spans="1:28" x14ac:dyDescent="0.25">
      <c r="A984" s="51" t="s">
        <v>845</v>
      </c>
      <c r="B984" s="5"/>
      <c r="C984" s="5">
        <v>1</v>
      </c>
      <c r="D984" s="5"/>
      <c r="E984" s="5"/>
      <c r="F984" s="5"/>
      <c r="G984" s="5"/>
      <c r="H984" s="5"/>
      <c r="I984" s="20"/>
      <c r="J984" s="5"/>
      <c r="K984" s="5"/>
      <c r="L984" s="5"/>
      <c r="M984" s="20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</row>
    <row r="985" spans="1:28" x14ac:dyDescent="0.25">
      <c r="A985" s="51" t="s">
        <v>846</v>
      </c>
      <c r="B985" s="5"/>
      <c r="C985" s="5">
        <v>1</v>
      </c>
      <c r="D985" s="5"/>
      <c r="E985" s="5"/>
      <c r="F985" s="5"/>
      <c r="G985" s="5"/>
      <c r="H985" s="5"/>
      <c r="I985" s="20"/>
      <c r="J985" s="5"/>
      <c r="K985" s="5"/>
      <c r="L985" s="5"/>
      <c r="M985" s="20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</row>
    <row r="986" spans="1:28" x14ac:dyDescent="0.25">
      <c r="A986" s="64" t="s">
        <v>847</v>
      </c>
      <c r="B986" s="5"/>
      <c r="C986" s="5"/>
      <c r="D986" s="5"/>
      <c r="E986" s="5"/>
      <c r="F986" s="5">
        <v>1</v>
      </c>
      <c r="G986" s="5"/>
      <c r="H986" s="5"/>
      <c r="I986" s="20"/>
      <c r="J986" s="5"/>
      <c r="K986" s="5"/>
      <c r="L986" s="5"/>
      <c r="M986" s="20" t="s">
        <v>1613</v>
      </c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</row>
    <row r="987" spans="1:28" x14ac:dyDescent="0.25">
      <c r="A987" s="5"/>
      <c r="B987" s="5"/>
      <c r="C987" s="5"/>
      <c r="D987" s="5"/>
      <c r="E987" s="5"/>
      <c r="F987" s="5"/>
      <c r="G987" s="5"/>
      <c r="H987" s="5"/>
      <c r="I987" s="20"/>
      <c r="J987" s="5"/>
      <c r="K987" s="5"/>
      <c r="L987" s="5"/>
      <c r="M987" s="20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</row>
    <row r="988" spans="1:28" x14ac:dyDescent="0.25">
      <c r="A988" s="5"/>
      <c r="B988" s="5"/>
      <c r="C988" s="5"/>
      <c r="D988" s="5"/>
      <c r="E988" s="5"/>
      <c r="F988" s="5"/>
      <c r="G988" s="5"/>
      <c r="H988" s="5"/>
      <c r="I988" s="20"/>
      <c r="J988" s="5"/>
      <c r="K988" s="5"/>
      <c r="L988" s="5"/>
      <c r="M988" s="20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</row>
    <row r="989" spans="1:28" x14ac:dyDescent="0.25">
      <c r="A989" s="5"/>
      <c r="B989" s="5"/>
      <c r="C989" s="5"/>
      <c r="D989" s="5"/>
      <c r="E989" s="5"/>
      <c r="F989" s="5"/>
      <c r="G989" s="5"/>
      <c r="H989" s="5"/>
      <c r="I989" s="20"/>
      <c r="J989" s="5"/>
      <c r="K989" s="5"/>
      <c r="L989" s="5"/>
      <c r="M989" s="20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</row>
    <row r="990" spans="1:28" x14ac:dyDescent="0.25">
      <c r="A990" s="5"/>
      <c r="B990" s="5"/>
      <c r="C990" s="5"/>
      <c r="D990" s="5"/>
      <c r="E990" s="5"/>
      <c r="F990" s="5"/>
      <c r="G990" s="5"/>
      <c r="H990" s="5"/>
      <c r="I990" s="20"/>
      <c r="J990" s="5"/>
      <c r="K990" s="5"/>
      <c r="L990" s="5"/>
      <c r="M990" s="20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</row>
    <row r="991" spans="1:28" x14ac:dyDescent="0.25">
      <c r="A991" s="5"/>
      <c r="B991" s="5"/>
      <c r="C991" s="5"/>
      <c r="D991" s="5"/>
      <c r="E991" s="5"/>
      <c r="F991" s="5"/>
      <c r="G991" s="5"/>
      <c r="H991" s="5"/>
      <c r="I991" s="20"/>
      <c r="J991" s="5"/>
      <c r="K991" s="5"/>
      <c r="L991" s="5"/>
      <c r="M991" s="20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</row>
    <row r="992" spans="1:28" x14ac:dyDescent="0.25">
      <c r="A992" s="5"/>
      <c r="B992" s="5"/>
      <c r="C992" s="5"/>
      <c r="D992" s="5"/>
      <c r="E992" s="5"/>
      <c r="F992" s="5"/>
      <c r="G992" s="5"/>
      <c r="H992" s="5"/>
      <c r="I992" s="20"/>
      <c r="J992" s="5"/>
      <c r="K992" s="5"/>
      <c r="L992" s="5"/>
      <c r="M992" s="20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</row>
    <row r="993" spans="1:28" x14ac:dyDescent="0.25">
      <c r="A993" s="5"/>
      <c r="B993" s="5"/>
      <c r="C993" s="5"/>
      <c r="D993" s="5"/>
      <c r="E993" s="5"/>
      <c r="F993" s="5"/>
      <c r="G993" s="5"/>
      <c r="H993" s="5"/>
      <c r="I993" s="20"/>
      <c r="J993" s="5"/>
      <c r="K993" s="5"/>
      <c r="L993" s="5"/>
      <c r="M993" s="20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</row>
    <row r="994" spans="1:28" x14ac:dyDescent="0.25">
      <c r="A994" s="5"/>
      <c r="B994" s="5"/>
      <c r="C994" s="5"/>
      <c r="D994" s="5"/>
      <c r="E994" s="5"/>
      <c r="F994" s="5"/>
      <c r="G994" s="5"/>
      <c r="H994" s="5"/>
      <c r="I994" s="20"/>
      <c r="J994" s="5"/>
      <c r="K994" s="5"/>
      <c r="L994" s="5"/>
      <c r="M994" s="20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</row>
    <row r="995" spans="1:28" x14ac:dyDescent="0.25">
      <c r="A995" s="5"/>
      <c r="B995" s="5"/>
      <c r="C995" s="5"/>
      <c r="D995" s="5"/>
      <c r="E995" s="5"/>
      <c r="F995" s="5"/>
      <c r="G995" s="5"/>
      <c r="H995" s="5"/>
      <c r="I995" s="20"/>
      <c r="J995" s="5"/>
      <c r="K995" s="5"/>
      <c r="L995" s="5"/>
      <c r="M995" s="20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</row>
    <row r="996" spans="1:28" x14ac:dyDescent="0.25">
      <c r="A996" s="5"/>
      <c r="B996" s="5"/>
      <c r="C996" s="5"/>
      <c r="D996" s="5"/>
      <c r="E996" s="5"/>
      <c r="F996" s="5"/>
      <c r="G996" s="5"/>
      <c r="H996" s="5"/>
      <c r="I996" s="20"/>
      <c r="J996" s="5"/>
      <c r="K996" s="5"/>
      <c r="L996" s="5"/>
      <c r="M996" s="20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</row>
    <row r="997" spans="1:28" x14ac:dyDescent="0.25">
      <c r="A997" s="5"/>
      <c r="B997" s="5"/>
      <c r="C997" s="5"/>
      <c r="D997" s="5"/>
      <c r="E997" s="5"/>
      <c r="F997" s="5"/>
      <c r="G997" s="5"/>
      <c r="H997" s="5"/>
      <c r="I997" s="20"/>
      <c r="J997" s="5"/>
      <c r="K997" s="5"/>
      <c r="L997" s="5"/>
      <c r="M997" s="20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</row>
    <row r="998" spans="1:28" x14ac:dyDescent="0.25">
      <c r="A998" s="5"/>
      <c r="B998" s="5"/>
      <c r="C998" s="5"/>
      <c r="D998" s="5"/>
      <c r="E998" s="5"/>
      <c r="F998" s="5"/>
      <c r="G998" s="5"/>
      <c r="H998" s="5"/>
      <c r="I998" s="20"/>
      <c r="J998" s="5"/>
      <c r="K998" s="5"/>
      <c r="L998" s="5"/>
      <c r="M998" s="20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</row>
    <row r="999" spans="1:28" ht="25.5" x14ac:dyDescent="0.25">
      <c r="A999" s="15"/>
      <c r="B999" s="4" t="s">
        <v>7</v>
      </c>
      <c r="C999" s="4">
        <f>SUM(C1000:C1031)</f>
        <v>18</v>
      </c>
      <c r="D999" s="4">
        <v>531</v>
      </c>
      <c r="E999" s="4" t="s">
        <v>4</v>
      </c>
      <c r="F999" s="4">
        <f>SUM(F1000:F1031)</f>
        <v>4</v>
      </c>
      <c r="G999" s="16">
        <f>SUM(G1000:G1031)</f>
        <v>2</v>
      </c>
      <c r="H999" s="16">
        <v>0</v>
      </c>
      <c r="I999" s="15"/>
      <c r="J999" s="16">
        <f>SUM(J1000:J1031)</f>
        <v>0</v>
      </c>
      <c r="K999" s="16">
        <f>SUM(K1000:K1031)</f>
        <v>1</v>
      </c>
      <c r="L999" s="16">
        <f>SUM(L1000:L1031)</f>
        <v>1</v>
      </c>
      <c r="M999" s="15"/>
      <c r="N999" s="16">
        <f>C999+G999+J999</f>
        <v>20</v>
      </c>
      <c r="O999" s="2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</row>
    <row r="1000" spans="1:28" x14ac:dyDescent="0.25">
      <c r="A1000" s="51" t="s">
        <v>848</v>
      </c>
      <c r="B1000" s="6"/>
      <c r="C1000" s="6">
        <v>1</v>
      </c>
      <c r="D1000" s="6"/>
      <c r="E1000" s="6"/>
      <c r="F1000" s="6"/>
      <c r="G1000" s="6"/>
      <c r="H1000" s="6"/>
      <c r="I1000" s="19"/>
      <c r="J1000" s="6"/>
      <c r="K1000" s="6"/>
      <c r="L1000" s="6"/>
      <c r="M1000" s="19"/>
      <c r="N1000" s="6"/>
      <c r="O1000" s="6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</row>
    <row r="1001" spans="1:28" x14ac:dyDescent="0.25">
      <c r="A1001" s="51" t="s">
        <v>1825</v>
      </c>
      <c r="B1001" s="6"/>
      <c r="C1001" s="6">
        <v>1</v>
      </c>
      <c r="D1001" s="6"/>
      <c r="E1001" s="6"/>
      <c r="F1001" s="6"/>
      <c r="G1001" s="6"/>
      <c r="H1001" s="6"/>
      <c r="I1001" s="19"/>
      <c r="J1001" s="6"/>
      <c r="K1001" s="6">
        <v>1</v>
      </c>
      <c r="L1001" s="6"/>
      <c r="M1001" s="19" t="s">
        <v>1797</v>
      </c>
      <c r="N1001" s="6"/>
      <c r="O1001" s="6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</row>
    <row r="1002" spans="1:28" x14ac:dyDescent="0.25">
      <c r="A1002" s="51" t="s">
        <v>849</v>
      </c>
      <c r="B1002" s="6"/>
      <c r="C1002" s="6">
        <v>1</v>
      </c>
      <c r="D1002" s="6"/>
      <c r="E1002" s="6"/>
      <c r="F1002" s="6"/>
      <c r="G1002" s="6"/>
      <c r="H1002" s="6"/>
      <c r="I1002" s="19"/>
      <c r="J1002" s="6"/>
      <c r="K1002" s="6"/>
      <c r="L1002" s="6"/>
      <c r="M1002" s="19"/>
      <c r="N1002" s="6"/>
      <c r="O1002" s="6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</row>
    <row r="1003" spans="1:28" x14ac:dyDescent="0.25">
      <c r="A1003" s="51" t="s">
        <v>850</v>
      </c>
      <c r="B1003" s="6"/>
      <c r="C1003" s="6">
        <v>1</v>
      </c>
      <c r="D1003" s="6"/>
      <c r="E1003" s="6"/>
      <c r="F1003" s="6"/>
      <c r="G1003" s="6"/>
      <c r="H1003" s="6"/>
      <c r="I1003" s="19"/>
      <c r="J1003" s="6"/>
      <c r="K1003" s="6"/>
      <c r="L1003" s="6"/>
      <c r="M1003" s="19"/>
      <c r="N1003" s="6"/>
      <c r="O1003" s="6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</row>
    <row r="1004" spans="1:28" x14ac:dyDescent="0.25">
      <c r="A1004" s="51" t="s">
        <v>851</v>
      </c>
      <c r="B1004" s="6"/>
      <c r="C1004" s="6">
        <v>1</v>
      </c>
      <c r="D1004" s="6"/>
      <c r="E1004" s="6"/>
      <c r="F1004" s="6"/>
      <c r="G1004" s="6"/>
      <c r="H1004" s="6"/>
      <c r="I1004" s="19"/>
      <c r="J1004" s="6"/>
      <c r="K1004" s="6"/>
      <c r="L1004" s="6"/>
      <c r="M1004" s="19"/>
      <c r="N1004" s="6"/>
      <c r="O1004" s="6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</row>
    <row r="1005" spans="1:28" x14ac:dyDescent="0.25">
      <c r="A1005" s="51" t="s">
        <v>852</v>
      </c>
      <c r="B1005" s="6"/>
      <c r="C1005" s="6">
        <v>1</v>
      </c>
      <c r="D1005" s="6"/>
      <c r="E1005" s="6"/>
      <c r="F1005" s="6"/>
      <c r="G1005" s="6"/>
      <c r="H1005" s="6"/>
      <c r="I1005" s="19"/>
      <c r="J1005" s="6"/>
      <c r="K1005" s="6"/>
      <c r="L1005" s="6"/>
      <c r="M1005" s="19"/>
      <c r="N1005" s="6"/>
      <c r="O1005" s="6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</row>
    <row r="1006" spans="1:28" x14ac:dyDescent="0.25">
      <c r="A1006" s="51" t="s">
        <v>854</v>
      </c>
      <c r="B1006" s="6"/>
      <c r="C1006" s="6">
        <v>1</v>
      </c>
      <c r="D1006" s="6"/>
      <c r="E1006" s="6"/>
      <c r="F1006" s="6"/>
      <c r="G1006" s="6"/>
      <c r="H1006" s="6"/>
      <c r="I1006" s="19"/>
      <c r="J1006" s="6"/>
      <c r="K1006" s="6"/>
      <c r="L1006" s="6"/>
      <c r="M1006" s="19"/>
      <c r="N1006" s="6"/>
      <c r="O1006" s="6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</row>
    <row r="1007" spans="1:28" x14ac:dyDescent="0.25">
      <c r="A1007" s="51" t="s">
        <v>855</v>
      </c>
      <c r="B1007" s="6"/>
      <c r="C1007" s="6">
        <v>1</v>
      </c>
      <c r="D1007" s="6"/>
      <c r="E1007" s="6"/>
      <c r="F1007" s="6"/>
      <c r="G1007" s="6"/>
      <c r="H1007" s="6"/>
      <c r="I1007" s="19"/>
      <c r="J1007" s="6"/>
      <c r="K1007" s="6"/>
      <c r="L1007" s="6"/>
      <c r="M1007" s="19"/>
      <c r="N1007" s="6"/>
      <c r="O1007" s="6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</row>
    <row r="1008" spans="1:28" x14ac:dyDescent="0.25">
      <c r="A1008" s="51" t="s">
        <v>856</v>
      </c>
      <c r="B1008" s="6"/>
      <c r="C1008" s="6"/>
      <c r="D1008" s="6"/>
      <c r="E1008" s="6"/>
      <c r="F1008" s="6"/>
      <c r="G1008" s="6">
        <v>1</v>
      </c>
      <c r="H1008" s="6"/>
      <c r="I1008" s="19"/>
      <c r="J1008" s="6"/>
      <c r="K1008" s="6"/>
      <c r="L1008" s="6"/>
      <c r="M1008" s="19" t="s">
        <v>1903</v>
      </c>
      <c r="N1008" s="6"/>
      <c r="O1008" s="6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</row>
    <row r="1009" spans="1:28" ht="30" x14ac:dyDescent="0.25">
      <c r="A1009" s="51" t="s">
        <v>857</v>
      </c>
      <c r="B1009" s="6"/>
      <c r="C1009" s="6"/>
      <c r="D1009" s="6"/>
      <c r="E1009" s="6"/>
      <c r="F1009" s="6">
        <v>1</v>
      </c>
      <c r="G1009" s="6"/>
      <c r="H1009" s="6"/>
      <c r="I1009" s="19"/>
      <c r="J1009" s="6"/>
      <c r="K1009" s="6"/>
      <c r="L1009" s="6"/>
      <c r="M1009" s="19" t="s">
        <v>2121</v>
      </c>
      <c r="N1009" s="6"/>
      <c r="O1009" s="6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</row>
    <row r="1010" spans="1:28" x14ac:dyDescent="0.25">
      <c r="A1010" s="51" t="s">
        <v>858</v>
      </c>
      <c r="B1010" s="6"/>
      <c r="C1010" s="6">
        <v>1</v>
      </c>
      <c r="D1010" s="6"/>
      <c r="E1010" s="6"/>
      <c r="F1010" s="6"/>
      <c r="G1010" s="6"/>
      <c r="H1010" s="6"/>
      <c r="I1010" s="19"/>
      <c r="J1010" s="6"/>
      <c r="K1010" s="6"/>
      <c r="L1010" s="6"/>
      <c r="M1010" s="19"/>
      <c r="N1010" s="6"/>
      <c r="O1010" s="6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</row>
    <row r="1011" spans="1:28" x14ac:dyDescent="0.25">
      <c r="A1011" s="51" t="s">
        <v>859</v>
      </c>
      <c r="B1011" s="5"/>
      <c r="C1011" s="5">
        <v>1</v>
      </c>
      <c r="D1011" s="5"/>
      <c r="E1011" s="5"/>
      <c r="F1011" s="5"/>
      <c r="G1011" s="5"/>
      <c r="H1011" s="5"/>
      <c r="I1011" s="20"/>
      <c r="J1011" s="5"/>
      <c r="K1011" s="5"/>
      <c r="L1011" s="5"/>
      <c r="M1011" s="20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</row>
    <row r="1012" spans="1:28" x14ac:dyDescent="0.25">
      <c r="A1012" s="51" t="s">
        <v>860</v>
      </c>
      <c r="B1012" s="5"/>
      <c r="C1012" s="5"/>
      <c r="D1012" s="5"/>
      <c r="E1012" s="5"/>
      <c r="F1012" s="5">
        <v>1</v>
      </c>
      <c r="G1012" s="5"/>
      <c r="H1012" s="5"/>
      <c r="I1012" s="20"/>
      <c r="J1012" s="5"/>
      <c r="K1012" s="5"/>
      <c r="L1012" s="5"/>
      <c r="M1012" s="20" t="s">
        <v>1972</v>
      </c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</row>
    <row r="1013" spans="1:28" x14ac:dyDescent="0.25">
      <c r="A1013" s="51" t="s">
        <v>1812</v>
      </c>
      <c r="B1013" s="5"/>
      <c r="C1013" s="5"/>
      <c r="D1013" s="5"/>
      <c r="E1013" s="5"/>
      <c r="F1013" s="5">
        <v>1</v>
      </c>
      <c r="G1013" s="5"/>
      <c r="H1013" s="5"/>
      <c r="I1013" s="20"/>
      <c r="J1013" s="5"/>
      <c r="K1013" s="5"/>
      <c r="L1013" s="5"/>
      <c r="M1013" s="20" t="s">
        <v>1813</v>
      </c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</row>
    <row r="1014" spans="1:28" x14ac:dyDescent="0.25">
      <c r="A1014" s="51" t="s">
        <v>861</v>
      </c>
      <c r="B1014" s="5"/>
      <c r="C1014" s="5">
        <v>1</v>
      </c>
      <c r="D1014" s="5"/>
      <c r="E1014" s="5"/>
      <c r="F1014" s="5"/>
      <c r="G1014" s="5"/>
      <c r="H1014" s="5"/>
      <c r="I1014" s="20"/>
      <c r="J1014" s="5"/>
      <c r="K1014" s="5"/>
      <c r="L1014" s="5"/>
      <c r="M1014" s="20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</row>
    <row r="1015" spans="1:28" x14ac:dyDescent="0.25">
      <c r="A1015" s="51" t="s">
        <v>862</v>
      </c>
      <c r="B1015" s="5"/>
      <c r="C1015" s="5">
        <v>1</v>
      </c>
      <c r="D1015" s="5"/>
      <c r="E1015" s="5"/>
      <c r="F1015" s="5"/>
      <c r="G1015" s="5"/>
      <c r="H1015" s="5"/>
      <c r="I1015" s="20"/>
      <c r="J1015" s="5"/>
      <c r="K1015" s="5"/>
      <c r="L1015" s="5"/>
      <c r="M1015" s="20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</row>
    <row r="1016" spans="1:28" x14ac:dyDescent="0.25">
      <c r="A1016" s="51" t="s">
        <v>863</v>
      </c>
      <c r="B1016" s="5"/>
      <c r="C1016" s="5">
        <v>1</v>
      </c>
      <c r="D1016" s="5"/>
      <c r="E1016" s="5"/>
      <c r="F1016" s="5"/>
      <c r="G1016" s="5"/>
      <c r="H1016" s="5"/>
      <c r="I1016" s="20"/>
      <c r="J1016" s="5"/>
      <c r="K1016" s="5"/>
      <c r="L1016" s="5"/>
      <c r="M1016" s="20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</row>
    <row r="1017" spans="1:28" x14ac:dyDescent="0.25">
      <c r="A1017" s="51" t="s">
        <v>864</v>
      </c>
      <c r="B1017" s="5"/>
      <c r="C1017" s="5">
        <v>1</v>
      </c>
      <c r="D1017" s="5"/>
      <c r="E1017" s="5"/>
      <c r="F1017" s="5"/>
      <c r="G1017" s="5"/>
      <c r="H1017" s="5"/>
      <c r="I1017" s="20"/>
      <c r="J1017" s="5"/>
      <c r="K1017" s="5"/>
      <c r="L1017" s="5"/>
      <c r="M1017" s="20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</row>
    <row r="1018" spans="1:28" x14ac:dyDescent="0.25">
      <c r="A1018" s="51" t="s">
        <v>865</v>
      </c>
      <c r="B1018" s="5"/>
      <c r="C1018" s="5">
        <v>1</v>
      </c>
      <c r="D1018" s="5"/>
      <c r="E1018" s="5"/>
      <c r="F1018" s="5"/>
      <c r="G1018" s="5"/>
      <c r="H1018" s="5"/>
      <c r="I1018" s="20"/>
      <c r="J1018" s="5"/>
      <c r="K1018" s="5"/>
      <c r="L1018" s="5"/>
      <c r="M1018" s="20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</row>
    <row r="1019" spans="1:28" x14ac:dyDescent="0.25">
      <c r="A1019" s="83" t="s">
        <v>115</v>
      </c>
      <c r="B1019" s="5"/>
      <c r="C1019" s="5">
        <v>1</v>
      </c>
      <c r="D1019" s="5"/>
      <c r="E1019" s="5"/>
      <c r="F1019" s="5"/>
      <c r="G1019" s="5"/>
      <c r="H1019" s="5"/>
      <c r="I1019" s="20"/>
      <c r="J1019" s="5"/>
      <c r="K1019" s="5"/>
      <c r="L1019" s="5"/>
      <c r="M1019" s="20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</row>
    <row r="1020" spans="1:28" x14ac:dyDescent="0.25">
      <c r="A1020" s="51" t="s">
        <v>45</v>
      </c>
      <c r="B1020" s="5"/>
      <c r="C1020" s="5"/>
      <c r="D1020" s="5"/>
      <c r="E1020" s="5"/>
      <c r="F1020" s="5">
        <v>1</v>
      </c>
      <c r="G1020" s="5"/>
      <c r="H1020" s="5"/>
      <c r="I1020" s="20"/>
      <c r="J1020" s="5"/>
      <c r="K1020" s="5"/>
      <c r="L1020" s="5"/>
      <c r="M1020" s="20" t="s">
        <v>1272</v>
      </c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</row>
    <row r="1021" spans="1:28" x14ac:dyDescent="0.25">
      <c r="A1021" s="51" t="s">
        <v>853</v>
      </c>
      <c r="B1021" s="5"/>
      <c r="C1021" s="5"/>
      <c r="D1021" s="5"/>
      <c r="E1021" s="5"/>
      <c r="F1021" s="5"/>
      <c r="G1021" s="5">
        <v>1</v>
      </c>
      <c r="H1021" s="5"/>
      <c r="I1021" s="20"/>
      <c r="J1021" s="5"/>
      <c r="K1021" s="5"/>
      <c r="L1021" s="5"/>
      <c r="M1021" s="20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</row>
    <row r="1022" spans="1:28" x14ac:dyDescent="0.25">
      <c r="A1022" s="51" t="s">
        <v>1836</v>
      </c>
      <c r="B1022" s="5"/>
      <c r="C1022" s="5">
        <v>1</v>
      </c>
      <c r="D1022" s="5"/>
      <c r="E1022" s="5"/>
      <c r="F1022" s="5"/>
      <c r="G1022" s="5"/>
      <c r="H1022" s="5"/>
      <c r="I1022" s="20"/>
      <c r="J1022" s="5"/>
      <c r="K1022" s="5"/>
      <c r="L1022" s="5"/>
      <c r="M1022" s="20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</row>
    <row r="1023" spans="1:28" x14ac:dyDescent="0.25">
      <c r="A1023" s="6" t="s">
        <v>83</v>
      </c>
      <c r="B1023" s="5"/>
      <c r="C1023" s="5">
        <v>1</v>
      </c>
      <c r="D1023" s="5"/>
      <c r="E1023" s="5"/>
      <c r="F1023" s="5"/>
      <c r="G1023" s="5"/>
      <c r="H1023" s="5"/>
      <c r="I1023" s="20"/>
      <c r="J1023" s="5"/>
      <c r="K1023" s="5"/>
      <c r="L1023" s="5">
        <v>1</v>
      </c>
      <c r="M1023" s="20" t="s">
        <v>1848</v>
      </c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</row>
    <row r="1024" spans="1:28" x14ac:dyDescent="0.25">
      <c r="B1024" s="5"/>
      <c r="C1024" s="5"/>
      <c r="D1024" s="5"/>
      <c r="E1024" s="5"/>
      <c r="F1024" s="5"/>
      <c r="G1024" s="5"/>
      <c r="H1024" s="5"/>
      <c r="I1024" s="20"/>
      <c r="J1024" s="5"/>
      <c r="K1024" s="5"/>
      <c r="L1024" s="5"/>
      <c r="M1024" s="20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</row>
    <row r="1025" spans="1:28" x14ac:dyDescent="0.25">
      <c r="A1025" s="5"/>
      <c r="B1025" s="5"/>
      <c r="C1025" s="5"/>
      <c r="D1025" s="5"/>
      <c r="E1025" s="5"/>
      <c r="F1025" s="5"/>
      <c r="G1025" s="5"/>
      <c r="H1025" s="5"/>
      <c r="I1025" s="20"/>
      <c r="J1025" s="5"/>
      <c r="K1025" s="5"/>
      <c r="L1025" s="5"/>
      <c r="M1025" s="20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</row>
    <row r="1026" spans="1:28" x14ac:dyDescent="0.25">
      <c r="B1026" s="5"/>
      <c r="C1026" s="5"/>
      <c r="D1026" s="5"/>
      <c r="E1026" s="5"/>
      <c r="F1026" s="5"/>
      <c r="G1026" s="5"/>
      <c r="H1026" s="5"/>
      <c r="I1026" s="20"/>
      <c r="J1026" s="5"/>
      <c r="K1026" s="5"/>
      <c r="L1026" s="5"/>
      <c r="M1026" s="20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</row>
    <row r="1027" spans="1:28" x14ac:dyDescent="0.25">
      <c r="A1027" s="5"/>
      <c r="B1027" s="5"/>
      <c r="C1027" s="5"/>
      <c r="D1027" s="5"/>
      <c r="E1027" s="5"/>
      <c r="F1027" s="5"/>
      <c r="G1027" s="5"/>
      <c r="H1027" s="5"/>
      <c r="I1027" s="20"/>
      <c r="J1027" s="5"/>
      <c r="K1027" s="5"/>
      <c r="L1027" s="5"/>
      <c r="M1027" s="20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</row>
    <row r="1028" spans="1:28" x14ac:dyDescent="0.25">
      <c r="A1028" s="5"/>
      <c r="B1028" s="5"/>
      <c r="C1028" s="5"/>
      <c r="D1028" s="5"/>
      <c r="E1028" s="5"/>
      <c r="F1028" s="5"/>
      <c r="G1028" s="5"/>
      <c r="H1028" s="5"/>
      <c r="I1028" s="20"/>
      <c r="J1028" s="5"/>
      <c r="K1028" s="5"/>
      <c r="L1028" s="5"/>
      <c r="M1028" s="20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</row>
    <row r="1029" spans="1:28" x14ac:dyDescent="0.25">
      <c r="A1029" s="5"/>
      <c r="B1029" s="5"/>
      <c r="C1029" s="5"/>
      <c r="D1029" s="5"/>
      <c r="E1029" s="5"/>
      <c r="F1029" s="5"/>
      <c r="G1029" s="5"/>
      <c r="H1029" s="5"/>
      <c r="I1029" s="20"/>
      <c r="J1029" s="5"/>
      <c r="K1029" s="5"/>
      <c r="L1029" s="5"/>
      <c r="M1029" s="20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</row>
    <row r="1030" spans="1:28" x14ac:dyDescent="0.25">
      <c r="A1030" s="5"/>
      <c r="B1030" s="5"/>
      <c r="C1030" s="5"/>
      <c r="D1030" s="5"/>
      <c r="E1030" s="5"/>
      <c r="F1030" s="5"/>
      <c r="G1030" s="5"/>
      <c r="H1030" s="5"/>
      <c r="I1030" s="20"/>
      <c r="J1030" s="5"/>
      <c r="K1030" s="5"/>
      <c r="L1030" s="5"/>
      <c r="M1030" s="20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</row>
    <row r="1031" spans="1:28" x14ac:dyDescent="0.25">
      <c r="A1031" s="5"/>
      <c r="B1031" s="5"/>
      <c r="C1031" s="5"/>
      <c r="D1031" s="5"/>
      <c r="E1031" s="5"/>
      <c r="F1031" s="5"/>
      <c r="G1031" s="5"/>
      <c r="H1031" s="5"/>
      <c r="I1031" s="20"/>
      <c r="J1031" s="5"/>
      <c r="K1031" s="5"/>
      <c r="L1031" s="5"/>
      <c r="M1031" s="20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</row>
    <row r="1032" spans="1:28" ht="38.25" x14ac:dyDescent="0.25">
      <c r="A1032" s="5"/>
      <c r="B1032" s="4" t="s">
        <v>235</v>
      </c>
      <c r="C1032" s="4">
        <f>SUM(C1033:C1064)</f>
        <v>22</v>
      </c>
      <c r="D1032" s="4">
        <v>731</v>
      </c>
      <c r="E1032" s="4" t="s">
        <v>288</v>
      </c>
      <c r="F1032" s="4">
        <f>SUM(F1033:F1064)</f>
        <v>6</v>
      </c>
      <c r="G1032" s="16">
        <f>SUM(G1033:G1064)</f>
        <v>0</v>
      </c>
      <c r="H1032" s="16">
        <v>0</v>
      </c>
      <c r="I1032" s="15"/>
      <c r="J1032" s="16">
        <f>SUM(J1033:J1064)</f>
        <v>0</v>
      </c>
      <c r="K1032" s="16">
        <f>SUM(K1033:K1064)</f>
        <v>0</v>
      </c>
      <c r="L1032" s="16">
        <f>SUM(L1033:L1064)</f>
        <v>0</v>
      </c>
      <c r="M1032" s="15"/>
      <c r="N1032" s="16">
        <f>C1032+G1032+J1032</f>
        <v>22</v>
      </c>
      <c r="O1032" s="2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</row>
    <row r="1033" spans="1:28" x14ac:dyDescent="0.25">
      <c r="A1033" s="51" t="s">
        <v>867</v>
      </c>
      <c r="B1033" s="6"/>
      <c r="C1033" s="6">
        <v>1</v>
      </c>
      <c r="D1033" s="6"/>
      <c r="E1033" s="6"/>
      <c r="F1033" s="6"/>
      <c r="G1033" s="6"/>
      <c r="H1033" s="6"/>
      <c r="I1033" s="19"/>
      <c r="J1033" s="6"/>
      <c r="K1033" s="6"/>
      <c r="L1033" s="6"/>
      <c r="M1033" s="19"/>
      <c r="N1033" s="6"/>
      <c r="O1033" s="6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</row>
    <row r="1034" spans="1:28" x14ac:dyDescent="0.25">
      <c r="A1034" s="51" t="s">
        <v>868</v>
      </c>
      <c r="B1034" s="6"/>
      <c r="C1034" s="6">
        <v>1</v>
      </c>
      <c r="D1034" s="6"/>
      <c r="E1034" s="6"/>
      <c r="F1034" s="6"/>
      <c r="G1034" s="6"/>
      <c r="H1034" s="6"/>
      <c r="I1034" s="19"/>
      <c r="J1034" s="6"/>
      <c r="K1034" s="6"/>
      <c r="L1034" s="6"/>
      <c r="M1034" s="19"/>
      <c r="N1034" s="6"/>
      <c r="O1034" s="6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</row>
    <row r="1035" spans="1:28" x14ac:dyDescent="0.25">
      <c r="A1035" s="51" t="s">
        <v>869</v>
      </c>
      <c r="B1035" s="6"/>
      <c r="C1035" s="6">
        <v>1</v>
      </c>
      <c r="D1035" s="6"/>
      <c r="E1035" s="6"/>
      <c r="F1035" s="6"/>
      <c r="G1035" s="6"/>
      <c r="H1035" s="6"/>
      <c r="I1035" s="19"/>
      <c r="J1035" s="6"/>
      <c r="K1035" s="6"/>
      <c r="L1035" s="6"/>
      <c r="M1035" s="19"/>
      <c r="N1035" s="6"/>
      <c r="O1035" s="6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</row>
    <row r="1036" spans="1:28" x14ac:dyDescent="0.25">
      <c r="A1036" s="51" t="s">
        <v>870</v>
      </c>
      <c r="B1036" s="6"/>
      <c r="C1036" s="6">
        <v>1</v>
      </c>
      <c r="D1036" s="6"/>
      <c r="E1036" s="6"/>
      <c r="F1036" s="6"/>
      <c r="G1036" s="6"/>
      <c r="H1036" s="6"/>
      <c r="I1036" s="19"/>
      <c r="J1036" s="6"/>
      <c r="K1036" s="6"/>
      <c r="L1036" s="6"/>
      <c r="M1036" s="19"/>
      <c r="N1036" s="6"/>
      <c r="O1036" s="6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</row>
    <row r="1037" spans="1:28" x14ac:dyDescent="0.25">
      <c r="A1037" s="65" t="s">
        <v>871</v>
      </c>
      <c r="B1037" s="6"/>
      <c r="C1037" s="6"/>
      <c r="D1037" s="6"/>
      <c r="E1037" s="6"/>
      <c r="F1037" s="6">
        <v>1</v>
      </c>
      <c r="G1037" s="6"/>
      <c r="H1037" s="6"/>
      <c r="I1037" s="19"/>
      <c r="J1037" s="6"/>
      <c r="K1037" s="6"/>
      <c r="L1037" s="6"/>
      <c r="M1037" s="19" t="s">
        <v>1928</v>
      </c>
      <c r="N1037" s="6"/>
      <c r="O1037" s="6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</row>
    <row r="1038" spans="1:28" x14ac:dyDescent="0.25">
      <c r="A1038" s="51" t="s">
        <v>872</v>
      </c>
      <c r="B1038" s="6"/>
      <c r="C1038" s="6">
        <v>1</v>
      </c>
      <c r="D1038" s="6"/>
      <c r="E1038" s="6"/>
      <c r="F1038" s="6"/>
      <c r="G1038" s="6"/>
      <c r="H1038" s="6"/>
      <c r="I1038" s="19"/>
      <c r="J1038" s="6"/>
      <c r="K1038" s="6"/>
      <c r="L1038" s="6"/>
      <c r="M1038" s="19"/>
      <c r="N1038" s="6"/>
      <c r="O1038" s="6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</row>
    <row r="1039" spans="1:28" x14ac:dyDescent="0.25">
      <c r="A1039" s="65" t="s">
        <v>873</v>
      </c>
      <c r="B1039" s="6"/>
      <c r="C1039" s="6"/>
      <c r="D1039" s="6"/>
      <c r="E1039" s="6"/>
      <c r="F1039" s="6">
        <v>1</v>
      </c>
      <c r="G1039" s="6"/>
      <c r="H1039" s="6"/>
      <c r="I1039" s="19"/>
      <c r="J1039" s="6"/>
      <c r="K1039" s="6"/>
      <c r="L1039" s="6"/>
      <c r="M1039" s="19" t="s">
        <v>1926</v>
      </c>
      <c r="N1039" s="6"/>
      <c r="O1039" s="6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</row>
    <row r="1040" spans="1:28" x14ac:dyDescent="0.25">
      <c r="A1040" s="51" t="s">
        <v>874</v>
      </c>
      <c r="B1040" s="6"/>
      <c r="C1040" s="6">
        <v>1</v>
      </c>
      <c r="D1040" s="6"/>
      <c r="E1040" s="6"/>
      <c r="F1040" s="6"/>
      <c r="G1040" s="6"/>
      <c r="H1040" s="6"/>
      <c r="I1040" s="19"/>
      <c r="J1040" s="6"/>
      <c r="K1040" s="6"/>
      <c r="L1040" s="6"/>
      <c r="M1040" s="19"/>
      <c r="N1040" s="6"/>
      <c r="O1040" s="6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</row>
    <row r="1041" spans="1:28" x14ac:dyDescent="0.25">
      <c r="A1041" s="51" t="s">
        <v>60</v>
      </c>
      <c r="B1041" s="6"/>
      <c r="C1041" s="6">
        <v>1</v>
      </c>
      <c r="D1041" s="6"/>
      <c r="E1041" s="6"/>
      <c r="F1041" s="6"/>
      <c r="G1041" s="6"/>
      <c r="H1041" s="6"/>
      <c r="I1041" s="19"/>
      <c r="J1041" s="6"/>
      <c r="K1041" s="6"/>
      <c r="L1041" s="6"/>
      <c r="M1041" s="19"/>
      <c r="N1041" s="6"/>
      <c r="O1041" s="6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</row>
    <row r="1042" spans="1:28" x14ac:dyDescent="0.25">
      <c r="A1042" s="51" t="s">
        <v>875</v>
      </c>
      <c r="B1042" s="6"/>
      <c r="C1042" s="6">
        <v>1</v>
      </c>
      <c r="D1042" s="6"/>
      <c r="E1042" s="6"/>
      <c r="F1042" s="6"/>
      <c r="G1042" s="6"/>
      <c r="H1042" s="6"/>
      <c r="I1042" s="19"/>
      <c r="J1042" s="6"/>
      <c r="K1042" s="6"/>
      <c r="L1042" s="6"/>
      <c r="M1042" s="19"/>
      <c r="N1042" s="6"/>
      <c r="O1042" s="6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</row>
    <row r="1043" spans="1:28" x14ac:dyDescent="0.25">
      <c r="A1043" s="51" t="s">
        <v>876</v>
      </c>
      <c r="B1043" s="6"/>
      <c r="C1043" s="6">
        <v>1</v>
      </c>
      <c r="D1043" s="6"/>
      <c r="E1043" s="6"/>
      <c r="F1043" s="6"/>
      <c r="G1043" s="6"/>
      <c r="H1043" s="6"/>
      <c r="I1043" s="19"/>
      <c r="J1043" s="6"/>
      <c r="K1043" s="6"/>
      <c r="L1043" s="6"/>
      <c r="M1043" s="19"/>
      <c r="N1043" s="6"/>
      <c r="O1043" s="6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</row>
    <row r="1044" spans="1:28" x14ac:dyDescent="0.25">
      <c r="A1044" s="51" t="s">
        <v>877</v>
      </c>
      <c r="B1044" s="5"/>
      <c r="C1044" s="5">
        <v>1</v>
      </c>
      <c r="D1044" s="5"/>
      <c r="E1044" s="5"/>
      <c r="F1044" s="5"/>
      <c r="G1044" s="5"/>
      <c r="H1044" s="5"/>
      <c r="I1044" s="20"/>
      <c r="J1044" s="5"/>
      <c r="K1044" s="5"/>
      <c r="L1044" s="5"/>
      <c r="M1044" s="20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</row>
    <row r="1045" spans="1:28" x14ac:dyDescent="0.25">
      <c r="A1045" s="51" t="s">
        <v>878</v>
      </c>
      <c r="B1045" s="5"/>
      <c r="C1045" s="5">
        <v>1</v>
      </c>
      <c r="D1045" s="5"/>
      <c r="E1045" s="5"/>
      <c r="F1045" s="5"/>
      <c r="G1045" s="5"/>
      <c r="H1045" s="5"/>
      <c r="I1045" s="20"/>
      <c r="J1045" s="5"/>
      <c r="K1045" s="5"/>
      <c r="L1045" s="5"/>
      <c r="M1045" s="20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</row>
    <row r="1046" spans="1:28" x14ac:dyDescent="0.25">
      <c r="A1046" s="65" t="s">
        <v>88</v>
      </c>
      <c r="B1046" s="5"/>
      <c r="C1046" s="5"/>
      <c r="D1046" s="5"/>
      <c r="E1046" s="5"/>
      <c r="F1046" s="5">
        <v>1</v>
      </c>
      <c r="G1046" s="5"/>
      <c r="H1046" s="5"/>
      <c r="I1046" s="20"/>
      <c r="J1046" s="5"/>
      <c r="K1046" s="5"/>
      <c r="L1046" s="5"/>
      <c r="M1046" s="20" t="s">
        <v>1929</v>
      </c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</row>
    <row r="1047" spans="1:28" x14ac:dyDescent="0.25">
      <c r="A1047" s="51" t="s">
        <v>879</v>
      </c>
      <c r="B1047" s="5"/>
      <c r="C1047" s="5">
        <v>1</v>
      </c>
      <c r="D1047" s="5"/>
      <c r="E1047" s="5"/>
      <c r="F1047" s="5"/>
      <c r="G1047" s="5"/>
      <c r="H1047" s="5"/>
      <c r="I1047" s="20"/>
      <c r="J1047" s="5"/>
      <c r="K1047" s="5"/>
      <c r="L1047" s="5"/>
      <c r="M1047" s="20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</row>
    <row r="1048" spans="1:28" x14ac:dyDescent="0.25">
      <c r="A1048" s="65" t="s">
        <v>880</v>
      </c>
      <c r="B1048" s="5"/>
      <c r="C1048" s="5"/>
      <c r="D1048" s="5"/>
      <c r="E1048" s="5"/>
      <c r="F1048" s="5">
        <v>1</v>
      </c>
      <c r="G1048" s="5"/>
      <c r="H1048" s="5"/>
      <c r="I1048" s="20"/>
      <c r="J1048" s="5"/>
      <c r="K1048" s="5"/>
      <c r="L1048" s="5"/>
      <c r="M1048" s="20" t="s">
        <v>1930</v>
      </c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</row>
    <row r="1049" spans="1:28" x14ac:dyDescent="0.25">
      <c r="A1049" s="51" t="s">
        <v>881</v>
      </c>
      <c r="B1049" s="5"/>
      <c r="C1049" s="5">
        <v>1</v>
      </c>
      <c r="D1049" s="5"/>
      <c r="E1049" s="5"/>
      <c r="F1049" s="5"/>
      <c r="G1049" s="5"/>
      <c r="H1049" s="5"/>
      <c r="I1049" s="20"/>
      <c r="J1049" s="5"/>
      <c r="K1049" s="5"/>
      <c r="L1049" s="5"/>
      <c r="M1049" s="20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</row>
    <row r="1050" spans="1:28" x14ac:dyDescent="0.25">
      <c r="A1050" s="51" t="s">
        <v>882</v>
      </c>
      <c r="B1050" s="5"/>
      <c r="C1050" s="5">
        <v>1</v>
      </c>
      <c r="D1050" s="5"/>
      <c r="E1050" s="5"/>
      <c r="F1050" s="5"/>
      <c r="G1050" s="5"/>
      <c r="H1050" s="5"/>
      <c r="I1050" s="20"/>
      <c r="J1050" s="5"/>
      <c r="K1050" s="5"/>
      <c r="L1050" s="5"/>
      <c r="M1050" s="20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</row>
    <row r="1051" spans="1:28" x14ac:dyDescent="0.25">
      <c r="A1051" s="51" t="s">
        <v>883</v>
      </c>
      <c r="B1051" s="5"/>
      <c r="C1051" s="5">
        <v>1</v>
      </c>
      <c r="D1051" s="5"/>
      <c r="E1051" s="5"/>
      <c r="F1051" s="5"/>
      <c r="G1051" s="5"/>
      <c r="H1051" s="5"/>
      <c r="I1051" s="20"/>
      <c r="J1051" s="5"/>
      <c r="K1051" s="5"/>
      <c r="L1051" s="5"/>
      <c r="M1051" s="20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</row>
    <row r="1052" spans="1:28" x14ac:dyDescent="0.25">
      <c r="A1052" s="51" t="s">
        <v>884</v>
      </c>
      <c r="B1052" s="5"/>
      <c r="C1052" s="5">
        <v>1</v>
      </c>
      <c r="D1052" s="5"/>
      <c r="E1052" s="5"/>
      <c r="F1052" s="5"/>
      <c r="G1052" s="5"/>
      <c r="H1052" s="5"/>
      <c r="I1052" s="20"/>
      <c r="J1052" s="5"/>
      <c r="K1052" s="5"/>
      <c r="L1052" s="5"/>
      <c r="M1052" s="20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</row>
    <row r="1053" spans="1:28" x14ac:dyDescent="0.25">
      <c r="A1053" s="51" t="s">
        <v>885</v>
      </c>
      <c r="B1053" s="5"/>
      <c r="C1053" s="5">
        <v>1</v>
      </c>
      <c r="D1053" s="5"/>
      <c r="E1053" s="5"/>
      <c r="F1053" s="5"/>
      <c r="G1053" s="5"/>
      <c r="H1053" s="5"/>
      <c r="I1053" s="20"/>
      <c r="J1053" s="5"/>
      <c r="K1053" s="5"/>
      <c r="L1053" s="5"/>
      <c r="M1053" s="20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</row>
    <row r="1054" spans="1:28" x14ac:dyDescent="0.25">
      <c r="A1054" s="51" t="s">
        <v>886</v>
      </c>
      <c r="B1054" s="5"/>
      <c r="C1054" s="5">
        <v>1</v>
      </c>
      <c r="D1054" s="5"/>
      <c r="E1054" s="5"/>
      <c r="F1054" s="5"/>
      <c r="G1054" s="5"/>
      <c r="H1054" s="5"/>
      <c r="I1054" s="20"/>
      <c r="J1054" s="5"/>
      <c r="K1054" s="5"/>
      <c r="L1054" s="5"/>
      <c r="M1054" s="20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</row>
    <row r="1055" spans="1:28" x14ac:dyDescent="0.25">
      <c r="A1055" s="59" t="s">
        <v>866</v>
      </c>
      <c r="B1055" s="5"/>
      <c r="C1055" s="5">
        <v>1</v>
      </c>
      <c r="D1055" s="5"/>
      <c r="E1055" s="5"/>
      <c r="F1055" s="5"/>
      <c r="G1055" s="5"/>
      <c r="H1055" s="5"/>
      <c r="I1055" s="20"/>
      <c r="J1055" s="5"/>
      <c r="K1055" s="5"/>
      <c r="L1055" s="5"/>
      <c r="M1055" s="20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</row>
    <row r="1056" spans="1:28" x14ac:dyDescent="0.25">
      <c r="A1056" s="59" t="s">
        <v>887</v>
      </c>
      <c r="B1056" s="5"/>
      <c r="C1056" s="5">
        <v>1</v>
      </c>
      <c r="D1056" s="5"/>
      <c r="E1056" s="5"/>
      <c r="F1056" s="5"/>
      <c r="G1056" s="5"/>
      <c r="H1056" s="5"/>
      <c r="I1056" s="20"/>
      <c r="J1056" s="5"/>
      <c r="K1056" s="5"/>
      <c r="L1056" s="5"/>
      <c r="M1056" s="20" t="s">
        <v>1833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</row>
    <row r="1057" spans="1:28" x14ac:dyDescent="0.25">
      <c r="A1057" s="51" t="s">
        <v>888</v>
      </c>
      <c r="B1057" s="5"/>
      <c r="C1057" s="5">
        <v>1</v>
      </c>
      <c r="D1057" s="5"/>
      <c r="E1057" s="5"/>
      <c r="F1057" s="5"/>
      <c r="G1057" s="5"/>
      <c r="H1057" s="5"/>
      <c r="I1057" s="20"/>
      <c r="J1057" s="5"/>
      <c r="K1057" s="5"/>
      <c r="L1057" s="5"/>
      <c r="M1057" s="20" t="s">
        <v>1948</v>
      </c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</row>
    <row r="1058" spans="1:28" x14ac:dyDescent="0.25">
      <c r="A1058" s="51" t="s">
        <v>889</v>
      </c>
      <c r="B1058" s="5"/>
      <c r="C1058" s="5"/>
      <c r="D1058" s="5"/>
      <c r="E1058" s="5"/>
      <c r="F1058" s="5">
        <v>1</v>
      </c>
      <c r="G1058" s="5"/>
      <c r="H1058" s="5"/>
      <c r="I1058" s="20"/>
      <c r="J1058" s="5"/>
      <c r="K1058" s="5"/>
      <c r="L1058" s="5"/>
      <c r="M1058" s="20" t="s">
        <v>2056</v>
      </c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</row>
    <row r="1059" spans="1:28" x14ac:dyDescent="0.25">
      <c r="A1059" s="51" t="s">
        <v>890</v>
      </c>
      <c r="B1059" s="5"/>
      <c r="C1059" s="5"/>
      <c r="D1059" s="5"/>
      <c r="E1059" s="5"/>
      <c r="F1059" s="5">
        <v>1</v>
      </c>
      <c r="G1059" s="5"/>
      <c r="H1059" s="5"/>
      <c r="I1059" s="20"/>
      <c r="J1059" s="5"/>
      <c r="K1059" s="5"/>
      <c r="L1059" s="5"/>
      <c r="M1059" s="20" t="s">
        <v>2056</v>
      </c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</row>
    <row r="1060" spans="1:28" ht="30" x14ac:dyDescent="0.25">
      <c r="A1060" s="151" t="s">
        <v>69</v>
      </c>
      <c r="B1060" s="5"/>
      <c r="C1060" s="5">
        <v>1</v>
      </c>
      <c r="D1060" s="5"/>
      <c r="E1060" s="5"/>
      <c r="F1060" s="5"/>
      <c r="G1060" s="5"/>
      <c r="H1060" s="5"/>
      <c r="I1060" s="20" t="s">
        <v>2162</v>
      </c>
      <c r="J1060" s="5"/>
      <c r="K1060" s="5"/>
      <c r="L1060" s="5"/>
      <c r="M1060" s="20" t="s">
        <v>2163</v>
      </c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</row>
    <row r="1061" spans="1:28" x14ac:dyDescent="0.25">
      <c r="A1061" s="5"/>
      <c r="B1061" s="5"/>
      <c r="C1061" s="5"/>
      <c r="D1061" s="5"/>
      <c r="E1061" s="5"/>
      <c r="F1061" s="5"/>
      <c r="G1061" s="5"/>
      <c r="H1061" s="5"/>
      <c r="I1061" s="20"/>
      <c r="J1061" s="5"/>
      <c r="K1061" s="5"/>
      <c r="L1061" s="5"/>
      <c r="M1061" s="20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</row>
    <row r="1062" spans="1:28" x14ac:dyDescent="0.25">
      <c r="A1062" s="5"/>
      <c r="B1062" s="5"/>
      <c r="C1062" s="5"/>
      <c r="D1062" s="5"/>
      <c r="E1062" s="5"/>
      <c r="F1062" s="5"/>
      <c r="G1062" s="5"/>
      <c r="H1062" s="5"/>
      <c r="I1062" s="20"/>
      <c r="J1062" s="5"/>
      <c r="K1062" s="5"/>
      <c r="L1062" s="5"/>
      <c r="M1062" s="20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</row>
    <row r="1063" spans="1:28" x14ac:dyDescent="0.25">
      <c r="A1063" s="5"/>
      <c r="B1063" s="5"/>
      <c r="C1063" s="5"/>
      <c r="D1063" s="5"/>
      <c r="E1063" s="5"/>
      <c r="F1063" s="5"/>
      <c r="G1063" s="5"/>
      <c r="H1063" s="5"/>
      <c r="I1063" s="20"/>
      <c r="J1063" s="5"/>
      <c r="K1063" s="5"/>
      <c r="L1063" s="5"/>
      <c r="M1063" s="20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</row>
    <row r="1064" spans="1:28" x14ac:dyDescent="0.25">
      <c r="A1064" s="5"/>
      <c r="B1064" s="5"/>
      <c r="C1064" s="5"/>
      <c r="D1064" s="5"/>
      <c r="E1064" s="5"/>
      <c r="F1064" s="5"/>
      <c r="G1064" s="5"/>
      <c r="H1064" s="5"/>
      <c r="I1064" s="20"/>
      <c r="J1064" s="5"/>
      <c r="K1064" s="5"/>
      <c r="L1064" s="5"/>
      <c r="M1064" s="20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</row>
    <row r="1065" spans="1:28" ht="31.15" customHeight="1" x14ac:dyDescent="0.25">
      <c r="A1065" s="15"/>
      <c r="B1065" s="4" t="s">
        <v>235</v>
      </c>
      <c r="C1065" s="4">
        <f>SUM(C1066:C1097)</f>
        <v>21</v>
      </c>
      <c r="D1065" s="4">
        <v>831</v>
      </c>
      <c r="E1065" s="4" t="s">
        <v>2</v>
      </c>
      <c r="F1065" s="4">
        <f>SUM(F1066:F1097)</f>
        <v>1</v>
      </c>
      <c r="G1065" s="16">
        <f>SUM(G1066:G1097)</f>
        <v>2</v>
      </c>
      <c r="H1065" s="16">
        <v>0</v>
      </c>
      <c r="I1065" s="15"/>
      <c r="J1065" s="16">
        <f>SUM(J1066:J1097)</f>
        <v>3</v>
      </c>
      <c r="K1065" s="16">
        <f>SUM(K1066:K1097)</f>
        <v>0</v>
      </c>
      <c r="L1065" s="16">
        <f>SUM(L1066:L1097)</f>
        <v>0</v>
      </c>
      <c r="M1065" s="15"/>
      <c r="N1065" s="16">
        <f>C1065+G1065+J1065</f>
        <v>26</v>
      </c>
      <c r="O1065" s="2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</row>
    <row r="1066" spans="1:28" x14ac:dyDescent="0.25">
      <c r="A1066" s="51" t="s">
        <v>917</v>
      </c>
      <c r="B1066" s="6"/>
      <c r="C1066" s="6">
        <v>1</v>
      </c>
      <c r="D1066" s="6"/>
      <c r="E1066" s="6"/>
      <c r="F1066" s="6"/>
      <c r="G1066" s="6"/>
      <c r="H1066" s="6"/>
      <c r="I1066" s="19"/>
      <c r="J1066" s="6"/>
      <c r="K1066" s="6"/>
      <c r="L1066" s="6"/>
      <c r="M1066" s="19"/>
      <c r="N1066" s="6"/>
      <c r="O1066" s="6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</row>
    <row r="1067" spans="1:28" x14ac:dyDescent="0.25">
      <c r="A1067" s="51" t="s">
        <v>916</v>
      </c>
      <c r="B1067" s="6"/>
      <c r="C1067" s="6">
        <v>1</v>
      </c>
      <c r="D1067" s="6"/>
      <c r="E1067" s="6"/>
      <c r="F1067" s="6"/>
      <c r="G1067" s="6"/>
      <c r="H1067" s="6"/>
      <c r="I1067" s="19"/>
      <c r="J1067" s="6"/>
      <c r="K1067" s="6"/>
      <c r="L1067" s="6"/>
      <c r="M1067" s="19"/>
      <c r="N1067" s="6"/>
      <c r="O1067" s="6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</row>
    <row r="1068" spans="1:28" x14ac:dyDescent="0.25">
      <c r="A1068" s="51" t="s">
        <v>1854</v>
      </c>
      <c r="B1068" s="6"/>
      <c r="C1068" s="6">
        <v>1</v>
      </c>
      <c r="D1068" s="6"/>
      <c r="E1068" s="6"/>
      <c r="F1068" s="6"/>
      <c r="G1068" s="6"/>
      <c r="H1068" s="6"/>
      <c r="I1068" s="19"/>
      <c r="J1068" s="6"/>
      <c r="K1068" s="6"/>
      <c r="L1068" s="6"/>
      <c r="M1068" s="19" t="s">
        <v>1855</v>
      </c>
      <c r="N1068" s="6"/>
      <c r="O1068" s="6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</row>
    <row r="1069" spans="1:28" x14ac:dyDescent="0.25">
      <c r="A1069" s="51" t="s">
        <v>914</v>
      </c>
      <c r="B1069" s="6"/>
      <c r="C1069" s="6">
        <v>1</v>
      </c>
      <c r="D1069" s="6"/>
      <c r="E1069" s="6"/>
      <c r="F1069" s="6"/>
      <c r="G1069" s="6"/>
      <c r="H1069" s="6"/>
      <c r="I1069" s="19"/>
      <c r="J1069" s="6"/>
      <c r="K1069" s="6"/>
      <c r="L1069" s="6"/>
      <c r="M1069" s="19"/>
      <c r="N1069" s="6"/>
      <c r="O1069" s="6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</row>
    <row r="1070" spans="1:28" x14ac:dyDescent="0.25">
      <c r="A1070" s="51" t="s">
        <v>913</v>
      </c>
      <c r="B1070" s="6"/>
      <c r="C1070" s="6">
        <v>1</v>
      </c>
      <c r="D1070" s="6"/>
      <c r="E1070" s="6"/>
      <c r="F1070" s="6"/>
      <c r="G1070" s="6"/>
      <c r="H1070" s="6"/>
      <c r="I1070" s="19"/>
      <c r="J1070" s="6"/>
      <c r="K1070" s="6"/>
      <c r="L1070" s="6"/>
      <c r="M1070" s="19"/>
      <c r="N1070" s="6"/>
      <c r="O1070" s="6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</row>
    <row r="1071" spans="1:28" x14ac:dyDescent="0.25">
      <c r="A1071" s="51" t="s">
        <v>912</v>
      </c>
      <c r="B1071" s="6"/>
      <c r="C1071" s="6">
        <v>1</v>
      </c>
      <c r="D1071" s="6"/>
      <c r="E1071" s="6"/>
      <c r="F1071" s="6"/>
      <c r="G1071" s="6"/>
      <c r="H1071" s="6"/>
      <c r="I1071" s="19"/>
      <c r="J1071" s="6"/>
      <c r="K1071" s="6"/>
      <c r="L1071" s="6"/>
      <c r="M1071" s="19"/>
      <c r="N1071" s="6"/>
      <c r="O1071" s="6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</row>
    <row r="1072" spans="1:28" x14ac:dyDescent="0.25">
      <c r="A1072" s="51" t="s">
        <v>911</v>
      </c>
      <c r="B1072" s="6"/>
      <c r="C1072" s="6">
        <v>1</v>
      </c>
      <c r="D1072" s="6"/>
      <c r="E1072" s="6"/>
      <c r="F1072" s="6"/>
      <c r="G1072" s="6"/>
      <c r="H1072" s="6"/>
      <c r="I1072" s="19"/>
      <c r="J1072" s="6"/>
      <c r="K1072" s="6"/>
      <c r="L1072" s="6"/>
      <c r="M1072" s="19"/>
      <c r="N1072" s="6"/>
      <c r="O1072" s="6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</row>
    <row r="1073" spans="1:28" x14ac:dyDescent="0.25">
      <c r="A1073" s="51" t="s">
        <v>910</v>
      </c>
      <c r="B1073" s="6"/>
      <c r="C1073" s="6">
        <v>1</v>
      </c>
      <c r="D1073" s="6"/>
      <c r="E1073" s="6"/>
      <c r="F1073" s="6"/>
      <c r="G1073" s="6"/>
      <c r="H1073" s="6"/>
      <c r="I1073" s="19"/>
      <c r="J1073" s="6"/>
      <c r="K1073" s="6"/>
      <c r="L1073" s="6"/>
      <c r="M1073" s="19"/>
      <c r="N1073" s="6"/>
      <c r="O1073" s="6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</row>
    <row r="1074" spans="1:28" x14ac:dyDescent="0.25">
      <c r="A1074" s="51" t="s">
        <v>909</v>
      </c>
      <c r="B1074" s="6"/>
      <c r="C1074" s="6">
        <v>1</v>
      </c>
      <c r="D1074" s="6"/>
      <c r="E1074" s="6"/>
      <c r="F1074" s="6"/>
      <c r="G1074" s="6"/>
      <c r="H1074" s="6"/>
      <c r="I1074" s="19"/>
      <c r="J1074" s="6"/>
      <c r="K1074" s="6"/>
      <c r="L1074" s="6"/>
      <c r="M1074" s="19"/>
      <c r="N1074" s="6"/>
      <c r="O1074" s="6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</row>
    <row r="1075" spans="1:28" x14ac:dyDescent="0.25">
      <c r="A1075" s="51" t="s">
        <v>908</v>
      </c>
      <c r="B1075" s="6"/>
      <c r="C1075" s="6">
        <v>1</v>
      </c>
      <c r="D1075" s="6"/>
      <c r="E1075" s="6"/>
      <c r="F1075" s="6"/>
      <c r="G1075" s="6"/>
      <c r="H1075" s="6"/>
      <c r="I1075" s="19"/>
      <c r="J1075" s="6"/>
      <c r="K1075" s="6"/>
      <c r="L1075" s="6"/>
      <c r="M1075" s="19"/>
      <c r="N1075" s="6"/>
      <c r="O1075" s="6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</row>
    <row r="1076" spans="1:28" x14ac:dyDescent="0.25">
      <c r="A1076" s="51" t="s">
        <v>2080</v>
      </c>
      <c r="B1076" s="6"/>
      <c r="C1076" s="6">
        <v>1</v>
      </c>
      <c r="D1076" s="6"/>
      <c r="E1076" s="6"/>
      <c r="F1076" s="6"/>
      <c r="G1076" s="6"/>
      <c r="H1076" s="6"/>
      <c r="I1076" s="19"/>
      <c r="J1076" s="6"/>
      <c r="K1076" s="6"/>
      <c r="L1076" s="6"/>
      <c r="M1076" s="19" t="s">
        <v>2081</v>
      </c>
      <c r="N1076" s="6"/>
      <c r="O1076" s="6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</row>
    <row r="1077" spans="1:28" ht="30" x14ac:dyDescent="0.25">
      <c r="A1077" s="51" t="s">
        <v>907</v>
      </c>
      <c r="B1077" s="5"/>
      <c r="C1077" s="5"/>
      <c r="D1077" s="5"/>
      <c r="E1077" s="5"/>
      <c r="F1077" s="5">
        <v>1</v>
      </c>
      <c r="G1077" s="5"/>
      <c r="H1077" s="5"/>
      <c r="I1077" s="20"/>
      <c r="J1077" s="5"/>
      <c r="K1077" s="5"/>
      <c r="L1077" s="5"/>
      <c r="M1077" s="20" t="s">
        <v>2144</v>
      </c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</row>
    <row r="1078" spans="1:28" x14ac:dyDescent="0.25">
      <c r="A1078" s="51" t="s">
        <v>906</v>
      </c>
      <c r="B1078" s="5"/>
      <c r="C1078" s="5"/>
      <c r="D1078" s="5"/>
      <c r="E1078" s="5"/>
      <c r="F1078" s="5"/>
      <c r="G1078" s="5">
        <v>1</v>
      </c>
      <c r="H1078" s="5"/>
      <c r="I1078" s="20"/>
      <c r="J1078" s="5"/>
      <c r="K1078" s="5"/>
      <c r="L1078" s="5"/>
      <c r="M1078" s="19" t="s">
        <v>2082</v>
      </c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</row>
    <row r="1079" spans="1:28" x14ac:dyDescent="0.25">
      <c r="A1079" s="51" t="s">
        <v>905</v>
      </c>
      <c r="B1079" s="5"/>
      <c r="C1079" s="5">
        <v>1</v>
      </c>
      <c r="D1079" s="5"/>
      <c r="E1079" s="5"/>
      <c r="F1079" s="5"/>
      <c r="G1079" s="5"/>
      <c r="H1079" s="5"/>
      <c r="I1079" s="20"/>
      <c r="J1079" s="5"/>
      <c r="K1079" s="5"/>
      <c r="L1079" s="5"/>
      <c r="M1079" s="20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</row>
    <row r="1080" spans="1:28" x14ac:dyDescent="0.25">
      <c r="A1080" s="51" t="s">
        <v>904</v>
      </c>
      <c r="B1080" s="5"/>
      <c r="C1080" s="5">
        <v>1</v>
      </c>
      <c r="D1080" s="5"/>
      <c r="E1080" s="5"/>
      <c r="F1080" s="5"/>
      <c r="G1080" s="5"/>
      <c r="H1080" s="5"/>
      <c r="I1080" s="20"/>
      <c r="J1080" s="5"/>
      <c r="K1080" s="5"/>
      <c r="L1080" s="5"/>
      <c r="M1080" s="20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</row>
    <row r="1081" spans="1:28" x14ac:dyDescent="0.25">
      <c r="A1081" s="51" t="s">
        <v>903</v>
      </c>
      <c r="B1081" s="5"/>
      <c r="C1081" s="5">
        <v>1</v>
      </c>
      <c r="D1081" s="5"/>
      <c r="E1081" s="5"/>
      <c r="F1081" s="5"/>
      <c r="G1081" s="5"/>
      <c r="H1081" s="5"/>
      <c r="I1081" s="20"/>
      <c r="J1081" s="5"/>
      <c r="K1081" s="5"/>
      <c r="L1081" s="5"/>
      <c r="M1081" s="20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</row>
    <row r="1082" spans="1:28" x14ac:dyDescent="0.25">
      <c r="A1082" s="51" t="s">
        <v>902</v>
      </c>
      <c r="B1082" s="5"/>
      <c r="C1082" s="5">
        <v>1</v>
      </c>
      <c r="D1082" s="5"/>
      <c r="E1082" s="5"/>
      <c r="F1082" s="5"/>
      <c r="G1082" s="5"/>
      <c r="H1082" s="5"/>
      <c r="I1082" s="20"/>
      <c r="J1082" s="5"/>
      <c r="K1082" s="5"/>
      <c r="L1082" s="5"/>
      <c r="M1082" s="20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</row>
    <row r="1083" spans="1:28" x14ac:dyDescent="0.25">
      <c r="A1083" s="51" t="s">
        <v>901</v>
      </c>
      <c r="B1083" s="5"/>
      <c r="C1083" s="5"/>
      <c r="D1083" s="5"/>
      <c r="E1083" s="5"/>
      <c r="F1083" s="5"/>
      <c r="G1083" s="5"/>
      <c r="H1083" s="5">
        <v>1</v>
      </c>
      <c r="I1083" s="20" t="s">
        <v>1266</v>
      </c>
      <c r="J1083" s="5"/>
      <c r="K1083" s="5"/>
      <c r="L1083" s="5"/>
      <c r="M1083" s="20" t="s">
        <v>1267</v>
      </c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</row>
    <row r="1084" spans="1:28" x14ac:dyDescent="0.25">
      <c r="A1084" s="51" t="s">
        <v>900</v>
      </c>
      <c r="B1084" s="5"/>
      <c r="C1084" s="5"/>
      <c r="D1084" s="5"/>
      <c r="E1084" s="5"/>
      <c r="F1084" s="5"/>
      <c r="G1084" s="5">
        <v>1</v>
      </c>
      <c r="H1084" s="5"/>
      <c r="I1084" s="20"/>
      <c r="J1084" s="5"/>
      <c r="K1084" s="5"/>
      <c r="L1084" s="5"/>
      <c r="M1084" s="20" t="s">
        <v>2096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</row>
    <row r="1085" spans="1:28" x14ac:dyDescent="0.25">
      <c r="A1085" s="51" t="s">
        <v>899</v>
      </c>
      <c r="B1085" s="5"/>
      <c r="C1085" s="5">
        <v>1</v>
      </c>
      <c r="D1085" s="5"/>
      <c r="E1085" s="5"/>
      <c r="F1085" s="5"/>
      <c r="G1085" s="5"/>
      <c r="H1085" s="5"/>
      <c r="I1085" s="20"/>
      <c r="J1085" s="5"/>
      <c r="K1085" s="5"/>
      <c r="L1085" s="5"/>
      <c r="M1085" s="20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</row>
    <row r="1086" spans="1:28" x14ac:dyDescent="0.25">
      <c r="A1086" s="51" t="s">
        <v>898</v>
      </c>
      <c r="B1086" s="5"/>
      <c r="C1086" s="5">
        <v>1</v>
      </c>
      <c r="D1086" s="5"/>
      <c r="E1086" s="5"/>
      <c r="F1086" s="5"/>
      <c r="G1086" s="5"/>
      <c r="H1086" s="5"/>
      <c r="I1086" s="20"/>
      <c r="J1086" s="5"/>
      <c r="K1086" s="5"/>
      <c r="L1086" s="5"/>
      <c r="M1086" s="20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</row>
    <row r="1087" spans="1:28" x14ac:dyDescent="0.25">
      <c r="A1087" s="51" t="s">
        <v>897</v>
      </c>
      <c r="B1087" s="5"/>
      <c r="C1087" s="5">
        <v>1</v>
      </c>
      <c r="D1087" s="5"/>
      <c r="E1087" s="5"/>
      <c r="F1087" s="5"/>
      <c r="G1087" s="5"/>
      <c r="H1087" s="5"/>
      <c r="I1087" s="20"/>
      <c r="J1087" s="5"/>
      <c r="K1087" s="5"/>
      <c r="L1087" s="5"/>
      <c r="M1087" s="20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</row>
    <row r="1088" spans="1:28" x14ac:dyDescent="0.25">
      <c r="A1088" s="51" t="s">
        <v>896</v>
      </c>
      <c r="B1088" s="5"/>
      <c r="C1088" s="5">
        <v>1</v>
      </c>
      <c r="D1088" s="5"/>
      <c r="E1088" s="5"/>
      <c r="F1088" s="5"/>
      <c r="G1088" s="5"/>
      <c r="H1088" s="5"/>
      <c r="I1088" s="20"/>
      <c r="J1088" s="5"/>
      <c r="K1088" s="5"/>
      <c r="L1088" s="5"/>
      <c r="M1088" s="20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</row>
    <row r="1089" spans="1:28" x14ac:dyDescent="0.25">
      <c r="A1089" s="51" t="s">
        <v>895</v>
      </c>
      <c r="B1089" s="5"/>
      <c r="C1089" s="5">
        <v>1</v>
      </c>
      <c r="D1089" s="5"/>
      <c r="E1089" s="5"/>
      <c r="F1089" s="5"/>
      <c r="G1089" s="5"/>
      <c r="H1089" s="5"/>
      <c r="I1089" s="20"/>
      <c r="J1089" s="5"/>
      <c r="K1089" s="5"/>
      <c r="L1089" s="5"/>
      <c r="M1089" s="20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</row>
    <row r="1090" spans="1:28" x14ac:dyDescent="0.25">
      <c r="A1090" s="51" t="s">
        <v>894</v>
      </c>
      <c r="B1090" s="5"/>
      <c r="C1090" s="5">
        <v>1</v>
      </c>
      <c r="D1090" s="5"/>
      <c r="E1090" s="5"/>
      <c r="F1090" s="5"/>
      <c r="G1090" s="5"/>
      <c r="H1090" s="5"/>
      <c r="I1090" s="20"/>
      <c r="J1090" s="5"/>
      <c r="K1090" s="5"/>
      <c r="L1090" s="5"/>
      <c r="M1090" s="20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</row>
    <row r="1091" spans="1:28" x14ac:dyDescent="0.25">
      <c r="A1091" s="43" t="s">
        <v>893</v>
      </c>
      <c r="B1091" s="5"/>
      <c r="C1091" s="5"/>
      <c r="D1091" s="5"/>
      <c r="E1091" s="5"/>
      <c r="F1091" s="5"/>
      <c r="G1091" s="5"/>
      <c r="H1091" s="5"/>
      <c r="I1091" s="20"/>
      <c r="J1091" s="5">
        <v>1</v>
      </c>
      <c r="K1091" s="5"/>
      <c r="L1091" s="5"/>
      <c r="M1091" s="20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</row>
    <row r="1092" spans="1:28" x14ac:dyDescent="0.25">
      <c r="A1092" s="43" t="s">
        <v>892</v>
      </c>
      <c r="B1092" s="5"/>
      <c r="C1092" s="5"/>
      <c r="D1092" s="5"/>
      <c r="E1092" s="5"/>
      <c r="F1092" s="5"/>
      <c r="G1092" s="5"/>
      <c r="H1092" s="5"/>
      <c r="I1092" s="20"/>
      <c r="J1092" s="5">
        <v>1</v>
      </c>
      <c r="K1092" s="5"/>
      <c r="L1092" s="5"/>
      <c r="M1092" s="20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</row>
    <row r="1093" spans="1:28" x14ac:dyDescent="0.25">
      <c r="A1093" s="43" t="s">
        <v>891</v>
      </c>
      <c r="B1093" s="5"/>
      <c r="C1093" s="5"/>
      <c r="D1093" s="5"/>
      <c r="E1093" s="5"/>
      <c r="F1093" s="5"/>
      <c r="G1093" s="5"/>
      <c r="H1093" s="5"/>
      <c r="I1093" s="20"/>
      <c r="J1093" s="5">
        <v>1</v>
      </c>
      <c r="K1093" s="5"/>
      <c r="L1093" s="5"/>
      <c r="M1093" s="20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</row>
    <row r="1094" spans="1:28" ht="15.75" x14ac:dyDescent="0.25">
      <c r="A1094" s="66"/>
      <c r="B1094" s="5"/>
      <c r="C1094" s="5"/>
      <c r="D1094" s="5"/>
      <c r="E1094" s="5"/>
      <c r="F1094" s="5"/>
      <c r="G1094" s="5"/>
      <c r="H1094" s="5"/>
      <c r="I1094" s="20"/>
      <c r="J1094" s="5"/>
      <c r="K1094" s="5"/>
      <c r="L1094" s="5"/>
      <c r="M1094" s="20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</row>
    <row r="1095" spans="1:28" x14ac:dyDescent="0.25">
      <c r="A1095" s="5"/>
      <c r="B1095" s="5"/>
      <c r="C1095" s="5"/>
      <c r="D1095" s="5"/>
      <c r="E1095" s="5"/>
      <c r="F1095" s="5"/>
      <c r="G1095" s="5"/>
      <c r="H1095" s="5"/>
      <c r="I1095" s="20"/>
      <c r="J1095" s="5"/>
      <c r="K1095" s="5"/>
      <c r="L1095" s="5"/>
      <c r="M1095" s="20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</row>
    <row r="1096" spans="1:28" x14ac:dyDescent="0.25">
      <c r="A1096" s="5"/>
      <c r="B1096" s="5"/>
      <c r="C1096" s="5"/>
      <c r="D1096" s="5"/>
      <c r="E1096" s="5"/>
      <c r="F1096" s="5"/>
      <c r="G1096" s="5"/>
      <c r="H1096" s="5"/>
      <c r="I1096" s="20"/>
      <c r="J1096" s="5"/>
      <c r="K1096" s="5"/>
      <c r="L1096" s="5"/>
      <c r="M1096" s="20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</row>
    <row r="1097" spans="1:28" x14ac:dyDescent="0.25">
      <c r="A1097" s="5"/>
      <c r="B1097" s="5"/>
      <c r="C1097" s="5"/>
      <c r="D1097" s="5"/>
      <c r="E1097" s="5"/>
      <c r="F1097" s="5"/>
      <c r="G1097" s="5"/>
      <c r="H1097" s="5"/>
      <c r="I1097" s="20"/>
      <c r="J1097" s="5"/>
      <c r="K1097" s="5"/>
      <c r="L1097" s="5"/>
      <c r="M1097" s="20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</row>
    <row r="1098" spans="1:28" ht="25.5" x14ac:dyDescent="0.25">
      <c r="A1098" s="1"/>
      <c r="B1098" s="4" t="s">
        <v>235</v>
      </c>
      <c r="C1098" s="4">
        <f>SUM(C1099:C1130)</f>
        <v>21</v>
      </c>
      <c r="D1098" s="4">
        <v>832</v>
      </c>
      <c r="E1098" s="4" t="s">
        <v>2</v>
      </c>
      <c r="F1098" s="4">
        <f>SUM(F1099:F1130)</f>
        <v>1</v>
      </c>
      <c r="G1098" s="16">
        <f>SUM(G1099:G1130)</f>
        <v>0</v>
      </c>
      <c r="H1098" s="16">
        <v>0</v>
      </c>
      <c r="I1098" s="15"/>
      <c r="J1098" s="16">
        <f>SUM(J1099:J1130)</f>
        <v>5</v>
      </c>
      <c r="K1098" s="16">
        <f>SUM(K1099:K1130)</f>
        <v>0</v>
      </c>
      <c r="L1098" s="16">
        <f>SUM(L1099:L1130)</f>
        <v>0</v>
      </c>
      <c r="M1098" s="15"/>
      <c r="N1098" s="16">
        <f>C1098+G1098+J1098</f>
        <v>26</v>
      </c>
      <c r="O1098" s="2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</row>
    <row r="1099" spans="1:28" x14ac:dyDescent="0.25">
      <c r="A1099" s="51" t="s">
        <v>918</v>
      </c>
      <c r="B1099" s="6"/>
      <c r="C1099" s="6">
        <v>1</v>
      </c>
      <c r="D1099" s="6"/>
      <c r="E1099" s="6"/>
      <c r="F1099" s="6"/>
      <c r="G1099" s="6"/>
      <c r="H1099" s="6"/>
      <c r="I1099" s="19"/>
      <c r="J1099" s="6"/>
      <c r="K1099" s="6"/>
      <c r="L1099" s="6"/>
      <c r="M1099" s="19"/>
      <c r="N1099" s="6"/>
      <c r="O1099" s="6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</row>
    <row r="1100" spans="1:28" x14ac:dyDescent="0.25">
      <c r="A1100" s="51" t="s">
        <v>919</v>
      </c>
      <c r="B1100" s="6"/>
      <c r="C1100" s="6">
        <v>1</v>
      </c>
      <c r="D1100" s="6"/>
      <c r="E1100" s="6"/>
      <c r="F1100" s="6"/>
      <c r="G1100" s="6"/>
      <c r="H1100" s="6"/>
      <c r="I1100" s="19"/>
      <c r="J1100" s="6"/>
      <c r="K1100" s="6"/>
      <c r="L1100" s="6"/>
      <c r="M1100" s="19"/>
      <c r="N1100" s="6"/>
      <c r="O1100" s="6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</row>
    <row r="1101" spans="1:28" x14ac:dyDescent="0.25">
      <c r="A1101" s="51" t="s">
        <v>920</v>
      </c>
      <c r="B1101" s="6"/>
      <c r="C1101" s="6">
        <v>1</v>
      </c>
      <c r="D1101" s="6"/>
      <c r="E1101" s="6"/>
      <c r="F1101" s="6"/>
      <c r="G1101" s="6"/>
      <c r="H1101" s="6"/>
      <c r="I1101" s="19"/>
      <c r="J1101" s="6"/>
      <c r="K1101" s="6"/>
      <c r="L1101" s="6"/>
      <c r="M1101" s="19"/>
      <c r="N1101" s="6"/>
      <c r="O1101" s="6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</row>
    <row r="1102" spans="1:28" x14ac:dyDescent="0.25">
      <c r="A1102" s="51" t="s">
        <v>921</v>
      </c>
      <c r="B1102" s="6"/>
      <c r="C1102" s="6">
        <v>1</v>
      </c>
      <c r="D1102" s="6"/>
      <c r="E1102" s="6"/>
      <c r="F1102" s="6"/>
      <c r="G1102" s="6"/>
      <c r="H1102" s="6"/>
      <c r="I1102" s="19"/>
      <c r="J1102" s="6"/>
      <c r="K1102" s="6"/>
      <c r="L1102" s="6"/>
      <c r="M1102" s="19"/>
      <c r="N1102" s="6"/>
      <c r="O1102" s="6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</row>
    <row r="1103" spans="1:28" x14ac:dyDescent="0.25">
      <c r="A1103" s="51" t="s">
        <v>922</v>
      </c>
      <c r="B1103" s="6"/>
      <c r="C1103" s="6">
        <v>1</v>
      </c>
      <c r="D1103" s="6"/>
      <c r="E1103" s="6"/>
      <c r="F1103" s="6"/>
      <c r="G1103" s="6"/>
      <c r="H1103" s="6"/>
      <c r="I1103" s="19"/>
      <c r="J1103" s="6"/>
      <c r="K1103" s="6"/>
      <c r="L1103" s="6"/>
      <c r="M1103" s="19"/>
      <c r="N1103" s="6"/>
      <c r="O1103" s="6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</row>
    <row r="1104" spans="1:28" x14ac:dyDescent="0.25">
      <c r="A1104" s="51" t="s">
        <v>923</v>
      </c>
      <c r="B1104" s="6"/>
      <c r="C1104" s="6"/>
      <c r="D1104" s="6"/>
      <c r="E1104" s="6"/>
      <c r="F1104" s="6">
        <v>1</v>
      </c>
      <c r="G1104" s="6"/>
      <c r="H1104" s="6"/>
      <c r="I1104" s="19"/>
      <c r="J1104" s="6"/>
      <c r="K1104" s="6"/>
      <c r="L1104" s="6"/>
      <c r="M1104" s="19" t="s">
        <v>2000</v>
      </c>
      <c r="N1104" s="6"/>
      <c r="O1104" s="6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</row>
    <row r="1105" spans="1:28" x14ac:dyDescent="0.25">
      <c r="A1105" s="51" t="s">
        <v>924</v>
      </c>
      <c r="B1105" s="6"/>
      <c r="C1105" s="6">
        <v>1</v>
      </c>
      <c r="D1105" s="6"/>
      <c r="E1105" s="6"/>
      <c r="F1105" s="6"/>
      <c r="G1105" s="6"/>
      <c r="H1105" s="6"/>
      <c r="I1105" s="19"/>
      <c r="J1105" s="6"/>
      <c r="K1105" s="6"/>
      <c r="L1105" s="6"/>
      <c r="M1105" s="19"/>
      <c r="N1105" s="6"/>
      <c r="O1105" s="6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</row>
    <row r="1106" spans="1:28" x14ac:dyDescent="0.25">
      <c r="A1106" s="51" t="s">
        <v>925</v>
      </c>
      <c r="B1106" s="6"/>
      <c r="C1106" s="6">
        <v>1</v>
      </c>
      <c r="D1106" s="6"/>
      <c r="E1106" s="6"/>
      <c r="F1106" s="6"/>
      <c r="G1106" s="6"/>
      <c r="H1106" s="6"/>
      <c r="I1106" s="19"/>
      <c r="J1106" s="6"/>
      <c r="K1106" s="6"/>
      <c r="L1106" s="6"/>
      <c r="M1106" s="19"/>
      <c r="N1106" s="6"/>
      <c r="O1106" s="6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</row>
    <row r="1107" spans="1:28" x14ac:dyDescent="0.25">
      <c r="A1107" s="51" t="s">
        <v>926</v>
      </c>
      <c r="B1107" s="6"/>
      <c r="C1107" s="6">
        <v>1</v>
      </c>
      <c r="D1107" s="6"/>
      <c r="E1107" s="6"/>
      <c r="F1107" s="6"/>
      <c r="G1107" s="6"/>
      <c r="H1107" s="6"/>
      <c r="I1107" s="19"/>
      <c r="J1107" s="6"/>
      <c r="K1107" s="6"/>
      <c r="L1107" s="6"/>
      <c r="M1107" s="19"/>
      <c r="N1107" s="6"/>
      <c r="O1107" s="6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</row>
    <row r="1108" spans="1:28" x14ac:dyDescent="0.25">
      <c r="A1108" s="51" t="s">
        <v>927</v>
      </c>
      <c r="B1108" s="6"/>
      <c r="C1108" s="6">
        <v>1</v>
      </c>
      <c r="D1108" s="6"/>
      <c r="E1108" s="6"/>
      <c r="F1108" s="6"/>
      <c r="G1108" s="6"/>
      <c r="H1108" s="6"/>
      <c r="I1108" s="19"/>
      <c r="J1108" s="6"/>
      <c r="K1108" s="6"/>
      <c r="L1108" s="6"/>
      <c r="M1108" s="19"/>
      <c r="N1108" s="6"/>
      <c r="O1108" s="6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</row>
    <row r="1109" spans="1:28" x14ac:dyDescent="0.25">
      <c r="A1109" s="51" t="s">
        <v>928</v>
      </c>
      <c r="B1109" s="6"/>
      <c r="C1109" s="6">
        <v>1</v>
      </c>
      <c r="D1109" s="6"/>
      <c r="E1109" s="6"/>
      <c r="F1109" s="6"/>
      <c r="G1109" s="6"/>
      <c r="H1109" s="6"/>
      <c r="I1109" s="19"/>
      <c r="J1109" s="6"/>
      <c r="K1109" s="6"/>
      <c r="L1109" s="6"/>
      <c r="M1109" s="19"/>
      <c r="N1109" s="6"/>
      <c r="O1109" s="6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</row>
    <row r="1110" spans="1:28" x14ac:dyDescent="0.25">
      <c r="A1110" s="51" t="s">
        <v>929</v>
      </c>
      <c r="B1110" s="5"/>
      <c r="C1110" s="5">
        <v>1</v>
      </c>
      <c r="D1110" s="5"/>
      <c r="E1110" s="5"/>
      <c r="F1110" s="5"/>
      <c r="G1110" s="5"/>
      <c r="H1110" s="5"/>
      <c r="I1110" s="20"/>
      <c r="J1110" s="5"/>
      <c r="K1110" s="5"/>
      <c r="L1110" s="5"/>
      <c r="M1110" s="20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</row>
    <row r="1111" spans="1:28" x14ac:dyDescent="0.25">
      <c r="A1111" s="51" t="s">
        <v>930</v>
      </c>
      <c r="B1111" s="5"/>
      <c r="C1111" s="5">
        <v>1</v>
      </c>
      <c r="D1111" s="5"/>
      <c r="E1111" s="5"/>
      <c r="F1111" s="5"/>
      <c r="G1111" s="5"/>
      <c r="H1111" s="5"/>
      <c r="I1111" s="20"/>
      <c r="J1111" s="5"/>
      <c r="K1111" s="5"/>
      <c r="L1111" s="5"/>
      <c r="M1111" s="20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</row>
    <row r="1112" spans="1:28" x14ac:dyDescent="0.25">
      <c r="A1112" s="51" t="s">
        <v>931</v>
      </c>
      <c r="B1112" s="5"/>
      <c r="C1112" s="5">
        <v>1</v>
      </c>
      <c r="D1112" s="5"/>
      <c r="E1112" s="5"/>
      <c r="F1112" s="5"/>
      <c r="G1112" s="5"/>
      <c r="H1112" s="5"/>
      <c r="I1112" s="20"/>
      <c r="J1112" s="5"/>
      <c r="K1112" s="5"/>
      <c r="L1112" s="5"/>
      <c r="M1112" s="20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</row>
    <row r="1113" spans="1:28" x14ac:dyDescent="0.25">
      <c r="A1113" s="51" t="s">
        <v>932</v>
      </c>
      <c r="B1113" s="5"/>
      <c r="C1113" s="5">
        <v>1</v>
      </c>
      <c r="D1113" s="5"/>
      <c r="E1113" s="5"/>
      <c r="F1113" s="5"/>
      <c r="G1113" s="5"/>
      <c r="H1113" s="5"/>
      <c r="I1113" s="20"/>
      <c r="J1113" s="5"/>
      <c r="K1113" s="5"/>
      <c r="L1113" s="5"/>
      <c r="M1113" s="20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</row>
    <row r="1114" spans="1:28" x14ac:dyDescent="0.25">
      <c r="A1114" s="51" t="s">
        <v>933</v>
      </c>
      <c r="B1114" s="5"/>
      <c r="C1114" s="5">
        <v>1</v>
      </c>
      <c r="D1114" s="5"/>
      <c r="E1114" s="5"/>
      <c r="F1114" s="5"/>
      <c r="G1114" s="5"/>
      <c r="H1114" s="5"/>
      <c r="I1114" s="20"/>
      <c r="J1114" s="5"/>
      <c r="K1114" s="5"/>
      <c r="L1114" s="5"/>
      <c r="M1114" s="20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</row>
    <row r="1115" spans="1:28" x14ac:dyDescent="0.25">
      <c r="A1115" s="51" t="s">
        <v>934</v>
      </c>
      <c r="B1115" s="5"/>
      <c r="C1115" s="5">
        <v>1</v>
      </c>
      <c r="D1115" s="5"/>
      <c r="E1115" s="5"/>
      <c r="F1115" s="5"/>
      <c r="G1115" s="5"/>
      <c r="H1115" s="5"/>
      <c r="I1115" s="20"/>
      <c r="J1115" s="5"/>
      <c r="K1115" s="5"/>
      <c r="L1115" s="5"/>
      <c r="M1115" s="20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</row>
    <row r="1116" spans="1:28" x14ac:dyDescent="0.25">
      <c r="A1116" s="51" t="s">
        <v>935</v>
      </c>
      <c r="B1116" s="5"/>
      <c r="C1116" s="5">
        <v>1</v>
      </c>
      <c r="D1116" s="5"/>
      <c r="E1116" s="5"/>
      <c r="F1116" s="5"/>
      <c r="G1116" s="5"/>
      <c r="H1116" s="5"/>
      <c r="I1116" s="20"/>
      <c r="J1116" s="5"/>
      <c r="K1116" s="5"/>
      <c r="L1116" s="5"/>
      <c r="M1116" s="20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</row>
    <row r="1117" spans="1:28" x14ac:dyDescent="0.25">
      <c r="A1117" s="51" t="s">
        <v>936</v>
      </c>
      <c r="B1117" s="5"/>
      <c r="C1117" s="5">
        <v>1</v>
      </c>
      <c r="D1117" s="5"/>
      <c r="E1117" s="5"/>
      <c r="F1117" s="5"/>
      <c r="G1117" s="5"/>
      <c r="H1117" s="5"/>
      <c r="I1117" s="20"/>
      <c r="J1117" s="5"/>
      <c r="K1117" s="5"/>
      <c r="L1117" s="5"/>
      <c r="M1117" s="20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</row>
    <row r="1118" spans="1:28" x14ac:dyDescent="0.25">
      <c r="A1118" s="51" t="s">
        <v>937</v>
      </c>
      <c r="B1118" s="5"/>
      <c r="C1118" s="5">
        <v>1</v>
      </c>
      <c r="D1118" s="5"/>
      <c r="E1118" s="5"/>
      <c r="F1118" s="5"/>
      <c r="G1118" s="5"/>
      <c r="H1118" s="5"/>
      <c r="I1118" s="20"/>
      <c r="J1118" s="5"/>
      <c r="K1118" s="5"/>
      <c r="L1118" s="5"/>
      <c r="M1118" s="20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</row>
    <row r="1119" spans="1:28" x14ac:dyDescent="0.25">
      <c r="A1119" s="51" t="s">
        <v>938</v>
      </c>
      <c r="B1119" s="5"/>
      <c r="C1119" s="5">
        <v>1</v>
      </c>
      <c r="D1119" s="5"/>
      <c r="E1119" s="5"/>
      <c r="F1119" s="5"/>
      <c r="G1119" s="5"/>
      <c r="H1119" s="5"/>
      <c r="I1119" s="20"/>
      <c r="J1119" s="5"/>
      <c r="K1119" s="5"/>
      <c r="L1119" s="5"/>
      <c r="M1119" s="20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</row>
    <row r="1120" spans="1:28" x14ac:dyDescent="0.25">
      <c r="A1120" s="51" t="s">
        <v>939</v>
      </c>
      <c r="B1120" s="5"/>
      <c r="C1120" s="5">
        <v>1</v>
      </c>
      <c r="D1120" s="5"/>
      <c r="E1120" s="5"/>
      <c r="F1120" s="5"/>
      <c r="G1120" s="5"/>
      <c r="H1120" s="5"/>
      <c r="I1120" s="20"/>
      <c r="J1120" s="5"/>
      <c r="K1120" s="5"/>
      <c r="L1120" s="5"/>
      <c r="M1120" s="20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</row>
    <row r="1121" spans="1:28" x14ac:dyDescent="0.25">
      <c r="A1121" s="43" t="s">
        <v>940</v>
      </c>
      <c r="B1121" s="5"/>
      <c r="C1121" s="5"/>
      <c r="D1121" s="5"/>
      <c r="E1121" s="5"/>
      <c r="F1121" s="5"/>
      <c r="G1121" s="5"/>
      <c r="H1121" s="5"/>
      <c r="I1121" s="20"/>
      <c r="J1121" s="5">
        <v>1</v>
      </c>
      <c r="K1121" s="5"/>
      <c r="L1121" s="5"/>
      <c r="M1121" s="20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</row>
    <row r="1122" spans="1:28" x14ac:dyDescent="0.25">
      <c r="A1122" s="43" t="s">
        <v>941</v>
      </c>
      <c r="B1122" s="5"/>
      <c r="C1122" s="5"/>
      <c r="D1122" s="5"/>
      <c r="E1122" s="5"/>
      <c r="F1122" s="5"/>
      <c r="G1122" s="5"/>
      <c r="H1122" s="5"/>
      <c r="I1122" s="20"/>
      <c r="J1122" s="5">
        <v>1</v>
      </c>
      <c r="K1122" s="5"/>
      <c r="L1122" s="5"/>
      <c r="M1122" s="20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</row>
    <row r="1123" spans="1:28" x14ac:dyDescent="0.25">
      <c r="A1123" s="43" t="s">
        <v>942</v>
      </c>
      <c r="B1123" s="5"/>
      <c r="C1123" s="5"/>
      <c r="D1123" s="5"/>
      <c r="E1123" s="5"/>
      <c r="F1123" s="5"/>
      <c r="G1123" s="5"/>
      <c r="H1123" s="5"/>
      <c r="I1123" s="20"/>
      <c r="J1123" s="5">
        <v>1</v>
      </c>
      <c r="K1123" s="5"/>
      <c r="L1123" s="5"/>
      <c r="M1123" s="20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</row>
    <row r="1124" spans="1:28" x14ac:dyDescent="0.25">
      <c r="A1124" s="43" t="s">
        <v>943</v>
      </c>
      <c r="B1124" s="5"/>
      <c r="C1124" s="5"/>
      <c r="D1124" s="5"/>
      <c r="E1124" s="5"/>
      <c r="F1124" s="5"/>
      <c r="G1124" s="5"/>
      <c r="H1124" s="5"/>
      <c r="I1124" s="20"/>
      <c r="J1124" s="5">
        <v>1</v>
      </c>
      <c r="K1124" s="5"/>
      <c r="L1124" s="5"/>
      <c r="M1124" s="20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</row>
    <row r="1125" spans="1:28" x14ac:dyDescent="0.25">
      <c r="A1125" s="43" t="s">
        <v>944</v>
      </c>
      <c r="B1125" s="5"/>
      <c r="C1125" s="5"/>
      <c r="D1125" s="5"/>
      <c r="E1125" s="5"/>
      <c r="F1125" s="5"/>
      <c r="G1125" s="5"/>
      <c r="H1125" s="5"/>
      <c r="I1125" s="20"/>
      <c r="J1125" s="5">
        <v>1</v>
      </c>
      <c r="K1125" s="5"/>
      <c r="L1125" s="5"/>
      <c r="M1125" s="20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</row>
    <row r="1126" spans="1:28" x14ac:dyDescent="0.25">
      <c r="A1126" s="5"/>
      <c r="B1126" s="5"/>
      <c r="C1126" s="5"/>
      <c r="D1126" s="5"/>
      <c r="E1126" s="5"/>
      <c r="F1126" s="5"/>
      <c r="G1126" s="5"/>
      <c r="H1126" s="5"/>
      <c r="I1126" s="20"/>
      <c r="J1126" s="5"/>
      <c r="K1126" s="5"/>
      <c r="L1126" s="5"/>
      <c r="M1126" s="20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</row>
    <row r="1127" spans="1:28" x14ac:dyDescent="0.25">
      <c r="A1127" s="5"/>
      <c r="B1127" s="5"/>
      <c r="C1127" s="5"/>
      <c r="D1127" s="5"/>
      <c r="E1127" s="5"/>
      <c r="F1127" s="5"/>
      <c r="G1127" s="5"/>
      <c r="H1127" s="5"/>
      <c r="I1127" s="20"/>
      <c r="J1127" s="5"/>
      <c r="K1127" s="5"/>
      <c r="L1127" s="5"/>
      <c r="M1127" s="20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</row>
    <row r="1128" spans="1:28" x14ac:dyDescent="0.25">
      <c r="A1128" s="5"/>
      <c r="B1128" s="5"/>
      <c r="C1128" s="5"/>
      <c r="D1128" s="5"/>
      <c r="E1128" s="5"/>
      <c r="F1128" s="5"/>
      <c r="G1128" s="5"/>
      <c r="H1128" s="5"/>
      <c r="I1128" s="20"/>
      <c r="J1128" s="5"/>
      <c r="K1128" s="5"/>
      <c r="L1128" s="5"/>
      <c r="M1128" s="20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</row>
    <row r="1129" spans="1:28" x14ac:dyDescent="0.25">
      <c r="A1129" s="5"/>
      <c r="B1129" s="5"/>
      <c r="C1129" s="5"/>
      <c r="D1129" s="5"/>
      <c r="E1129" s="5"/>
      <c r="F1129" s="5"/>
      <c r="G1129" s="5"/>
      <c r="H1129" s="5"/>
      <c r="I1129" s="20"/>
      <c r="J1129" s="5"/>
      <c r="K1129" s="5"/>
      <c r="L1129" s="5"/>
      <c r="M1129" s="20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</row>
    <row r="1130" spans="1:28" x14ac:dyDescent="0.25">
      <c r="A1130" s="5"/>
      <c r="B1130" s="5"/>
      <c r="C1130" s="5"/>
      <c r="D1130" s="5"/>
      <c r="E1130" s="5"/>
      <c r="F1130" s="5"/>
      <c r="G1130" s="5"/>
      <c r="H1130" s="5"/>
      <c r="I1130" s="20"/>
      <c r="J1130" s="5"/>
      <c r="K1130" s="5"/>
      <c r="L1130" s="5"/>
      <c r="M1130" s="20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</row>
    <row r="1131" spans="1:28" ht="51" x14ac:dyDescent="0.25">
      <c r="A1131" s="15"/>
      <c r="B1131" s="4" t="s">
        <v>235</v>
      </c>
      <c r="C1131" s="4">
        <f>SUM(C1132:C1163)</f>
        <v>19</v>
      </c>
      <c r="D1131" s="4">
        <v>931</v>
      </c>
      <c r="E1131" s="61" t="s">
        <v>319</v>
      </c>
      <c r="F1131" s="4">
        <f>SUM(F1132:F1163)</f>
        <v>0</v>
      </c>
      <c r="G1131" s="16">
        <f>SUM(G1132:G1163)</f>
        <v>0</v>
      </c>
      <c r="H1131" s="16">
        <f>SUM(H1132:H1163)</f>
        <v>1</v>
      </c>
      <c r="I1131" s="15"/>
      <c r="J1131" s="16">
        <f>SUM(J1132:J1163)</f>
        <v>0</v>
      </c>
      <c r="K1131" s="16">
        <f>SUM(K1132:K1163)</f>
        <v>0</v>
      </c>
      <c r="L1131" s="16">
        <f>SUM(L1132:L1163)</f>
        <v>0</v>
      </c>
      <c r="M1131" s="15"/>
      <c r="N1131" s="16">
        <f>C1131+G1131+L1131</f>
        <v>19</v>
      </c>
      <c r="O1131" s="2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</row>
    <row r="1132" spans="1:28" x14ac:dyDescent="0.25">
      <c r="A1132" s="51" t="s">
        <v>945</v>
      </c>
      <c r="B1132" s="6"/>
      <c r="C1132" s="6">
        <v>1</v>
      </c>
      <c r="D1132" s="6"/>
      <c r="E1132" s="6"/>
      <c r="F1132" s="6"/>
      <c r="G1132" s="6"/>
      <c r="H1132" s="6"/>
      <c r="I1132" s="19"/>
      <c r="J1132" s="6"/>
      <c r="K1132" s="6"/>
      <c r="L1132" s="6"/>
      <c r="M1132" s="19"/>
      <c r="N1132" s="6"/>
      <c r="O1132" s="6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</row>
    <row r="1133" spans="1:28" x14ac:dyDescent="0.25">
      <c r="A1133" s="51" t="s">
        <v>946</v>
      </c>
      <c r="B1133" s="6"/>
      <c r="C1133" s="6">
        <v>1</v>
      </c>
      <c r="D1133" s="6"/>
      <c r="E1133" s="6"/>
      <c r="F1133" s="6"/>
      <c r="G1133" s="6"/>
      <c r="H1133" s="6"/>
      <c r="I1133" s="19"/>
      <c r="J1133" s="6"/>
      <c r="K1133" s="6"/>
      <c r="L1133" s="6"/>
      <c r="M1133" s="19"/>
      <c r="N1133" s="6"/>
      <c r="O1133" s="6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</row>
    <row r="1134" spans="1:28" x14ac:dyDescent="0.25">
      <c r="A1134" s="51" t="s">
        <v>947</v>
      </c>
      <c r="B1134" s="6"/>
      <c r="C1134" s="6">
        <v>1</v>
      </c>
      <c r="D1134" s="6"/>
      <c r="E1134" s="6"/>
      <c r="F1134" s="6"/>
      <c r="G1134" s="6"/>
      <c r="H1134" s="6"/>
      <c r="I1134" s="19"/>
      <c r="J1134" s="6"/>
      <c r="K1134" s="6"/>
      <c r="L1134" s="6"/>
      <c r="M1134" s="19"/>
      <c r="N1134" s="6"/>
      <c r="O1134" s="6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</row>
    <row r="1135" spans="1:28" x14ac:dyDescent="0.25">
      <c r="A1135" s="51" t="s">
        <v>948</v>
      </c>
      <c r="B1135" s="6"/>
      <c r="C1135" s="6">
        <v>1</v>
      </c>
      <c r="D1135" s="6"/>
      <c r="E1135" s="6"/>
      <c r="F1135" s="6"/>
      <c r="G1135" s="6"/>
      <c r="H1135" s="6"/>
      <c r="I1135" s="19"/>
      <c r="J1135" s="6"/>
      <c r="K1135" s="6"/>
      <c r="L1135" s="6"/>
      <c r="M1135" s="19"/>
      <c r="N1135" s="6"/>
      <c r="O1135" s="6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</row>
    <row r="1136" spans="1:28" x14ac:dyDescent="0.25">
      <c r="A1136" s="51" t="s">
        <v>949</v>
      </c>
      <c r="B1136" s="6"/>
      <c r="C1136" s="6">
        <v>1</v>
      </c>
      <c r="D1136" s="6"/>
      <c r="E1136" s="6"/>
      <c r="F1136" s="6"/>
      <c r="G1136" s="6"/>
      <c r="H1136" s="6"/>
      <c r="I1136" s="19"/>
      <c r="J1136" s="6"/>
      <c r="K1136" s="6"/>
      <c r="L1136" s="6"/>
      <c r="M1136" s="19"/>
      <c r="N1136" s="6"/>
      <c r="O1136" s="6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</row>
    <row r="1137" spans="1:28" x14ac:dyDescent="0.25">
      <c r="A1137" s="51" t="s">
        <v>950</v>
      </c>
      <c r="B1137" s="6"/>
      <c r="C1137" s="6">
        <v>1</v>
      </c>
      <c r="D1137" s="6"/>
      <c r="E1137" s="6"/>
      <c r="F1137" s="6"/>
      <c r="G1137" s="6"/>
      <c r="H1137" s="6"/>
      <c r="I1137" s="19"/>
      <c r="J1137" s="6"/>
      <c r="K1137" s="6"/>
      <c r="L1137" s="6"/>
      <c r="M1137" s="19"/>
      <c r="N1137" s="6"/>
      <c r="O1137" s="6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</row>
    <row r="1138" spans="1:28" x14ac:dyDescent="0.25">
      <c r="A1138" s="51" t="s">
        <v>951</v>
      </c>
      <c r="B1138" s="6"/>
      <c r="C1138" s="6">
        <v>1</v>
      </c>
      <c r="D1138" s="6"/>
      <c r="E1138" s="6"/>
      <c r="F1138" s="6"/>
      <c r="G1138" s="6"/>
      <c r="H1138" s="6"/>
      <c r="I1138" s="19"/>
      <c r="J1138" s="6"/>
      <c r="K1138" s="6"/>
      <c r="L1138" s="6"/>
      <c r="M1138" s="19"/>
      <c r="N1138" s="6"/>
      <c r="O1138" s="6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</row>
    <row r="1139" spans="1:28" x14ac:dyDescent="0.25">
      <c r="A1139" s="51" t="s">
        <v>952</v>
      </c>
      <c r="B1139" s="6"/>
      <c r="C1139" s="6">
        <v>1</v>
      </c>
      <c r="D1139" s="6"/>
      <c r="E1139" s="6"/>
      <c r="F1139" s="6"/>
      <c r="G1139" s="6"/>
      <c r="H1139" s="6"/>
      <c r="I1139" s="19"/>
      <c r="J1139" s="6"/>
      <c r="K1139" s="6"/>
      <c r="L1139" s="6"/>
      <c r="M1139" s="19"/>
      <c r="N1139" s="6"/>
      <c r="O1139" s="6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</row>
    <row r="1140" spans="1:28" x14ac:dyDescent="0.25">
      <c r="A1140" s="51" t="s">
        <v>953</v>
      </c>
      <c r="B1140" s="6"/>
      <c r="C1140" s="6">
        <v>1</v>
      </c>
      <c r="D1140" s="6"/>
      <c r="E1140" s="6"/>
      <c r="F1140" s="6"/>
      <c r="G1140" s="6"/>
      <c r="H1140" s="6"/>
      <c r="I1140" s="19"/>
      <c r="J1140" s="6"/>
      <c r="K1140" s="6"/>
      <c r="L1140" s="6"/>
      <c r="M1140" s="19"/>
      <c r="N1140" s="6"/>
      <c r="O1140" s="6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</row>
    <row r="1141" spans="1:28" x14ac:dyDescent="0.25">
      <c r="A1141" s="51" t="s">
        <v>954</v>
      </c>
      <c r="B1141" s="6"/>
      <c r="C1141" s="6">
        <v>1</v>
      </c>
      <c r="D1141" s="6"/>
      <c r="E1141" s="6"/>
      <c r="F1141" s="6"/>
      <c r="G1141" s="6"/>
      <c r="H1141" s="6"/>
      <c r="I1141" s="19"/>
      <c r="J1141" s="6"/>
      <c r="K1141" s="6"/>
      <c r="L1141" s="6"/>
      <c r="M1141" s="19"/>
      <c r="N1141" s="6"/>
      <c r="O1141" s="6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</row>
    <row r="1142" spans="1:28" x14ac:dyDescent="0.25">
      <c r="A1142" s="51" t="s">
        <v>95</v>
      </c>
      <c r="B1142" s="6"/>
      <c r="C1142" s="6"/>
      <c r="D1142" s="6"/>
      <c r="E1142" s="6"/>
      <c r="F1142" s="6"/>
      <c r="G1142" s="6"/>
      <c r="H1142" s="6">
        <v>1</v>
      </c>
      <c r="I1142" s="19" t="s">
        <v>1756</v>
      </c>
      <c r="J1142" s="6"/>
      <c r="K1142" s="6"/>
      <c r="L1142" s="6"/>
      <c r="M1142" s="19" t="s">
        <v>1755</v>
      </c>
      <c r="N1142" s="6"/>
      <c r="O1142" s="6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</row>
    <row r="1143" spans="1:28" x14ac:dyDescent="0.25">
      <c r="A1143" s="51" t="s">
        <v>955</v>
      </c>
      <c r="B1143" s="5"/>
      <c r="C1143" s="5">
        <v>1</v>
      </c>
      <c r="D1143" s="5"/>
      <c r="E1143" s="5"/>
      <c r="F1143" s="5"/>
      <c r="G1143" s="5"/>
      <c r="H1143" s="5"/>
      <c r="I1143" s="20"/>
      <c r="J1143" s="5"/>
      <c r="K1143" s="5"/>
      <c r="L1143" s="5"/>
      <c r="M1143" s="20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</row>
    <row r="1144" spans="1:28" x14ac:dyDescent="0.25">
      <c r="A1144" s="51" t="s">
        <v>956</v>
      </c>
      <c r="B1144" s="5"/>
      <c r="C1144" s="5">
        <v>1</v>
      </c>
      <c r="D1144" s="5"/>
      <c r="E1144" s="5"/>
      <c r="F1144" s="5"/>
      <c r="G1144" s="5"/>
      <c r="H1144" s="5"/>
      <c r="I1144" s="20"/>
      <c r="J1144" s="5"/>
      <c r="K1144" s="5"/>
      <c r="L1144" s="5"/>
      <c r="M1144" s="20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</row>
    <row r="1145" spans="1:28" x14ac:dyDescent="0.25">
      <c r="A1145" s="51" t="s">
        <v>957</v>
      </c>
      <c r="B1145" s="5"/>
      <c r="C1145" s="5">
        <v>1</v>
      </c>
      <c r="D1145" s="5"/>
      <c r="E1145" s="5"/>
      <c r="F1145" s="5"/>
      <c r="G1145" s="5"/>
      <c r="H1145" s="5"/>
      <c r="I1145" s="20"/>
      <c r="J1145" s="5"/>
      <c r="K1145" s="5"/>
      <c r="L1145" s="5"/>
      <c r="M1145" s="20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</row>
    <row r="1146" spans="1:28" x14ac:dyDescent="0.25">
      <c r="A1146" s="51" t="s">
        <v>958</v>
      </c>
      <c r="B1146" s="5"/>
      <c r="C1146" s="5">
        <v>1</v>
      </c>
      <c r="D1146" s="5"/>
      <c r="E1146" s="5"/>
      <c r="F1146" s="5"/>
      <c r="G1146" s="5"/>
      <c r="H1146" s="5"/>
      <c r="I1146" s="20"/>
      <c r="J1146" s="5"/>
      <c r="K1146" s="5"/>
      <c r="L1146" s="5"/>
      <c r="M1146" s="20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</row>
    <row r="1147" spans="1:28" x14ac:dyDescent="0.25">
      <c r="A1147" s="51" t="s">
        <v>959</v>
      </c>
      <c r="B1147" s="5"/>
      <c r="C1147" s="5">
        <v>1</v>
      </c>
      <c r="D1147" s="5"/>
      <c r="E1147" s="5"/>
      <c r="F1147" s="5"/>
      <c r="G1147" s="5"/>
      <c r="H1147" s="5"/>
      <c r="I1147" s="20"/>
      <c r="J1147" s="5"/>
      <c r="K1147" s="5"/>
      <c r="L1147" s="5"/>
      <c r="M1147" s="20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</row>
    <row r="1148" spans="1:28" x14ac:dyDescent="0.25">
      <c r="A1148" s="51" t="s">
        <v>960</v>
      </c>
      <c r="B1148" s="5"/>
      <c r="C1148" s="5">
        <v>1</v>
      </c>
      <c r="D1148" s="5"/>
      <c r="E1148" s="5"/>
      <c r="F1148" s="5"/>
      <c r="G1148" s="5"/>
      <c r="H1148" s="5"/>
      <c r="I1148" s="20"/>
      <c r="J1148" s="5"/>
      <c r="K1148" s="5"/>
      <c r="L1148" s="5"/>
      <c r="M1148" s="20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</row>
    <row r="1149" spans="1:28" x14ac:dyDescent="0.25">
      <c r="A1149" s="51" t="s">
        <v>961</v>
      </c>
      <c r="B1149" s="5"/>
      <c r="C1149" s="5">
        <v>1</v>
      </c>
      <c r="D1149" s="5"/>
      <c r="E1149" s="5"/>
      <c r="F1149" s="5"/>
      <c r="G1149" s="5"/>
      <c r="H1149" s="5"/>
      <c r="I1149" s="20"/>
      <c r="J1149" s="5"/>
      <c r="K1149" s="5"/>
      <c r="L1149" s="5"/>
      <c r="M1149" s="20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</row>
    <row r="1150" spans="1:28" x14ac:dyDescent="0.25">
      <c r="A1150" s="51" t="s">
        <v>962</v>
      </c>
      <c r="B1150" s="5"/>
      <c r="C1150" s="5">
        <v>1</v>
      </c>
      <c r="D1150" s="5"/>
      <c r="E1150" s="5"/>
      <c r="F1150" s="5"/>
      <c r="G1150" s="5"/>
      <c r="H1150" s="5"/>
      <c r="I1150" s="20"/>
      <c r="J1150" s="5"/>
      <c r="K1150" s="5"/>
      <c r="L1150" s="5"/>
      <c r="M1150" s="20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</row>
    <row r="1151" spans="1:28" x14ac:dyDescent="0.25">
      <c r="A1151" s="51" t="s">
        <v>963</v>
      </c>
      <c r="B1151" s="5"/>
      <c r="C1151" s="5">
        <v>1</v>
      </c>
      <c r="D1151" s="5"/>
      <c r="E1151" s="5"/>
      <c r="F1151" s="5"/>
      <c r="G1151" s="5"/>
      <c r="H1151" s="5"/>
      <c r="I1151" s="20"/>
      <c r="J1151" s="5"/>
      <c r="K1151" s="5"/>
      <c r="L1151" s="5"/>
      <c r="M1151" s="20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</row>
    <row r="1152" spans="1:28" x14ac:dyDescent="0.25">
      <c r="A1152" s="5"/>
      <c r="B1152" s="5"/>
      <c r="C1152" s="5"/>
      <c r="D1152" s="5"/>
      <c r="E1152" s="5"/>
      <c r="F1152" s="5"/>
      <c r="G1152" s="5"/>
      <c r="H1152" s="5"/>
      <c r="I1152" s="20"/>
      <c r="J1152" s="5"/>
      <c r="K1152" s="5"/>
      <c r="L1152" s="5"/>
      <c r="M1152" s="20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</row>
    <row r="1153" spans="1:28" x14ac:dyDescent="0.25">
      <c r="A1153" s="5"/>
      <c r="B1153" s="5"/>
      <c r="C1153" s="5"/>
      <c r="D1153" s="5"/>
      <c r="E1153" s="5"/>
      <c r="F1153" s="5"/>
      <c r="G1153" s="5"/>
      <c r="H1153" s="5"/>
      <c r="I1153" s="20"/>
      <c r="J1153" s="5"/>
      <c r="K1153" s="5"/>
      <c r="L1153" s="5"/>
      <c r="M1153" s="20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</row>
    <row r="1154" spans="1:28" x14ac:dyDescent="0.25">
      <c r="A1154" s="5"/>
      <c r="B1154" s="5"/>
      <c r="C1154" s="5"/>
      <c r="D1154" s="5"/>
      <c r="E1154" s="5"/>
      <c r="F1154" s="5"/>
      <c r="G1154" s="5"/>
      <c r="H1154" s="5"/>
      <c r="I1154" s="20"/>
      <c r="J1154" s="5"/>
      <c r="K1154" s="5"/>
      <c r="L1154" s="5"/>
      <c r="M1154" s="20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</row>
    <row r="1155" spans="1:28" x14ac:dyDescent="0.25">
      <c r="A1155" s="5"/>
      <c r="B1155" s="5"/>
      <c r="C1155" s="5"/>
      <c r="D1155" s="5"/>
      <c r="E1155" s="5"/>
      <c r="F1155" s="5"/>
      <c r="G1155" s="5"/>
      <c r="H1155" s="5"/>
      <c r="I1155" s="20"/>
      <c r="J1155" s="5"/>
      <c r="K1155" s="5"/>
      <c r="L1155" s="5"/>
      <c r="M1155" s="20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</row>
    <row r="1156" spans="1:28" x14ac:dyDescent="0.25">
      <c r="A1156" s="5"/>
      <c r="B1156" s="5"/>
      <c r="C1156" s="5"/>
      <c r="D1156" s="5"/>
      <c r="E1156" s="5"/>
      <c r="F1156" s="5"/>
      <c r="G1156" s="5"/>
      <c r="H1156" s="5"/>
      <c r="I1156" s="20"/>
      <c r="J1156" s="5"/>
      <c r="K1156" s="5"/>
      <c r="L1156" s="5"/>
      <c r="M1156" s="20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</row>
    <row r="1157" spans="1:28" x14ac:dyDescent="0.25">
      <c r="A1157" s="5"/>
      <c r="B1157" s="5"/>
      <c r="C1157" s="5"/>
      <c r="D1157" s="5"/>
      <c r="E1157" s="5"/>
      <c r="F1157" s="5"/>
      <c r="G1157" s="5"/>
      <c r="H1157" s="5"/>
      <c r="I1157" s="20"/>
      <c r="J1157" s="5"/>
      <c r="K1157" s="5"/>
      <c r="L1157" s="5"/>
      <c r="M1157" s="20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</row>
    <row r="1158" spans="1:28" x14ac:dyDescent="0.25">
      <c r="A1158" s="5"/>
      <c r="B1158" s="5"/>
      <c r="C1158" s="5"/>
      <c r="D1158" s="5"/>
      <c r="E1158" s="5"/>
      <c r="F1158" s="5"/>
      <c r="G1158" s="5"/>
      <c r="H1158" s="5"/>
      <c r="I1158" s="20"/>
      <c r="J1158" s="5"/>
      <c r="K1158" s="5"/>
      <c r="L1158" s="5"/>
      <c r="M1158" s="20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</row>
    <row r="1159" spans="1:28" x14ac:dyDescent="0.25">
      <c r="A1159" s="5"/>
      <c r="B1159" s="5"/>
      <c r="C1159" s="5"/>
      <c r="D1159" s="5"/>
      <c r="E1159" s="5"/>
      <c r="F1159" s="5"/>
      <c r="G1159" s="5"/>
      <c r="H1159" s="5"/>
      <c r="I1159" s="20"/>
      <c r="J1159" s="5"/>
      <c r="K1159" s="5"/>
      <c r="L1159" s="5"/>
      <c r="M1159" s="20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</row>
    <row r="1160" spans="1:28" x14ac:dyDescent="0.25">
      <c r="A1160" s="5"/>
      <c r="B1160" s="5"/>
      <c r="C1160" s="5"/>
      <c r="D1160" s="5"/>
      <c r="E1160" s="5"/>
      <c r="F1160" s="5"/>
      <c r="G1160" s="5"/>
      <c r="H1160" s="5"/>
      <c r="I1160" s="20"/>
      <c r="J1160" s="5"/>
      <c r="K1160" s="5"/>
      <c r="L1160" s="5"/>
      <c r="M1160" s="20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</row>
    <row r="1161" spans="1:28" x14ac:dyDescent="0.25">
      <c r="A1161" s="5"/>
      <c r="B1161" s="5"/>
      <c r="C1161" s="5"/>
      <c r="D1161" s="5"/>
      <c r="E1161" s="5"/>
      <c r="F1161" s="5"/>
      <c r="G1161" s="5"/>
      <c r="H1161" s="5"/>
      <c r="I1161" s="20"/>
      <c r="J1161" s="5"/>
      <c r="K1161" s="5"/>
      <c r="L1161" s="5"/>
      <c r="M1161" s="20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</row>
    <row r="1162" spans="1:28" x14ac:dyDescent="0.25">
      <c r="A1162" s="5"/>
      <c r="B1162" s="5"/>
      <c r="C1162" s="5"/>
      <c r="D1162" s="5"/>
      <c r="E1162" s="5"/>
      <c r="F1162" s="5"/>
      <c r="G1162" s="5"/>
      <c r="H1162" s="5"/>
      <c r="I1162" s="20"/>
      <c r="J1162" s="5"/>
      <c r="K1162" s="5"/>
      <c r="L1162" s="5"/>
      <c r="M1162" s="20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</row>
    <row r="1163" spans="1:28" x14ac:dyDescent="0.25">
      <c r="A1163" s="5"/>
      <c r="B1163" s="5"/>
      <c r="C1163" s="5"/>
      <c r="D1163" s="5"/>
      <c r="E1163" s="5"/>
      <c r="F1163" s="5"/>
      <c r="G1163" s="5"/>
      <c r="H1163" s="5"/>
      <c r="I1163" s="20"/>
      <c r="J1163" s="5"/>
      <c r="K1163" s="5"/>
      <c r="L1163" s="5"/>
      <c r="M1163" s="20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</row>
    <row r="1164" spans="1:28" ht="25.5" x14ac:dyDescent="0.25">
      <c r="A1164" s="67"/>
      <c r="B1164" s="4" t="s">
        <v>346</v>
      </c>
      <c r="C1164" s="4">
        <f>SUM(C1165:C1196)</f>
        <v>23</v>
      </c>
      <c r="D1164" s="4">
        <v>331</v>
      </c>
      <c r="E1164" s="4" t="s">
        <v>346</v>
      </c>
      <c r="F1164" s="4">
        <f>SUM(F1165:F1196)</f>
        <v>1</v>
      </c>
      <c r="G1164" s="16">
        <f>SUM(G1165:G1196)</f>
        <v>2</v>
      </c>
      <c r="H1164" s="16">
        <v>0</v>
      </c>
      <c r="I1164" s="15"/>
      <c r="J1164" s="16">
        <f>SUM(J1165:J1196)</f>
        <v>0</v>
      </c>
      <c r="K1164" s="16">
        <f>SUM(K1165:K1196)</f>
        <v>0</v>
      </c>
      <c r="L1164" s="16">
        <f>SUM(L1165:L1196)</f>
        <v>0</v>
      </c>
      <c r="M1164" s="15"/>
      <c r="N1164" s="16">
        <f>C1164+G1164+L1164</f>
        <v>25</v>
      </c>
      <c r="O1164" s="2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</row>
    <row r="1165" spans="1:28" x14ac:dyDescent="0.25">
      <c r="A1165" s="50" t="s">
        <v>966</v>
      </c>
      <c r="B1165" s="6"/>
      <c r="C1165" s="6">
        <v>1</v>
      </c>
      <c r="D1165" s="6"/>
      <c r="E1165" s="6"/>
      <c r="F1165" s="6"/>
      <c r="G1165" s="6"/>
      <c r="H1165" s="6"/>
      <c r="I1165" s="19"/>
      <c r="J1165" s="6"/>
      <c r="K1165" s="6"/>
      <c r="L1165" s="6"/>
      <c r="M1165" s="19"/>
      <c r="N1165" s="6"/>
      <c r="O1165" s="6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</row>
    <row r="1166" spans="1:28" x14ac:dyDescent="0.25">
      <c r="A1166" s="50" t="s">
        <v>967</v>
      </c>
      <c r="B1166" s="6"/>
      <c r="C1166" s="6">
        <v>1</v>
      </c>
      <c r="D1166" s="6"/>
      <c r="E1166" s="6"/>
      <c r="F1166" s="6"/>
      <c r="G1166" s="6"/>
      <c r="H1166" s="6"/>
      <c r="I1166" s="19"/>
      <c r="J1166" s="6"/>
      <c r="K1166" s="6"/>
      <c r="L1166" s="6"/>
      <c r="M1166" s="19"/>
      <c r="N1166" s="6"/>
      <c r="O1166" s="6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</row>
    <row r="1167" spans="1:28" x14ac:dyDescent="0.25">
      <c r="A1167" s="50" t="s">
        <v>968</v>
      </c>
      <c r="B1167" s="6"/>
      <c r="C1167" s="6">
        <v>1</v>
      </c>
      <c r="D1167" s="6"/>
      <c r="E1167" s="6"/>
      <c r="F1167" s="6"/>
      <c r="G1167" s="6"/>
      <c r="H1167" s="6"/>
      <c r="I1167" s="19"/>
      <c r="J1167" s="6"/>
      <c r="K1167" s="6"/>
      <c r="L1167" s="6"/>
      <c r="M1167" s="19"/>
      <c r="N1167" s="6"/>
      <c r="O1167" s="6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</row>
    <row r="1168" spans="1:28" x14ac:dyDescent="0.25">
      <c r="A1168" s="50" t="s">
        <v>969</v>
      </c>
      <c r="B1168" s="6"/>
      <c r="C1168" s="6">
        <v>1</v>
      </c>
      <c r="D1168" s="6"/>
      <c r="E1168" s="6"/>
      <c r="F1168" s="6"/>
      <c r="G1168" s="6"/>
      <c r="H1168" s="6"/>
      <c r="I1168" s="19"/>
      <c r="J1168" s="6"/>
      <c r="K1168" s="6"/>
      <c r="L1168" s="6"/>
      <c r="M1168" s="19"/>
      <c r="N1168" s="6"/>
      <c r="O1168" s="6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</row>
    <row r="1169" spans="1:28" x14ac:dyDescent="0.25">
      <c r="A1169" s="50" t="s">
        <v>970</v>
      </c>
      <c r="B1169" s="6"/>
      <c r="C1169" s="6">
        <v>1</v>
      </c>
      <c r="D1169" s="6"/>
      <c r="E1169" s="6"/>
      <c r="F1169" s="6"/>
      <c r="G1169" s="6"/>
      <c r="H1169" s="6"/>
      <c r="I1169" s="19"/>
      <c r="J1169" s="6"/>
      <c r="K1169" s="6"/>
      <c r="L1169" s="6"/>
      <c r="M1169" s="19"/>
      <c r="N1169" s="6"/>
      <c r="O1169" s="6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</row>
    <row r="1170" spans="1:28" x14ac:dyDescent="0.25">
      <c r="A1170" s="50" t="s">
        <v>971</v>
      </c>
      <c r="B1170" s="6"/>
      <c r="C1170" s="6">
        <v>1</v>
      </c>
      <c r="D1170" s="6"/>
      <c r="E1170" s="6"/>
      <c r="F1170" s="6"/>
      <c r="G1170" s="6"/>
      <c r="H1170" s="6"/>
      <c r="I1170" s="19"/>
      <c r="J1170" s="6"/>
      <c r="K1170" s="6"/>
      <c r="L1170" s="6"/>
      <c r="M1170" s="19"/>
      <c r="N1170" s="6"/>
      <c r="O1170" s="6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</row>
    <row r="1171" spans="1:28" x14ac:dyDescent="0.25">
      <c r="A1171" s="50" t="s">
        <v>972</v>
      </c>
      <c r="B1171" s="6"/>
      <c r="C1171" s="6">
        <v>1</v>
      </c>
      <c r="D1171" s="6"/>
      <c r="E1171" s="6"/>
      <c r="F1171" s="6"/>
      <c r="G1171" s="6"/>
      <c r="H1171" s="6"/>
      <c r="I1171" s="19"/>
      <c r="J1171" s="6"/>
      <c r="K1171" s="6"/>
      <c r="L1171" s="6"/>
      <c r="M1171" s="19"/>
      <c r="N1171" s="6"/>
      <c r="O1171" s="6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</row>
    <row r="1172" spans="1:28" x14ac:dyDescent="0.25">
      <c r="A1172" s="50" t="s">
        <v>973</v>
      </c>
      <c r="B1172" s="6"/>
      <c r="C1172" s="6">
        <v>1</v>
      </c>
      <c r="D1172" s="6"/>
      <c r="E1172" s="6"/>
      <c r="F1172" s="6"/>
      <c r="G1172" s="6"/>
      <c r="H1172" s="6"/>
      <c r="I1172" s="19"/>
      <c r="J1172" s="6"/>
      <c r="K1172" s="6"/>
      <c r="L1172" s="6"/>
      <c r="M1172" s="19"/>
      <c r="N1172" s="6"/>
      <c r="O1172" s="6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</row>
    <row r="1173" spans="1:28" x14ac:dyDescent="0.25">
      <c r="A1173" s="50" t="s">
        <v>974</v>
      </c>
      <c r="B1173" s="6"/>
      <c r="C1173" s="6">
        <v>1</v>
      </c>
      <c r="D1173" s="6"/>
      <c r="E1173" s="6"/>
      <c r="F1173" s="6"/>
      <c r="G1173" s="6"/>
      <c r="H1173" s="6"/>
      <c r="I1173" s="19"/>
      <c r="J1173" s="6"/>
      <c r="K1173" s="6"/>
      <c r="L1173" s="6"/>
      <c r="M1173" s="19"/>
      <c r="N1173" s="6"/>
      <c r="O1173" s="6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</row>
    <row r="1174" spans="1:28" x14ac:dyDescent="0.25">
      <c r="A1174" s="50" t="s">
        <v>975</v>
      </c>
      <c r="B1174" s="6"/>
      <c r="C1174" s="6">
        <v>1</v>
      </c>
      <c r="D1174" s="6"/>
      <c r="E1174" s="6"/>
      <c r="F1174" s="6"/>
      <c r="G1174" s="6"/>
      <c r="H1174" s="6"/>
      <c r="I1174" s="19"/>
      <c r="J1174" s="6"/>
      <c r="K1174" s="6"/>
      <c r="L1174" s="6"/>
      <c r="M1174" s="19"/>
      <c r="N1174" s="6"/>
      <c r="O1174" s="6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</row>
    <row r="1175" spans="1:28" x14ac:dyDescent="0.25">
      <c r="A1175" s="50" t="s">
        <v>976</v>
      </c>
      <c r="B1175" s="6"/>
      <c r="C1175" s="6">
        <v>1</v>
      </c>
      <c r="D1175" s="6"/>
      <c r="E1175" s="6"/>
      <c r="F1175" s="6"/>
      <c r="G1175" s="6"/>
      <c r="H1175" s="6"/>
      <c r="I1175" s="19"/>
      <c r="J1175" s="6"/>
      <c r="K1175" s="6"/>
      <c r="L1175" s="6"/>
      <c r="M1175" s="19"/>
      <c r="N1175" s="6"/>
      <c r="O1175" s="6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</row>
    <row r="1176" spans="1:28" x14ac:dyDescent="0.25">
      <c r="A1176" s="50" t="s">
        <v>1967</v>
      </c>
      <c r="B1176" s="5"/>
      <c r="C1176" s="5">
        <v>1</v>
      </c>
      <c r="D1176" s="5"/>
      <c r="E1176" s="5"/>
      <c r="F1176" s="5"/>
      <c r="G1176" s="5"/>
      <c r="H1176" s="5"/>
      <c r="I1176" s="20"/>
      <c r="J1176" s="5"/>
      <c r="K1176" s="5"/>
      <c r="L1176" s="5"/>
      <c r="M1176" s="20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</row>
    <row r="1177" spans="1:28" x14ac:dyDescent="0.25">
      <c r="A1177" s="50" t="s">
        <v>977</v>
      </c>
      <c r="B1177" s="5"/>
      <c r="C1177" s="5">
        <v>1</v>
      </c>
      <c r="D1177" s="5"/>
      <c r="E1177" s="5"/>
      <c r="F1177" s="5"/>
      <c r="G1177" s="5"/>
      <c r="H1177" s="5"/>
      <c r="I1177" s="20"/>
      <c r="J1177" s="5"/>
      <c r="K1177" s="5"/>
      <c r="L1177" s="5"/>
      <c r="M1177" s="20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</row>
    <row r="1178" spans="1:28" x14ac:dyDescent="0.25">
      <c r="A1178" s="50" t="s">
        <v>978</v>
      </c>
      <c r="B1178" s="5"/>
      <c r="C1178" s="5">
        <v>1</v>
      </c>
      <c r="D1178" s="5"/>
      <c r="E1178" s="5"/>
      <c r="F1178" s="5"/>
      <c r="G1178" s="5"/>
      <c r="H1178" s="5"/>
      <c r="I1178" s="20"/>
      <c r="J1178" s="5"/>
      <c r="K1178" s="5"/>
      <c r="L1178" s="5"/>
      <c r="M1178" s="20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</row>
    <row r="1179" spans="1:28" x14ac:dyDescent="0.25">
      <c r="A1179" s="50" t="s">
        <v>979</v>
      </c>
      <c r="B1179" s="5"/>
      <c r="C1179" s="5">
        <v>1</v>
      </c>
      <c r="D1179" s="5"/>
      <c r="E1179" s="5"/>
      <c r="F1179" s="5"/>
      <c r="G1179" s="5"/>
      <c r="H1179" s="5"/>
      <c r="I1179" s="20"/>
      <c r="J1179" s="5"/>
      <c r="K1179" s="5"/>
      <c r="L1179" s="5"/>
      <c r="M1179" s="20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</row>
    <row r="1180" spans="1:28" x14ac:dyDescent="0.25">
      <c r="A1180" s="50" t="s">
        <v>980</v>
      </c>
      <c r="B1180" s="5"/>
      <c r="C1180" s="5">
        <v>1</v>
      </c>
      <c r="D1180" s="5"/>
      <c r="E1180" s="5"/>
      <c r="F1180" s="5"/>
      <c r="G1180" s="5"/>
      <c r="H1180" s="5"/>
      <c r="I1180" s="20"/>
      <c r="J1180" s="5"/>
      <c r="K1180" s="5"/>
      <c r="L1180" s="5"/>
      <c r="M1180" s="20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</row>
    <row r="1181" spans="1:28" x14ac:dyDescent="0.25">
      <c r="A1181" s="50" t="s">
        <v>981</v>
      </c>
      <c r="B1181" s="5"/>
      <c r="C1181" s="5">
        <v>1</v>
      </c>
      <c r="D1181" s="5"/>
      <c r="E1181" s="5"/>
      <c r="F1181" s="5"/>
      <c r="G1181" s="5"/>
      <c r="H1181" s="5"/>
      <c r="I1181" s="20"/>
      <c r="J1181" s="5"/>
      <c r="K1181" s="5"/>
      <c r="L1181" s="5"/>
      <c r="M1181" s="20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</row>
    <row r="1182" spans="1:28" x14ac:dyDescent="0.25">
      <c r="A1182" s="50" t="s">
        <v>982</v>
      </c>
      <c r="B1182" s="5"/>
      <c r="C1182" s="5">
        <v>1</v>
      </c>
      <c r="D1182" s="5"/>
      <c r="E1182" s="5"/>
      <c r="F1182" s="5"/>
      <c r="G1182" s="5"/>
      <c r="H1182" s="5"/>
      <c r="I1182" s="20"/>
      <c r="J1182" s="5"/>
      <c r="K1182" s="5"/>
      <c r="L1182" s="5"/>
      <c r="M1182" s="20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</row>
    <row r="1183" spans="1:28" x14ac:dyDescent="0.25">
      <c r="A1183" s="50" t="s">
        <v>983</v>
      </c>
      <c r="B1183" s="5"/>
      <c r="C1183" s="5"/>
      <c r="D1183" s="5"/>
      <c r="E1183" s="5"/>
      <c r="F1183" s="5"/>
      <c r="G1183" s="5">
        <v>1</v>
      </c>
      <c r="H1183" s="5"/>
      <c r="I1183" s="20"/>
      <c r="J1183" s="5"/>
      <c r="K1183" s="5"/>
      <c r="L1183" s="5"/>
      <c r="M1183" s="20" t="s">
        <v>1981</v>
      </c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</row>
    <row r="1184" spans="1:28" x14ac:dyDescent="0.25">
      <c r="A1184" s="50" t="s">
        <v>984</v>
      </c>
      <c r="B1184" s="5"/>
      <c r="C1184" s="5">
        <v>1</v>
      </c>
      <c r="D1184" s="5"/>
      <c r="E1184" s="5"/>
      <c r="F1184" s="5"/>
      <c r="G1184" s="5"/>
      <c r="H1184" s="5"/>
      <c r="I1184" s="20"/>
      <c r="J1184" s="5"/>
      <c r="K1184" s="5"/>
      <c r="L1184" s="5"/>
      <c r="M1184" s="20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</row>
    <row r="1185" spans="1:28" x14ac:dyDescent="0.25">
      <c r="A1185" s="50" t="s">
        <v>985</v>
      </c>
      <c r="B1185" s="5"/>
      <c r="C1185" s="5">
        <v>1</v>
      </c>
      <c r="D1185" s="5"/>
      <c r="E1185" s="5"/>
      <c r="F1185" s="5"/>
      <c r="G1185" s="5"/>
      <c r="H1185" s="5"/>
      <c r="I1185" s="20"/>
      <c r="J1185" s="5"/>
      <c r="K1185" s="5"/>
      <c r="L1185" s="5"/>
      <c r="M1185" s="20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</row>
    <row r="1186" spans="1:28" x14ac:dyDescent="0.25">
      <c r="A1186" s="50" t="s">
        <v>986</v>
      </c>
      <c r="B1186" s="5"/>
      <c r="C1186" s="5">
        <v>1</v>
      </c>
      <c r="D1186" s="5"/>
      <c r="E1186" s="5"/>
      <c r="F1186" s="5"/>
      <c r="G1186" s="5"/>
      <c r="H1186" s="5"/>
      <c r="I1186" s="20"/>
      <c r="J1186" s="5"/>
      <c r="K1186" s="5"/>
      <c r="L1186" s="5"/>
      <c r="M1186" s="20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</row>
    <row r="1187" spans="1:28" x14ac:dyDescent="0.25">
      <c r="A1187" s="50" t="s">
        <v>987</v>
      </c>
      <c r="B1187" s="5"/>
      <c r="C1187" s="5">
        <v>1</v>
      </c>
      <c r="D1187" s="5"/>
      <c r="E1187" s="5"/>
      <c r="F1187" s="5"/>
      <c r="G1187" s="5"/>
      <c r="H1187" s="5"/>
      <c r="I1187" s="20"/>
      <c r="J1187" s="5"/>
      <c r="K1187" s="5"/>
      <c r="L1187" s="5"/>
      <c r="M1187" s="20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</row>
    <row r="1188" spans="1:28" x14ac:dyDescent="0.25">
      <c r="A1188" s="51" t="s">
        <v>988</v>
      </c>
      <c r="B1188" s="5"/>
      <c r="C1188" s="5">
        <v>1</v>
      </c>
      <c r="D1188" s="5"/>
      <c r="E1188" s="5"/>
      <c r="F1188" s="5"/>
      <c r="G1188" s="5"/>
      <c r="H1188" s="5"/>
      <c r="I1188" s="20"/>
      <c r="J1188" s="5"/>
      <c r="K1188" s="5"/>
      <c r="L1188" s="5"/>
      <c r="M1188" s="20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</row>
    <row r="1189" spans="1:28" x14ac:dyDescent="0.25">
      <c r="A1189" s="51" t="s">
        <v>989</v>
      </c>
      <c r="B1189" s="5"/>
      <c r="C1189" s="5"/>
      <c r="D1189" s="5"/>
      <c r="E1189" s="5"/>
      <c r="F1189" s="5">
        <v>1</v>
      </c>
      <c r="G1189" s="5"/>
      <c r="H1189" s="5">
        <v>1</v>
      </c>
      <c r="I1189" s="20" t="s">
        <v>1266</v>
      </c>
      <c r="J1189" s="5"/>
      <c r="K1189" s="5"/>
      <c r="L1189" s="5"/>
      <c r="M1189" s="20" t="s">
        <v>1912</v>
      </c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</row>
    <row r="1190" spans="1:28" ht="30" x14ac:dyDescent="0.25">
      <c r="A1190" s="68" t="s">
        <v>965</v>
      </c>
      <c r="B1190" s="5"/>
      <c r="C1190" s="5"/>
      <c r="D1190" s="5"/>
      <c r="E1190" s="5"/>
      <c r="F1190" s="5"/>
      <c r="G1190" s="5"/>
      <c r="H1190" s="5">
        <v>1</v>
      </c>
      <c r="I1190" s="20" t="s">
        <v>1266</v>
      </c>
      <c r="J1190" s="5"/>
      <c r="K1190" s="5"/>
      <c r="L1190" s="5"/>
      <c r="M1190" s="20" t="s">
        <v>1957</v>
      </c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</row>
    <row r="1191" spans="1:28" x14ac:dyDescent="0.25">
      <c r="A1191" t="s">
        <v>1022</v>
      </c>
      <c r="B1191" s="5"/>
      <c r="C1191" s="5"/>
      <c r="D1191" s="5"/>
      <c r="E1191" s="5"/>
      <c r="F1191" s="5"/>
      <c r="G1191" s="5">
        <v>1</v>
      </c>
      <c r="H1191" s="5"/>
      <c r="I1191" s="20"/>
      <c r="J1191" s="5"/>
      <c r="K1191" s="5"/>
      <c r="L1191" s="5"/>
      <c r="M1191" s="20" t="s">
        <v>1911</v>
      </c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</row>
    <row r="1192" spans="1:28" x14ac:dyDescent="0.25">
      <c r="A1192" s="5"/>
      <c r="B1192" s="5"/>
      <c r="C1192" s="5"/>
      <c r="D1192" s="5"/>
      <c r="E1192" s="5"/>
      <c r="F1192" s="5"/>
      <c r="G1192" s="5"/>
      <c r="H1192" s="5"/>
      <c r="I1192" s="20"/>
      <c r="J1192" s="5"/>
      <c r="K1192" s="5"/>
      <c r="L1192" s="5"/>
      <c r="M1192" s="20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</row>
    <row r="1193" spans="1:28" x14ac:dyDescent="0.25">
      <c r="A1193" s="5"/>
      <c r="B1193" s="5"/>
      <c r="C1193" s="5"/>
      <c r="D1193" s="5"/>
      <c r="E1193" s="5"/>
      <c r="F1193" s="5"/>
      <c r="G1193" s="5"/>
      <c r="H1193" s="5"/>
      <c r="I1193" s="20"/>
      <c r="J1193" s="5"/>
      <c r="K1193" s="5"/>
      <c r="L1193" s="5"/>
      <c r="M1193" s="20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</row>
    <row r="1194" spans="1:28" x14ac:dyDescent="0.25">
      <c r="A1194" s="5"/>
      <c r="B1194" s="5"/>
      <c r="C1194" s="5"/>
      <c r="D1194" s="5"/>
      <c r="E1194" s="5"/>
      <c r="F1194" s="5"/>
      <c r="G1194" s="5"/>
      <c r="H1194" s="5"/>
      <c r="I1194" s="20"/>
      <c r="J1194" s="5"/>
      <c r="K1194" s="5"/>
      <c r="L1194" s="5"/>
      <c r="M1194" s="20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</row>
    <row r="1195" spans="1:28" x14ac:dyDescent="0.25">
      <c r="A1195" s="5"/>
      <c r="B1195" s="5"/>
      <c r="C1195" s="5"/>
      <c r="D1195" s="5"/>
      <c r="E1195" s="5"/>
      <c r="F1195" s="5"/>
      <c r="G1195" s="5"/>
      <c r="H1195" s="5"/>
      <c r="I1195" s="20"/>
      <c r="J1195" s="5"/>
      <c r="K1195" s="5"/>
      <c r="L1195" s="5"/>
      <c r="M1195" s="20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</row>
    <row r="1196" spans="1:28" x14ac:dyDescent="0.25">
      <c r="A1196" s="5"/>
      <c r="B1196" s="5"/>
      <c r="C1196" s="5"/>
      <c r="D1196" s="5"/>
      <c r="E1196" s="5"/>
      <c r="F1196" s="5"/>
      <c r="G1196" s="5"/>
      <c r="H1196" s="5"/>
      <c r="I1196" s="20"/>
      <c r="J1196" s="5"/>
      <c r="K1196" s="5"/>
      <c r="L1196" s="5"/>
      <c r="M1196" s="20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</row>
    <row r="1197" spans="1:28" ht="24" customHeight="1" x14ac:dyDescent="0.25">
      <c r="A1197" s="63"/>
      <c r="B1197" s="4" t="s">
        <v>346</v>
      </c>
      <c r="C1197" s="4">
        <f>SUM(C1198:C1229)</f>
        <v>21</v>
      </c>
      <c r="D1197" s="4">
        <v>332</v>
      </c>
      <c r="E1197" s="4" t="s">
        <v>1014</v>
      </c>
      <c r="F1197" s="4">
        <f>SUM(F1198:F1229)</f>
        <v>2</v>
      </c>
      <c r="G1197" s="16">
        <f>SUM(G1198:G1229)</f>
        <v>1</v>
      </c>
      <c r="H1197" s="16">
        <v>0</v>
      </c>
      <c r="I1197" s="15"/>
      <c r="J1197" s="16">
        <f>SUM(J1198:J1229)</f>
        <v>0</v>
      </c>
      <c r="K1197" s="16">
        <f>SUM(K1198:K1229)</f>
        <v>0</v>
      </c>
      <c r="L1197" s="16">
        <f>SUM(L1198:L1229)</f>
        <v>0</v>
      </c>
      <c r="M1197" s="15"/>
      <c r="N1197" s="16">
        <f>C1197+G1197+J1197</f>
        <v>22</v>
      </c>
      <c r="O1197" s="2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</row>
    <row r="1198" spans="1:28" x14ac:dyDescent="0.25">
      <c r="A1198" s="50" t="s">
        <v>990</v>
      </c>
      <c r="B1198" s="6"/>
      <c r="C1198" s="6">
        <v>1</v>
      </c>
      <c r="D1198" s="6"/>
      <c r="E1198" s="6"/>
      <c r="F1198" s="6"/>
      <c r="G1198" s="6"/>
      <c r="H1198" s="6"/>
      <c r="I1198" s="19"/>
      <c r="J1198" s="6"/>
      <c r="K1198" s="6"/>
      <c r="L1198" s="6"/>
      <c r="M1198" s="19"/>
      <c r="N1198" s="6"/>
      <c r="O1198" s="6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</row>
    <row r="1199" spans="1:28" x14ac:dyDescent="0.25">
      <c r="A1199" s="50" t="s">
        <v>991</v>
      </c>
      <c r="B1199" s="6"/>
      <c r="C1199" s="6">
        <v>1</v>
      </c>
      <c r="D1199" s="6"/>
      <c r="E1199" s="6"/>
      <c r="F1199" s="6"/>
      <c r="G1199" s="6"/>
      <c r="H1199" s="6"/>
      <c r="I1199" s="19"/>
      <c r="J1199" s="6"/>
      <c r="K1199" s="6"/>
      <c r="L1199" s="6"/>
      <c r="M1199" s="19"/>
      <c r="N1199" s="6"/>
      <c r="O1199" s="6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</row>
    <row r="1200" spans="1:28" x14ac:dyDescent="0.25">
      <c r="A1200" s="50" t="s">
        <v>992</v>
      </c>
      <c r="B1200" s="6"/>
      <c r="C1200" s="6">
        <v>1</v>
      </c>
      <c r="D1200" s="6"/>
      <c r="E1200" s="6"/>
      <c r="F1200" s="6"/>
      <c r="G1200" s="6"/>
      <c r="H1200" s="6"/>
      <c r="I1200" s="19"/>
      <c r="J1200" s="6"/>
      <c r="K1200" s="6"/>
      <c r="L1200" s="6"/>
      <c r="M1200" s="19"/>
      <c r="N1200" s="6"/>
      <c r="O1200" s="6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</row>
    <row r="1201" spans="1:28" x14ac:dyDescent="0.25">
      <c r="A1201" s="50" t="s">
        <v>993</v>
      </c>
      <c r="B1201" s="6"/>
      <c r="C1201" s="6">
        <v>1</v>
      </c>
      <c r="D1201" s="6"/>
      <c r="E1201" s="6"/>
      <c r="F1201" s="6"/>
      <c r="G1201" s="6"/>
      <c r="H1201" s="6"/>
      <c r="I1201" s="19"/>
      <c r="J1201" s="6"/>
      <c r="K1201" s="6"/>
      <c r="L1201" s="6"/>
      <c r="M1201" s="19"/>
      <c r="N1201" s="6"/>
      <c r="O1201" s="6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</row>
    <row r="1202" spans="1:28" x14ac:dyDescent="0.25">
      <c r="A1202" s="50" t="s">
        <v>994</v>
      </c>
      <c r="B1202" s="6"/>
      <c r="C1202" s="6">
        <v>1</v>
      </c>
      <c r="D1202" s="6"/>
      <c r="E1202" s="6"/>
      <c r="F1202" s="6"/>
      <c r="G1202" s="6"/>
      <c r="H1202" s="6"/>
      <c r="I1202" s="19"/>
      <c r="J1202" s="6"/>
      <c r="K1202" s="6"/>
      <c r="L1202" s="6"/>
      <c r="M1202" s="19"/>
      <c r="N1202" s="6"/>
      <c r="O1202" s="6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</row>
    <row r="1203" spans="1:28" x14ac:dyDescent="0.25">
      <c r="A1203" s="50" t="s">
        <v>995</v>
      </c>
      <c r="B1203" s="6"/>
      <c r="C1203" s="6"/>
      <c r="D1203" s="6"/>
      <c r="E1203" s="6"/>
      <c r="F1203" s="6">
        <v>1</v>
      </c>
      <c r="G1203" s="6"/>
      <c r="H1203" s="6"/>
      <c r="I1203" s="19"/>
      <c r="J1203" s="6"/>
      <c r="K1203" s="6"/>
      <c r="L1203" s="6"/>
      <c r="M1203" s="19" t="s">
        <v>1985</v>
      </c>
      <c r="N1203" s="6"/>
      <c r="O1203" s="6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</row>
    <row r="1204" spans="1:28" x14ac:dyDescent="0.25">
      <c r="A1204" s="50" t="s">
        <v>996</v>
      </c>
      <c r="B1204" s="6"/>
      <c r="C1204" s="6">
        <v>1</v>
      </c>
      <c r="D1204" s="6"/>
      <c r="E1204" s="6"/>
      <c r="F1204" s="6"/>
      <c r="G1204" s="6"/>
      <c r="H1204" s="6"/>
      <c r="I1204" s="19"/>
      <c r="J1204" s="6"/>
      <c r="K1204" s="6"/>
      <c r="L1204" s="6"/>
      <c r="M1204" s="19"/>
      <c r="N1204" s="6"/>
      <c r="O1204" s="6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</row>
    <row r="1205" spans="1:28" x14ac:dyDescent="0.25">
      <c r="A1205" s="50" t="s">
        <v>997</v>
      </c>
      <c r="B1205" s="6"/>
      <c r="C1205" s="6">
        <v>1</v>
      </c>
      <c r="D1205" s="6"/>
      <c r="E1205" s="6"/>
      <c r="F1205" s="6"/>
      <c r="G1205" s="6"/>
      <c r="H1205" s="6"/>
      <c r="I1205" s="19"/>
      <c r="J1205" s="6"/>
      <c r="K1205" s="6"/>
      <c r="L1205" s="6"/>
      <c r="M1205" s="19"/>
      <c r="N1205" s="6"/>
      <c r="O1205" s="6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</row>
    <row r="1206" spans="1:28" x14ac:dyDescent="0.25">
      <c r="A1206" s="50" t="s">
        <v>998</v>
      </c>
      <c r="B1206" s="6"/>
      <c r="C1206" s="6">
        <v>1</v>
      </c>
      <c r="D1206" s="6"/>
      <c r="E1206" s="6"/>
      <c r="F1206" s="6"/>
      <c r="G1206" s="6"/>
      <c r="H1206" s="6"/>
      <c r="I1206" s="19"/>
      <c r="J1206" s="6"/>
      <c r="K1206" s="6"/>
      <c r="L1206" s="6"/>
      <c r="M1206" s="19"/>
      <c r="N1206" s="6"/>
      <c r="O1206" s="6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</row>
    <row r="1207" spans="1:28" x14ac:dyDescent="0.25">
      <c r="A1207" s="50" t="s">
        <v>999</v>
      </c>
      <c r="B1207" s="6"/>
      <c r="C1207" s="6">
        <v>1</v>
      </c>
      <c r="D1207" s="6"/>
      <c r="E1207" s="6"/>
      <c r="F1207" s="6"/>
      <c r="G1207" s="6"/>
      <c r="H1207" s="6"/>
      <c r="I1207" s="19"/>
      <c r="J1207" s="6"/>
      <c r="K1207" s="6"/>
      <c r="L1207" s="6"/>
      <c r="M1207" s="19"/>
      <c r="N1207" s="6"/>
      <c r="O1207" s="6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</row>
    <row r="1208" spans="1:28" x14ac:dyDescent="0.25">
      <c r="A1208" s="50" t="s">
        <v>1000</v>
      </c>
      <c r="B1208" s="6"/>
      <c r="C1208" s="6">
        <v>1</v>
      </c>
      <c r="D1208" s="6"/>
      <c r="E1208" s="6"/>
      <c r="F1208" s="6"/>
      <c r="G1208" s="6"/>
      <c r="H1208" s="6"/>
      <c r="I1208" s="19"/>
      <c r="J1208" s="6"/>
      <c r="K1208" s="6"/>
      <c r="L1208" s="6"/>
      <c r="M1208" s="19"/>
      <c r="N1208" s="6"/>
      <c r="O1208" s="6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</row>
    <row r="1209" spans="1:28" x14ac:dyDescent="0.25">
      <c r="A1209" s="50" t="s">
        <v>1001</v>
      </c>
      <c r="B1209" s="5"/>
      <c r="C1209" s="5">
        <v>1</v>
      </c>
      <c r="D1209" s="5"/>
      <c r="E1209" s="5"/>
      <c r="F1209" s="5"/>
      <c r="G1209" s="5"/>
      <c r="H1209" s="5"/>
      <c r="I1209" s="20"/>
      <c r="J1209" s="5"/>
      <c r="K1209" s="5"/>
      <c r="L1209" s="5"/>
      <c r="M1209" s="20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</row>
    <row r="1210" spans="1:28" x14ac:dyDescent="0.25">
      <c r="A1210" s="50" t="s">
        <v>1002</v>
      </c>
      <c r="B1210" s="5"/>
      <c r="C1210" s="5">
        <v>1</v>
      </c>
      <c r="D1210" s="5"/>
      <c r="E1210" s="5"/>
      <c r="F1210" s="5"/>
      <c r="G1210" s="5"/>
      <c r="H1210" s="5"/>
      <c r="I1210" s="20"/>
      <c r="J1210" s="5"/>
      <c r="K1210" s="5"/>
      <c r="L1210" s="5"/>
      <c r="M1210" s="20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</row>
    <row r="1211" spans="1:28" x14ac:dyDescent="0.25">
      <c r="A1211" s="50" t="s">
        <v>1003</v>
      </c>
      <c r="B1211" s="5"/>
      <c r="C1211" s="5"/>
      <c r="D1211" s="5"/>
      <c r="E1211" s="5"/>
      <c r="F1211" s="5"/>
      <c r="G1211" s="5">
        <v>1</v>
      </c>
      <c r="H1211" s="5"/>
      <c r="I1211" s="20"/>
      <c r="J1211" s="5"/>
      <c r="K1211" s="5"/>
      <c r="L1211" s="5"/>
      <c r="M1211" s="20" t="s">
        <v>1880</v>
      </c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</row>
    <row r="1212" spans="1:28" x14ac:dyDescent="0.25">
      <c r="A1212" s="50" t="s">
        <v>1004</v>
      </c>
      <c r="B1212" s="5"/>
      <c r="C1212" s="5">
        <v>1</v>
      </c>
      <c r="D1212" s="5"/>
      <c r="E1212" s="5"/>
      <c r="F1212" s="5"/>
      <c r="G1212" s="5"/>
      <c r="H1212" s="5"/>
      <c r="I1212" s="20"/>
      <c r="J1212" s="5"/>
      <c r="K1212" s="5"/>
      <c r="L1212" s="5"/>
      <c r="M1212" s="20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</row>
    <row r="1213" spans="1:28" x14ac:dyDescent="0.25">
      <c r="A1213" s="50" t="s">
        <v>1005</v>
      </c>
      <c r="B1213" s="5"/>
      <c r="C1213" s="5">
        <v>1</v>
      </c>
      <c r="D1213" s="5"/>
      <c r="E1213" s="5"/>
      <c r="F1213" s="5"/>
      <c r="G1213" s="5"/>
      <c r="H1213" s="5"/>
      <c r="I1213" s="20"/>
      <c r="J1213" s="5"/>
      <c r="K1213" s="5"/>
      <c r="L1213" s="5"/>
      <c r="M1213" s="20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</row>
    <row r="1214" spans="1:28" x14ac:dyDescent="0.25">
      <c r="A1214" s="50" t="s">
        <v>1006</v>
      </c>
      <c r="B1214" s="5"/>
      <c r="C1214" s="5">
        <v>1</v>
      </c>
      <c r="D1214" s="5"/>
      <c r="E1214" s="5"/>
      <c r="F1214" s="5"/>
      <c r="G1214" s="5"/>
      <c r="H1214" s="5"/>
      <c r="I1214" s="20"/>
      <c r="J1214" s="5"/>
      <c r="K1214" s="5"/>
      <c r="L1214" s="5"/>
      <c r="M1214" s="20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</row>
    <row r="1215" spans="1:28" x14ac:dyDescent="0.25">
      <c r="A1215" s="50" t="s">
        <v>1007</v>
      </c>
      <c r="B1215" s="5"/>
      <c r="C1215" s="5">
        <v>1</v>
      </c>
      <c r="D1215" s="5"/>
      <c r="E1215" s="5"/>
      <c r="F1215" s="5"/>
      <c r="G1215" s="5"/>
      <c r="H1215" s="5"/>
      <c r="I1215" s="20"/>
      <c r="J1215" s="5"/>
      <c r="K1215" s="5"/>
      <c r="L1215" s="5"/>
      <c r="M1215" s="20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</row>
    <row r="1216" spans="1:28" x14ac:dyDescent="0.25">
      <c r="A1216" s="50" t="s">
        <v>1008</v>
      </c>
      <c r="B1216" s="5"/>
      <c r="C1216" s="5">
        <v>1</v>
      </c>
      <c r="D1216" s="5"/>
      <c r="E1216" s="5"/>
      <c r="F1216" s="5"/>
      <c r="G1216" s="5"/>
      <c r="H1216" s="5"/>
      <c r="I1216" s="20"/>
      <c r="J1216" s="5"/>
      <c r="K1216" s="5"/>
      <c r="L1216" s="5"/>
      <c r="M1216" s="20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</row>
    <row r="1217" spans="1:28" x14ac:dyDescent="0.25">
      <c r="A1217" s="50" t="s">
        <v>1009</v>
      </c>
      <c r="B1217" s="5"/>
      <c r="C1217" s="5">
        <v>1</v>
      </c>
      <c r="D1217" s="5"/>
      <c r="E1217" s="5"/>
      <c r="F1217" s="5"/>
      <c r="G1217" s="5"/>
      <c r="H1217" s="5"/>
      <c r="I1217" s="20"/>
      <c r="J1217" s="5"/>
      <c r="K1217" s="5"/>
      <c r="L1217" s="5"/>
      <c r="M1217" s="20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</row>
    <row r="1218" spans="1:28" x14ac:dyDescent="0.25">
      <c r="A1218" s="50" t="s">
        <v>1010</v>
      </c>
      <c r="B1218" s="5"/>
      <c r="C1218" s="5"/>
      <c r="D1218" s="5"/>
      <c r="E1218" s="5"/>
      <c r="F1218" s="5">
        <v>1</v>
      </c>
      <c r="G1218" s="5"/>
      <c r="H1218" s="5"/>
      <c r="I1218" s="20"/>
      <c r="J1218" s="5"/>
      <c r="K1218" s="5"/>
      <c r="L1218" s="5"/>
      <c r="M1218" s="20" t="s">
        <v>2039</v>
      </c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</row>
    <row r="1219" spans="1:28" x14ac:dyDescent="0.25">
      <c r="A1219" s="50" t="s">
        <v>1011</v>
      </c>
      <c r="B1219" s="5"/>
      <c r="C1219" s="5">
        <v>1</v>
      </c>
      <c r="D1219" s="5"/>
      <c r="E1219" s="5"/>
      <c r="F1219" s="5"/>
      <c r="G1219" s="5"/>
      <c r="H1219" s="5"/>
      <c r="I1219" s="20"/>
      <c r="J1219" s="5"/>
      <c r="K1219" s="5"/>
      <c r="L1219" s="5"/>
      <c r="M1219" s="20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</row>
    <row r="1220" spans="1:28" x14ac:dyDescent="0.25">
      <c r="A1220" s="50" t="s">
        <v>1012</v>
      </c>
      <c r="B1220" s="5"/>
      <c r="C1220" s="5">
        <v>1</v>
      </c>
      <c r="D1220" s="5"/>
      <c r="E1220" s="5"/>
      <c r="F1220" s="5"/>
      <c r="G1220" s="5"/>
      <c r="H1220" s="5"/>
      <c r="I1220" s="20"/>
      <c r="J1220" s="5"/>
      <c r="K1220" s="5"/>
      <c r="L1220" s="5"/>
      <c r="M1220" s="20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</row>
    <row r="1221" spans="1:28" x14ac:dyDescent="0.25">
      <c r="A1221" s="50" t="s">
        <v>1013</v>
      </c>
      <c r="B1221" s="5"/>
      <c r="C1221" s="5">
        <v>1</v>
      </c>
      <c r="D1221" s="5"/>
      <c r="E1221" s="5"/>
      <c r="F1221" s="5"/>
      <c r="G1221" s="5"/>
      <c r="H1221" s="5"/>
      <c r="I1221" s="20"/>
      <c r="J1221" s="5"/>
      <c r="K1221" s="5"/>
      <c r="L1221" s="5"/>
      <c r="M1221" s="20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</row>
    <row r="1222" spans="1:28" x14ac:dyDescent="0.25">
      <c r="A1222" s="5"/>
      <c r="B1222" s="5"/>
      <c r="C1222" s="5"/>
      <c r="D1222" s="5"/>
      <c r="E1222" s="5"/>
      <c r="F1222" s="5"/>
      <c r="G1222" s="5"/>
      <c r="H1222" s="5"/>
      <c r="I1222" s="20"/>
      <c r="J1222" s="5"/>
      <c r="K1222" s="5"/>
      <c r="L1222" s="5"/>
      <c r="M1222" s="20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</row>
    <row r="1223" spans="1:28" x14ac:dyDescent="0.25">
      <c r="A1223" s="5"/>
      <c r="B1223" s="5"/>
      <c r="C1223" s="5"/>
      <c r="D1223" s="5"/>
      <c r="E1223" s="5"/>
      <c r="F1223" s="5"/>
      <c r="G1223" s="5"/>
      <c r="H1223" s="5"/>
      <c r="I1223" s="20"/>
      <c r="J1223" s="5"/>
      <c r="K1223" s="5"/>
      <c r="L1223" s="5"/>
      <c r="M1223" s="20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</row>
    <row r="1224" spans="1:28" x14ac:dyDescent="0.25">
      <c r="A1224" s="5"/>
      <c r="B1224" s="5"/>
      <c r="C1224" s="5"/>
      <c r="D1224" s="5"/>
      <c r="E1224" s="5"/>
      <c r="F1224" s="5"/>
      <c r="G1224" s="5"/>
      <c r="H1224" s="5"/>
      <c r="I1224" s="20"/>
      <c r="J1224" s="5"/>
      <c r="K1224" s="5"/>
      <c r="L1224" s="5"/>
      <c r="M1224" s="20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</row>
    <row r="1225" spans="1:28" x14ac:dyDescent="0.25">
      <c r="A1225" s="5"/>
      <c r="B1225" s="5"/>
      <c r="C1225" s="5"/>
      <c r="D1225" s="5"/>
      <c r="E1225" s="5"/>
      <c r="F1225" s="5"/>
      <c r="G1225" s="5"/>
      <c r="H1225" s="5"/>
      <c r="I1225" s="20"/>
      <c r="J1225" s="5"/>
      <c r="K1225" s="5"/>
      <c r="L1225" s="5"/>
      <c r="M1225" s="20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</row>
    <row r="1226" spans="1:28" x14ac:dyDescent="0.25">
      <c r="A1226" s="5"/>
      <c r="B1226" s="5"/>
      <c r="C1226" s="5"/>
      <c r="D1226" s="5"/>
      <c r="E1226" s="5"/>
      <c r="F1226" s="5"/>
      <c r="G1226" s="5"/>
      <c r="H1226" s="5"/>
      <c r="I1226" s="20"/>
      <c r="J1226" s="5"/>
      <c r="K1226" s="5"/>
      <c r="L1226" s="5"/>
      <c r="M1226" s="20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</row>
    <row r="1227" spans="1:28" x14ac:dyDescent="0.25">
      <c r="A1227" s="5"/>
      <c r="B1227" s="5"/>
      <c r="C1227" s="5"/>
      <c r="D1227" s="5"/>
      <c r="E1227" s="5"/>
      <c r="F1227" s="5"/>
      <c r="G1227" s="5"/>
      <c r="H1227" s="5"/>
      <c r="I1227" s="20"/>
      <c r="J1227" s="5"/>
      <c r="K1227" s="5"/>
      <c r="L1227" s="5"/>
      <c r="M1227" s="20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</row>
    <row r="1228" spans="1:28" x14ac:dyDescent="0.25">
      <c r="A1228" s="5"/>
      <c r="B1228" s="5"/>
      <c r="C1228" s="5"/>
      <c r="D1228" s="5"/>
      <c r="E1228" s="5"/>
      <c r="F1228" s="5"/>
      <c r="G1228" s="5"/>
      <c r="H1228" s="5"/>
      <c r="I1228" s="20"/>
      <c r="J1228" s="5"/>
      <c r="K1228" s="5"/>
      <c r="L1228" s="5"/>
      <c r="M1228" s="20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</row>
    <row r="1229" spans="1:28" x14ac:dyDescent="0.25">
      <c r="A1229" s="5"/>
      <c r="B1229" s="5"/>
      <c r="C1229" s="5"/>
      <c r="E1229" s="5"/>
      <c r="F1229" s="5"/>
      <c r="G1229" s="5"/>
      <c r="H1229" s="5"/>
      <c r="I1229" s="20"/>
      <c r="J1229" s="5"/>
      <c r="K1229" s="5"/>
      <c r="L1229" s="5"/>
      <c r="M1229" s="20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</row>
    <row r="1230" spans="1:28" ht="38.25" x14ac:dyDescent="0.25">
      <c r="A1230" s="15"/>
      <c r="B1230" s="4" t="s">
        <v>346</v>
      </c>
      <c r="C1230" s="4">
        <f>SUM(C1231:C1262)</f>
        <v>0</v>
      </c>
      <c r="D1230" s="4">
        <v>333</v>
      </c>
      <c r="E1230" s="4" t="s">
        <v>1014</v>
      </c>
      <c r="F1230" s="4">
        <f>SUM(F1231:F1262)</f>
        <v>0</v>
      </c>
      <c r="G1230" s="16">
        <f>SUM(G1231:G1262)</f>
        <v>1</v>
      </c>
      <c r="H1230" s="16">
        <f>SUM(H1231:H1262)</f>
        <v>2</v>
      </c>
      <c r="I1230" s="15"/>
      <c r="J1230" s="16">
        <f>SUM(J1231:J1262)</f>
        <v>14</v>
      </c>
      <c r="K1230" s="16">
        <f>SUM(K1231:K1262)</f>
        <v>0</v>
      </c>
      <c r="L1230" s="16">
        <f>SUM(L1231:L1262)</f>
        <v>0</v>
      </c>
      <c r="M1230" s="15"/>
      <c r="N1230" s="16">
        <f>C1230+G1230+J1230</f>
        <v>15</v>
      </c>
      <c r="O1230" s="2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</row>
    <row r="1231" spans="1:28" x14ac:dyDescent="0.25">
      <c r="A1231" s="51" t="s">
        <v>1015</v>
      </c>
      <c r="B1231" s="6"/>
      <c r="C1231" s="6"/>
      <c r="D1231" s="6"/>
      <c r="E1231" s="6"/>
      <c r="F1231" s="6"/>
      <c r="G1231" s="6"/>
      <c r="H1231" s="6"/>
      <c r="I1231" s="19"/>
      <c r="J1231" s="6">
        <v>1</v>
      </c>
      <c r="K1231" s="6"/>
      <c r="L1231" s="6"/>
      <c r="M1231" s="19"/>
      <c r="N1231" s="6"/>
      <c r="O1231" s="6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</row>
    <row r="1232" spans="1:28" x14ac:dyDescent="0.25">
      <c r="A1232" s="51" t="s">
        <v>1016</v>
      </c>
      <c r="B1232" s="6"/>
      <c r="C1232" s="6"/>
      <c r="D1232" s="6"/>
      <c r="E1232" s="6"/>
      <c r="F1232" s="6"/>
      <c r="G1232" s="6"/>
      <c r="H1232" s="6"/>
      <c r="I1232" s="19"/>
      <c r="J1232" s="6">
        <v>1</v>
      </c>
      <c r="K1232" s="6"/>
      <c r="L1232" s="6"/>
      <c r="M1232" s="19"/>
      <c r="N1232" s="6"/>
      <c r="O1232" s="6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</row>
    <row r="1233" spans="1:28" x14ac:dyDescent="0.25">
      <c r="A1233" s="51" t="s">
        <v>1017</v>
      </c>
      <c r="B1233" s="6"/>
      <c r="C1233" s="6"/>
      <c r="D1233" s="6"/>
      <c r="E1233" s="6"/>
      <c r="F1233" s="6"/>
      <c r="G1233" s="6"/>
      <c r="H1233" s="6"/>
      <c r="I1233" s="19"/>
      <c r="J1233" s="6">
        <v>1</v>
      </c>
      <c r="K1233" s="6"/>
      <c r="L1233" s="6"/>
      <c r="M1233" s="19"/>
      <c r="N1233" s="6"/>
      <c r="O1233" s="6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</row>
    <row r="1234" spans="1:28" x14ac:dyDescent="0.25">
      <c r="A1234" s="51" t="s">
        <v>1018</v>
      </c>
      <c r="B1234" s="6"/>
      <c r="C1234" s="6"/>
      <c r="D1234" s="6"/>
      <c r="E1234" s="6"/>
      <c r="F1234" s="6"/>
      <c r="G1234" s="6"/>
      <c r="H1234" s="6"/>
      <c r="I1234" s="19"/>
      <c r="J1234" s="6">
        <v>1</v>
      </c>
      <c r="K1234" s="6"/>
      <c r="L1234" s="6"/>
      <c r="M1234" s="19"/>
      <c r="N1234" s="6"/>
      <c r="O1234" s="6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</row>
    <row r="1235" spans="1:28" x14ac:dyDescent="0.25">
      <c r="A1235" s="51" t="s">
        <v>1019</v>
      </c>
      <c r="B1235" s="6"/>
      <c r="C1235" s="6"/>
      <c r="D1235" s="6"/>
      <c r="E1235" s="6"/>
      <c r="F1235" s="6"/>
      <c r="G1235" s="6"/>
      <c r="H1235" s="6"/>
      <c r="I1235" s="19"/>
      <c r="J1235" s="6">
        <v>1</v>
      </c>
      <c r="K1235" s="6"/>
      <c r="L1235" s="6"/>
      <c r="M1235" s="19"/>
      <c r="N1235" s="6"/>
      <c r="O1235" s="6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</row>
    <row r="1236" spans="1:28" x14ac:dyDescent="0.25">
      <c r="A1236" s="51" t="s">
        <v>1020</v>
      </c>
      <c r="B1236" s="6"/>
      <c r="C1236" s="6"/>
      <c r="D1236" s="6"/>
      <c r="E1236" s="6"/>
      <c r="F1236" s="6"/>
      <c r="G1236" s="6"/>
      <c r="H1236" s="6"/>
      <c r="I1236" s="19"/>
      <c r="J1236" s="6">
        <v>1</v>
      </c>
      <c r="K1236" s="6"/>
      <c r="L1236" s="6"/>
      <c r="M1236" s="19"/>
      <c r="N1236" s="6"/>
      <c r="O1236" s="6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</row>
    <row r="1237" spans="1:28" x14ac:dyDescent="0.25">
      <c r="A1237" s="51" t="s">
        <v>1021</v>
      </c>
      <c r="B1237" s="6"/>
      <c r="C1237" s="6"/>
      <c r="D1237" s="6"/>
      <c r="E1237" s="6"/>
      <c r="F1237" s="6"/>
      <c r="G1237" s="6"/>
      <c r="H1237" s="6"/>
      <c r="I1237" s="19"/>
      <c r="J1237" s="6">
        <v>1</v>
      </c>
      <c r="K1237" s="6"/>
      <c r="L1237" s="6"/>
      <c r="M1237" s="19"/>
      <c r="N1237" s="6"/>
      <c r="O1237" s="6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</row>
    <row r="1238" spans="1:28" x14ac:dyDescent="0.25">
      <c r="A1238" s="51" t="s">
        <v>1022</v>
      </c>
      <c r="B1238" s="6"/>
      <c r="C1238" s="6"/>
      <c r="D1238" s="6"/>
      <c r="E1238" s="6"/>
      <c r="F1238" s="6"/>
      <c r="G1238" s="6"/>
      <c r="H1238" s="6">
        <v>1</v>
      </c>
      <c r="I1238" s="19"/>
      <c r="J1238" s="6"/>
      <c r="K1238" s="6"/>
      <c r="L1238" s="6"/>
      <c r="M1238" s="19" t="s">
        <v>1837</v>
      </c>
      <c r="N1238" s="6"/>
      <c r="O1238" s="6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</row>
    <row r="1239" spans="1:28" x14ac:dyDescent="0.25">
      <c r="A1239" s="51" t="s">
        <v>1023</v>
      </c>
      <c r="B1239" s="6"/>
      <c r="C1239" s="6"/>
      <c r="D1239" s="6"/>
      <c r="E1239" s="6"/>
      <c r="F1239" s="6"/>
      <c r="G1239" s="6"/>
      <c r="H1239" s="6">
        <v>1</v>
      </c>
      <c r="I1239" s="19" t="s">
        <v>1266</v>
      </c>
      <c r="J1239" s="6"/>
      <c r="K1239" s="6"/>
      <c r="L1239" s="6"/>
      <c r="M1239" s="19" t="s">
        <v>1902</v>
      </c>
      <c r="N1239" s="6"/>
      <c r="O1239" s="6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</row>
    <row r="1240" spans="1:28" x14ac:dyDescent="0.25">
      <c r="A1240" s="51" t="s">
        <v>1024</v>
      </c>
      <c r="B1240" s="6"/>
      <c r="C1240" s="6"/>
      <c r="D1240" s="6"/>
      <c r="E1240" s="6"/>
      <c r="F1240" s="6"/>
      <c r="G1240" s="6"/>
      <c r="H1240" s="6"/>
      <c r="I1240" s="19"/>
      <c r="J1240" s="6">
        <v>1</v>
      </c>
      <c r="K1240" s="6"/>
      <c r="L1240" s="6"/>
      <c r="M1240" s="19"/>
      <c r="N1240" s="6"/>
      <c r="O1240" s="6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</row>
    <row r="1241" spans="1:28" x14ac:dyDescent="0.25">
      <c r="A1241" s="51" t="s">
        <v>1025</v>
      </c>
      <c r="B1241" s="6"/>
      <c r="C1241" s="6"/>
      <c r="D1241" s="6"/>
      <c r="E1241" s="6"/>
      <c r="F1241" s="6"/>
      <c r="G1241" s="6"/>
      <c r="H1241" s="6"/>
      <c r="I1241" s="19"/>
      <c r="J1241" s="6">
        <v>1</v>
      </c>
      <c r="K1241" s="6"/>
      <c r="L1241" s="6"/>
      <c r="M1241" s="19"/>
      <c r="N1241" s="6"/>
      <c r="O1241" s="6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</row>
    <row r="1242" spans="1:28" x14ac:dyDescent="0.25">
      <c r="A1242" s="51" t="s">
        <v>1026</v>
      </c>
      <c r="B1242" s="5"/>
      <c r="C1242" s="5"/>
      <c r="D1242" s="5"/>
      <c r="E1242" s="5"/>
      <c r="F1242" s="5"/>
      <c r="G1242" s="5"/>
      <c r="H1242" s="5"/>
      <c r="I1242" s="20"/>
      <c r="J1242" s="5">
        <v>1</v>
      </c>
      <c r="K1242" s="5"/>
      <c r="L1242" s="5"/>
      <c r="M1242" s="20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</row>
    <row r="1243" spans="1:28" x14ac:dyDescent="0.25">
      <c r="A1243" s="51" t="s">
        <v>1027</v>
      </c>
      <c r="B1243" s="5"/>
      <c r="C1243" s="5"/>
      <c r="D1243" s="5"/>
      <c r="E1243" s="5"/>
      <c r="F1243" s="5"/>
      <c r="G1243" s="5"/>
      <c r="H1243" s="5"/>
      <c r="I1243" s="20"/>
      <c r="J1243" s="5">
        <v>1</v>
      </c>
      <c r="K1243" s="5"/>
      <c r="L1243" s="5"/>
      <c r="M1243" s="20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</row>
    <row r="1244" spans="1:28" x14ac:dyDescent="0.25">
      <c r="A1244" s="51" t="s">
        <v>1028</v>
      </c>
      <c r="B1244" s="5"/>
      <c r="C1244" s="5"/>
      <c r="D1244" s="5"/>
      <c r="E1244" s="5"/>
      <c r="F1244" s="5"/>
      <c r="G1244" s="5"/>
      <c r="H1244" s="5"/>
      <c r="I1244" s="20"/>
      <c r="J1244" s="5">
        <v>1</v>
      </c>
      <c r="K1244" s="5"/>
      <c r="L1244" s="5"/>
      <c r="M1244" s="20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</row>
    <row r="1245" spans="1:28" x14ac:dyDescent="0.25">
      <c r="A1245" s="51" t="s">
        <v>1029</v>
      </c>
      <c r="B1245" s="5"/>
      <c r="C1245" s="5"/>
      <c r="D1245" s="5"/>
      <c r="E1245" s="5"/>
      <c r="F1245" s="5"/>
      <c r="G1245" s="5"/>
      <c r="H1245" s="5"/>
      <c r="I1245" s="20"/>
      <c r="J1245" s="5">
        <v>1</v>
      </c>
      <c r="K1245" s="5"/>
      <c r="L1245" s="5"/>
      <c r="M1245" s="20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</row>
    <row r="1246" spans="1:28" x14ac:dyDescent="0.25">
      <c r="A1246" s="51" t="s">
        <v>1030</v>
      </c>
      <c r="B1246" s="5"/>
      <c r="C1246" s="5"/>
      <c r="D1246" s="5"/>
      <c r="E1246" s="5"/>
      <c r="F1246" s="5"/>
      <c r="G1246" s="5"/>
      <c r="H1246" s="5"/>
      <c r="I1246" s="20"/>
      <c r="J1246" s="5">
        <v>1</v>
      </c>
      <c r="K1246" s="5"/>
      <c r="L1246" s="5"/>
      <c r="M1246" s="20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</row>
    <row r="1247" spans="1:28" ht="30" x14ac:dyDescent="0.25">
      <c r="A1247" s="138" t="s">
        <v>1031</v>
      </c>
      <c r="B1247" s="5"/>
      <c r="C1247" s="5"/>
      <c r="D1247" s="5"/>
      <c r="E1247" s="5"/>
      <c r="F1247" s="5"/>
      <c r="G1247" s="135">
        <v>1</v>
      </c>
      <c r="H1247" s="5"/>
      <c r="I1247" s="20"/>
      <c r="J1247" s="5"/>
      <c r="K1247" s="5"/>
      <c r="L1247" s="5"/>
      <c r="M1247" s="20" t="s">
        <v>1932</v>
      </c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</row>
    <row r="1248" spans="1:28" x14ac:dyDescent="0.25">
      <c r="A1248" s="5"/>
      <c r="B1248" s="5"/>
      <c r="C1248" s="5"/>
      <c r="D1248" s="5"/>
      <c r="E1248" s="5"/>
      <c r="F1248" s="5"/>
      <c r="G1248" s="5"/>
      <c r="H1248" s="5"/>
      <c r="I1248" s="20"/>
      <c r="J1248" s="5"/>
      <c r="K1248" s="5"/>
      <c r="L1248" s="5"/>
      <c r="M1248" s="20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</row>
    <row r="1249" spans="1:28" x14ac:dyDescent="0.25">
      <c r="A1249" s="5"/>
      <c r="B1249" s="5"/>
      <c r="C1249" s="5"/>
      <c r="D1249" s="5"/>
      <c r="E1249" s="5"/>
      <c r="F1249" s="5"/>
      <c r="G1249" s="5"/>
      <c r="H1249" s="5"/>
      <c r="I1249" s="20"/>
      <c r="J1249" s="5"/>
      <c r="K1249" s="5"/>
      <c r="L1249" s="5"/>
      <c r="M1249" s="20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</row>
    <row r="1250" spans="1:28" x14ac:dyDescent="0.25">
      <c r="A1250" s="5"/>
      <c r="B1250" s="5"/>
      <c r="C1250" s="5"/>
      <c r="D1250" s="5"/>
      <c r="E1250" s="5"/>
      <c r="F1250" s="5"/>
      <c r="G1250" s="5"/>
      <c r="H1250" s="5"/>
      <c r="I1250" s="20"/>
      <c r="J1250" s="5"/>
      <c r="K1250" s="5"/>
      <c r="L1250" s="5"/>
      <c r="M1250" s="20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</row>
    <row r="1251" spans="1:28" x14ac:dyDescent="0.25">
      <c r="A1251" s="5"/>
      <c r="B1251" s="5"/>
      <c r="C1251" s="5"/>
      <c r="D1251" s="5"/>
      <c r="E1251" s="5"/>
      <c r="F1251" s="5"/>
      <c r="G1251" s="5"/>
      <c r="H1251" s="5"/>
      <c r="I1251" s="20"/>
      <c r="J1251" s="5"/>
      <c r="K1251" s="5"/>
      <c r="L1251" s="5"/>
      <c r="M1251" s="20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</row>
    <row r="1252" spans="1:28" x14ac:dyDescent="0.25">
      <c r="A1252" s="5"/>
      <c r="B1252" s="5"/>
      <c r="C1252" s="5"/>
      <c r="D1252" s="5"/>
      <c r="E1252" s="5"/>
      <c r="F1252" s="5"/>
      <c r="G1252" s="5"/>
      <c r="H1252" s="5"/>
      <c r="I1252" s="20"/>
      <c r="J1252" s="5"/>
      <c r="K1252" s="5"/>
      <c r="L1252" s="5"/>
      <c r="M1252" s="20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</row>
    <row r="1253" spans="1:28" x14ac:dyDescent="0.25">
      <c r="A1253" s="5"/>
      <c r="B1253" s="5"/>
      <c r="C1253" s="5"/>
      <c r="D1253" s="5"/>
      <c r="E1253" s="5"/>
      <c r="F1253" s="5"/>
      <c r="G1253" s="5"/>
      <c r="H1253" s="5"/>
      <c r="I1253" s="20"/>
      <c r="J1253" s="5"/>
      <c r="K1253" s="5"/>
      <c r="L1253" s="5"/>
      <c r="M1253" s="20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</row>
    <row r="1254" spans="1:28" x14ac:dyDescent="0.25">
      <c r="A1254" s="5"/>
      <c r="B1254" s="5"/>
      <c r="C1254" s="5"/>
      <c r="D1254" s="5"/>
      <c r="E1254" s="5"/>
      <c r="F1254" s="5"/>
      <c r="G1254" s="5"/>
      <c r="H1254" s="5"/>
      <c r="I1254" s="20"/>
      <c r="J1254" s="5"/>
      <c r="K1254" s="5"/>
      <c r="L1254" s="5"/>
      <c r="M1254" s="20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</row>
    <row r="1255" spans="1:28" x14ac:dyDescent="0.25">
      <c r="A1255" s="5"/>
      <c r="B1255" s="5"/>
      <c r="C1255" s="5"/>
      <c r="D1255" s="5"/>
      <c r="E1255" s="5"/>
      <c r="F1255" s="5"/>
      <c r="G1255" s="5"/>
      <c r="H1255" s="5"/>
      <c r="I1255" s="20"/>
      <c r="J1255" s="5"/>
      <c r="K1255" s="5"/>
      <c r="L1255" s="5"/>
      <c r="M1255" s="20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</row>
    <row r="1256" spans="1:28" x14ac:dyDescent="0.25">
      <c r="A1256" s="5"/>
      <c r="B1256" s="5"/>
      <c r="C1256" s="5"/>
      <c r="D1256" s="5"/>
      <c r="E1256" s="5"/>
      <c r="F1256" s="5"/>
      <c r="G1256" s="5"/>
      <c r="H1256" s="5"/>
      <c r="I1256" s="20"/>
      <c r="J1256" s="5"/>
      <c r="K1256" s="5"/>
      <c r="L1256" s="5"/>
      <c r="M1256" s="20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</row>
    <row r="1257" spans="1:28" x14ac:dyDescent="0.25">
      <c r="A1257" s="5"/>
      <c r="B1257" s="5"/>
      <c r="C1257" s="5"/>
      <c r="D1257" s="5"/>
      <c r="E1257" s="5"/>
      <c r="F1257" s="5"/>
      <c r="G1257" s="5"/>
      <c r="H1257" s="5"/>
      <c r="I1257" s="20"/>
      <c r="J1257" s="5"/>
      <c r="K1257" s="5"/>
      <c r="L1257" s="5"/>
      <c r="M1257" s="20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</row>
    <row r="1258" spans="1:28" x14ac:dyDescent="0.25">
      <c r="A1258" s="5"/>
      <c r="B1258" s="5"/>
      <c r="C1258" s="5"/>
      <c r="D1258" s="5"/>
      <c r="E1258" s="5"/>
      <c r="F1258" s="5"/>
      <c r="G1258" s="5"/>
      <c r="H1258" s="5"/>
      <c r="I1258" s="20"/>
      <c r="J1258" s="5"/>
      <c r="K1258" s="5"/>
      <c r="L1258" s="5"/>
      <c r="M1258" s="20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</row>
    <row r="1259" spans="1:28" x14ac:dyDescent="0.25">
      <c r="A1259" s="5"/>
      <c r="B1259" s="5"/>
      <c r="C1259" s="5"/>
      <c r="D1259" s="5"/>
      <c r="E1259" s="5"/>
      <c r="F1259" s="5"/>
      <c r="G1259" s="5"/>
      <c r="H1259" s="5"/>
      <c r="I1259" s="20"/>
      <c r="J1259" s="5"/>
      <c r="K1259" s="5"/>
      <c r="L1259" s="5"/>
      <c r="M1259" s="20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</row>
    <row r="1260" spans="1:28" x14ac:dyDescent="0.25">
      <c r="A1260" s="5"/>
      <c r="B1260" s="5"/>
      <c r="C1260" s="5"/>
      <c r="D1260" s="5"/>
      <c r="E1260" s="5"/>
      <c r="F1260" s="5"/>
      <c r="G1260" s="5"/>
      <c r="H1260" s="5"/>
      <c r="I1260" s="20"/>
      <c r="J1260" s="5"/>
      <c r="K1260" s="5"/>
      <c r="L1260" s="5"/>
      <c r="M1260" s="20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</row>
    <row r="1261" spans="1:28" x14ac:dyDescent="0.25">
      <c r="A1261" s="5"/>
      <c r="B1261" s="5"/>
      <c r="C1261" s="5"/>
      <c r="D1261" s="5"/>
      <c r="E1261" s="5"/>
      <c r="F1261" s="5"/>
      <c r="G1261" s="5"/>
      <c r="H1261" s="5"/>
      <c r="I1261" s="20"/>
      <c r="J1261" s="5"/>
      <c r="K1261" s="5"/>
      <c r="L1261" s="5"/>
      <c r="M1261" s="20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</row>
    <row r="1262" spans="1:28" x14ac:dyDescent="0.25">
      <c r="A1262" s="5"/>
      <c r="B1262" s="5"/>
      <c r="C1262" s="5"/>
      <c r="D1262" s="5"/>
      <c r="E1262" s="5"/>
      <c r="F1262" s="5"/>
      <c r="G1262" s="5"/>
      <c r="H1262" s="5"/>
      <c r="I1262" s="20"/>
      <c r="J1262" s="5"/>
      <c r="K1262" s="5"/>
      <c r="L1262" s="5"/>
      <c r="M1262" s="20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</row>
    <row r="1263" spans="1:28" x14ac:dyDescent="0.25">
      <c r="A1263" s="15" t="s">
        <v>1032</v>
      </c>
      <c r="B1263" s="4" t="s">
        <v>7</v>
      </c>
      <c r="C1263" s="4">
        <f>SUM(C1264:C1295)</f>
        <v>0</v>
      </c>
      <c r="D1263" s="4">
        <v>141</v>
      </c>
      <c r="E1263" s="4" t="s">
        <v>17</v>
      </c>
      <c r="F1263" s="4">
        <f>SUM(F1264:F1295)</f>
        <v>24</v>
      </c>
      <c r="G1263" s="16">
        <f>SUM(G1264:G1295)</f>
        <v>2</v>
      </c>
      <c r="H1263" s="16">
        <v>0</v>
      </c>
      <c r="I1263" s="15"/>
      <c r="J1263" s="16">
        <f>SUM(J1264:J1295)</f>
        <v>0</v>
      </c>
      <c r="K1263" s="16">
        <f>SUM(K1264:K1295)</f>
        <v>0</v>
      </c>
      <c r="L1263" s="16">
        <f>SUM(L1264:L1295)</f>
        <v>0</v>
      </c>
      <c r="M1263" s="15"/>
      <c r="N1263" s="16">
        <f>C1263+G1263+J1263</f>
        <v>2</v>
      </c>
      <c r="O1263" s="2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</row>
    <row r="1264" spans="1:28" x14ac:dyDescent="0.25">
      <c r="A1264" s="51" t="s">
        <v>1033</v>
      </c>
      <c r="B1264" s="6"/>
      <c r="C1264" s="6"/>
      <c r="D1264" s="6"/>
      <c r="E1264" s="6"/>
      <c r="F1264" s="6">
        <v>1</v>
      </c>
      <c r="G1264" s="6"/>
      <c r="H1264" s="6"/>
      <c r="I1264" s="19"/>
      <c r="J1264" s="6"/>
      <c r="K1264" s="6"/>
      <c r="L1264" s="6"/>
      <c r="M1264" s="19" t="s">
        <v>2153</v>
      </c>
      <c r="N1264" s="6"/>
      <c r="O1264" s="6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</row>
    <row r="1265" spans="1:28" x14ac:dyDescent="0.25">
      <c r="A1265" s="51" t="s">
        <v>1034</v>
      </c>
      <c r="B1265" s="6"/>
      <c r="C1265" s="6"/>
      <c r="D1265" s="6"/>
      <c r="E1265" s="6"/>
      <c r="F1265" s="6">
        <v>1</v>
      </c>
      <c r="G1265" s="6"/>
      <c r="H1265" s="6"/>
      <c r="I1265" s="19"/>
      <c r="J1265" s="6"/>
      <c r="K1265" s="6"/>
      <c r="L1265" s="6"/>
      <c r="M1265" s="19" t="s">
        <v>2153</v>
      </c>
      <c r="N1265" s="6"/>
      <c r="O1265" s="6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</row>
    <row r="1266" spans="1:28" x14ac:dyDescent="0.25">
      <c r="A1266" s="51" t="s">
        <v>1035</v>
      </c>
      <c r="B1266" s="6"/>
      <c r="C1266" s="6"/>
      <c r="D1266" s="6"/>
      <c r="E1266" s="6"/>
      <c r="F1266" s="6">
        <v>1</v>
      </c>
      <c r="G1266" s="6"/>
      <c r="H1266" s="6"/>
      <c r="I1266" s="19"/>
      <c r="J1266" s="6"/>
      <c r="K1266" s="6"/>
      <c r="L1266" s="6"/>
      <c r="M1266" s="19" t="s">
        <v>2153</v>
      </c>
      <c r="N1266" s="6"/>
      <c r="O1266" s="6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</row>
    <row r="1267" spans="1:28" x14ac:dyDescent="0.25">
      <c r="A1267" s="51" t="s">
        <v>1036</v>
      </c>
      <c r="B1267" s="6"/>
      <c r="C1267" s="6"/>
      <c r="D1267" s="6"/>
      <c r="E1267" s="6"/>
      <c r="F1267" s="6">
        <v>1</v>
      </c>
      <c r="G1267" s="6"/>
      <c r="H1267" s="6"/>
      <c r="I1267" s="19"/>
      <c r="J1267" s="6"/>
      <c r="K1267" s="6"/>
      <c r="L1267" s="6"/>
      <c r="M1267" s="19" t="s">
        <v>2153</v>
      </c>
      <c r="N1267" s="6"/>
      <c r="O1267" s="6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</row>
    <row r="1268" spans="1:28" x14ac:dyDescent="0.25">
      <c r="A1268" s="51" t="s">
        <v>1037</v>
      </c>
      <c r="B1268" s="6"/>
      <c r="C1268" s="6"/>
      <c r="D1268" s="6"/>
      <c r="E1268" s="6"/>
      <c r="F1268" s="6">
        <v>1</v>
      </c>
      <c r="G1268" s="6"/>
      <c r="H1268" s="6"/>
      <c r="I1268" s="19"/>
      <c r="J1268" s="6"/>
      <c r="K1268" s="6"/>
      <c r="L1268" s="6"/>
      <c r="M1268" s="19" t="s">
        <v>2153</v>
      </c>
      <c r="N1268" s="6"/>
      <c r="O1268" s="6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</row>
    <row r="1269" spans="1:28" x14ac:dyDescent="0.25">
      <c r="A1269" s="51" t="s">
        <v>1038</v>
      </c>
      <c r="B1269" s="6"/>
      <c r="C1269" s="6"/>
      <c r="D1269" s="6"/>
      <c r="E1269" s="6"/>
      <c r="F1269" s="6">
        <v>1</v>
      </c>
      <c r="G1269" s="6"/>
      <c r="H1269" s="6"/>
      <c r="I1269" s="19"/>
      <c r="J1269" s="6"/>
      <c r="K1269" s="6"/>
      <c r="L1269" s="6"/>
      <c r="M1269" s="19" t="s">
        <v>2153</v>
      </c>
      <c r="N1269" s="6"/>
      <c r="O1269" s="6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</row>
    <row r="1270" spans="1:28" x14ac:dyDescent="0.25">
      <c r="A1270" s="51" t="s">
        <v>1039</v>
      </c>
      <c r="B1270" s="6"/>
      <c r="C1270" s="6"/>
      <c r="D1270" s="6"/>
      <c r="E1270" s="6"/>
      <c r="F1270" s="6">
        <v>1</v>
      </c>
      <c r="G1270" s="6"/>
      <c r="H1270" s="6"/>
      <c r="I1270" s="19"/>
      <c r="J1270" s="6"/>
      <c r="K1270" s="6"/>
      <c r="L1270" s="6"/>
      <c r="M1270" s="19" t="s">
        <v>2153</v>
      </c>
      <c r="N1270" s="6"/>
      <c r="O1270" s="6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</row>
    <row r="1271" spans="1:28" x14ac:dyDescent="0.25">
      <c r="A1271" s="51" t="s">
        <v>1040</v>
      </c>
      <c r="B1271" s="6"/>
      <c r="C1271" s="6"/>
      <c r="D1271" s="6"/>
      <c r="E1271" s="6"/>
      <c r="F1271" s="6">
        <v>1</v>
      </c>
      <c r="G1271" s="6"/>
      <c r="H1271" s="6"/>
      <c r="I1271" s="19"/>
      <c r="J1271" s="6"/>
      <c r="K1271" s="6"/>
      <c r="L1271" s="6"/>
      <c r="M1271" s="19" t="s">
        <v>2153</v>
      </c>
      <c r="N1271" s="6"/>
      <c r="O1271" s="6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</row>
    <row r="1272" spans="1:28" x14ac:dyDescent="0.25">
      <c r="A1272" s="51" t="s">
        <v>1041</v>
      </c>
      <c r="B1272" s="6"/>
      <c r="C1272" s="6"/>
      <c r="D1272" s="6"/>
      <c r="E1272" s="6"/>
      <c r="F1272" s="6">
        <v>1</v>
      </c>
      <c r="G1272" s="6"/>
      <c r="H1272" s="6"/>
      <c r="I1272" s="19"/>
      <c r="J1272" s="6"/>
      <c r="K1272" s="6"/>
      <c r="L1272" s="6"/>
      <c r="M1272" s="19" t="s">
        <v>2153</v>
      </c>
      <c r="N1272" s="6"/>
      <c r="O1272" s="6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</row>
    <row r="1273" spans="1:28" x14ac:dyDescent="0.25">
      <c r="A1273" s="51" t="s">
        <v>1042</v>
      </c>
      <c r="B1273" s="6"/>
      <c r="C1273" s="6"/>
      <c r="D1273" s="6"/>
      <c r="E1273" s="6"/>
      <c r="F1273" s="6">
        <v>1</v>
      </c>
      <c r="G1273" s="6"/>
      <c r="H1273" s="6"/>
      <c r="I1273" s="19"/>
      <c r="J1273" s="6"/>
      <c r="K1273" s="6"/>
      <c r="L1273" s="6"/>
      <c r="M1273" s="19" t="s">
        <v>2153</v>
      </c>
      <c r="N1273" s="6"/>
      <c r="O1273" s="6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</row>
    <row r="1274" spans="1:28" x14ac:dyDescent="0.25">
      <c r="A1274" s="51" t="s">
        <v>1043</v>
      </c>
      <c r="B1274" s="6"/>
      <c r="C1274" s="6"/>
      <c r="D1274" s="6"/>
      <c r="E1274" s="6"/>
      <c r="F1274" s="6">
        <v>1</v>
      </c>
      <c r="G1274" s="6"/>
      <c r="H1274" s="6"/>
      <c r="I1274" s="19"/>
      <c r="J1274" s="6"/>
      <c r="K1274" s="6"/>
      <c r="L1274" s="6"/>
      <c r="M1274" s="19" t="s">
        <v>2153</v>
      </c>
      <c r="N1274" s="6"/>
      <c r="O1274" s="6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</row>
    <row r="1275" spans="1:28" x14ac:dyDescent="0.25">
      <c r="A1275" s="51" t="s">
        <v>1044</v>
      </c>
      <c r="B1275" s="5"/>
      <c r="C1275" s="5"/>
      <c r="D1275" s="5"/>
      <c r="E1275" s="5"/>
      <c r="F1275" s="5"/>
      <c r="G1275" s="5">
        <v>1</v>
      </c>
      <c r="H1275" s="5"/>
      <c r="I1275" s="20"/>
      <c r="J1275" s="5"/>
      <c r="K1275" s="5"/>
      <c r="L1275" s="5"/>
      <c r="M1275" s="20" t="s">
        <v>2009</v>
      </c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</row>
    <row r="1276" spans="1:28" x14ac:dyDescent="0.25">
      <c r="A1276" s="51" t="s">
        <v>1045</v>
      </c>
      <c r="B1276" s="5"/>
      <c r="C1276" s="5"/>
      <c r="D1276" s="5"/>
      <c r="E1276" s="5"/>
      <c r="F1276" s="5">
        <v>1</v>
      </c>
      <c r="G1276" s="5"/>
      <c r="H1276" s="5"/>
      <c r="I1276" s="20"/>
      <c r="J1276" s="5"/>
      <c r="K1276" s="5"/>
      <c r="L1276" s="5"/>
      <c r="M1276" s="20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</row>
    <row r="1277" spans="1:28" x14ac:dyDescent="0.25">
      <c r="A1277" s="51" t="s">
        <v>1046</v>
      </c>
      <c r="B1277" s="5"/>
      <c r="C1277" s="5"/>
      <c r="D1277" s="5"/>
      <c r="E1277" s="5"/>
      <c r="F1277" s="5">
        <v>1</v>
      </c>
      <c r="G1277" s="5"/>
      <c r="H1277" s="5"/>
      <c r="I1277" s="20"/>
      <c r="J1277" s="5"/>
      <c r="K1277" s="5"/>
      <c r="L1277" s="5"/>
      <c r="M1277" s="20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</row>
    <row r="1278" spans="1:28" x14ac:dyDescent="0.25">
      <c r="A1278" s="51" t="s">
        <v>1047</v>
      </c>
      <c r="B1278" s="5"/>
      <c r="C1278" s="5"/>
      <c r="D1278" s="5"/>
      <c r="E1278" s="5"/>
      <c r="F1278" s="5">
        <v>1</v>
      </c>
      <c r="G1278" s="5"/>
      <c r="H1278" s="5"/>
      <c r="I1278" s="20"/>
      <c r="J1278" s="5"/>
      <c r="K1278" s="5"/>
      <c r="L1278" s="5"/>
      <c r="M1278" s="20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</row>
    <row r="1279" spans="1:28" x14ac:dyDescent="0.25">
      <c r="A1279" s="51" t="s">
        <v>1048</v>
      </c>
      <c r="B1279" s="5"/>
      <c r="C1279" s="5"/>
      <c r="D1279" s="5"/>
      <c r="E1279" s="5"/>
      <c r="F1279" s="5">
        <v>1</v>
      </c>
      <c r="G1279" s="5"/>
      <c r="H1279" s="5"/>
      <c r="I1279" s="20"/>
      <c r="J1279" s="5"/>
      <c r="K1279" s="5"/>
      <c r="L1279" s="5"/>
      <c r="M1279" s="20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</row>
    <row r="1280" spans="1:28" x14ac:dyDescent="0.25">
      <c r="A1280" s="51" t="s">
        <v>1822</v>
      </c>
      <c r="B1280" s="5"/>
      <c r="C1280" s="5"/>
      <c r="D1280" s="5"/>
      <c r="E1280" s="5"/>
      <c r="F1280" s="5"/>
      <c r="G1280" s="5">
        <v>1</v>
      </c>
      <c r="H1280" s="5"/>
      <c r="I1280" s="20"/>
      <c r="J1280" s="5"/>
      <c r="K1280" s="5"/>
      <c r="L1280" s="5"/>
      <c r="M1280" s="20" t="s">
        <v>2073</v>
      </c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</row>
    <row r="1281" spans="1:28" x14ac:dyDescent="0.25">
      <c r="A1281" s="51" t="s">
        <v>1049</v>
      </c>
      <c r="B1281" s="5"/>
      <c r="C1281" s="5"/>
      <c r="D1281" s="5"/>
      <c r="E1281" s="5"/>
      <c r="F1281" s="5">
        <v>1</v>
      </c>
      <c r="G1281" s="5"/>
      <c r="H1281" s="5"/>
      <c r="I1281" s="20"/>
      <c r="J1281" s="5"/>
      <c r="K1281" s="5"/>
      <c r="L1281" s="5"/>
      <c r="M1281" s="20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</row>
    <row r="1282" spans="1:28" x14ac:dyDescent="0.25">
      <c r="A1282" s="51" t="s">
        <v>1050</v>
      </c>
      <c r="B1282" s="5"/>
      <c r="C1282" s="5"/>
      <c r="D1282" s="5"/>
      <c r="E1282" s="5"/>
      <c r="F1282" s="5">
        <v>1</v>
      </c>
      <c r="G1282" s="5"/>
      <c r="H1282" s="5"/>
      <c r="I1282" s="20"/>
      <c r="J1282" s="5"/>
      <c r="K1282" s="5"/>
      <c r="L1282" s="5"/>
      <c r="M1282" s="20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</row>
    <row r="1283" spans="1:28" x14ac:dyDescent="0.25">
      <c r="A1283" s="51" t="s">
        <v>1051</v>
      </c>
      <c r="B1283" s="5"/>
      <c r="C1283" s="5"/>
      <c r="D1283" s="5"/>
      <c r="E1283" s="5"/>
      <c r="F1283" s="5">
        <v>1</v>
      </c>
      <c r="G1283" s="5"/>
      <c r="H1283" s="5"/>
      <c r="I1283" s="20"/>
      <c r="J1283" s="5"/>
      <c r="K1283" s="5"/>
      <c r="L1283" s="5"/>
      <c r="M1283" s="20" t="s">
        <v>2056</v>
      </c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</row>
    <row r="1284" spans="1:28" x14ac:dyDescent="0.25">
      <c r="A1284" s="51" t="s">
        <v>1052</v>
      </c>
      <c r="B1284" s="5"/>
      <c r="C1284" s="5"/>
      <c r="D1284" s="5"/>
      <c r="E1284" s="5"/>
      <c r="F1284" s="5">
        <v>1</v>
      </c>
      <c r="G1284" s="5"/>
      <c r="H1284" s="5"/>
      <c r="I1284" s="20"/>
      <c r="J1284" s="5"/>
      <c r="K1284" s="5"/>
      <c r="L1284" s="5"/>
      <c r="M1284" s="20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</row>
    <row r="1285" spans="1:28" x14ac:dyDescent="0.25">
      <c r="A1285" s="51" t="s">
        <v>1053</v>
      </c>
      <c r="B1285" s="5"/>
      <c r="C1285" s="5"/>
      <c r="D1285" s="5"/>
      <c r="E1285" s="5"/>
      <c r="F1285" s="5">
        <v>1</v>
      </c>
      <c r="G1285" s="5"/>
      <c r="H1285" s="5"/>
      <c r="I1285" s="20"/>
      <c r="J1285" s="5"/>
      <c r="K1285" s="5"/>
      <c r="L1285" s="5"/>
      <c r="M1285" s="20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</row>
    <row r="1286" spans="1:28" x14ac:dyDescent="0.25">
      <c r="A1286" s="65" t="s">
        <v>1054</v>
      </c>
      <c r="B1286" s="5"/>
      <c r="C1286" s="5" t="s">
        <v>6</v>
      </c>
      <c r="D1286" s="5"/>
      <c r="E1286" s="5"/>
      <c r="F1286" s="5">
        <v>1</v>
      </c>
      <c r="G1286" s="5"/>
      <c r="H1286" s="5"/>
      <c r="I1286" s="20"/>
      <c r="J1286" s="5"/>
      <c r="K1286" s="5"/>
      <c r="L1286" s="5"/>
      <c r="M1286" s="20" t="s">
        <v>1933</v>
      </c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</row>
    <row r="1287" spans="1:28" x14ac:dyDescent="0.25">
      <c r="A1287" s="51" t="s">
        <v>1055</v>
      </c>
      <c r="B1287" s="5"/>
      <c r="C1287" s="5"/>
      <c r="D1287" s="5"/>
      <c r="E1287" s="5"/>
      <c r="F1287" s="5">
        <v>1</v>
      </c>
      <c r="G1287" s="5"/>
      <c r="H1287" s="5"/>
      <c r="I1287" s="20"/>
      <c r="J1287" s="5"/>
      <c r="K1287" s="5"/>
      <c r="L1287" s="5"/>
      <c r="M1287" s="20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</row>
    <row r="1288" spans="1:28" x14ac:dyDescent="0.25">
      <c r="A1288" s="51" t="s">
        <v>1056</v>
      </c>
      <c r="B1288" s="5"/>
      <c r="C1288" s="5"/>
      <c r="D1288" s="5"/>
      <c r="E1288" s="5"/>
      <c r="F1288" s="5">
        <v>1</v>
      </c>
      <c r="G1288" s="5"/>
      <c r="H1288" s="5"/>
      <c r="I1288" s="20"/>
      <c r="J1288" s="5"/>
      <c r="K1288" s="5"/>
      <c r="L1288" s="5"/>
      <c r="M1288" s="20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</row>
    <row r="1289" spans="1:28" x14ac:dyDescent="0.25">
      <c r="A1289" s="51" t="s">
        <v>1057</v>
      </c>
      <c r="B1289" s="5"/>
      <c r="C1289" s="5"/>
      <c r="D1289" s="5"/>
      <c r="E1289" s="5"/>
      <c r="F1289" s="5">
        <v>1</v>
      </c>
      <c r="G1289" s="5"/>
      <c r="H1289" s="5"/>
      <c r="I1289" s="20"/>
      <c r="J1289" s="5"/>
      <c r="K1289" s="5"/>
      <c r="L1289" s="5"/>
      <c r="M1289" s="20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</row>
    <row r="1290" spans="1:28" ht="15.75" x14ac:dyDescent="0.25">
      <c r="A1290" s="52"/>
      <c r="B1290" s="5"/>
      <c r="C1290" s="5"/>
      <c r="D1290" s="5"/>
      <c r="E1290" s="5"/>
      <c r="F1290" s="5"/>
      <c r="G1290" s="5"/>
      <c r="H1290" s="5"/>
      <c r="I1290" s="20"/>
      <c r="J1290" s="5"/>
      <c r="K1290" s="5"/>
      <c r="L1290" s="5"/>
      <c r="M1290" s="20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</row>
    <row r="1291" spans="1:28" x14ac:dyDescent="0.25">
      <c r="A1291" s="5"/>
      <c r="B1291" s="5"/>
      <c r="C1291" s="5"/>
      <c r="D1291" s="5"/>
      <c r="E1291" s="5"/>
      <c r="F1291" s="5"/>
      <c r="G1291" s="5"/>
      <c r="H1291" s="5"/>
      <c r="I1291" s="20"/>
      <c r="J1291" s="5"/>
      <c r="K1291" s="5"/>
      <c r="L1291" s="5"/>
      <c r="M1291" s="20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</row>
    <row r="1292" spans="1:28" x14ac:dyDescent="0.25">
      <c r="A1292" s="5"/>
      <c r="B1292" s="5"/>
      <c r="C1292" s="5"/>
      <c r="D1292" s="5"/>
      <c r="E1292" s="5"/>
      <c r="F1292" s="5"/>
      <c r="G1292" s="5"/>
      <c r="H1292" s="5"/>
      <c r="I1292" s="20"/>
      <c r="J1292" s="5"/>
      <c r="K1292" s="5"/>
      <c r="L1292" s="5"/>
      <c r="M1292" s="20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</row>
    <row r="1293" spans="1:28" x14ac:dyDescent="0.25">
      <c r="A1293" s="5"/>
      <c r="B1293" s="5"/>
      <c r="C1293" s="5"/>
      <c r="D1293" s="5"/>
      <c r="E1293" s="5"/>
      <c r="F1293" s="5"/>
      <c r="G1293" s="5"/>
      <c r="H1293" s="5"/>
      <c r="I1293" s="20"/>
      <c r="J1293" s="5"/>
      <c r="K1293" s="5"/>
      <c r="L1293" s="5"/>
      <c r="M1293" s="20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</row>
    <row r="1294" spans="1:28" x14ac:dyDescent="0.25">
      <c r="A1294" s="5"/>
      <c r="B1294" s="5"/>
      <c r="C1294" s="5"/>
      <c r="D1294" s="5"/>
      <c r="E1294" s="5"/>
      <c r="F1294" s="5"/>
      <c r="G1294" s="5"/>
      <c r="H1294" s="5"/>
      <c r="I1294" s="20"/>
      <c r="J1294" s="5"/>
      <c r="K1294" s="5"/>
      <c r="L1294" s="5"/>
      <c r="M1294" s="20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</row>
    <row r="1295" spans="1:28" x14ac:dyDescent="0.25">
      <c r="A1295" s="5"/>
      <c r="B1295" s="5"/>
      <c r="C1295" s="5"/>
      <c r="D1295" s="5"/>
      <c r="E1295" s="5"/>
      <c r="F1295" s="5"/>
      <c r="G1295" s="5"/>
      <c r="H1295" s="5"/>
      <c r="I1295" s="20"/>
      <c r="J1295" s="5"/>
      <c r="K1295" s="5"/>
      <c r="L1295" s="5"/>
      <c r="M1295" s="20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</row>
    <row r="1296" spans="1:28" ht="38.25" x14ac:dyDescent="0.25">
      <c r="A1296" s="4"/>
      <c r="B1296" s="70" t="s">
        <v>1058</v>
      </c>
      <c r="C1296" s="4">
        <f>SUM(C1297:C1328)</f>
        <v>0</v>
      </c>
      <c r="D1296" s="4">
        <v>341</v>
      </c>
      <c r="E1296" s="61" t="s">
        <v>1014</v>
      </c>
      <c r="F1296" s="4">
        <f>SUM(F1297:F1328)</f>
        <v>20</v>
      </c>
      <c r="G1296" s="16">
        <f>SUM(G1297:G1328)</f>
        <v>0</v>
      </c>
      <c r="H1296" s="16">
        <v>0</v>
      </c>
      <c r="I1296" s="15"/>
      <c r="J1296" s="16">
        <f>SUM(J1297:J1328)</f>
        <v>0</v>
      </c>
      <c r="K1296" s="16">
        <f>SUM(K1297:K1328)</f>
        <v>0</v>
      </c>
      <c r="L1296" s="16">
        <f>SUM(L1297:L1328)</f>
        <v>0</v>
      </c>
      <c r="M1296" s="15"/>
      <c r="N1296" s="16">
        <f>C1296+G1296+J1296</f>
        <v>0</v>
      </c>
      <c r="O1296" s="2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</row>
    <row r="1297" spans="1:28" x14ac:dyDescent="0.25">
      <c r="A1297" s="58" t="s">
        <v>1059</v>
      </c>
      <c r="B1297" s="5"/>
      <c r="C1297" s="6"/>
      <c r="D1297" s="6"/>
      <c r="E1297" s="6"/>
      <c r="F1297" s="6">
        <v>1</v>
      </c>
      <c r="G1297" s="6"/>
      <c r="H1297" s="6"/>
      <c r="I1297" s="19"/>
      <c r="J1297" s="6"/>
      <c r="K1297" s="6"/>
      <c r="L1297" s="6"/>
      <c r="M1297" s="19"/>
      <c r="N1297" s="6"/>
      <c r="O1297" s="6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</row>
    <row r="1298" spans="1:28" x14ac:dyDescent="0.25">
      <c r="A1298" s="58" t="s">
        <v>1060</v>
      </c>
      <c r="B1298" s="5"/>
      <c r="C1298" s="6"/>
      <c r="D1298" s="6"/>
      <c r="E1298" s="6"/>
      <c r="F1298" s="6">
        <v>1</v>
      </c>
      <c r="G1298" s="6"/>
      <c r="H1298" s="6"/>
      <c r="I1298" s="19"/>
      <c r="J1298" s="6"/>
      <c r="K1298" s="6"/>
      <c r="L1298" s="6"/>
      <c r="M1298" s="19"/>
      <c r="N1298" s="6"/>
      <c r="O1298" s="6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</row>
    <row r="1299" spans="1:28" x14ac:dyDescent="0.25">
      <c r="A1299" s="58" t="s">
        <v>1061</v>
      </c>
      <c r="B1299" s="5"/>
      <c r="C1299" s="6"/>
      <c r="D1299" s="6"/>
      <c r="E1299" s="6"/>
      <c r="F1299" s="6">
        <v>1</v>
      </c>
      <c r="G1299" s="6"/>
      <c r="H1299" s="6"/>
      <c r="I1299" s="19"/>
      <c r="J1299" s="6"/>
      <c r="K1299" s="6"/>
      <c r="L1299" s="6"/>
      <c r="M1299" s="19"/>
      <c r="N1299" s="6"/>
      <c r="O1299" s="6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</row>
    <row r="1300" spans="1:28" x14ac:dyDescent="0.25">
      <c r="A1300" s="58" t="s">
        <v>1062</v>
      </c>
      <c r="B1300" s="5"/>
      <c r="C1300" s="6"/>
      <c r="D1300" s="6"/>
      <c r="E1300" s="6"/>
      <c r="F1300" s="6">
        <v>1</v>
      </c>
      <c r="G1300" s="6"/>
      <c r="H1300" s="6"/>
      <c r="I1300" s="19"/>
      <c r="J1300" s="6"/>
      <c r="K1300" s="6"/>
      <c r="L1300" s="6"/>
      <c r="M1300" s="19"/>
      <c r="N1300" s="6"/>
      <c r="O1300" s="6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</row>
    <row r="1301" spans="1:28" x14ac:dyDescent="0.25">
      <c r="A1301" s="58" t="s">
        <v>1063</v>
      </c>
      <c r="B1301" s="5"/>
      <c r="C1301" s="6"/>
      <c r="D1301" s="6"/>
      <c r="E1301" s="6"/>
      <c r="F1301" s="6">
        <v>1</v>
      </c>
      <c r="G1301" s="6"/>
      <c r="H1301" s="6"/>
      <c r="I1301" s="19"/>
      <c r="J1301" s="6"/>
      <c r="K1301" s="6"/>
      <c r="L1301" s="6"/>
      <c r="M1301" s="19"/>
      <c r="N1301" s="6"/>
      <c r="O1301" s="6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</row>
    <row r="1302" spans="1:28" x14ac:dyDescent="0.25">
      <c r="A1302" s="58" t="s">
        <v>1064</v>
      </c>
      <c r="B1302" s="5"/>
      <c r="C1302" s="6"/>
      <c r="D1302" s="6"/>
      <c r="E1302" s="6"/>
      <c r="F1302" s="6">
        <v>1</v>
      </c>
      <c r="G1302" s="6"/>
      <c r="H1302" s="6"/>
      <c r="I1302" s="19"/>
      <c r="J1302" s="6"/>
      <c r="K1302" s="6"/>
      <c r="L1302" s="6"/>
      <c r="M1302" s="19"/>
      <c r="N1302" s="6"/>
      <c r="O1302" s="6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</row>
    <row r="1303" spans="1:28" x14ac:dyDescent="0.25">
      <c r="A1303" s="58" t="s">
        <v>1065</v>
      </c>
      <c r="B1303" s="5"/>
      <c r="C1303" s="6"/>
      <c r="D1303" s="6"/>
      <c r="E1303" s="6"/>
      <c r="F1303" s="6">
        <v>1</v>
      </c>
      <c r="G1303" s="6"/>
      <c r="H1303" s="6"/>
      <c r="I1303" s="19"/>
      <c r="J1303" s="6"/>
      <c r="K1303" s="6"/>
      <c r="L1303" s="6"/>
      <c r="M1303" s="19"/>
      <c r="N1303" s="6"/>
      <c r="O1303" s="6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</row>
    <row r="1304" spans="1:28" x14ac:dyDescent="0.25">
      <c r="A1304" s="58" t="s">
        <v>1066</v>
      </c>
      <c r="B1304" s="5"/>
      <c r="C1304" s="6"/>
      <c r="D1304" s="6"/>
      <c r="E1304" s="6"/>
      <c r="F1304" s="6">
        <v>1</v>
      </c>
      <c r="G1304" s="6"/>
      <c r="H1304" s="6"/>
      <c r="I1304" s="19"/>
      <c r="J1304" s="6"/>
      <c r="K1304" s="6"/>
      <c r="L1304" s="6"/>
      <c r="M1304" s="19"/>
      <c r="N1304" s="6"/>
      <c r="O1304" s="6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</row>
    <row r="1305" spans="1:28" x14ac:dyDescent="0.25">
      <c r="A1305" s="58" t="s">
        <v>1067</v>
      </c>
      <c r="B1305" s="5"/>
      <c r="C1305" s="6"/>
      <c r="D1305" s="6"/>
      <c r="E1305" s="6"/>
      <c r="F1305" s="6">
        <v>1</v>
      </c>
      <c r="G1305" s="6"/>
      <c r="H1305" s="6"/>
      <c r="I1305" s="19"/>
      <c r="J1305" s="6"/>
      <c r="K1305" s="6"/>
      <c r="L1305" s="6"/>
      <c r="M1305" s="19"/>
      <c r="N1305" s="6"/>
      <c r="O1305" s="6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</row>
    <row r="1306" spans="1:28" x14ac:dyDescent="0.25">
      <c r="A1306" s="58" t="s">
        <v>1068</v>
      </c>
      <c r="B1306" s="5"/>
      <c r="C1306" s="6"/>
      <c r="D1306" s="6"/>
      <c r="E1306" s="6"/>
      <c r="F1306" s="6">
        <v>1</v>
      </c>
      <c r="G1306" s="6"/>
      <c r="H1306" s="6"/>
      <c r="I1306" s="19"/>
      <c r="J1306" s="6"/>
      <c r="K1306" s="6"/>
      <c r="L1306" s="6"/>
      <c r="M1306" s="19"/>
      <c r="N1306" s="6"/>
      <c r="O1306" s="6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</row>
    <row r="1307" spans="1:28" x14ac:dyDescent="0.25">
      <c r="A1307" s="58" t="s">
        <v>1069</v>
      </c>
      <c r="B1307" s="5"/>
      <c r="C1307" s="6"/>
      <c r="D1307" s="6"/>
      <c r="E1307" s="6"/>
      <c r="F1307" s="6">
        <v>1</v>
      </c>
      <c r="G1307" s="6"/>
      <c r="H1307" s="6"/>
      <c r="I1307" s="19"/>
      <c r="J1307" s="6"/>
      <c r="K1307" s="6"/>
      <c r="L1307" s="6"/>
      <c r="M1307" s="19"/>
      <c r="N1307" s="6"/>
      <c r="O1307" s="6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</row>
    <row r="1308" spans="1:28" x14ac:dyDescent="0.25">
      <c r="A1308" s="58" t="s">
        <v>1070</v>
      </c>
      <c r="B1308" s="5"/>
      <c r="C1308" s="5"/>
      <c r="D1308" s="5"/>
      <c r="E1308" s="5"/>
      <c r="F1308" s="5">
        <v>1</v>
      </c>
      <c r="G1308" s="5"/>
      <c r="H1308" s="5"/>
      <c r="I1308" s="20"/>
      <c r="J1308" s="5"/>
      <c r="K1308" s="5"/>
      <c r="L1308" s="5"/>
      <c r="M1308" s="20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</row>
    <row r="1309" spans="1:28" x14ac:dyDescent="0.25">
      <c r="A1309" s="58" t="s">
        <v>1071</v>
      </c>
      <c r="B1309" s="5"/>
      <c r="C1309" s="5"/>
      <c r="D1309" s="5"/>
      <c r="E1309" s="5"/>
      <c r="F1309" s="5">
        <v>1</v>
      </c>
      <c r="G1309" s="5"/>
      <c r="H1309" s="5"/>
      <c r="I1309" s="20"/>
      <c r="J1309" s="5"/>
      <c r="K1309" s="5"/>
      <c r="L1309" s="5"/>
      <c r="M1309" s="20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</row>
    <row r="1310" spans="1:28" x14ac:dyDescent="0.25">
      <c r="A1310" s="58" t="s">
        <v>1072</v>
      </c>
      <c r="B1310" s="5"/>
      <c r="C1310" s="5"/>
      <c r="D1310" s="5"/>
      <c r="E1310" s="5"/>
      <c r="F1310" s="5">
        <v>1</v>
      </c>
      <c r="G1310" s="5"/>
      <c r="H1310" s="5"/>
      <c r="I1310" s="20"/>
      <c r="J1310" s="5"/>
      <c r="K1310" s="5"/>
      <c r="L1310" s="5"/>
      <c r="M1310" s="20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</row>
    <row r="1311" spans="1:28" x14ac:dyDescent="0.25">
      <c r="A1311" s="58" t="s">
        <v>1073</v>
      </c>
      <c r="B1311" s="5"/>
      <c r="C1311" s="5"/>
      <c r="D1311" s="5"/>
      <c r="E1311" s="5"/>
      <c r="F1311" s="5">
        <v>1</v>
      </c>
      <c r="G1311" s="5"/>
      <c r="H1311" s="5"/>
      <c r="I1311" s="20"/>
      <c r="J1311" s="5"/>
      <c r="K1311" s="5"/>
      <c r="L1311" s="5"/>
      <c r="M1311" s="20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</row>
    <row r="1312" spans="1:28" x14ac:dyDescent="0.25">
      <c r="A1312" s="58" t="s">
        <v>1074</v>
      </c>
      <c r="B1312" s="5"/>
      <c r="C1312" s="5"/>
      <c r="D1312" s="5"/>
      <c r="E1312" s="5"/>
      <c r="F1312" s="5">
        <v>1</v>
      </c>
      <c r="G1312" s="5"/>
      <c r="H1312" s="5"/>
      <c r="I1312" s="20"/>
      <c r="J1312" s="5"/>
      <c r="K1312" s="5"/>
      <c r="L1312" s="5"/>
      <c r="M1312" s="20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</row>
    <row r="1313" spans="1:28" x14ac:dyDescent="0.25">
      <c r="A1313" s="58" t="s">
        <v>1078</v>
      </c>
      <c r="B1313" s="5"/>
      <c r="C1313" s="5"/>
      <c r="D1313" s="5"/>
      <c r="E1313" s="5"/>
      <c r="F1313" s="5">
        <v>1</v>
      </c>
      <c r="G1313" s="5"/>
      <c r="H1313" s="5"/>
      <c r="I1313" s="20"/>
      <c r="J1313" s="5"/>
      <c r="K1313" s="5"/>
      <c r="L1313" s="5"/>
      <c r="M1313" s="20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</row>
    <row r="1314" spans="1:28" x14ac:dyDescent="0.25">
      <c r="A1314" s="58" t="s">
        <v>1075</v>
      </c>
      <c r="B1314" s="5"/>
      <c r="C1314" s="5"/>
      <c r="D1314" s="5"/>
      <c r="E1314" s="5"/>
      <c r="F1314" s="5">
        <v>1</v>
      </c>
      <c r="G1314" s="5"/>
      <c r="H1314" s="5"/>
      <c r="I1314" s="20"/>
      <c r="J1314" s="5"/>
      <c r="K1314" s="5"/>
      <c r="L1314" s="5"/>
      <c r="M1314" s="20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</row>
    <row r="1315" spans="1:28" x14ac:dyDescent="0.25">
      <c r="A1315" s="58" t="s">
        <v>1076</v>
      </c>
      <c r="B1315" s="5"/>
      <c r="C1315" s="5"/>
      <c r="D1315" s="5"/>
      <c r="E1315" s="5"/>
      <c r="F1315" s="5">
        <v>1</v>
      </c>
      <c r="G1315" s="5"/>
      <c r="H1315" s="5"/>
      <c r="I1315" s="20"/>
      <c r="J1315" s="5"/>
      <c r="K1315" s="5"/>
      <c r="L1315" s="5"/>
      <c r="M1315" s="20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</row>
    <row r="1316" spans="1:28" x14ac:dyDescent="0.25">
      <c r="A1316" s="58" t="s">
        <v>1077</v>
      </c>
      <c r="B1316" s="5"/>
      <c r="C1316" s="5"/>
      <c r="D1316" s="5"/>
      <c r="E1316" s="5"/>
      <c r="F1316" s="5">
        <v>1</v>
      </c>
      <c r="G1316" s="5"/>
      <c r="H1316" s="5"/>
      <c r="I1316" s="20"/>
      <c r="J1316" s="5"/>
      <c r="K1316" s="5"/>
      <c r="L1316" s="5"/>
      <c r="M1316" s="20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</row>
    <row r="1317" spans="1:28" x14ac:dyDescent="0.25">
      <c r="A1317" s="5"/>
      <c r="B1317" s="5"/>
      <c r="C1317" s="5"/>
      <c r="D1317" s="5"/>
      <c r="E1317" s="5"/>
      <c r="F1317" s="5"/>
      <c r="G1317" s="5"/>
      <c r="H1317" s="5"/>
      <c r="I1317" s="20"/>
      <c r="J1317" s="5"/>
      <c r="K1317" s="5"/>
      <c r="L1317" s="5"/>
      <c r="M1317" s="20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</row>
    <row r="1318" spans="1:28" x14ac:dyDescent="0.25">
      <c r="A1318" s="5"/>
      <c r="B1318" s="5"/>
      <c r="C1318" s="5"/>
      <c r="D1318" s="5"/>
      <c r="E1318" s="5"/>
      <c r="F1318" s="5"/>
      <c r="G1318" s="5"/>
      <c r="H1318" s="5"/>
      <c r="I1318" s="20"/>
      <c r="J1318" s="5"/>
      <c r="K1318" s="5"/>
      <c r="L1318" s="5"/>
      <c r="M1318" s="20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</row>
    <row r="1319" spans="1:28" x14ac:dyDescent="0.25">
      <c r="A1319" s="5"/>
      <c r="B1319" s="5"/>
      <c r="C1319" s="5"/>
      <c r="D1319" s="5"/>
      <c r="E1319" s="5"/>
      <c r="F1319" s="5"/>
      <c r="G1319" s="5"/>
      <c r="H1319" s="5"/>
      <c r="I1319" s="20"/>
      <c r="J1319" s="5"/>
      <c r="K1319" s="5"/>
      <c r="L1319" s="5"/>
      <c r="M1319" s="20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</row>
    <row r="1320" spans="1:28" x14ac:dyDescent="0.25">
      <c r="A1320" s="5"/>
      <c r="B1320" s="5"/>
      <c r="C1320" s="5"/>
      <c r="D1320" s="5"/>
      <c r="E1320" s="5"/>
      <c r="F1320" s="5"/>
      <c r="G1320" s="5"/>
      <c r="H1320" s="5"/>
      <c r="I1320" s="20"/>
      <c r="J1320" s="5"/>
      <c r="K1320" s="5"/>
      <c r="L1320" s="5"/>
      <c r="M1320" s="20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</row>
    <row r="1321" spans="1:28" x14ac:dyDescent="0.25">
      <c r="A1321" s="5"/>
      <c r="B1321" s="5"/>
      <c r="C1321" s="5"/>
      <c r="D1321" s="5"/>
      <c r="E1321" s="5"/>
      <c r="F1321" s="5"/>
      <c r="G1321" s="5"/>
      <c r="H1321" s="5"/>
      <c r="I1321" s="20"/>
      <c r="J1321" s="5"/>
      <c r="K1321" s="5"/>
      <c r="L1321" s="5"/>
      <c r="M1321" s="20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</row>
    <row r="1322" spans="1:28" x14ac:dyDescent="0.25">
      <c r="A1322" s="5"/>
      <c r="B1322" s="5"/>
      <c r="C1322" s="5"/>
      <c r="D1322" s="5"/>
      <c r="E1322" s="5"/>
      <c r="F1322" s="5"/>
      <c r="G1322" s="5"/>
      <c r="H1322" s="5"/>
      <c r="I1322" s="20"/>
      <c r="J1322" s="5"/>
      <c r="K1322" s="5"/>
      <c r="L1322" s="5"/>
      <c r="M1322" s="20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</row>
    <row r="1323" spans="1:28" x14ac:dyDescent="0.25">
      <c r="A1323" s="5"/>
      <c r="B1323" s="5"/>
      <c r="C1323" s="5"/>
      <c r="D1323" s="5"/>
      <c r="E1323" s="5"/>
      <c r="F1323" s="5"/>
      <c r="G1323" s="5"/>
      <c r="H1323" s="5"/>
      <c r="I1323" s="20"/>
      <c r="J1323" s="5"/>
      <c r="K1323" s="5"/>
      <c r="L1323" s="5"/>
      <c r="M1323" s="20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</row>
    <row r="1324" spans="1:28" x14ac:dyDescent="0.25">
      <c r="A1324" s="5"/>
      <c r="B1324" s="5"/>
      <c r="C1324" s="5"/>
      <c r="D1324" s="5"/>
      <c r="E1324" s="5"/>
      <c r="F1324" s="5"/>
      <c r="G1324" s="5"/>
      <c r="H1324" s="5"/>
      <c r="I1324" s="20"/>
      <c r="J1324" s="5"/>
      <c r="K1324" s="5"/>
      <c r="L1324" s="5"/>
      <c r="M1324" s="20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</row>
    <row r="1325" spans="1:28" x14ac:dyDescent="0.25">
      <c r="A1325" s="5"/>
      <c r="B1325" s="5"/>
      <c r="C1325" s="5"/>
      <c r="D1325" s="5"/>
      <c r="E1325" s="5"/>
      <c r="F1325" s="5"/>
      <c r="G1325" s="5"/>
      <c r="H1325" s="5"/>
      <c r="I1325" s="20"/>
      <c r="J1325" s="5"/>
      <c r="K1325" s="5"/>
      <c r="L1325" s="5"/>
      <c r="M1325" s="20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</row>
    <row r="1326" spans="1:28" x14ac:dyDescent="0.25">
      <c r="A1326" s="5"/>
      <c r="B1326" s="5"/>
      <c r="C1326" s="5"/>
      <c r="D1326" s="5"/>
      <c r="E1326" s="5"/>
      <c r="F1326" s="5"/>
      <c r="G1326" s="5"/>
      <c r="H1326" s="5"/>
      <c r="I1326" s="20"/>
      <c r="J1326" s="5"/>
      <c r="K1326" s="5"/>
      <c r="L1326" s="5"/>
      <c r="M1326" s="20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</row>
    <row r="1327" spans="1:28" x14ac:dyDescent="0.25">
      <c r="A1327" s="5"/>
      <c r="B1327" s="5"/>
      <c r="C1327" s="5"/>
      <c r="D1327" s="5"/>
      <c r="E1327" s="5"/>
      <c r="F1327" s="5"/>
      <c r="G1327" s="5"/>
      <c r="H1327" s="5"/>
      <c r="I1327" s="20"/>
      <c r="J1327" s="5"/>
      <c r="K1327" s="5"/>
      <c r="L1327" s="5"/>
      <c r="M1327" s="20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</row>
    <row r="1328" spans="1:28" x14ac:dyDescent="0.25">
      <c r="A1328" s="5"/>
      <c r="B1328" s="5"/>
      <c r="C1328" s="5"/>
      <c r="D1328" s="5"/>
      <c r="E1328" s="5"/>
      <c r="F1328" s="5"/>
      <c r="G1328" s="5"/>
      <c r="H1328" s="5"/>
      <c r="I1328" s="20"/>
      <c r="J1328" s="5"/>
      <c r="K1328" s="5"/>
      <c r="L1328" s="5"/>
      <c r="M1328" s="20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</row>
    <row r="1329" spans="1:28" ht="25.5" x14ac:dyDescent="0.25">
      <c r="A1329" s="4"/>
      <c r="B1329" s="4" t="s">
        <v>346</v>
      </c>
      <c r="C1329" s="4">
        <f>SUM(C1330:C1361)</f>
        <v>0</v>
      </c>
      <c r="D1329" s="4">
        <v>342</v>
      </c>
      <c r="E1329" s="4" t="s">
        <v>1079</v>
      </c>
      <c r="F1329" s="4">
        <f>SUM(F1330:F1361)</f>
        <v>24</v>
      </c>
      <c r="G1329" s="16">
        <f>SUM(G1330:G1361)</f>
        <v>0</v>
      </c>
      <c r="H1329" s="16">
        <v>0</v>
      </c>
      <c r="I1329" s="15"/>
      <c r="J1329" s="16">
        <f>SUM(J1330:J1361)</f>
        <v>0</v>
      </c>
      <c r="K1329" s="16">
        <f>SUM(K1330:K1361)</f>
        <v>0</v>
      </c>
      <c r="L1329" s="16">
        <f>SUM(L1330:L1361)</f>
        <v>0</v>
      </c>
      <c r="M1329" s="15"/>
      <c r="N1329" s="16">
        <f>C1329+G1329+J1329</f>
        <v>0</v>
      </c>
      <c r="O1329" s="2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</row>
    <row r="1330" spans="1:28" x14ac:dyDescent="0.25">
      <c r="A1330" s="51" t="s">
        <v>1080</v>
      </c>
      <c r="B1330" s="6"/>
      <c r="C1330" s="6"/>
      <c r="D1330" s="6"/>
      <c r="E1330" s="6"/>
      <c r="F1330" s="6">
        <v>1</v>
      </c>
      <c r="G1330" s="6"/>
      <c r="H1330" s="6"/>
      <c r="I1330" s="19"/>
      <c r="J1330" s="6"/>
      <c r="K1330" s="6"/>
      <c r="L1330" s="6"/>
      <c r="M1330" s="19"/>
      <c r="N1330" s="6"/>
      <c r="O1330" s="6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</row>
    <row r="1331" spans="1:28" x14ac:dyDescent="0.25">
      <c r="A1331" s="51" t="s">
        <v>1081</v>
      </c>
      <c r="B1331" s="6"/>
      <c r="C1331" s="6"/>
      <c r="D1331" s="6"/>
      <c r="E1331" s="6"/>
      <c r="F1331" s="6">
        <v>1</v>
      </c>
      <c r="G1331" s="6"/>
      <c r="H1331" s="6"/>
      <c r="I1331" s="19"/>
      <c r="J1331" s="6"/>
      <c r="K1331" s="6"/>
      <c r="L1331" s="6"/>
      <c r="M1331" s="19"/>
      <c r="N1331" s="6"/>
      <c r="O1331" s="6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</row>
    <row r="1332" spans="1:28" x14ac:dyDescent="0.25">
      <c r="A1332" s="51" t="s">
        <v>1082</v>
      </c>
      <c r="B1332" s="6"/>
      <c r="C1332" s="6"/>
      <c r="D1332" s="6"/>
      <c r="E1332" s="6"/>
      <c r="F1332" s="6">
        <v>1</v>
      </c>
      <c r="G1332" s="6"/>
      <c r="H1332" s="6"/>
      <c r="I1332" s="19"/>
      <c r="J1332" s="6"/>
      <c r="K1332" s="6"/>
      <c r="L1332" s="6"/>
      <c r="M1332" s="19"/>
      <c r="N1332" s="6"/>
      <c r="O1332" s="6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</row>
    <row r="1333" spans="1:28" x14ac:dyDescent="0.25">
      <c r="A1333" s="51" t="s">
        <v>1083</v>
      </c>
      <c r="B1333" s="6"/>
      <c r="C1333" s="6"/>
      <c r="D1333" s="6"/>
      <c r="E1333" s="6"/>
      <c r="F1333" s="6">
        <v>1</v>
      </c>
      <c r="G1333" s="6"/>
      <c r="H1333" s="6"/>
      <c r="I1333" s="19"/>
      <c r="J1333" s="6"/>
      <c r="K1333" s="6"/>
      <c r="L1333" s="6"/>
      <c r="M1333" s="19"/>
      <c r="N1333" s="6"/>
      <c r="O1333" s="6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</row>
    <row r="1334" spans="1:28" x14ac:dyDescent="0.25">
      <c r="A1334" s="51" t="s">
        <v>1084</v>
      </c>
      <c r="B1334" s="6"/>
      <c r="C1334" s="6"/>
      <c r="D1334" s="6"/>
      <c r="E1334" s="6"/>
      <c r="F1334" s="6">
        <v>1</v>
      </c>
      <c r="G1334" s="6"/>
      <c r="H1334" s="6"/>
      <c r="I1334" s="19"/>
      <c r="J1334" s="6"/>
      <c r="K1334" s="6"/>
      <c r="L1334" s="6"/>
      <c r="M1334" s="19"/>
      <c r="N1334" s="6"/>
      <c r="O1334" s="6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</row>
    <row r="1335" spans="1:28" x14ac:dyDescent="0.25">
      <c r="A1335" s="51" t="s">
        <v>1085</v>
      </c>
      <c r="B1335" s="6"/>
      <c r="C1335" s="6"/>
      <c r="D1335" s="6"/>
      <c r="E1335" s="6"/>
      <c r="F1335" s="6">
        <v>1</v>
      </c>
      <c r="G1335" s="6"/>
      <c r="H1335" s="6"/>
      <c r="I1335" s="19"/>
      <c r="J1335" s="6"/>
      <c r="K1335" s="6"/>
      <c r="L1335" s="6"/>
      <c r="M1335" s="19"/>
      <c r="N1335" s="6"/>
      <c r="O1335" s="6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</row>
    <row r="1336" spans="1:28" x14ac:dyDescent="0.25">
      <c r="A1336" s="51" t="s">
        <v>1086</v>
      </c>
      <c r="B1336" s="6"/>
      <c r="C1336" s="6"/>
      <c r="D1336" s="6"/>
      <c r="E1336" s="6"/>
      <c r="F1336" s="6">
        <v>1</v>
      </c>
      <c r="G1336" s="6"/>
      <c r="H1336" s="6"/>
      <c r="I1336" s="19"/>
      <c r="J1336" s="6"/>
      <c r="K1336" s="6"/>
      <c r="L1336" s="6"/>
      <c r="M1336" s="19"/>
      <c r="N1336" s="6"/>
      <c r="O1336" s="6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</row>
    <row r="1337" spans="1:28" x14ac:dyDescent="0.25">
      <c r="A1337" s="51" t="s">
        <v>1870</v>
      </c>
      <c r="B1337" s="6"/>
      <c r="C1337" s="6"/>
      <c r="D1337" s="6"/>
      <c r="E1337" s="6"/>
      <c r="F1337" s="6">
        <v>1</v>
      </c>
      <c r="G1337" s="6"/>
      <c r="H1337" s="6"/>
      <c r="I1337" s="19"/>
      <c r="J1337" s="6"/>
      <c r="K1337" s="6"/>
      <c r="L1337" s="6"/>
      <c r="M1337" s="19"/>
      <c r="N1337" s="6"/>
      <c r="O1337" s="6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</row>
    <row r="1338" spans="1:28" x14ac:dyDescent="0.25">
      <c r="A1338" s="51" t="s">
        <v>1087</v>
      </c>
      <c r="B1338" s="6"/>
      <c r="C1338" s="6"/>
      <c r="D1338" s="6"/>
      <c r="E1338" s="6"/>
      <c r="F1338" s="6">
        <v>1</v>
      </c>
      <c r="G1338" s="6"/>
      <c r="H1338" s="6"/>
      <c r="I1338" s="19"/>
      <c r="J1338" s="6"/>
      <c r="K1338" s="6"/>
      <c r="L1338" s="6"/>
      <c r="M1338" s="19"/>
      <c r="N1338" s="6"/>
      <c r="O1338" s="6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</row>
    <row r="1339" spans="1:28" x14ac:dyDescent="0.25">
      <c r="A1339" s="51" t="s">
        <v>1088</v>
      </c>
      <c r="B1339" s="6"/>
      <c r="C1339" s="6"/>
      <c r="D1339" s="6"/>
      <c r="E1339" s="6"/>
      <c r="F1339" s="6">
        <v>1</v>
      </c>
      <c r="G1339" s="6"/>
      <c r="H1339" s="6"/>
      <c r="I1339" s="19"/>
      <c r="J1339" s="6"/>
      <c r="K1339" s="6"/>
      <c r="L1339" s="6"/>
      <c r="M1339" s="19"/>
      <c r="N1339" s="6"/>
      <c r="O1339" s="6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</row>
    <row r="1340" spans="1:28" x14ac:dyDescent="0.25">
      <c r="A1340" s="50" t="s">
        <v>1089</v>
      </c>
      <c r="B1340" s="6"/>
      <c r="C1340" s="6"/>
      <c r="D1340" s="6"/>
      <c r="E1340" s="6"/>
      <c r="F1340" s="6">
        <v>1</v>
      </c>
      <c r="G1340" s="6"/>
      <c r="H1340" s="6"/>
      <c r="I1340" s="19"/>
      <c r="J1340" s="6"/>
      <c r="K1340" s="6"/>
      <c r="L1340" s="6"/>
      <c r="M1340" s="19"/>
      <c r="N1340" s="6"/>
      <c r="O1340" s="6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</row>
    <row r="1341" spans="1:28" x14ac:dyDescent="0.25">
      <c r="A1341" s="51" t="s">
        <v>1090</v>
      </c>
      <c r="B1341" s="5"/>
      <c r="C1341" s="5"/>
      <c r="D1341" s="5"/>
      <c r="E1341" s="5"/>
      <c r="F1341" s="5">
        <v>1</v>
      </c>
      <c r="G1341" s="5"/>
      <c r="H1341" s="5"/>
      <c r="I1341" s="20"/>
      <c r="J1341" s="5"/>
      <c r="K1341" s="5"/>
      <c r="L1341" s="5"/>
      <c r="M1341" s="20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</row>
    <row r="1342" spans="1:28" x14ac:dyDescent="0.25">
      <c r="A1342" s="51" t="s">
        <v>1091</v>
      </c>
      <c r="B1342" s="5"/>
      <c r="C1342" s="5"/>
      <c r="D1342" s="5"/>
      <c r="E1342" s="5"/>
      <c r="F1342" s="5">
        <v>1</v>
      </c>
      <c r="G1342" s="5"/>
      <c r="H1342" s="5"/>
      <c r="I1342" s="20"/>
      <c r="J1342" s="5"/>
      <c r="K1342" s="5"/>
      <c r="L1342" s="5"/>
      <c r="M1342" s="20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</row>
    <row r="1343" spans="1:28" x14ac:dyDescent="0.25">
      <c r="A1343" s="51" t="s">
        <v>1092</v>
      </c>
      <c r="B1343" s="5"/>
      <c r="C1343" s="5"/>
      <c r="D1343" s="5"/>
      <c r="E1343" s="5"/>
      <c r="F1343" s="5">
        <v>1</v>
      </c>
      <c r="G1343" s="5"/>
      <c r="H1343" s="5"/>
      <c r="I1343" s="20"/>
      <c r="J1343" s="5"/>
      <c r="K1343" s="5"/>
      <c r="L1343" s="5"/>
      <c r="M1343" s="20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</row>
    <row r="1344" spans="1:28" x14ac:dyDescent="0.25">
      <c r="A1344" s="51" t="s">
        <v>1093</v>
      </c>
      <c r="B1344" s="5"/>
      <c r="C1344" s="5"/>
      <c r="D1344" s="5"/>
      <c r="E1344" s="5"/>
      <c r="F1344" s="5">
        <v>1</v>
      </c>
      <c r="G1344" s="5"/>
      <c r="H1344" s="5"/>
      <c r="I1344" s="20"/>
      <c r="J1344" s="5"/>
      <c r="K1344" s="5"/>
      <c r="L1344" s="5"/>
      <c r="M1344" s="20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</row>
    <row r="1345" spans="1:28" x14ac:dyDescent="0.25">
      <c r="A1345" s="51" t="s">
        <v>1094</v>
      </c>
      <c r="B1345" s="5"/>
      <c r="C1345" s="5"/>
      <c r="D1345" s="5"/>
      <c r="E1345" s="5"/>
      <c r="F1345" s="5">
        <v>1</v>
      </c>
      <c r="G1345" s="5"/>
      <c r="H1345" s="5"/>
      <c r="I1345" s="20"/>
      <c r="J1345" s="5"/>
      <c r="K1345" s="5"/>
      <c r="L1345" s="5"/>
      <c r="M1345" s="20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</row>
    <row r="1346" spans="1:28" x14ac:dyDescent="0.25">
      <c r="A1346" s="51" t="s">
        <v>1095</v>
      </c>
      <c r="B1346" s="5"/>
      <c r="C1346" s="5"/>
      <c r="D1346" s="5"/>
      <c r="E1346" s="5"/>
      <c r="F1346" s="5">
        <v>1</v>
      </c>
      <c r="G1346" s="5"/>
      <c r="H1346" s="5"/>
      <c r="I1346" s="20"/>
      <c r="J1346" s="5"/>
      <c r="K1346" s="5"/>
      <c r="L1346" s="5"/>
      <c r="M1346" s="20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</row>
    <row r="1347" spans="1:28" x14ac:dyDescent="0.25">
      <c r="A1347" s="51" t="s">
        <v>1096</v>
      </c>
      <c r="B1347" s="5"/>
      <c r="C1347" s="5"/>
      <c r="D1347" s="5"/>
      <c r="E1347" s="5"/>
      <c r="F1347" s="5">
        <v>1</v>
      </c>
      <c r="G1347" s="5"/>
      <c r="H1347" s="5"/>
      <c r="I1347" s="20"/>
      <c r="J1347" s="5"/>
      <c r="K1347" s="5"/>
      <c r="L1347" s="5"/>
      <c r="M1347" s="20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</row>
    <row r="1348" spans="1:28" x14ac:dyDescent="0.25">
      <c r="A1348" s="51" t="s">
        <v>1097</v>
      </c>
      <c r="B1348" s="5"/>
      <c r="C1348" s="5"/>
      <c r="D1348" s="5"/>
      <c r="E1348" s="5"/>
      <c r="F1348" s="5">
        <v>1</v>
      </c>
      <c r="G1348" s="5"/>
      <c r="H1348" s="5"/>
      <c r="I1348" s="20"/>
      <c r="J1348" s="5"/>
      <c r="K1348" s="5"/>
      <c r="L1348" s="5"/>
      <c r="M1348" s="20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</row>
    <row r="1349" spans="1:28" x14ac:dyDescent="0.25">
      <c r="A1349" s="50" t="s">
        <v>1098</v>
      </c>
      <c r="B1349" s="5"/>
      <c r="C1349" s="5"/>
      <c r="D1349" s="5"/>
      <c r="E1349" s="5"/>
      <c r="F1349" s="5"/>
      <c r="G1349" s="5"/>
      <c r="H1349" s="5">
        <v>1</v>
      </c>
      <c r="I1349" s="20" t="s">
        <v>1993</v>
      </c>
      <c r="J1349" s="5"/>
      <c r="K1349" s="5"/>
      <c r="L1349" s="5"/>
      <c r="M1349" s="20" t="s">
        <v>1746</v>
      </c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</row>
    <row r="1350" spans="1:28" x14ac:dyDescent="0.25">
      <c r="A1350" s="51" t="s">
        <v>1099</v>
      </c>
      <c r="B1350" s="5"/>
      <c r="C1350" s="5"/>
      <c r="D1350" s="5"/>
      <c r="E1350" s="5"/>
      <c r="F1350" s="5">
        <v>1</v>
      </c>
      <c r="G1350" s="5"/>
      <c r="H1350" s="5"/>
      <c r="I1350" s="20"/>
      <c r="J1350" s="5"/>
      <c r="K1350" s="5"/>
      <c r="L1350" s="5"/>
      <c r="M1350" s="20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</row>
    <row r="1351" spans="1:28" x14ac:dyDescent="0.25">
      <c r="A1351" s="51" t="s">
        <v>1100</v>
      </c>
      <c r="B1351" s="5"/>
      <c r="C1351" s="5"/>
      <c r="D1351" s="5"/>
      <c r="E1351" s="5"/>
      <c r="F1351" s="5">
        <v>1</v>
      </c>
      <c r="G1351" s="5"/>
      <c r="H1351" s="5"/>
      <c r="I1351" s="20"/>
      <c r="J1351" s="5"/>
      <c r="K1351" s="5"/>
      <c r="L1351" s="5"/>
      <c r="M1351" s="20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</row>
    <row r="1352" spans="1:28" x14ac:dyDescent="0.25">
      <c r="A1352" s="51" t="s">
        <v>1101</v>
      </c>
      <c r="B1352" s="5"/>
      <c r="C1352" s="5"/>
      <c r="D1352" s="5"/>
      <c r="E1352" s="5"/>
      <c r="F1352" s="5">
        <v>1</v>
      </c>
      <c r="G1352" s="5"/>
      <c r="H1352" s="5"/>
      <c r="I1352" s="20"/>
      <c r="J1352" s="5"/>
      <c r="K1352" s="5"/>
      <c r="L1352" s="5"/>
      <c r="M1352" s="20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</row>
    <row r="1353" spans="1:28" x14ac:dyDescent="0.25">
      <c r="A1353" s="51" t="s">
        <v>1102</v>
      </c>
      <c r="B1353" s="5"/>
      <c r="C1353" s="5"/>
      <c r="D1353" s="5"/>
      <c r="E1353" s="5"/>
      <c r="F1353" s="5">
        <v>1</v>
      </c>
      <c r="G1353" s="5"/>
      <c r="H1353" s="5"/>
      <c r="I1353" s="20"/>
      <c r="J1353" s="5"/>
      <c r="K1353" s="5"/>
      <c r="L1353" s="5"/>
      <c r="M1353" s="20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</row>
    <row r="1354" spans="1:28" x14ac:dyDescent="0.25">
      <c r="A1354" s="51" t="s">
        <v>1103</v>
      </c>
      <c r="B1354" s="5"/>
      <c r="C1354" s="5"/>
      <c r="D1354" s="5"/>
      <c r="E1354" s="5"/>
      <c r="F1354" s="5">
        <v>1</v>
      </c>
      <c r="G1354" s="5"/>
      <c r="H1354" s="5"/>
      <c r="I1354" s="20"/>
      <c r="J1354" s="5"/>
      <c r="K1354" s="5"/>
      <c r="L1354" s="5"/>
      <c r="M1354" s="20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</row>
    <row r="1355" spans="1:28" x14ac:dyDescent="0.25">
      <c r="A1355" s="5"/>
      <c r="B1355" s="5"/>
      <c r="C1355" s="5"/>
      <c r="D1355" s="5"/>
      <c r="E1355" s="5"/>
      <c r="F1355" s="5"/>
      <c r="G1355" s="5"/>
      <c r="H1355" s="5"/>
      <c r="I1355" s="20"/>
      <c r="J1355" s="5"/>
      <c r="K1355" s="5"/>
      <c r="L1355" s="5"/>
      <c r="M1355" s="20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</row>
    <row r="1356" spans="1:28" x14ac:dyDescent="0.25">
      <c r="A1356" s="5"/>
      <c r="B1356" s="5"/>
      <c r="C1356" s="5"/>
      <c r="D1356" s="5"/>
      <c r="E1356" s="5"/>
      <c r="F1356" s="5"/>
      <c r="G1356" s="5"/>
      <c r="H1356" s="5"/>
      <c r="I1356" s="20"/>
      <c r="J1356" s="5"/>
      <c r="K1356" s="5"/>
      <c r="L1356" s="5"/>
      <c r="M1356" s="20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</row>
    <row r="1357" spans="1:28" x14ac:dyDescent="0.25">
      <c r="A1357" s="5"/>
      <c r="B1357" s="5"/>
      <c r="C1357" s="5"/>
      <c r="D1357" s="5"/>
      <c r="E1357" s="5"/>
      <c r="F1357" s="5"/>
      <c r="G1357" s="5"/>
      <c r="H1357" s="5"/>
      <c r="I1357" s="20"/>
      <c r="J1357" s="5"/>
      <c r="K1357" s="5"/>
      <c r="L1357" s="5"/>
      <c r="M1357" s="20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</row>
    <row r="1358" spans="1:28" x14ac:dyDescent="0.25">
      <c r="A1358" s="5"/>
      <c r="B1358" s="5"/>
      <c r="C1358" s="5"/>
      <c r="D1358" s="5"/>
      <c r="E1358" s="5"/>
      <c r="F1358" s="5"/>
      <c r="G1358" s="5"/>
      <c r="H1358" s="5"/>
      <c r="I1358" s="20"/>
      <c r="J1358" s="5"/>
      <c r="K1358" s="5"/>
      <c r="L1358" s="5"/>
      <c r="M1358" s="20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</row>
    <row r="1359" spans="1:28" x14ac:dyDescent="0.25">
      <c r="A1359" s="5"/>
      <c r="B1359" s="5"/>
      <c r="C1359" s="5"/>
      <c r="D1359" s="5"/>
      <c r="E1359" s="5"/>
      <c r="F1359" s="5"/>
      <c r="G1359" s="5"/>
      <c r="H1359" s="5"/>
      <c r="I1359" s="20"/>
      <c r="J1359" s="5"/>
      <c r="K1359" s="5"/>
      <c r="L1359" s="5"/>
      <c r="M1359" s="20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</row>
    <row r="1360" spans="1:28" x14ac:dyDescent="0.25">
      <c r="A1360" s="5"/>
      <c r="B1360" s="5"/>
      <c r="C1360" s="5"/>
      <c r="D1360" s="5"/>
      <c r="E1360" s="5"/>
      <c r="F1360" s="5"/>
      <c r="G1360" s="5"/>
      <c r="H1360" s="5"/>
      <c r="I1360" s="20"/>
      <c r="J1360" s="5"/>
      <c r="K1360" s="5"/>
      <c r="L1360" s="5"/>
      <c r="M1360" s="20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</row>
    <row r="1361" spans="1:28" x14ac:dyDescent="0.25">
      <c r="A1361" s="5"/>
      <c r="B1361" s="5"/>
      <c r="C1361" s="5"/>
      <c r="D1361" s="5"/>
      <c r="E1361" s="5"/>
      <c r="F1361" s="5"/>
      <c r="G1361" s="5"/>
      <c r="H1361" s="5"/>
      <c r="I1361" s="20"/>
      <c r="J1361" s="5"/>
      <c r="K1361" s="5"/>
      <c r="L1361" s="5"/>
      <c r="M1361" s="20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</row>
    <row r="1362" spans="1:28" ht="38.25" x14ac:dyDescent="0.25">
      <c r="A1362" s="4"/>
      <c r="B1362" s="4" t="s">
        <v>235</v>
      </c>
      <c r="C1362" s="4">
        <f>SUM(C1363:C1394)</f>
        <v>0</v>
      </c>
      <c r="D1362" s="4" t="s">
        <v>1104</v>
      </c>
      <c r="E1362" s="4" t="s">
        <v>3</v>
      </c>
      <c r="F1362" s="4">
        <f>SUM(F1363:F1394)</f>
        <v>22</v>
      </c>
      <c r="G1362" s="16">
        <f>SUM(G1363:G1394)</f>
        <v>0</v>
      </c>
      <c r="H1362" s="16">
        <v>0</v>
      </c>
      <c r="I1362" s="15"/>
      <c r="J1362" s="16">
        <f>SUM(J1363:J1394)</f>
        <v>0</v>
      </c>
      <c r="K1362" s="16">
        <f>SUM(K1363:K1394)</f>
        <v>0</v>
      </c>
      <c r="L1362" s="16">
        <f>SUM(L1363:L1394)</f>
        <v>0</v>
      </c>
      <c r="M1362" s="15"/>
      <c r="N1362" s="16">
        <f>C1362+G1362+J1362</f>
        <v>0</v>
      </c>
      <c r="O1362" s="2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</row>
    <row r="1363" spans="1:28" x14ac:dyDescent="0.25">
      <c r="A1363" s="51" t="s">
        <v>1106</v>
      </c>
      <c r="B1363" s="6"/>
      <c r="C1363" s="6"/>
      <c r="D1363" s="6"/>
      <c r="E1363" s="6"/>
      <c r="F1363" s="6">
        <v>1</v>
      </c>
      <c r="G1363" s="6"/>
      <c r="H1363" s="6"/>
      <c r="I1363" s="19"/>
      <c r="J1363" s="6"/>
      <c r="K1363" s="6"/>
      <c r="L1363" s="6"/>
      <c r="M1363" s="19"/>
      <c r="N1363" s="6"/>
      <c r="O1363" s="6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</row>
    <row r="1364" spans="1:28" x14ac:dyDescent="0.25">
      <c r="A1364" s="51" t="s">
        <v>1107</v>
      </c>
      <c r="B1364" s="6"/>
      <c r="C1364" s="6"/>
      <c r="D1364" s="6"/>
      <c r="E1364" s="6"/>
      <c r="F1364" s="6">
        <v>1</v>
      </c>
      <c r="G1364" s="6"/>
      <c r="H1364" s="6"/>
      <c r="I1364" s="19"/>
      <c r="J1364" s="6"/>
      <c r="K1364" s="6"/>
      <c r="L1364" s="6"/>
      <c r="M1364" s="19"/>
      <c r="N1364" s="6"/>
      <c r="O1364" s="6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</row>
    <row r="1365" spans="1:28" x14ac:dyDescent="0.25">
      <c r="A1365" s="51" t="s">
        <v>1108</v>
      </c>
      <c r="B1365" s="6"/>
      <c r="C1365" s="6"/>
      <c r="D1365" s="6"/>
      <c r="E1365" s="6"/>
      <c r="F1365" s="6">
        <v>1</v>
      </c>
      <c r="G1365" s="6"/>
      <c r="H1365" s="6"/>
      <c r="I1365" s="19"/>
      <c r="J1365" s="6"/>
      <c r="K1365" s="6"/>
      <c r="L1365" s="6"/>
      <c r="M1365" s="19"/>
      <c r="N1365" s="6"/>
      <c r="O1365" s="6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</row>
    <row r="1366" spans="1:28" x14ac:dyDescent="0.25">
      <c r="A1366" s="51" t="s">
        <v>1109</v>
      </c>
      <c r="B1366" s="6"/>
      <c r="C1366" s="6"/>
      <c r="D1366" s="6"/>
      <c r="E1366" s="6"/>
      <c r="F1366" s="6">
        <v>1</v>
      </c>
      <c r="G1366" s="6"/>
      <c r="H1366" s="6"/>
      <c r="I1366" s="19"/>
      <c r="J1366" s="6"/>
      <c r="K1366" s="6"/>
      <c r="L1366" s="6"/>
      <c r="M1366" s="19"/>
      <c r="N1366" s="6"/>
      <c r="O1366" s="6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</row>
    <row r="1367" spans="1:28" x14ac:dyDescent="0.25">
      <c r="A1367" s="51" t="s">
        <v>1923</v>
      </c>
      <c r="B1367" s="6"/>
      <c r="C1367" s="6"/>
      <c r="D1367" s="6"/>
      <c r="E1367" s="6"/>
      <c r="F1367" s="6">
        <v>1</v>
      </c>
      <c r="G1367" s="6"/>
      <c r="H1367" s="6"/>
      <c r="I1367" s="19"/>
      <c r="J1367" s="6"/>
      <c r="K1367" s="6"/>
      <c r="L1367" s="6"/>
      <c r="M1367" s="19"/>
      <c r="N1367" s="6"/>
      <c r="O1367" s="6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</row>
    <row r="1368" spans="1:28" x14ac:dyDescent="0.25">
      <c r="A1368" s="51" t="s">
        <v>1110</v>
      </c>
      <c r="B1368" s="6"/>
      <c r="C1368" s="6"/>
      <c r="D1368" s="6"/>
      <c r="E1368" s="6"/>
      <c r="F1368" s="6">
        <v>1</v>
      </c>
      <c r="G1368" s="6"/>
      <c r="H1368" s="6"/>
      <c r="I1368" s="19"/>
      <c r="J1368" s="6"/>
      <c r="K1368" s="6"/>
      <c r="L1368" s="6"/>
      <c r="M1368" s="19"/>
      <c r="N1368" s="6"/>
      <c r="O1368" s="6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</row>
    <row r="1369" spans="1:28" x14ac:dyDescent="0.25">
      <c r="A1369" s="51" t="s">
        <v>2103</v>
      </c>
      <c r="B1369" s="6"/>
      <c r="C1369" s="6"/>
      <c r="D1369" s="6"/>
      <c r="E1369" s="6"/>
      <c r="F1369" s="6">
        <v>1</v>
      </c>
      <c r="G1369" s="6"/>
      <c r="H1369" s="6"/>
      <c r="I1369" s="19"/>
      <c r="J1369" s="6"/>
      <c r="K1369" s="6"/>
      <c r="L1369" s="6"/>
      <c r="M1369" s="19"/>
      <c r="N1369" s="6"/>
      <c r="O1369" s="6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</row>
    <row r="1370" spans="1:28" x14ac:dyDescent="0.25">
      <c r="A1370" s="51" t="s">
        <v>1111</v>
      </c>
      <c r="B1370" s="6"/>
      <c r="C1370" s="6"/>
      <c r="D1370" s="6"/>
      <c r="E1370" s="6"/>
      <c r="F1370" s="6">
        <v>1</v>
      </c>
      <c r="G1370" s="6"/>
      <c r="H1370" s="6"/>
      <c r="I1370" s="19"/>
      <c r="J1370" s="6"/>
      <c r="K1370" s="6"/>
      <c r="L1370" s="6"/>
      <c r="M1370" s="19"/>
      <c r="N1370" s="6"/>
      <c r="O1370" s="6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</row>
    <row r="1371" spans="1:28" x14ac:dyDescent="0.25">
      <c r="A1371" s="51" t="s">
        <v>1112</v>
      </c>
      <c r="B1371" s="6"/>
      <c r="C1371" s="6"/>
      <c r="D1371" s="6"/>
      <c r="E1371" s="6"/>
      <c r="F1371" s="6">
        <v>1</v>
      </c>
      <c r="G1371" s="6"/>
      <c r="H1371" s="6"/>
      <c r="I1371" s="19"/>
      <c r="J1371" s="6"/>
      <c r="K1371" s="6"/>
      <c r="L1371" s="6"/>
      <c r="M1371" s="19"/>
      <c r="N1371" s="6"/>
      <c r="O1371" s="6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</row>
    <row r="1372" spans="1:28" x14ac:dyDescent="0.25">
      <c r="A1372" s="51" t="s">
        <v>1113</v>
      </c>
      <c r="B1372" s="6"/>
      <c r="C1372" s="6"/>
      <c r="D1372" s="6"/>
      <c r="E1372" s="6"/>
      <c r="F1372" s="6">
        <v>1</v>
      </c>
      <c r="G1372" s="6"/>
      <c r="H1372" s="6"/>
      <c r="I1372" s="19"/>
      <c r="J1372" s="6"/>
      <c r="K1372" s="6"/>
      <c r="L1372" s="6"/>
      <c r="M1372" s="19"/>
      <c r="N1372" s="6"/>
      <c r="O1372" s="6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</row>
    <row r="1373" spans="1:28" x14ac:dyDescent="0.25">
      <c r="A1373" s="51" t="s">
        <v>1114</v>
      </c>
      <c r="B1373" s="6"/>
      <c r="C1373" s="6"/>
      <c r="D1373" s="6"/>
      <c r="E1373" s="6"/>
      <c r="F1373" s="6">
        <v>1</v>
      </c>
      <c r="G1373" s="6"/>
      <c r="H1373" s="6"/>
      <c r="I1373" s="19"/>
      <c r="J1373" s="6"/>
      <c r="K1373" s="6"/>
      <c r="L1373" s="6"/>
      <c r="M1373" s="19"/>
      <c r="N1373" s="6"/>
      <c r="O1373" s="6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</row>
    <row r="1374" spans="1:28" x14ac:dyDescent="0.25">
      <c r="A1374" s="51" t="s">
        <v>1115</v>
      </c>
      <c r="B1374" s="5"/>
      <c r="C1374" s="5"/>
      <c r="D1374" s="5"/>
      <c r="E1374" s="5"/>
      <c r="F1374" s="5">
        <v>1</v>
      </c>
      <c r="G1374" s="5"/>
      <c r="H1374" s="5"/>
      <c r="I1374" s="20"/>
      <c r="J1374" s="5"/>
      <c r="K1374" s="5"/>
      <c r="L1374" s="5"/>
      <c r="M1374" s="20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</row>
    <row r="1375" spans="1:28" x14ac:dyDescent="0.25">
      <c r="A1375" s="51" t="s">
        <v>1116</v>
      </c>
      <c r="B1375" s="5"/>
      <c r="C1375" s="5"/>
      <c r="D1375" s="5"/>
      <c r="E1375" s="5"/>
      <c r="F1375" s="5">
        <v>1</v>
      </c>
      <c r="G1375" s="5"/>
      <c r="H1375" s="5"/>
      <c r="I1375" s="20"/>
      <c r="J1375" s="5"/>
      <c r="K1375" s="5"/>
      <c r="L1375" s="5"/>
      <c r="M1375" s="20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</row>
    <row r="1376" spans="1:28" x14ac:dyDescent="0.25">
      <c r="A1376" s="51" t="s">
        <v>1117</v>
      </c>
      <c r="B1376" s="5"/>
      <c r="C1376" s="5"/>
      <c r="D1376" s="5"/>
      <c r="E1376" s="5"/>
      <c r="F1376" s="5">
        <v>1</v>
      </c>
      <c r="G1376" s="5"/>
      <c r="H1376" s="5"/>
      <c r="I1376" s="20"/>
      <c r="J1376" s="5"/>
      <c r="K1376" s="5"/>
      <c r="L1376" s="5"/>
      <c r="M1376" s="20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</row>
    <row r="1377" spans="1:28" x14ac:dyDescent="0.25">
      <c r="A1377" s="51" t="s">
        <v>1118</v>
      </c>
      <c r="B1377" s="5"/>
      <c r="C1377" s="5"/>
      <c r="D1377" s="5"/>
      <c r="E1377" s="5"/>
      <c r="F1377" s="5">
        <v>1</v>
      </c>
      <c r="G1377" s="5"/>
      <c r="H1377" s="5"/>
      <c r="I1377" s="20"/>
      <c r="J1377" s="5"/>
      <c r="K1377" s="5"/>
      <c r="L1377" s="5"/>
      <c r="M1377" s="20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</row>
    <row r="1378" spans="1:28" x14ac:dyDescent="0.25">
      <c r="A1378" s="51" t="s">
        <v>1119</v>
      </c>
      <c r="B1378" s="5"/>
      <c r="C1378" s="5"/>
      <c r="D1378" s="5"/>
      <c r="E1378" s="5"/>
      <c r="F1378" s="5">
        <v>1</v>
      </c>
      <c r="G1378" s="5"/>
      <c r="H1378" s="5"/>
      <c r="I1378" s="20"/>
      <c r="J1378" s="5"/>
      <c r="K1378" s="5"/>
      <c r="L1378" s="5"/>
      <c r="M1378" s="20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</row>
    <row r="1379" spans="1:28" x14ac:dyDescent="0.25">
      <c r="A1379" s="51" t="s">
        <v>1120</v>
      </c>
      <c r="B1379" s="5"/>
      <c r="C1379" s="5"/>
      <c r="D1379" s="5"/>
      <c r="E1379" s="5"/>
      <c r="F1379" s="5">
        <v>1</v>
      </c>
      <c r="G1379" s="5"/>
      <c r="H1379" s="5"/>
      <c r="I1379" s="20"/>
      <c r="J1379" s="5"/>
      <c r="K1379" s="5"/>
      <c r="L1379" s="5"/>
      <c r="M1379" s="20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</row>
    <row r="1380" spans="1:28" x14ac:dyDescent="0.25">
      <c r="A1380" s="51" t="s">
        <v>1121</v>
      </c>
      <c r="B1380" s="5"/>
      <c r="C1380" s="5"/>
      <c r="D1380" s="5"/>
      <c r="E1380" s="5"/>
      <c r="F1380" s="5">
        <v>1</v>
      </c>
      <c r="G1380" s="5"/>
      <c r="H1380" s="5"/>
      <c r="I1380" s="20"/>
      <c r="J1380" s="5"/>
      <c r="K1380" s="5"/>
      <c r="L1380" s="5"/>
      <c r="M1380" s="20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</row>
    <row r="1381" spans="1:28" x14ac:dyDescent="0.25">
      <c r="A1381" s="51" t="s">
        <v>1122</v>
      </c>
      <c r="B1381" s="5"/>
      <c r="C1381" s="5"/>
      <c r="D1381" s="5"/>
      <c r="E1381" s="5"/>
      <c r="F1381" s="5">
        <v>1</v>
      </c>
      <c r="G1381" s="5"/>
      <c r="H1381" s="5"/>
      <c r="I1381" s="20"/>
      <c r="J1381" s="5"/>
      <c r="K1381" s="5"/>
      <c r="L1381" s="5"/>
      <c r="M1381" s="20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</row>
    <row r="1382" spans="1:28" x14ac:dyDescent="0.25">
      <c r="A1382" s="51" t="s">
        <v>1123</v>
      </c>
      <c r="B1382" s="5"/>
      <c r="C1382" s="5"/>
      <c r="D1382" s="5"/>
      <c r="E1382" s="5"/>
      <c r="F1382" s="5">
        <v>1</v>
      </c>
      <c r="G1382" s="5"/>
      <c r="H1382" s="5"/>
      <c r="I1382" s="20"/>
      <c r="J1382" s="5"/>
      <c r="K1382" s="5"/>
      <c r="L1382" s="5"/>
      <c r="M1382" s="20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</row>
    <row r="1383" spans="1:28" x14ac:dyDescent="0.25">
      <c r="A1383" s="51" t="s">
        <v>1124</v>
      </c>
      <c r="B1383" s="5"/>
      <c r="C1383" s="5"/>
      <c r="D1383" s="5"/>
      <c r="E1383" s="5"/>
      <c r="F1383" s="5">
        <v>1</v>
      </c>
      <c r="G1383" s="5"/>
      <c r="H1383" s="5"/>
      <c r="I1383" s="20"/>
      <c r="J1383" s="5"/>
      <c r="K1383" s="5"/>
      <c r="L1383" s="5"/>
      <c r="M1383" s="20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</row>
    <row r="1384" spans="1:28" x14ac:dyDescent="0.25">
      <c r="A1384" s="59" t="s">
        <v>1105</v>
      </c>
      <c r="B1384" s="5"/>
      <c r="C1384" s="5"/>
      <c r="D1384" s="5"/>
      <c r="E1384" s="5"/>
      <c r="F1384" s="5">
        <v>1</v>
      </c>
      <c r="G1384" s="5"/>
      <c r="H1384" s="5"/>
      <c r="I1384" s="20"/>
      <c r="J1384" s="5"/>
      <c r="K1384" s="5"/>
      <c r="L1384" s="5"/>
      <c r="M1384" s="20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</row>
    <row r="1385" spans="1:28" x14ac:dyDescent="0.25">
      <c r="A1385" s="51"/>
      <c r="B1385" s="5"/>
      <c r="C1385" s="5"/>
      <c r="D1385" s="5"/>
      <c r="E1385" s="5"/>
      <c r="F1385" s="5"/>
      <c r="G1385" s="5"/>
      <c r="H1385" s="5"/>
      <c r="I1385" s="20"/>
      <c r="J1385" s="5"/>
      <c r="K1385" s="5"/>
      <c r="L1385" s="5"/>
      <c r="M1385" s="20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</row>
    <row r="1386" spans="1:28" x14ac:dyDescent="0.25">
      <c r="A1386" s="51"/>
      <c r="B1386" s="5"/>
      <c r="C1386" s="5"/>
      <c r="D1386" s="5"/>
      <c r="E1386" s="5"/>
      <c r="F1386" s="5"/>
      <c r="G1386" s="5"/>
      <c r="H1386" s="5"/>
      <c r="I1386" s="20"/>
      <c r="J1386" s="5"/>
      <c r="K1386" s="5"/>
      <c r="L1386" s="5"/>
      <c r="M1386" s="20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</row>
    <row r="1387" spans="1:28" x14ac:dyDescent="0.25">
      <c r="A1387" s="51"/>
      <c r="B1387" s="5"/>
      <c r="C1387" s="5"/>
      <c r="D1387" s="5"/>
      <c r="E1387" s="5"/>
      <c r="F1387" s="5"/>
      <c r="G1387" s="5"/>
      <c r="H1387" s="5"/>
      <c r="I1387" s="20"/>
      <c r="J1387" s="5"/>
      <c r="K1387" s="5"/>
      <c r="L1387" s="5"/>
      <c r="M1387" s="20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</row>
    <row r="1388" spans="1:28" x14ac:dyDescent="0.25">
      <c r="A1388" s="5"/>
      <c r="B1388" s="5"/>
      <c r="C1388" s="5"/>
      <c r="D1388" s="5"/>
      <c r="E1388" s="5"/>
      <c r="F1388" s="5"/>
      <c r="G1388" s="5"/>
      <c r="H1388" s="5"/>
      <c r="I1388" s="20"/>
      <c r="J1388" s="5"/>
      <c r="K1388" s="5"/>
      <c r="L1388" s="5"/>
      <c r="M1388" s="20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</row>
    <row r="1389" spans="1:28" x14ac:dyDescent="0.25">
      <c r="A1389" s="5"/>
      <c r="B1389" s="5"/>
      <c r="C1389" s="5"/>
      <c r="D1389" s="5"/>
      <c r="E1389" s="5"/>
      <c r="F1389" s="5"/>
      <c r="G1389" s="5"/>
      <c r="H1389" s="5"/>
      <c r="I1389" s="20"/>
      <c r="J1389" s="5"/>
      <c r="K1389" s="5"/>
      <c r="L1389" s="5"/>
      <c r="M1389" s="20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</row>
    <row r="1390" spans="1:28" x14ac:dyDescent="0.25">
      <c r="A1390" s="5"/>
      <c r="B1390" s="5"/>
      <c r="C1390" s="5"/>
      <c r="D1390" s="5"/>
      <c r="E1390" s="5"/>
      <c r="F1390" s="5"/>
      <c r="G1390" s="5"/>
      <c r="H1390" s="5"/>
      <c r="I1390" s="20"/>
      <c r="J1390" s="5"/>
      <c r="K1390" s="5"/>
      <c r="L1390" s="5"/>
      <c r="M1390" s="20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</row>
    <row r="1391" spans="1:28" x14ac:dyDescent="0.25">
      <c r="A1391" s="5"/>
      <c r="B1391" s="5"/>
      <c r="C1391" s="5"/>
      <c r="D1391" s="5"/>
      <c r="E1391" s="5"/>
      <c r="F1391" s="5"/>
      <c r="G1391" s="5"/>
      <c r="H1391" s="5"/>
      <c r="I1391" s="20"/>
      <c r="J1391" s="5"/>
      <c r="K1391" s="5"/>
      <c r="L1391" s="5"/>
      <c r="M1391" s="20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</row>
    <row r="1392" spans="1:28" x14ac:dyDescent="0.25">
      <c r="A1392" s="5"/>
      <c r="B1392" s="5"/>
      <c r="C1392" s="5"/>
      <c r="D1392" s="5"/>
      <c r="E1392" s="5"/>
      <c r="F1392" s="5"/>
      <c r="G1392" s="5"/>
      <c r="H1392" s="5"/>
      <c r="I1392" s="20"/>
      <c r="J1392" s="5"/>
      <c r="K1392" s="5"/>
      <c r="L1392" s="5"/>
      <c r="M1392" s="20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</row>
    <row r="1393" spans="1:28" x14ac:dyDescent="0.25">
      <c r="A1393" s="5"/>
      <c r="B1393" s="5"/>
      <c r="C1393" s="5"/>
      <c r="D1393" s="5"/>
      <c r="E1393" s="5"/>
      <c r="F1393" s="5"/>
      <c r="G1393" s="5"/>
      <c r="H1393" s="5"/>
      <c r="I1393" s="20"/>
      <c r="J1393" s="5"/>
      <c r="K1393" s="5"/>
      <c r="L1393" s="5"/>
      <c r="M1393" s="20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</row>
    <row r="1394" spans="1:28" x14ac:dyDescent="0.25">
      <c r="A1394" s="5"/>
      <c r="B1394" s="5"/>
      <c r="C1394" s="5"/>
      <c r="D1394" s="5"/>
      <c r="E1394" s="5"/>
      <c r="F1394" s="5"/>
      <c r="G1394" s="5"/>
      <c r="H1394" s="5"/>
      <c r="I1394" s="20"/>
      <c r="J1394" s="5"/>
      <c r="K1394" s="5"/>
      <c r="L1394" s="5"/>
      <c r="M1394" s="20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</row>
    <row r="1395" spans="1:28" ht="25.5" x14ac:dyDescent="0.25">
      <c r="A1395" s="4"/>
      <c r="B1395" s="4" t="s">
        <v>235</v>
      </c>
      <c r="C1395" s="4">
        <f>SUM(C1396:C1427)</f>
        <v>0</v>
      </c>
      <c r="D1395" s="4">
        <v>541</v>
      </c>
      <c r="E1395" s="4" t="s">
        <v>4</v>
      </c>
      <c r="F1395" s="4">
        <f>SUM(F1396:F1427)</f>
        <v>17</v>
      </c>
      <c r="G1395" s="16">
        <f>SUM(G1396:G1427)</f>
        <v>0</v>
      </c>
      <c r="H1395" s="16">
        <v>0</v>
      </c>
      <c r="I1395" s="15"/>
      <c r="J1395" s="16">
        <f>SUM(J1396:J1427)</f>
        <v>0</v>
      </c>
      <c r="K1395" s="16">
        <f>SUM(K1396:K1427)</f>
        <v>2</v>
      </c>
      <c r="L1395" s="16">
        <f>SUM(L1396:L1427)</f>
        <v>0</v>
      </c>
      <c r="M1395" s="15"/>
      <c r="N1395" s="16">
        <f>C1395+G1395+J1395</f>
        <v>0</v>
      </c>
      <c r="O1395" s="2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</row>
    <row r="1396" spans="1:28" x14ac:dyDescent="0.25">
      <c r="A1396" s="43" t="s">
        <v>1125</v>
      </c>
      <c r="B1396" s="6"/>
      <c r="C1396" s="6"/>
      <c r="D1396" s="6"/>
      <c r="E1396" s="6"/>
      <c r="F1396" s="6">
        <v>1</v>
      </c>
      <c r="G1396" s="6"/>
      <c r="H1396" s="6"/>
      <c r="I1396" s="19"/>
      <c r="J1396" s="6"/>
      <c r="K1396" s="6"/>
      <c r="L1396" s="6"/>
      <c r="M1396" s="19"/>
      <c r="N1396" s="6"/>
      <c r="O1396" s="6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</row>
    <row r="1397" spans="1:28" x14ac:dyDescent="0.25">
      <c r="A1397" s="43" t="s">
        <v>1126</v>
      </c>
      <c r="B1397" s="6"/>
      <c r="C1397" s="6"/>
      <c r="D1397" s="6"/>
      <c r="E1397" s="6"/>
      <c r="F1397" s="6">
        <v>1</v>
      </c>
      <c r="G1397" s="6"/>
      <c r="H1397" s="6"/>
      <c r="I1397" s="19"/>
      <c r="J1397" s="6"/>
      <c r="K1397" s="6"/>
      <c r="L1397" s="6"/>
      <c r="M1397" s="19"/>
      <c r="N1397" s="6"/>
      <c r="O1397" s="6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</row>
    <row r="1398" spans="1:28" x14ac:dyDescent="0.25">
      <c r="A1398" s="43" t="s">
        <v>1941</v>
      </c>
      <c r="B1398" s="6"/>
      <c r="C1398" s="6"/>
      <c r="D1398" s="6"/>
      <c r="E1398" s="6"/>
      <c r="F1398" s="6">
        <v>1</v>
      </c>
      <c r="G1398" s="6"/>
      <c r="H1398" s="6"/>
      <c r="I1398" s="19"/>
      <c r="J1398" s="6"/>
      <c r="K1398" s="6">
        <v>1</v>
      </c>
      <c r="L1398" s="6"/>
      <c r="M1398" s="19" t="s">
        <v>1728</v>
      </c>
      <c r="N1398" s="6"/>
      <c r="O1398" s="6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</row>
    <row r="1399" spans="1:28" x14ac:dyDescent="0.25">
      <c r="A1399" s="43" t="s">
        <v>1127</v>
      </c>
      <c r="B1399" s="6"/>
      <c r="C1399" s="6"/>
      <c r="D1399" s="6"/>
      <c r="E1399" s="6"/>
      <c r="F1399" s="6">
        <v>1</v>
      </c>
      <c r="G1399" s="6"/>
      <c r="H1399" s="6"/>
      <c r="I1399" s="19"/>
      <c r="J1399" s="6"/>
      <c r="K1399" s="6"/>
      <c r="L1399" s="6"/>
      <c r="M1399" s="19"/>
      <c r="N1399" s="6"/>
      <c r="O1399" s="6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</row>
    <row r="1400" spans="1:28" x14ac:dyDescent="0.25">
      <c r="A1400" s="43" t="s">
        <v>1128</v>
      </c>
      <c r="B1400" s="6"/>
      <c r="C1400" s="6"/>
      <c r="D1400" s="6"/>
      <c r="E1400" s="6"/>
      <c r="F1400" s="6">
        <v>1</v>
      </c>
      <c r="G1400" s="6"/>
      <c r="H1400" s="6"/>
      <c r="I1400" s="19"/>
      <c r="J1400" s="6"/>
      <c r="K1400" s="6"/>
      <c r="L1400" s="6"/>
      <c r="M1400" s="19"/>
      <c r="N1400" s="6"/>
      <c r="O1400" s="6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</row>
    <row r="1401" spans="1:28" x14ac:dyDescent="0.25">
      <c r="A1401" s="43" t="s">
        <v>1129</v>
      </c>
      <c r="B1401" s="6"/>
      <c r="C1401" s="6"/>
      <c r="D1401" s="6"/>
      <c r="E1401" s="6"/>
      <c r="F1401" s="6">
        <v>1</v>
      </c>
      <c r="G1401" s="6"/>
      <c r="H1401" s="6"/>
      <c r="I1401" s="19"/>
      <c r="J1401" s="6"/>
      <c r="K1401" s="6"/>
      <c r="L1401" s="6"/>
      <c r="M1401" s="19"/>
      <c r="N1401" s="6"/>
      <c r="O1401" s="6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</row>
    <row r="1402" spans="1:28" x14ac:dyDescent="0.25">
      <c r="A1402" s="43" t="s">
        <v>1130</v>
      </c>
      <c r="B1402" s="6"/>
      <c r="C1402" s="6"/>
      <c r="D1402" s="6"/>
      <c r="E1402" s="6"/>
      <c r="F1402" s="6">
        <v>1</v>
      </c>
      <c r="G1402" s="6"/>
      <c r="H1402" s="6"/>
      <c r="I1402" s="19"/>
      <c r="J1402" s="6"/>
      <c r="K1402" s="6"/>
      <c r="L1402" s="6"/>
      <c r="M1402" s="19"/>
      <c r="N1402" s="6"/>
      <c r="O1402" s="6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</row>
    <row r="1403" spans="1:28" x14ac:dyDescent="0.25">
      <c r="A1403" s="43" t="s">
        <v>1131</v>
      </c>
      <c r="B1403" s="6"/>
      <c r="C1403" s="6"/>
      <c r="D1403" s="6"/>
      <c r="E1403" s="6"/>
      <c r="F1403" s="6">
        <v>1</v>
      </c>
      <c r="G1403" s="6"/>
      <c r="H1403" s="6"/>
      <c r="I1403" s="19"/>
      <c r="J1403" s="6"/>
      <c r="K1403" s="6"/>
      <c r="L1403" s="6"/>
      <c r="M1403" s="19"/>
      <c r="N1403" s="6"/>
      <c r="O1403" s="6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</row>
    <row r="1404" spans="1:28" x14ac:dyDescent="0.25">
      <c r="A1404" s="43" t="s">
        <v>1132</v>
      </c>
      <c r="B1404" s="6"/>
      <c r="C1404" s="6"/>
      <c r="D1404" s="6"/>
      <c r="E1404" s="6"/>
      <c r="F1404" s="6">
        <v>1</v>
      </c>
      <c r="G1404" s="6"/>
      <c r="H1404" s="6"/>
      <c r="I1404" s="19"/>
      <c r="J1404" s="6"/>
      <c r="K1404" s="6"/>
      <c r="L1404" s="6"/>
      <c r="M1404" s="19"/>
      <c r="N1404" s="6"/>
      <c r="O1404" s="6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</row>
    <row r="1405" spans="1:28" x14ac:dyDescent="0.25">
      <c r="A1405" s="43" t="s">
        <v>1133</v>
      </c>
      <c r="B1405" s="6"/>
      <c r="C1405" s="6"/>
      <c r="D1405" s="6"/>
      <c r="E1405" s="6"/>
      <c r="F1405" s="6">
        <v>1</v>
      </c>
      <c r="G1405" s="6"/>
      <c r="H1405" s="6"/>
      <c r="I1405" s="19"/>
      <c r="J1405" s="6"/>
      <c r="K1405" s="6"/>
      <c r="L1405" s="6"/>
      <c r="M1405" s="19"/>
      <c r="N1405" s="6"/>
      <c r="O1405" s="6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</row>
    <row r="1406" spans="1:28" x14ac:dyDescent="0.25">
      <c r="A1406" s="43" t="s">
        <v>1134</v>
      </c>
      <c r="B1406" s="6"/>
      <c r="C1406" s="6"/>
      <c r="D1406" s="6"/>
      <c r="E1406" s="6"/>
      <c r="F1406" s="6">
        <v>1</v>
      </c>
      <c r="G1406" s="6"/>
      <c r="H1406" s="6"/>
      <c r="I1406" s="19"/>
      <c r="J1406" s="6"/>
      <c r="K1406" s="6"/>
      <c r="L1406" s="6"/>
      <c r="M1406" s="19"/>
      <c r="N1406" s="6"/>
      <c r="O1406" s="6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</row>
    <row r="1407" spans="1:28" x14ac:dyDescent="0.25">
      <c r="A1407" s="43" t="s">
        <v>1135</v>
      </c>
      <c r="B1407" s="5"/>
      <c r="C1407" s="5"/>
      <c r="D1407" s="5"/>
      <c r="E1407" s="5"/>
      <c r="F1407" s="5">
        <v>1</v>
      </c>
      <c r="G1407" s="5"/>
      <c r="H1407" s="5"/>
      <c r="I1407" s="20"/>
      <c r="J1407" s="5"/>
      <c r="K1407" s="5"/>
      <c r="L1407" s="5"/>
      <c r="M1407" s="20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</row>
    <row r="1408" spans="1:28" x14ac:dyDescent="0.25">
      <c r="A1408" s="40" t="s">
        <v>1136</v>
      </c>
      <c r="B1408" s="5"/>
      <c r="C1408" s="5"/>
      <c r="D1408" s="5"/>
      <c r="E1408" s="5"/>
      <c r="F1408" s="5">
        <v>1</v>
      </c>
      <c r="G1408" s="5"/>
      <c r="H1408" s="5"/>
      <c r="I1408" s="20"/>
      <c r="J1408" s="5"/>
      <c r="K1408" s="5"/>
      <c r="L1408" s="5"/>
      <c r="M1408" s="20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</row>
    <row r="1409" spans="1:28" x14ac:dyDescent="0.25">
      <c r="A1409" s="43" t="s">
        <v>1137</v>
      </c>
      <c r="B1409" s="5"/>
      <c r="C1409" s="5"/>
      <c r="D1409" s="5"/>
      <c r="E1409" s="5"/>
      <c r="F1409" s="5">
        <v>1</v>
      </c>
      <c r="G1409" s="5"/>
      <c r="H1409" s="5"/>
      <c r="I1409" s="20"/>
      <c r="J1409" s="5"/>
      <c r="K1409" s="5"/>
      <c r="L1409" s="5"/>
      <c r="M1409" s="20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</row>
    <row r="1410" spans="1:28" x14ac:dyDescent="0.25">
      <c r="A1410" s="43" t="s">
        <v>1138</v>
      </c>
      <c r="B1410" s="5"/>
      <c r="C1410" s="5"/>
      <c r="D1410" s="5"/>
      <c r="E1410" s="5"/>
      <c r="F1410" s="5">
        <v>1</v>
      </c>
      <c r="G1410" s="5"/>
      <c r="H1410" s="5"/>
      <c r="I1410" s="20"/>
      <c r="J1410" s="5"/>
      <c r="K1410" s="5"/>
      <c r="L1410" s="5"/>
      <c r="M1410" s="20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</row>
    <row r="1411" spans="1:28" x14ac:dyDescent="0.25">
      <c r="A1411" s="43" t="s">
        <v>2046</v>
      </c>
      <c r="B1411" s="5"/>
      <c r="C1411" s="5"/>
      <c r="D1411" s="5"/>
      <c r="E1411" s="5"/>
      <c r="F1411" s="5">
        <v>1</v>
      </c>
      <c r="G1411" s="5"/>
      <c r="H1411" s="5"/>
      <c r="I1411" s="20"/>
      <c r="J1411" s="5"/>
      <c r="K1411" s="5">
        <v>1</v>
      </c>
      <c r="L1411" s="5"/>
      <c r="M1411" s="20" t="s">
        <v>2047</v>
      </c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</row>
    <row r="1412" spans="1:28" x14ac:dyDescent="0.25">
      <c r="A1412" s="6" t="s">
        <v>1945</v>
      </c>
      <c r="B1412" s="5"/>
      <c r="C1412" s="5"/>
      <c r="D1412" s="5"/>
      <c r="E1412" s="5"/>
      <c r="F1412" s="5">
        <v>1</v>
      </c>
      <c r="G1412" s="5"/>
      <c r="H1412" s="5"/>
      <c r="I1412" s="20"/>
      <c r="J1412" s="5"/>
      <c r="K1412" s="5"/>
      <c r="L1412" s="5"/>
      <c r="M1412" s="20" t="s">
        <v>1947</v>
      </c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</row>
    <row r="1413" spans="1:28" x14ac:dyDescent="0.25">
      <c r="A1413" s="51"/>
      <c r="B1413" s="5"/>
      <c r="C1413" s="5"/>
      <c r="D1413" s="5"/>
      <c r="E1413" s="5"/>
      <c r="F1413" s="5"/>
      <c r="G1413" s="5"/>
      <c r="H1413" s="5"/>
      <c r="I1413" s="20"/>
      <c r="J1413" s="5"/>
      <c r="K1413" s="5"/>
      <c r="L1413" s="5"/>
      <c r="M1413" s="20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</row>
    <row r="1414" spans="1:28" x14ac:dyDescent="0.25">
      <c r="A1414" s="51"/>
      <c r="B1414" s="5"/>
      <c r="C1414" s="5"/>
      <c r="D1414" s="5"/>
      <c r="E1414" s="5"/>
      <c r="F1414" s="5"/>
      <c r="G1414" s="5"/>
      <c r="H1414" s="5"/>
      <c r="I1414" s="20"/>
      <c r="J1414" s="5"/>
      <c r="K1414" s="5"/>
      <c r="L1414" s="5"/>
      <c r="M1414" s="20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</row>
    <row r="1415" spans="1:28" x14ac:dyDescent="0.25">
      <c r="A1415" s="51"/>
      <c r="B1415" s="5"/>
      <c r="C1415" s="5"/>
      <c r="D1415" s="5"/>
      <c r="E1415" s="5"/>
      <c r="F1415" s="5"/>
      <c r="G1415" s="5"/>
      <c r="H1415" s="5"/>
      <c r="I1415" s="20"/>
      <c r="J1415" s="5"/>
      <c r="K1415" s="5"/>
      <c r="L1415" s="5"/>
      <c r="M1415" s="20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</row>
    <row r="1416" spans="1:28" x14ac:dyDescent="0.25">
      <c r="A1416" s="51"/>
      <c r="B1416" s="5"/>
      <c r="C1416" s="5"/>
      <c r="D1416" s="5"/>
      <c r="E1416" s="5"/>
      <c r="F1416" s="5"/>
      <c r="G1416" s="5"/>
      <c r="H1416" s="5"/>
      <c r="I1416" s="20"/>
      <c r="J1416" s="5"/>
      <c r="K1416" s="5"/>
      <c r="L1416" s="5"/>
      <c r="M1416" s="20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</row>
    <row r="1417" spans="1:28" x14ac:dyDescent="0.25">
      <c r="A1417" s="59"/>
      <c r="B1417" s="5"/>
      <c r="C1417" s="5"/>
      <c r="D1417" s="5"/>
      <c r="E1417" s="5"/>
      <c r="F1417" s="5"/>
      <c r="G1417" s="5"/>
      <c r="H1417" s="5"/>
      <c r="I1417" s="20"/>
      <c r="J1417" s="5"/>
      <c r="K1417" s="5"/>
      <c r="L1417" s="5"/>
      <c r="M1417" s="20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</row>
    <row r="1418" spans="1:28" x14ac:dyDescent="0.25">
      <c r="A1418" s="51"/>
      <c r="B1418" s="5"/>
      <c r="C1418" s="5"/>
      <c r="D1418" s="5"/>
      <c r="E1418" s="5"/>
      <c r="F1418" s="5"/>
      <c r="G1418" s="5"/>
      <c r="H1418" s="5"/>
      <c r="I1418" s="20"/>
      <c r="J1418" s="5"/>
      <c r="K1418" s="5"/>
      <c r="L1418" s="5"/>
      <c r="M1418" s="20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</row>
    <row r="1419" spans="1:28" x14ac:dyDescent="0.25">
      <c r="A1419" s="51"/>
      <c r="B1419" s="5"/>
      <c r="C1419" s="5"/>
      <c r="D1419" s="5"/>
      <c r="E1419" s="5"/>
      <c r="F1419" s="5"/>
      <c r="G1419" s="5"/>
      <c r="H1419" s="5"/>
      <c r="I1419" s="20"/>
      <c r="J1419" s="5"/>
      <c r="K1419" s="5"/>
      <c r="L1419" s="5"/>
      <c r="M1419" s="20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</row>
    <row r="1420" spans="1:28" x14ac:dyDescent="0.25">
      <c r="A1420" s="51"/>
      <c r="B1420" s="5"/>
      <c r="C1420" s="5"/>
      <c r="D1420" s="5"/>
      <c r="E1420" s="5"/>
      <c r="F1420" s="5"/>
      <c r="G1420" s="5"/>
      <c r="H1420" s="5"/>
      <c r="I1420" s="20"/>
      <c r="J1420" s="5"/>
      <c r="K1420" s="5"/>
      <c r="L1420" s="5"/>
      <c r="M1420" s="20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</row>
    <row r="1421" spans="1:28" x14ac:dyDescent="0.25">
      <c r="A1421" s="5"/>
      <c r="B1421" s="5"/>
      <c r="C1421" s="5"/>
      <c r="D1421" s="5"/>
      <c r="E1421" s="5"/>
      <c r="F1421" s="5"/>
      <c r="G1421" s="5"/>
      <c r="H1421" s="5"/>
      <c r="I1421" s="20"/>
      <c r="J1421" s="5"/>
      <c r="K1421" s="5"/>
      <c r="L1421" s="5"/>
      <c r="M1421" s="20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</row>
    <row r="1422" spans="1:28" x14ac:dyDescent="0.25">
      <c r="A1422" s="5"/>
      <c r="B1422" s="5"/>
      <c r="C1422" s="5"/>
      <c r="D1422" s="5"/>
      <c r="E1422" s="5"/>
      <c r="F1422" s="5"/>
      <c r="G1422" s="5"/>
      <c r="H1422" s="5"/>
      <c r="I1422" s="20"/>
      <c r="J1422" s="5"/>
      <c r="K1422" s="5"/>
      <c r="L1422" s="5"/>
      <c r="M1422" s="20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</row>
    <row r="1423" spans="1:28" x14ac:dyDescent="0.25">
      <c r="A1423" s="5"/>
      <c r="B1423" s="5"/>
      <c r="C1423" s="5"/>
      <c r="D1423" s="5"/>
      <c r="E1423" s="5"/>
      <c r="F1423" s="5"/>
      <c r="G1423" s="5"/>
      <c r="H1423" s="5"/>
      <c r="I1423" s="20"/>
      <c r="J1423" s="5"/>
      <c r="K1423" s="5"/>
      <c r="L1423" s="5"/>
      <c r="M1423" s="20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</row>
    <row r="1424" spans="1:28" x14ac:dyDescent="0.25">
      <c r="A1424" s="5"/>
      <c r="B1424" s="5"/>
      <c r="C1424" s="5"/>
      <c r="D1424" s="5"/>
      <c r="E1424" s="5"/>
      <c r="F1424" s="5"/>
      <c r="G1424" s="5"/>
      <c r="H1424" s="5"/>
      <c r="I1424" s="20"/>
      <c r="J1424" s="5"/>
      <c r="K1424" s="5"/>
      <c r="L1424" s="5"/>
      <c r="M1424" s="20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</row>
    <row r="1425" spans="1:28" x14ac:dyDescent="0.25">
      <c r="A1425" s="5"/>
      <c r="B1425" s="5"/>
      <c r="C1425" s="5"/>
      <c r="D1425" s="5"/>
      <c r="E1425" s="5"/>
      <c r="F1425" s="5"/>
      <c r="G1425" s="5"/>
      <c r="H1425" s="5"/>
      <c r="I1425" s="20"/>
      <c r="J1425" s="5"/>
      <c r="K1425" s="5"/>
      <c r="L1425" s="5"/>
      <c r="M1425" s="20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</row>
    <row r="1426" spans="1:28" x14ac:dyDescent="0.25">
      <c r="A1426" s="5"/>
      <c r="B1426" s="5"/>
      <c r="C1426" s="5"/>
      <c r="D1426" s="5"/>
      <c r="E1426" s="5"/>
      <c r="F1426" s="5"/>
      <c r="G1426" s="5"/>
      <c r="H1426" s="5"/>
      <c r="I1426" s="20"/>
      <c r="J1426" s="5"/>
      <c r="K1426" s="5"/>
      <c r="L1426" s="5"/>
      <c r="M1426" s="20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</row>
    <row r="1427" spans="1:28" x14ac:dyDescent="0.25">
      <c r="A1427" s="5"/>
      <c r="B1427" s="5"/>
      <c r="C1427" s="5"/>
      <c r="D1427" s="5"/>
      <c r="E1427" s="5"/>
      <c r="F1427" s="5"/>
      <c r="G1427" s="5"/>
      <c r="H1427" s="5"/>
      <c r="I1427" s="20"/>
      <c r="J1427" s="5"/>
      <c r="K1427" s="5"/>
      <c r="L1427" s="5"/>
      <c r="M1427" s="20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</row>
    <row r="1428" spans="1:28" ht="38.25" x14ac:dyDescent="0.25">
      <c r="A1428" s="4"/>
      <c r="B1428" s="4" t="s">
        <v>235</v>
      </c>
      <c r="C1428" s="4">
        <f>SUM(C1429:C1460)</f>
        <v>0</v>
      </c>
      <c r="D1428" s="4">
        <v>741</v>
      </c>
      <c r="E1428" s="4" t="s">
        <v>288</v>
      </c>
      <c r="F1428" s="4">
        <f>SUM(F1429:F1460)</f>
        <v>22</v>
      </c>
      <c r="G1428" s="16">
        <f>SUM(G1429:G1460)</f>
        <v>1</v>
      </c>
      <c r="H1428" s="16">
        <v>0</v>
      </c>
      <c r="I1428" s="15"/>
      <c r="J1428" s="16">
        <f>SUM(J1429:J1460)</f>
        <v>0</v>
      </c>
      <c r="K1428" s="16">
        <f>SUM(K1429:K1460)</f>
        <v>0</v>
      </c>
      <c r="L1428" s="16">
        <f>SUM(L1429:L1460)</f>
        <v>0</v>
      </c>
      <c r="M1428" s="15"/>
      <c r="N1428" s="16">
        <f>C1428+G1428+J1428</f>
        <v>1</v>
      </c>
      <c r="O1428" s="2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</row>
    <row r="1429" spans="1:28" x14ac:dyDescent="0.25">
      <c r="A1429" s="51" t="s">
        <v>1139</v>
      </c>
      <c r="B1429" s="6"/>
      <c r="C1429" s="6"/>
      <c r="D1429" s="6"/>
      <c r="E1429" s="6"/>
      <c r="F1429" s="6">
        <v>1</v>
      </c>
      <c r="G1429" s="6"/>
      <c r="H1429" s="6"/>
      <c r="I1429" s="19"/>
      <c r="J1429" s="6"/>
      <c r="K1429" s="6"/>
      <c r="L1429" s="6"/>
      <c r="M1429" s="19"/>
      <c r="N1429" s="6"/>
      <c r="O1429" s="6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</row>
    <row r="1430" spans="1:28" x14ac:dyDescent="0.25">
      <c r="A1430" s="51" t="s">
        <v>1140</v>
      </c>
      <c r="B1430" s="6"/>
      <c r="C1430" s="6"/>
      <c r="D1430" s="6"/>
      <c r="E1430" s="6"/>
      <c r="F1430" s="6">
        <v>1</v>
      </c>
      <c r="G1430" s="6"/>
      <c r="H1430" s="6"/>
      <c r="I1430" s="19"/>
      <c r="J1430" s="6"/>
      <c r="K1430" s="6"/>
      <c r="L1430" s="6"/>
      <c r="M1430" s="19"/>
      <c r="N1430" s="6"/>
      <c r="O1430" s="6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</row>
    <row r="1431" spans="1:28" x14ac:dyDescent="0.25">
      <c r="A1431" s="51" t="s">
        <v>1141</v>
      </c>
      <c r="B1431" s="6"/>
      <c r="C1431" s="6"/>
      <c r="D1431" s="6"/>
      <c r="E1431" s="6"/>
      <c r="F1431" s="6">
        <v>1</v>
      </c>
      <c r="G1431" s="6"/>
      <c r="H1431" s="6"/>
      <c r="I1431" s="19"/>
      <c r="J1431" s="6"/>
      <c r="K1431" s="6"/>
      <c r="L1431" s="6"/>
      <c r="M1431" s="19"/>
      <c r="N1431" s="6"/>
      <c r="O1431" s="6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</row>
    <row r="1432" spans="1:28" x14ac:dyDescent="0.25">
      <c r="A1432" s="51" t="s">
        <v>1142</v>
      </c>
      <c r="B1432" s="6"/>
      <c r="C1432" s="6"/>
      <c r="D1432" s="6"/>
      <c r="E1432" s="6"/>
      <c r="F1432" s="6">
        <v>1</v>
      </c>
      <c r="G1432" s="6"/>
      <c r="H1432" s="6"/>
      <c r="I1432" s="19"/>
      <c r="J1432" s="6"/>
      <c r="K1432" s="6"/>
      <c r="L1432" s="6"/>
      <c r="M1432" s="19"/>
      <c r="N1432" s="6"/>
      <c r="O1432" s="6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</row>
    <row r="1433" spans="1:28" x14ac:dyDescent="0.25">
      <c r="A1433" s="51" t="s">
        <v>1143</v>
      </c>
      <c r="B1433" s="6"/>
      <c r="C1433" s="6"/>
      <c r="D1433" s="6"/>
      <c r="E1433" s="6"/>
      <c r="F1433" s="6">
        <v>1</v>
      </c>
      <c r="G1433" s="6"/>
      <c r="H1433" s="6"/>
      <c r="I1433" s="19"/>
      <c r="J1433" s="6"/>
      <c r="K1433" s="6"/>
      <c r="L1433" s="6"/>
      <c r="M1433" s="19"/>
      <c r="N1433" s="6"/>
      <c r="O1433" s="6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</row>
    <row r="1434" spans="1:28" x14ac:dyDescent="0.25">
      <c r="A1434" s="51" t="s">
        <v>1144</v>
      </c>
      <c r="B1434" s="6"/>
      <c r="C1434" s="6"/>
      <c r="D1434" s="6"/>
      <c r="E1434" s="6"/>
      <c r="F1434" s="6">
        <v>1</v>
      </c>
      <c r="G1434" s="6"/>
      <c r="H1434" s="6"/>
      <c r="I1434" s="19"/>
      <c r="J1434" s="6"/>
      <c r="K1434" s="6"/>
      <c r="L1434" s="6"/>
      <c r="M1434" s="19"/>
      <c r="N1434" s="6"/>
      <c r="O1434" s="6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</row>
    <row r="1435" spans="1:28" x14ac:dyDescent="0.25">
      <c r="A1435" s="51" t="s">
        <v>1145</v>
      </c>
      <c r="B1435" s="6"/>
      <c r="C1435" s="6"/>
      <c r="D1435" s="6"/>
      <c r="E1435" s="6"/>
      <c r="F1435" s="6">
        <v>1</v>
      </c>
      <c r="G1435" s="6"/>
      <c r="H1435" s="6"/>
      <c r="I1435" s="19"/>
      <c r="J1435" s="6"/>
      <c r="K1435" s="6"/>
      <c r="L1435" s="6"/>
      <c r="M1435" s="19"/>
      <c r="N1435" s="6"/>
      <c r="O1435" s="6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</row>
    <row r="1436" spans="1:28" x14ac:dyDescent="0.25">
      <c r="A1436" s="51" t="s">
        <v>1146</v>
      </c>
      <c r="B1436" s="6"/>
      <c r="C1436" s="6"/>
      <c r="D1436" s="6"/>
      <c r="E1436" s="6"/>
      <c r="F1436" s="6">
        <v>1</v>
      </c>
      <c r="G1436" s="6"/>
      <c r="H1436" s="6"/>
      <c r="I1436" s="19"/>
      <c r="J1436" s="6"/>
      <c r="K1436" s="6"/>
      <c r="L1436" s="6"/>
      <c r="M1436" s="19"/>
      <c r="N1436" s="6"/>
      <c r="O1436" s="6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</row>
    <row r="1437" spans="1:28" x14ac:dyDescent="0.25">
      <c r="A1437" s="51" t="s">
        <v>1147</v>
      </c>
      <c r="B1437" s="6"/>
      <c r="C1437" s="6"/>
      <c r="D1437" s="6"/>
      <c r="E1437" s="6"/>
      <c r="F1437" s="6">
        <v>1</v>
      </c>
      <c r="G1437" s="6"/>
      <c r="H1437" s="6"/>
      <c r="I1437" s="19"/>
      <c r="J1437" s="6"/>
      <c r="K1437" s="6"/>
      <c r="L1437" s="6"/>
      <c r="M1437" s="19"/>
      <c r="N1437" s="6"/>
      <c r="O1437" s="6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</row>
    <row r="1438" spans="1:28" x14ac:dyDescent="0.25">
      <c r="A1438" s="51" t="s">
        <v>1148</v>
      </c>
      <c r="B1438" s="6"/>
      <c r="C1438" s="6"/>
      <c r="D1438" s="6"/>
      <c r="E1438" s="6"/>
      <c r="F1438" s="6">
        <v>1</v>
      </c>
      <c r="G1438" s="6"/>
      <c r="H1438" s="6"/>
      <c r="I1438" s="19"/>
      <c r="J1438" s="6"/>
      <c r="K1438" s="6"/>
      <c r="L1438" s="6"/>
      <c r="M1438" s="19"/>
      <c r="N1438" s="6"/>
      <c r="O1438" s="6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</row>
    <row r="1439" spans="1:28" x14ac:dyDescent="0.25">
      <c r="A1439" s="51" t="s">
        <v>1149</v>
      </c>
      <c r="B1439" s="6"/>
      <c r="C1439" s="6"/>
      <c r="D1439" s="6"/>
      <c r="E1439" s="6"/>
      <c r="F1439" s="6">
        <v>1</v>
      </c>
      <c r="G1439" s="6"/>
      <c r="H1439" s="6"/>
      <c r="I1439" s="19"/>
      <c r="J1439" s="6"/>
      <c r="K1439" s="6"/>
      <c r="L1439" s="6"/>
      <c r="M1439" s="19"/>
      <c r="N1439" s="6"/>
      <c r="O1439" s="6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</row>
    <row r="1440" spans="1:28" x14ac:dyDescent="0.25">
      <c r="A1440" s="51" t="s">
        <v>1150</v>
      </c>
      <c r="B1440" s="5"/>
      <c r="C1440" s="5"/>
      <c r="D1440" s="5"/>
      <c r="E1440" s="5"/>
      <c r="F1440" s="5">
        <v>1</v>
      </c>
      <c r="G1440" s="5"/>
      <c r="H1440" s="5"/>
      <c r="I1440" s="20"/>
      <c r="J1440" s="5"/>
      <c r="K1440" s="5"/>
      <c r="L1440" s="5"/>
      <c r="M1440" s="20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</row>
    <row r="1441" spans="1:28" x14ac:dyDescent="0.25">
      <c r="A1441" s="51" t="s">
        <v>1151</v>
      </c>
      <c r="B1441" s="5"/>
      <c r="C1441" s="5"/>
      <c r="D1441" s="5"/>
      <c r="E1441" s="5"/>
      <c r="F1441" s="5">
        <v>1</v>
      </c>
      <c r="G1441" s="5"/>
      <c r="H1441" s="5"/>
      <c r="I1441" s="20"/>
      <c r="J1441" s="5"/>
      <c r="K1441" s="5"/>
      <c r="L1441" s="5"/>
      <c r="M1441" s="20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</row>
    <row r="1442" spans="1:28" x14ac:dyDescent="0.25">
      <c r="A1442" s="51" t="s">
        <v>1152</v>
      </c>
      <c r="B1442" s="5"/>
      <c r="C1442" s="5"/>
      <c r="D1442" s="5"/>
      <c r="E1442" s="5"/>
      <c r="F1442" s="5">
        <v>1</v>
      </c>
      <c r="G1442" s="5"/>
      <c r="H1442" s="5"/>
      <c r="I1442" s="20"/>
      <c r="J1442" s="5"/>
      <c r="K1442" s="5"/>
      <c r="L1442" s="5"/>
      <c r="M1442" s="20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</row>
    <row r="1443" spans="1:28" x14ac:dyDescent="0.25">
      <c r="A1443" s="51" t="s">
        <v>1153</v>
      </c>
      <c r="B1443" s="5"/>
      <c r="C1443" s="5"/>
      <c r="D1443" s="5"/>
      <c r="E1443" s="5"/>
      <c r="F1443" s="5">
        <v>1</v>
      </c>
      <c r="G1443" s="5"/>
      <c r="H1443" s="5"/>
      <c r="I1443" s="20"/>
      <c r="J1443" s="5"/>
      <c r="K1443" s="5"/>
      <c r="L1443" s="5"/>
      <c r="M1443" s="20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</row>
    <row r="1444" spans="1:28" x14ac:dyDescent="0.25">
      <c r="A1444" s="51" t="s">
        <v>1154</v>
      </c>
      <c r="B1444" s="5"/>
      <c r="C1444" s="5"/>
      <c r="D1444" s="5"/>
      <c r="E1444" s="5"/>
      <c r="F1444" s="5">
        <v>1</v>
      </c>
      <c r="G1444" s="5"/>
      <c r="H1444" s="5"/>
      <c r="I1444" s="20"/>
      <c r="J1444" s="5"/>
      <c r="K1444" s="5"/>
      <c r="L1444" s="5"/>
      <c r="M1444" s="20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</row>
    <row r="1445" spans="1:28" x14ac:dyDescent="0.25">
      <c r="A1445" s="51" t="s">
        <v>1155</v>
      </c>
      <c r="B1445" s="5"/>
      <c r="C1445" s="5"/>
      <c r="D1445" s="5"/>
      <c r="E1445" s="5"/>
      <c r="F1445" s="5">
        <v>1</v>
      </c>
      <c r="G1445" s="5"/>
      <c r="H1445" s="5"/>
      <c r="I1445" s="20"/>
      <c r="J1445" s="5"/>
      <c r="K1445" s="5"/>
      <c r="L1445" s="5"/>
      <c r="M1445" s="20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</row>
    <row r="1446" spans="1:28" x14ac:dyDescent="0.25">
      <c r="A1446" s="51" t="s">
        <v>1156</v>
      </c>
      <c r="B1446" s="5"/>
      <c r="C1446" s="5"/>
      <c r="D1446" s="5"/>
      <c r="E1446" s="5"/>
      <c r="F1446" s="5">
        <v>1</v>
      </c>
      <c r="G1446" s="5"/>
      <c r="H1446" s="5"/>
      <c r="I1446" s="20"/>
      <c r="J1446" s="5"/>
      <c r="K1446" s="5"/>
      <c r="L1446" s="5"/>
      <c r="M1446" s="20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</row>
    <row r="1447" spans="1:28" x14ac:dyDescent="0.25">
      <c r="A1447" s="51" t="s">
        <v>1157</v>
      </c>
      <c r="B1447" s="5"/>
      <c r="C1447" s="5"/>
      <c r="D1447" s="5"/>
      <c r="E1447" s="5"/>
      <c r="F1447" s="5">
        <v>1</v>
      </c>
      <c r="G1447" s="5"/>
      <c r="H1447" s="5"/>
      <c r="I1447" s="20"/>
      <c r="J1447" s="5"/>
      <c r="K1447" s="5"/>
      <c r="L1447" s="5"/>
      <c r="M1447" s="20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</row>
    <row r="1448" spans="1:28" x14ac:dyDescent="0.25">
      <c r="A1448" s="51" t="s">
        <v>1158</v>
      </c>
      <c r="B1448" s="5"/>
      <c r="C1448" s="5"/>
      <c r="D1448" s="5"/>
      <c r="E1448" s="5"/>
      <c r="F1448" s="5">
        <v>1</v>
      </c>
      <c r="G1448" s="5"/>
      <c r="H1448" s="5"/>
      <c r="I1448" s="20"/>
      <c r="J1448" s="5"/>
      <c r="K1448" s="5"/>
      <c r="L1448" s="5"/>
      <c r="M1448" s="20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</row>
    <row r="1449" spans="1:28" x14ac:dyDescent="0.25">
      <c r="A1449" s="51" t="s">
        <v>1159</v>
      </c>
      <c r="B1449" s="5"/>
      <c r="C1449" s="5"/>
      <c r="D1449" s="5"/>
      <c r="E1449" s="5"/>
      <c r="F1449" s="5">
        <v>1</v>
      </c>
      <c r="G1449" s="5"/>
      <c r="H1449" s="5"/>
      <c r="I1449" s="20"/>
      <c r="J1449" s="5"/>
      <c r="K1449" s="5"/>
      <c r="L1449" s="5"/>
      <c r="M1449" s="20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</row>
    <row r="1450" spans="1:28" x14ac:dyDescent="0.25">
      <c r="A1450" s="51" t="s">
        <v>1160</v>
      </c>
      <c r="B1450" s="5"/>
      <c r="C1450" s="5"/>
      <c r="D1450" s="5"/>
      <c r="E1450" s="5"/>
      <c r="F1450" s="5">
        <v>1</v>
      </c>
      <c r="G1450" s="5"/>
      <c r="H1450" s="5"/>
      <c r="I1450" s="20"/>
      <c r="J1450" s="5"/>
      <c r="K1450" s="5"/>
      <c r="L1450" s="5"/>
      <c r="M1450" s="20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</row>
    <row r="1451" spans="1:28" x14ac:dyDescent="0.25">
      <c r="A1451" s="6" t="s">
        <v>1831</v>
      </c>
      <c r="B1451" s="5"/>
      <c r="C1451" s="5"/>
      <c r="D1451" s="5"/>
      <c r="E1451" s="5"/>
      <c r="F1451" s="5"/>
      <c r="G1451" s="5">
        <v>1</v>
      </c>
      <c r="H1451" s="5"/>
      <c r="I1451" s="20" t="s">
        <v>1843</v>
      </c>
      <c r="J1451" s="5"/>
      <c r="K1451" s="5"/>
      <c r="L1451" s="5"/>
      <c r="M1451" s="20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</row>
    <row r="1452" spans="1:28" ht="15.75" x14ac:dyDescent="0.25">
      <c r="A1452" s="151"/>
      <c r="B1452" s="5"/>
      <c r="C1452" s="5"/>
      <c r="D1452" s="5"/>
      <c r="E1452" s="5"/>
      <c r="F1452" s="5"/>
      <c r="G1452" s="5"/>
      <c r="H1452" s="5"/>
      <c r="I1452" s="20"/>
      <c r="J1452" s="5"/>
      <c r="K1452" s="5"/>
      <c r="L1452" s="5"/>
      <c r="M1452" s="20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</row>
    <row r="1453" spans="1:28" x14ac:dyDescent="0.25">
      <c r="A1453" s="51"/>
      <c r="B1453" s="5"/>
      <c r="C1453" s="5"/>
      <c r="D1453" s="5"/>
      <c r="E1453" s="5"/>
      <c r="F1453" s="5"/>
      <c r="G1453" s="5"/>
      <c r="H1453" s="5"/>
      <c r="I1453" s="20"/>
      <c r="J1453" s="5"/>
      <c r="K1453" s="5"/>
      <c r="L1453" s="5"/>
      <c r="M1453" s="20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</row>
    <row r="1454" spans="1:28" x14ac:dyDescent="0.25">
      <c r="A1454" s="5"/>
      <c r="B1454" s="5"/>
      <c r="C1454" s="5"/>
      <c r="D1454" s="5"/>
      <c r="E1454" s="5"/>
      <c r="F1454" s="5"/>
      <c r="G1454" s="5"/>
      <c r="H1454" s="5"/>
      <c r="I1454" s="20"/>
      <c r="J1454" s="5"/>
      <c r="K1454" s="5"/>
      <c r="L1454" s="5"/>
      <c r="M1454" s="20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</row>
    <row r="1455" spans="1:28" x14ac:dyDescent="0.25">
      <c r="A1455" s="5"/>
      <c r="B1455" s="5"/>
      <c r="C1455" s="5"/>
      <c r="D1455" s="5"/>
      <c r="E1455" s="5"/>
      <c r="F1455" s="5"/>
      <c r="G1455" s="5"/>
      <c r="H1455" s="5"/>
      <c r="I1455" s="20"/>
      <c r="J1455" s="5"/>
      <c r="K1455" s="5"/>
      <c r="L1455" s="5"/>
      <c r="M1455" s="20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</row>
    <row r="1456" spans="1:28" x14ac:dyDescent="0.25">
      <c r="A1456" s="5"/>
      <c r="B1456" s="5"/>
      <c r="C1456" s="5"/>
      <c r="D1456" s="5"/>
      <c r="E1456" s="5"/>
      <c r="F1456" s="5"/>
      <c r="G1456" s="5"/>
      <c r="H1456" s="5"/>
      <c r="I1456" s="20"/>
      <c r="J1456" s="5"/>
      <c r="K1456" s="5"/>
      <c r="L1456" s="5"/>
      <c r="M1456" s="20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</row>
    <row r="1457" spans="1:28" x14ac:dyDescent="0.25">
      <c r="A1457" s="5"/>
      <c r="B1457" s="5"/>
      <c r="C1457" s="5"/>
      <c r="D1457" s="5"/>
      <c r="E1457" s="5"/>
      <c r="F1457" s="5"/>
      <c r="G1457" s="5"/>
      <c r="H1457" s="5"/>
      <c r="I1457" s="20"/>
      <c r="J1457" s="5"/>
      <c r="K1457" s="5"/>
      <c r="L1457" s="5"/>
      <c r="M1457" s="20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</row>
    <row r="1458" spans="1:28" x14ac:dyDescent="0.25">
      <c r="A1458" s="5"/>
      <c r="B1458" s="5"/>
      <c r="C1458" s="5"/>
      <c r="D1458" s="5"/>
      <c r="E1458" s="5"/>
      <c r="F1458" s="5"/>
      <c r="G1458" s="5"/>
      <c r="H1458" s="5"/>
      <c r="I1458" s="20"/>
      <c r="J1458" s="5"/>
      <c r="K1458" s="5"/>
      <c r="L1458" s="5"/>
      <c r="M1458" s="20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</row>
    <row r="1459" spans="1:28" x14ac:dyDescent="0.25">
      <c r="A1459" s="5"/>
      <c r="B1459" s="5"/>
      <c r="C1459" s="5"/>
      <c r="D1459" s="5"/>
      <c r="E1459" s="5"/>
      <c r="F1459" s="5"/>
      <c r="G1459" s="5"/>
      <c r="H1459" s="5"/>
      <c r="I1459" s="20"/>
      <c r="J1459" s="5"/>
      <c r="K1459" s="5"/>
      <c r="L1459" s="5"/>
      <c r="M1459" s="20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</row>
    <row r="1460" spans="1:28" x14ac:dyDescent="0.25">
      <c r="A1460" s="5"/>
      <c r="B1460" s="5"/>
      <c r="C1460" s="5"/>
      <c r="D1460" s="5"/>
      <c r="E1460" s="5"/>
      <c r="F1460" s="5"/>
      <c r="G1460" s="5"/>
      <c r="H1460" s="5"/>
      <c r="I1460" s="20"/>
      <c r="J1460" s="5"/>
      <c r="K1460" s="5"/>
      <c r="L1460" s="5"/>
      <c r="M1460" s="20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</row>
    <row r="1461" spans="1:28" ht="38.25" x14ac:dyDescent="0.25">
      <c r="A1461" s="71"/>
      <c r="B1461" s="4" t="s">
        <v>235</v>
      </c>
      <c r="C1461" s="4">
        <f>SUM(C1462:C1493)</f>
        <v>0</v>
      </c>
      <c r="D1461" s="4">
        <v>742</v>
      </c>
      <c r="E1461" s="4" t="s">
        <v>288</v>
      </c>
      <c r="F1461" s="4">
        <f>SUM(F1462:F1493)</f>
        <v>19</v>
      </c>
      <c r="G1461" s="16">
        <f>SUM(G1462:G1493)</f>
        <v>1</v>
      </c>
      <c r="H1461" s="16">
        <v>0</v>
      </c>
      <c r="I1461" s="15"/>
      <c r="J1461" s="16">
        <f>SUM(J1462:J1493)</f>
        <v>0</v>
      </c>
      <c r="K1461" s="16">
        <f>SUM(K1462:K1493)</f>
        <v>0</v>
      </c>
      <c r="L1461" s="16">
        <f>SUM(L1462:L1493)</f>
        <v>0</v>
      </c>
      <c r="M1461" s="15"/>
      <c r="N1461" s="16">
        <f>C1461+G1461+J1461</f>
        <v>1</v>
      </c>
      <c r="O1461" s="2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</row>
    <row r="1462" spans="1:28" x14ac:dyDescent="0.25">
      <c r="A1462" s="51" t="s">
        <v>1162</v>
      </c>
      <c r="B1462" s="6"/>
      <c r="C1462" s="6"/>
      <c r="D1462" s="6"/>
      <c r="E1462" s="6"/>
      <c r="F1462" s="6">
        <v>1</v>
      </c>
      <c r="G1462" s="6"/>
      <c r="H1462" s="6"/>
      <c r="I1462" s="19"/>
      <c r="J1462" s="6"/>
      <c r="K1462" s="6"/>
      <c r="L1462" s="6"/>
      <c r="M1462" s="19"/>
      <c r="N1462" s="6"/>
      <c r="O1462" s="6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</row>
    <row r="1463" spans="1:28" x14ac:dyDescent="0.25">
      <c r="A1463" s="51" t="s">
        <v>1163</v>
      </c>
      <c r="B1463" s="6"/>
      <c r="C1463" s="6"/>
      <c r="D1463" s="6"/>
      <c r="E1463" s="6"/>
      <c r="F1463" s="6">
        <v>1</v>
      </c>
      <c r="G1463" s="6"/>
      <c r="H1463" s="6"/>
      <c r="I1463" s="19"/>
      <c r="J1463" s="6"/>
      <c r="K1463" s="6"/>
      <c r="L1463" s="6"/>
      <c r="M1463" s="19"/>
      <c r="N1463" s="6"/>
      <c r="O1463" s="6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</row>
    <row r="1464" spans="1:28" x14ac:dyDescent="0.25">
      <c r="A1464" s="51" t="s">
        <v>1164</v>
      </c>
      <c r="B1464" s="6"/>
      <c r="C1464" s="6"/>
      <c r="D1464" s="6"/>
      <c r="E1464" s="6"/>
      <c r="F1464" s="6">
        <v>1</v>
      </c>
      <c r="G1464" s="6"/>
      <c r="H1464" s="6"/>
      <c r="I1464" s="19"/>
      <c r="J1464" s="6"/>
      <c r="K1464" s="6"/>
      <c r="L1464" s="6"/>
      <c r="M1464" s="19"/>
      <c r="N1464" s="6"/>
      <c r="O1464" s="6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</row>
    <row r="1465" spans="1:28" x14ac:dyDescent="0.25">
      <c r="A1465" s="51" t="s">
        <v>1165</v>
      </c>
      <c r="B1465" s="6"/>
      <c r="C1465" s="6"/>
      <c r="D1465" s="6"/>
      <c r="E1465" s="6"/>
      <c r="F1465" s="6">
        <v>1</v>
      </c>
      <c r="G1465" s="6"/>
      <c r="H1465" s="6"/>
      <c r="I1465" s="19"/>
      <c r="J1465" s="6"/>
      <c r="K1465" s="6"/>
      <c r="L1465" s="6"/>
      <c r="M1465" s="19"/>
      <c r="N1465" s="6"/>
      <c r="O1465" s="6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</row>
    <row r="1466" spans="1:28" x14ac:dyDescent="0.25">
      <c r="A1466" s="51" t="s">
        <v>1166</v>
      </c>
      <c r="B1466" s="6"/>
      <c r="C1466" s="6"/>
      <c r="D1466" s="6"/>
      <c r="E1466" s="6"/>
      <c r="F1466" s="6">
        <v>1</v>
      </c>
      <c r="G1466" s="6"/>
      <c r="H1466" s="6"/>
      <c r="I1466" s="19"/>
      <c r="J1466" s="6"/>
      <c r="K1466" s="6"/>
      <c r="L1466" s="6"/>
      <c r="M1466" s="19"/>
      <c r="N1466" s="6"/>
      <c r="O1466" s="6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</row>
    <row r="1467" spans="1:28" x14ac:dyDescent="0.25">
      <c r="A1467" s="51" t="s">
        <v>1167</v>
      </c>
      <c r="B1467" s="6"/>
      <c r="C1467" s="6"/>
      <c r="D1467" s="6"/>
      <c r="E1467" s="6"/>
      <c r="F1467" s="6">
        <v>1</v>
      </c>
      <c r="G1467" s="6"/>
      <c r="H1467" s="6"/>
      <c r="I1467" s="19"/>
      <c r="J1467" s="6"/>
      <c r="K1467" s="6"/>
      <c r="L1467" s="6"/>
      <c r="M1467" s="19"/>
      <c r="N1467" s="6"/>
      <c r="O1467" s="6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</row>
    <row r="1468" spans="1:28" x14ac:dyDescent="0.25">
      <c r="A1468" s="51" t="s">
        <v>1168</v>
      </c>
      <c r="B1468" s="6"/>
      <c r="C1468" s="6"/>
      <c r="D1468" s="6"/>
      <c r="E1468" s="6"/>
      <c r="F1468" s="6">
        <v>1</v>
      </c>
      <c r="G1468" s="6"/>
      <c r="H1468" s="6"/>
      <c r="I1468" s="19"/>
      <c r="J1468" s="6"/>
      <c r="K1468" s="6"/>
      <c r="L1468" s="6"/>
      <c r="M1468" s="19"/>
      <c r="N1468" s="6"/>
      <c r="O1468" s="6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</row>
    <row r="1469" spans="1:28" x14ac:dyDescent="0.25">
      <c r="A1469" s="51" t="s">
        <v>73</v>
      </c>
      <c r="B1469" s="6"/>
      <c r="C1469" s="6"/>
      <c r="D1469" s="6"/>
      <c r="E1469" s="6"/>
      <c r="F1469" s="6">
        <v>1</v>
      </c>
      <c r="G1469" s="6"/>
      <c r="H1469" s="6"/>
      <c r="I1469" s="19"/>
      <c r="J1469" s="6"/>
      <c r="K1469" s="6"/>
      <c r="L1469" s="6"/>
      <c r="M1469" s="19"/>
      <c r="N1469" s="6"/>
      <c r="O1469" s="6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</row>
    <row r="1470" spans="1:28" x14ac:dyDescent="0.25">
      <c r="A1470" s="51" t="s">
        <v>1169</v>
      </c>
      <c r="B1470" s="6"/>
      <c r="C1470" s="6"/>
      <c r="D1470" s="6"/>
      <c r="E1470" s="6"/>
      <c r="F1470" s="6">
        <v>1</v>
      </c>
      <c r="G1470" s="6"/>
      <c r="H1470" s="6"/>
      <c r="I1470" s="19"/>
      <c r="J1470" s="6"/>
      <c r="K1470" s="6"/>
      <c r="L1470" s="6"/>
      <c r="M1470" s="19"/>
      <c r="N1470" s="6"/>
      <c r="O1470" s="6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</row>
    <row r="1471" spans="1:28" x14ac:dyDescent="0.25">
      <c r="A1471" s="51" t="s">
        <v>1170</v>
      </c>
      <c r="B1471" s="6"/>
      <c r="C1471" s="6"/>
      <c r="D1471" s="6"/>
      <c r="E1471" s="6"/>
      <c r="F1471" s="6">
        <v>1</v>
      </c>
      <c r="G1471" s="6"/>
      <c r="H1471" s="6"/>
      <c r="I1471" s="19"/>
      <c r="J1471" s="6"/>
      <c r="K1471" s="6"/>
      <c r="L1471" s="6"/>
      <c r="M1471" s="19"/>
      <c r="N1471" s="6"/>
      <c r="O1471" s="6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</row>
    <row r="1472" spans="1:28" x14ac:dyDescent="0.25">
      <c r="A1472" s="51" t="s">
        <v>1171</v>
      </c>
      <c r="B1472" s="6"/>
      <c r="C1472" s="6"/>
      <c r="D1472" s="6"/>
      <c r="E1472" s="6"/>
      <c r="F1472" s="6">
        <v>1</v>
      </c>
      <c r="G1472" s="6"/>
      <c r="H1472" s="6"/>
      <c r="I1472" s="19"/>
      <c r="J1472" s="6"/>
      <c r="K1472" s="6"/>
      <c r="L1472" s="6"/>
      <c r="M1472" s="19"/>
      <c r="N1472" s="6"/>
      <c r="O1472" s="6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</row>
    <row r="1473" spans="1:28" x14ac:dyDescent="0.25">
      <c r="A1473" s="51" t="s">
        <v>1172</v>
      </c>
      <c r="B1473" s="5"/>
      <c r="C1473" s="5"/>
      <c r="D1473" s="5"/>
      <c r="E1473" s="5"/>
      <c r="F1473" s="5">
        <v>1</v>
      </c>
      <c r="G1473" s="5"/>
      <c r="H1473" s="5"/>
      <c r="I1473" s="20"/>
      <c r="J1473" s="5"/>
      <c r="K1473" s="5"/>
      <c r="L1473" s="5"/>
      <c r="M1473" s="20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</row>
    <row r="1474" spans="1:28" x14ac:dyDescent="0.25">
      <c r="A1474" s="51" t="s">
        <v>1173</v>
      </c>
      <c r="B1474" s="5"/>
      <c r="C1474" s="5"/>
      <c r="D1474" s="5"/>
      <c r="E1474" s="5"/>
      <c r="F1474" s="5">
        <v>1</v>
      </c>
      <c r="G1474" s="5"/>
      <c r="H1474" s="5"/>
      <c r="I1474" s="20"/>
      <c r="J1474" s="5"/>
      <c r="K1474" s="5"/>
      <c r="L1474" s="5"/>
      <c r="M1474" s="20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</row>
    <row r="1475" spans="1:28" x14ac:dyDescent="0.25">
      <c r="A1475" s="51" t="s">
        <v>1174</v>
      </c>
      <c r="B1475" s="5"/>
      <c r="C1475" s="5"/>
      <c r="D1475" s="5"/>
      <c r="E1475" s="5"/>
      <c r="F1475" s="5">
        <v>1</v>
      </c>
      <c r="G1475" s="5"/>
      <c r="H1475" s="5"/>
      <c r="I1475" s="20"/>
      <c r="J1475" s="5"/>
      <c r="K1475" s="5"/>
      <c r="L1475" s="5"/>
      <c r="M1475" s="20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</row>
    <row r="1476" spans="1:28" x14ac:dyDescent="0.25">
      <c r="A1476" s="51" t="s">
        <v>1175</v>
      </c>
      <c r="B1476" s="5"/>
      <c r="C1476" s="5"/>
      <c r="D1476" s="5"/>
      <c r="E1476" s="5"/>
      <c r="F1476" s="5">
        <v>1</v>
      </c>
      <c r="G1476" s="5"/>
      <c r="H1476" s="5"/>
      <c r="I1476" s="20"/>
      <c r="J1476" s="5"/>
      <c r="K1476" s="5"/>
      <c r="L1476" s="5"/>
      <c r="M1476" s="20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</row>
    <row r="1477" spans="1:28" x14ac:dyDescent="0.25">
      <c r="A1477" s="51" t="s">
        <v>1176</v>
      </c>
      <c r="B1477" s="5"/>
      <c r="C1477" s="5"/>
      <c r="D1477" s="5"/>
      <c r="E1477" s="5"/>
      <c r="F1477" s="5">
        <v>1</v>
      </c>
      <c r="G1477" s="5"/>
      <c r="H1477" s="5"/>
      <c r="I1477" s="20"/>
      <c r="J1477" s="5"/>
      <c r="K1477" s="5"/>
      <c r="L1477" s="5"/>
      <c r="M1477" s="20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</row>
    <row r="1478" spans="1:28" x14ac:dyDescent="0.25">
      <c r="A1478" s="51" t="s">
        <v>1177</v>
      </c>
      <c r="B1478" s="5"/>
      <c r="C1478" s="5"/>
      <c r="D1478" s="5"/>
      <c r="E1478" s="5"/>
      <c r="F1478" s="5">
        <v>1</v>
      </c>
      <c r="G1478" s="5"/>
      <c r="H1478" s="5"/>
      <c r="I1478" s="20"/>
      <c r="J1478" s="5"/>
      <c r="K1478" s="5"/>
      <c r="L1478" s="5"/>
      <c r="M1478" s="20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</row>
    <row r="1479" spans="1:28" x14ac:dyDescent="0.25">
      <c r="A1479" s="51" t="s">
        <v>1178</v>
      </c>
      <c r="B1479" s="5"/>
      <c r="C1479" s="5"/>
      <c r="D1479" s="5"/>
      <c r="E1479" s="5"/>
      <c r="F1479" s="5">
        <v>1</v>
      </c>
      <c r="G1479" s="5"/>
      <c r="H1479" s="5"/>
      <c r="I1479" s="20"/>
      <c r="J1479" s="5"/>
      <c r="K1479" s="5"/>
      <c r="L1479" s="5"/>
      <c r="M1479" s="20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</row>
    <row r="1480" spans="1:28" x14ac:dyDescent="0.25">
      <c r="A1480" s="51" t="s">
        <v>1161</v>
      </c>
      <c r="B1480" s="5"/>
      <c r="C1480" s="5"/>
      <c r="D1480" s="5"/>
      <c r="E1480" s="5"/>
      <c r="F1480" s="5">
        <v>1</v>
      </c>
      <c r="G1480" s="5"/>
      <c r="H1480" s="5"/>
      <c r="I1480" s="20"/>
      <c r="J1480" s="5"/>
      <c r="K1480" s="5"/>
      <c r="L1480" s="5"/>
      <c r="M1480" s="20" t="s">
        <v>1814</v>
      </c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</row>
    <row r="1481" spans="1:28" x14ac:dyDescent="0.25">
      <c r="A1481" s="59" t="s">
        <v>2087</v>
      </c>
      <c r="B1481" s="5"/>
      <c r="C1481" s="5"/>
      <c r="D1481" s="5"/>
      <c r="E1481" s="5"/>
      <c r="F1481" s="5"/>
      <c r="G1481" s="5">
        <v>1</v>
      </c>
      <c r="H1481" s="5"/>
      <c r="I1481" s="20"/>
      <c r="J1481" s="5"/>
      <c r="K1481" s="5"/>
      <c r="L1481" s="5"/>
      <c r="M1481" s="20" t="s">
        <v>2092</v>
      </c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</row>
    <row r="1482" spans="1:28" x14ac:dyDescent="0.25">
      <c r="A1482" s="51"/>
      <c r="B1482" s="5"/>
      <c r="C1482" s="5"/>
      <c r="D1482" s="5"/>
      <c r="E1482" s="5"/>
      <c r="F1482" s="5"/>
      <c r="G1482" s="5"/>
      <c r="H1482" s="5"/>
      <c r="I1482" s="20"/>
      <c r="J1482" s="5"/>
      <c r="K1482" s="5"/>
      <c r="L1482" s="5"/>
      <c r="M1482" s="20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</row>
    <row r="1483" spans="1:28" x14ac:dyDescent="0.25">
      <c r="A1483" s="51"/>
      <c r="B1483" s="5"/>
      <c r="C1483" s="5"/>
      <c r="D1483" s="5"/>
      <c r="E1483" s="5"/>
      <c r="F1483" s="5"/>
      <c r="G1483" s="5"/>
      <c r="H1483" s="5"/>
      <c r="I1483" s="20"/>
      <c r="J1483" s="5"/>
      <c r="K1483" s="5"/>
      <c r="L1483" s="5"/>
      <c r="M1483" s="20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</row>
    <row r="1484" spans="1:28" x14ac:dyDescent="0.25">
      <c r="A1484" s="6"/>
      <c r="B1484" s="5"/>
      <c r="C1484" s="5"/>
      <c r="D1484" s="5"/>
      <c r="E1484" s="5"/>
      <c r="F1484" s="5"/>
      <c r="G1484" s="5"/>
      <c r="H1484" s="5"/>
      <c r="I1484" s="20"/>
      <c r="J1484" s="5"/>
      <c r="K1484" s="5"/>
      <c r="L1484" s="5"/>
      <c r="M1484" s="20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</row>
    <row r="1485" spans="1:28" x14ac:dyDescent="0.25">
      <c r="A1485" s="51"/>
      <c r="B1485" s="5"/>
      <c r="C1485" s="5"/>
      <c r="D1485" s="5"/>
      <c r="E1485" s="5"/>
      <c r="F1485" s="5"/>
      <c r="G1485" s="5"/>
      <c r="H1485" s="5"/>
      <c r="I1485" s="20"/>
      <c r="J1485" s="5"/>
      <c r="K1485" s="5"/>
      <c r="L1485" s="5"/>
      <c r="M1485" s="20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</row>
    <row r="1486" spans="1:28" x14ac:dyDescent="0.25">
      <c r="A1486" s="51"/>
      <c r="B1486" s="5"/>
      <c r="C1486" s="5"/>
      <c r="D1486" s="5"/>
      <c r="E1486" s="5"/>
      <c r="F1486" s="5"/>
      <c r="G1486" s="5"/>
      <c r="H1486" s="5"/>
      <c r="I1486" s="20"/>
      <c r="J1486" s="5"/>
      <c r="K1486" s="5"/>
      <c r="L1486" s="5"/>
      <c r="M1486" s="20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</row>
    <row r="1487" spans="1:28" x14ac:dyDescent="0.25">
      <c r="A1487" s="5"/>
      <c r="B1487" s="5"/>
      <c r="C1487" s="5"/>
      <c r="D1487" s="5"/>
      <c r="E1487" s="5"/>
      <c r="F1487" s="5"/>
      <c r="G1487" s="5"/>
      <c r="H1487" s="5"/>
      <c r="I1487" s="20"/>
      <c r="J1487" s="5"/>
      <c r="K1487" s="5"/>
      <c r="L1487" s="5"/>
      <c r="M1487" s="20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</row>
    <row r="1488" spans="1:28" x14ac:dyDescent="0.25">
      <c r="A1488" s="5"/>
      <c r="B1488" s="5"/>
      <c r="C1488" s="5"/>
      <c r="D1488" s="5"/>
      <c r="E1488" s="5"/>
      <c r="F1488" s="5"/>
      <c r="G1488" s="5"/>
      <c r="H1488" s="5"/>
      <c r="I1488" s="20"/>
      <c r="J1488" s="5"/>
      <c r="K1488" s="5"/>
      <c r="L1488" s="5"/>
      <c r="M1488" s="20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</row>
    <row r="1489" spans="1:28" x14ac:dyDescent="0.25">
      <c r="A1489" s="5"/>
      <c r="B1489" s="5"/>
      <c r="C1489" s="5"/>
      <c r="D1489" s="5"/>
      <c r="E1489" s="5"/>
      <c r="F1489" s="5"/>
      <c r="G1489" s="5"/>
      <c r="H1489" s="5"/>
      <c r="I1489" s="20"/>
      <c r="J1489" s="5"/>
      <c r="K1489" s="5"/>
      <c r="L1489" s="5"/>
      <c r="M1489" s="20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</row>
    <row r="1490" spans="1:28" x14ac:dyDescent="0.25">
      <c r="A1490" s="5"/>
      <c r="B1490" s="5"/>
      <c r="C1490" s="5"/>
      <c r="D1490" s="5"/>
      <c r="E1490" s="5"/>
      <c r="F1490" s="5"/>
      <c r="G1490" s="5"/>
      <c r="H1490" s="5"/>
      <c r="I1490" s="20"/>
      <c r="J1490" s="5"/>
      <c r="K1490" s="5"/>
      <c r="L1490" s="5"/>
      <c r="M1490" s="20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</row>
    <row r="1491" spans="1:28" x14ac:dyDescent="0.25">
      <c r="A1491" s="5"/>
      <c r="B1491" s="5"/>
      <c r="C1491" s="5"/>
      <c r="D1491" s="5"/>
      <c r="E1491" s="5"/>
      <c r="F1491" s="5"/>
      <c r="G1491" s="5"/>
      <c r="H1491" s="5"/>
      <c r="I1491" s="20"/>
      <c r="J1491" s="5"/>
      <c r="K1491" s="5"/>
      <c r="L1491" s="5"/>
      <c r="M1491" s="20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</row>
    <row r="1492" spans="1:28" x14ac:dyDescent="0.25">
      <c r="A1492" s="5"/>
      <c r="B1492" s="5"/>
      <c r="C1492" s="5"/>
      <c r="D1492" s="5"/>
      <c r="E1492" s="5"/>
      <c r="F1492" s="5"/>
      <c r="G1492" s="5"/>
      <c r="H1492" s="5"/>
      <c r="I1492" s="20"/>
      <c r="J1492" s="5"/>
      <c r="K1492" s="5"/>
      <c r="L1492" s="5"/>
      <c r="M1492" s="20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</row>
    <row r="1493" spans="1:28" x14ac:dyDescent="0.25">
      <c r="A1493" s="5"/>
      <c r="B1493" s="5"/>
      <c r="C1493" s="5"/>
      <c r="D1493" s="5"/>
      <c r="E1493" s="5"/>
      <c r="F1493" s="5"/>
      <c r="G1493" s="5"/>
      <c r="H1493" s="5"/>
      <c r="I1493" s="20"/>
      <c r="J1493" s="5"/>
      <c r="K1493" s="5"/>
      <c r="L1493" s="5"/>
      <c r="M1493" s="20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</row>
    <row r="1494" spans="1:28" ht="38.25" x14ac:dyDescent="0.25">
      <c r="A1494" s="71"/>
      <c r="B1494" s="4" t="s">
        <v>235</v>
      </c>
      <c r="C1494" s="4">
        <f>SUM(C1495:C1526)</f>
        <v>0</v>
      </c>
      <c r="D1494" s="4">
        <v>841</v>
      </c>
      <c r="E1494" s="4" t="s">
        <v>3</v>
      </c>
      <c r="F1494" s="4">
        <f>SUM(F1495:F1526)</f>
        <v>22</v>
      </c>
      <c r="G1494" s="16">
        <f>SUM(G1495:G1526)</f>
        <v>1</v>
      </c>
      <c r="H1494" s="16">
        <v>0</v>
      </c>
      <c r="I1494" s="15"/>
      <c r="J1494" s="16">
        <f>SUM(J1495:J1526)</f>
        <v>0</v>
      </c>
      <c r="K1494" s="16">
        <f>SUM(K1495:K1526)</f>
        <v>0</v>
      </c>
      <c r="L1494" s="16">
        <f>SUM(L1495:L1526)</f>
        <v>0</v>
      </c>
      <c r="M1494" s="15"/>
      <c r="N1494" s="16">
        <f>C1494+G1494+J1494</f>
        <v>1</v>
      </c>
      <c r="O1494" s="2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</row>
    <row r="1495" spans="1:28" x14ac:dyDescent="0.25">
      <c r="A1495" s="51" t="s">
        <v>1180</v>
      </c>
      <c r="B1495" s="6"/>
      <c r="C1495" s="6"/>
      <c r="D1495" s="6"/>
      <c r="E1495" s="6"/>
      <c r="F1495" s="6">
        <v>1</v>
      </c>
      <c r="G1495" s="6"/>
      <c r="H1495" s="6"/>
      <c r="I1495" s="19"/>
      <c r="J1495" s="6"/>
      <c r="K1495" s="6"/>
      <c r="L1495" s="6"/>
      <c r="M1495" s="19"/>
      <c r="N1495" s="6"/>
      <c r="O1495" s="6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</row>
    <row r="1496" spans="1:28" x14ac:dyDescent="0.25">
      <c r="A1496" s="51" t="s">
        <v>1181</v>
      </c>
      <c r="B1496" s="6"/>
      <c r="C1496" s="6"/>
      <c r="D1496" s="6"/>
      <c r="E1496" s="6"/>
      <c r="F1496" s="6">
        <v>1</v>
      </c>
      <c r="G1496" s="6"/>
      <c r="H1496" s="6"/>
      <c r="I1496" s="19"/>
      <c r="J1496" s="6"/>
      <c r="K1496" s="6"/>
      <c r="L1496" s="6"/>
      <c r="M1496" s="19"/>
      <c r="N1496" s="6"/>
      <c r="O1496" s="6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</row>
    <row r="1497" spans="1:28" x14ac:dyDescent="0.25">
      <c r="A1497" s="51" t="s">
        <v>1182</v>
      </c>
      <c r="B1497" s="6"/>
      <c r="C1497" s="6"/>
      <c r="D1497" s="6"/>
      <c r="E1497" s="6"/>
      <c r="F1497" s="6">
        <v>1</v>
      </c>
      <c r="G1497" s="6"/>
      <c r="H1497" s="6"/>
      <c r="I1497" s="19"/>
      <c r="J1497" s="6"/>
      <c r="K1497" s="6"/>
      <c r="L1497" s="6"/>
      <c r="M1497" s="19"/>
      <c r="N1497" s="6"/>
      <c r="O1497" s="6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</row>
    <row r="1498" spans="1:28" x14ac:dyDescent="0.25">
      <c r="A1498" s="51" t="s">
        <v>1183</v>
      </c>
      <c r="B1498" s="6"/>
      <c r="C1498" s="6"/>
      <c r="D1498" s="6"/>
      <c r="E1498" s="6"/>
      <c r="F1498" s="6">
        <v>1</v>
      </c>
      <c r="G1498" s="6"/>
      <c r="H1498" s="6"/>
      <c r="I1498" s="19"/>
      <c r="J1498" s="6"/>
      <c r="K1498" s="6"/>
      <c r="L1498" s="6"/>
      <c r="M1498" s="19"/>
      <c r="N1498" s="6"/>
      <c r="O1498" s="6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</row>
    <row r="1499" spans="1:28" x14ac:dyDescent="0.25">
      <c r="A1499" s="51" t="s">
        <v>1184</v>
      </c>
      <c r="B1499" s="6"/>
      <c r="C1499" s="6"/>
      <c r="D1499" s="6"/>
      <c r="E1499" s="6"/>
      <c r="F1499" s="6">
        <v>1</v>
      </c>
      <c r="G1499" s="6"/>
      <c r="H1499" s="6"/>
      <c r="I1499" s="19" t="s">
        <v>1266</v>
      </c>
      <c r="J1499" s="6"/>
      <c r="K1499" s="6"/>
      <c r="L1499" s="6"/>
      <c r="M1499" s="19"/>
      <c r="N1499" s="6"/>
      <c r="O1499" s="6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</row>
    <row r="1500" spans="1:28" x14ac:dyDescent="0.25">
      <c r="A1500" s="51" t="s">
        <v>1185</v>
      </c>
      <c r="B1500" s="6"/>
      <c r="C1500" s="6"/>
      <c r="D1500" s="6"/>
      <c r="E1500" s="6"/>
      <c r="F1500" s="6">
        <v>1</v>
      </c>
      <c r="G1500" s="6"/>
      <c r="H1500" s="6"/>
      <c r="I1500" s="19"/>
      <c r="J1500" s="6"/>
      <c r="K1500" s="6"/>
      <c r="L1500" s="6"/>
      <c r="M1500" s="19"/>
      <c r="N1500" s="6"/>
      <c r="O1500" s="6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</row>
    <row r="1501" spans="1:28" x14ac:dyDescent="0.25">
      <c r="A1501" s="51" t="s">
        <v>1186</v>
      </c>
      <c r="B1501" s="6"/>
      <c r="C1501" s="6"/>
      <c r="D1501" s="6"/>
      <c r="E1501" s="6"/>
      <c r="F1501" s="6">
        <v>1</v>
      </c>
      <c r="G1501" s="6"/>
      <c r="H1501" s="6"/>
      <c r="I1501" s="19"/>
      <c r="J1501" s="6"/>
      <c r="K1501" s="6"/>
      <c r="L1501" s="6"/>
      <c r="M1501" s="19"/>
      <c r="N1501" s="6"/>
      <c r="O1501" s="6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</row>
    <row r="1502" spans="1:28" x14ac:dyDescent="0.25">
      <c r="A1502" s="51" t="s">
        <v>1187</v>
      </c>
      <c r="B1502" s="6"/>
      <c r="C1502" s="6"/>
      <c r="D1502" s="6"/>
      <c r="E1502" s="6"/>
      <c r="F1502" s="6">
        <v>1</v>
      </c>
      <c r="G1502" s="6"/>
      <c r="H1502" s="6"/>
      <c r="I1502" s="19"/>
      <c r="J1502" s="6"/>
      <c r="K1502" s="6"/>
      <c r="L1502" s="6"/>
      <c r="M1502" s="19"/>
      <c r="N1502" s="6"/>
      <c r="O1502" s="6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</row>
    <row r="1503" spans="1:28" x14ac:dyDescent="0.25">
      <c r="A1503" s="51" t="s">
        <v>1188</v>
      </c>
      <c r="B1503" s="6"/>
      <c r="C1503" s="6"/>
      <c r="D1503" s="6"/>
      <c r="E1503" s="6"/>
      <c r="F1503" s="6">
        <v>1</v>
      </c>
      <c r="G1503" s="6"/>
      <c r="H1503" s="6"/>
      <c r="I1503" s="19"/>
      <c r="J1503" s="6"/>
      <c r="K1503" s="6"/>
      <c r="L1503" s="6"/>
      <c r="M1503" s="19"/>
      <c r="N1503" s="6"/>
      <c r="O1503" s="6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</row>
    <row r="1504" spans="1:28" x14ac:dyDescent="0.25">
      <c r="A1504" s="51" t="s">
        <v>1189</v>
      </c>
      <c r="B1504" s="6"/>
      <c r="C1504" s="6"/>
      <c r="D1504" s="6"/>
      <c r="E1504" s="6"/>
      <c r="F1504" s="6">
        <v>1</v>
      </c>
      <c r="G1504" s="6"/>
      <c r="H1504" s="6"/>
      <c r="I1504" s="19"/>
      <c r="J1504" s="6"/>
      <c r="K1504" s="6"/>
      <c r="L1504" s="6"/>
      <c r="M1504" s="19"/>
      <c r="N1504" s="6"/>
      <c r="O1504" s="6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</row>
    <row r="1505" spans="1:28" x14ac:dyDescent="0.25">
      <c r="A1505" s="51" t="s">
        <v>1190</v>
      </c>
      <c r="B1505" s="6"/>
      <c r="C1505" s="6"/>
      <c r="D1505" s="6"/>
      <c r="E1505" s="6"/>
      <c r="F1505" s="6">
        <v>1</v>
      </c>
      <c r="G1505" s="6"/>
      <c r="H1505" s="6"/>
      <c r="I1505" s="19"/>
      <c r="J1505" s="6"/>
      <c r="K1505" s="6"/>
      <c r="L1505" s="6"/>
      <c r="M1505" s="19"/>
      <c r="N1505" s="6"/>
      <c r="O1505" s="6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</row>
    <row r="1506" spans="1:28" x14ac:dyDescent="0.25">
      <c r="A1506" s="51" t="s">
        <v>1191</v>
      </c>
      <c r="B1506" s="5"/>
      <c r="C1506" s="5"/>
      <c r="D1506" s="5"/>
      <c r="E1506" s="5"/>
      <c r="F1506" s="5">
        <v>1</v>
      </c>
      <c r="G1506" s="5"/>
      <c r="H1506" s="5"/>
      <c r="I1506" s="20"/>
      <c r="J1506" s="5"/>
      <c r="K1506" s="5"/>
      <c r="L1506" s="5"/>
      <c r="M1506" s="20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</row>
    <row r="1507" spans="1:28" x14ac:dyDescent="0.25">
      <c r="A1507" s="51" t="s">
        <v>1192</v>
      </c>
      <c r="B1507" s="5"/>
      <c r="C1507" s="5"/>
      <c r="D1507" s="5"/>
      <c r="E1507" s="5"/>
      <c r="F1507" s="5">
        <v>1</v>
      </c>
      <c r="G1507" s="5"/>
      <c r="H1507" s="5"/>
      <c r="I1507" s="20"/>
      <c r="J1507" s="5"/>
      <c r="K1507" s="5"/>
      <c r="L1507" s="5"/>
      <c r="M1507" s="20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</row>
    <row r="1508" spans="1:28" x14ac:dyDescent="0.25">
      <c r="A1508" s="51" t="s">
        <v>1193</v>
      </c>
      <c r="B1508" s="5"/>
      <c r="C1508" s="5"/>
      <c r="D1508" s="5"/>
      <c r="E1508" s="5"/>
      <c r="F1508" s="5">
        <v>1</v>
      </c>
      <c r="G1508" s="5"/>
      <c r="H1508" s="5"/>
      <c r="I1508" s="20"/>
      <c r="J1508" s="5"/>
      <c r="K1508" s="5"/>
      <c r="L1508" s="5"/>
      <c r="M1508" s="20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</row>
    <row r="1509" spans="1:28" x14ac:dyDescent="0.25">
      <c r="A1509" s="51" t="s">
        <v>1194</v>
      </c>
      <c r="B1509" s="5"/>
      <c r="C1509" s="5"/>
      <c r="D1509" s="5"/>
      <c r="E1509" s="5"/>
      <c r="F1509" s="5">
        <v>1</v>
      </c>
      <c r="G1509" s="5"/>
      <c r="H1509" s="5"/>
      <c r="I1509" s="20"/>
      <c r="J1509" s="5"/>
      <c r="K1509" s="5"/>
      <c r="L1509" s="5"/>
      <c r="M1509" s="20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</row>
    <row r="1510" spans="1:28" x14ac:dyDescent="0.25">
      <c r="A1510" s="51" t="s">
        <v>1195</v>
      </c>
      <c r="B1510" s="5"/>
      <c r="C1510" s="5"/>
      <c r="D1510" s="5"/>
      <c r="E1510" s="5"/>
      <c r="F1510" s="5">
        <v>1</v>
      </c>
      <c r="G1510" s="5"/>
      <c r="H1510" s="5"/>
      <c r="I1510" s="20"/>
      <c r="J1510" s="5"/>
      <c r="K1510" s="5"/>
      <c r="L1510" s="5"/>
      <c r="M1510" s="20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</row>
    <row r="1511" spans="1:28" x14ac:dyDescent="0.25">
      <c r="A1511" s="51" t="s">
        <v>1196</v>
      </c>
      <c r="B1511" s="5"/>
      <c r="C1511" s="5"/>
      <c r="D1511" s="5"/>
      <c r="E1511" s="5"/>
      <c r="F1511" s="5">
        <v>1</v>
      </c>
      <c r="G1511" s="5"/>
      <c r="H1511" s="5"/>
      <c r="I1511" s="20"/>
      <c r="J1511" s="5"/>
      <c r="K1511" s="5"/>
      <c r="L1511" s="5"/>
      <c r="M1511" s="20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</row>
    <row r="1512" spans="1:28" x14ac:dyDescent="0.25">
      <c r="A1512" s="51" t="s">
        <v>1197</v>
      </c>
      <c r="B1512" s="5"/>
      <c r="C1512" s="5"/>
      <c r="D1512" s="5"/>
      <c r="E1512" s="5"/>
      <c r="F1512" s="5">
        <v>1</v>
      </c>
      <c r="G1512" s="5"/>
      <c r="H1512" s="5"/>
      <c r="I1512" s="20"/>
      <c r="J1512" s="5"/>
      <c r="K1512" s="5"/>
      <c r="L1512" s="5"/>
      <c r="M1512" s="20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</row>
    <row r="1513" spans="1:28" x14ac:dyDescent="0.25">
      <c r="A1513" s="51" t="s">
        <v>1198</v>
      </c>
      <c r="B1513" s="5"/>
      <c r="C1513" s="5"/>
      <c r="D1513" s="5"/>
      <c r="E1513" s="5"/>
      <c r="F1513" s="5">
        <v>1</v>
      </c>
      <c r="G1513" s="5"/>
      <c r="H1513" s="5"/>
      <c r="I1513" s="20"/>
      <c r="J1513" s="5"/>
      <c r="K1513" s="5"/>
      <c r="L1513" s="5"/>
      <c r="M1513" s="20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</row>
    <row r="1514" spans="1:28" x14ac:dyDescent="0.25">
      <c r="A1514" s="51" t="s">
        <v>1199</v>
      </c>
      <c r="B1514" s="5"/>
      <c r="C1514" s="5"/>
      <c r="D1514" s="5"/>
      <c r="E1514" s="5"/>
      <c r="F1514" s="5">
        <v>1</v>
      </c>
      <c r="G1514" s="5"/>
      <c r="H1514" s="5"/>
      <c r="I1514" s="20"/>
      <c r="J1514" s="5"/>
      <c r="K1514" s="5"/>
      <c r="L1514" s="5"/>
      <c r="M1514" s="20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</row>
    <row r="1515" spans="1:28" x14ac:dyDescent="0.25">
      <c r="A1515" s="59" t="s">
        <v>1179</v>
      </c>
      <c r="B1515" s="5"/>
      <c r="C1515" s="5"/>
      <c r="D1515" s="5"/>
      <c r="E1515" s="5"/>
      <c r="F1515" s="5"/>
      <c r="G1515" s="5">
        <v>1</v>
      </c>
      <c r="H1515" s="5"/>
      <c r="I1515" s="20"/>
      <c r="J1515" s="5"/>
      <c r="K1515" s="5"/>
      <c r="L1515" s="5"/>
      <c r="M1515" s="20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</row>
    <row r="1516" spans="1:28" x14ac:dyDescent="0.25">
      <c r="A1516" s="51" t="s">
        <v>1773</v>
      </c>
      <c r="B1516" s="5"/>
      <c r="C1516" s="5"/>
      <c r="D1516" s="5"/>
      <c r="E1516" s="5"/>
      <c r="F1516" s="5">
        <v>1</v>
      </c>
      <c r="G1516" s="5"/>
      <c r="H1516" s="5"/>
      <c r="I1516" s="20"/>
      <c r="J1516" s="5"/>
      <c r="K1516" s="5"/>
      <c r="L1516" s="5"/>
      <c r="M1516" s="20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</row>
    <row r="1517" spans="1:28" x14ac:dyDescent="0.25">
      <c r="A1517" s="6" t="s">
        <v>1774</v>
      </c>
      <c r="B1517" s="5"/>
      <c r="C1517" s="5"/>
      <c r="D1517" s="5"/>
      <c r="E1517" s="5"/>
      <c r="F1517" s="5">
        <v>1</v>
      </c>
      <c r="G1517" s="5"/>
      <c r="H1517" s="5"/>
      <c r="I1517" s="20"/>
      <c r="J1517" s="5"/>
      <c r="K1517" s="5"/>
      <c r="L1517" s="5"/>
      <c r="M1517" s="20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</row>
    <row r="1518" spans="1:28" x14ac:dyDescent="0.25">
      <c r="A1518" s="51"/>
      <c r="B1518" s="5"/>
      <c r="C1518" s="5"/>
      <c r="D1518" s="5"/>
      <c r="E1518" s="5"/>
      <c r="F1518" s="5"/>
      <c r="G1518" s="5"/>
      <c r="H1518" s="5"/>
      <c r="I1518" s="20"/>
      <c r="J1518" s="5"/>
      <c r="K1518" s="5"/>
      <c r="L1518" s="5"/>
      <c r="M1518" s="20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</row>
    <row r="1519" spans="1:28" x14ac:dyDescent="0.25">
      <c r="A1519" s="51"/>
      <c r="B1519" s="5"/>
      <c r="C1519" s="5"/>
      <c r="D1519" s="5"/>
      <c r="E1519" s="5"/>
      <c r="F1519" s="5"/>
      <c r="G1519" s="5"/>
      <c r="H1519" s="5"/>
      <c r="I1519" s="20"/>
      <c r="J1519" s="5"/>
      <c r="K1519" s="5"/>
      <c r="L1519" s="5"/>
      <c r="M1519" s="20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</row>
    <row r="1520" spans="1:28" x14ac:dyDescent="0.25">
      <c r="A1520" s="5"/>
      <c r="B1520" s="5"/>
      <c r="C1520" s="5"/>
      <c r="D1520" s="5"/>
      <c r="E1520" s="5"/>
      <c r="F1520" s="5"/>
      <c r="G1520" s="5"/>
      <c r="H1520" s="5"/>
      <c r="I1520" s="20"/>
      <c r="J1520" s="5"/>
      <c r="K1520" s="5"/>
      <c r="L1520" s="5"/>
      <c r="M1520" s="20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</row>
    <row r="1521" spans="1:28" x14ac:dyDescent="0.25">
      <c r="A1521" s="5"/>
      <c r="B1521" s="5"/>
      <c r="C1521" s="5"/>
      <c r="D1521" s="5"/>
      <c r="E1521" s="5"/>
      <c r="F1521" s="5"/>
      <c r="G1521" s="5"/>
      <c r="H1521" s="5"/>
      <c r="I1521" s="20"/>
      <c r="J1521" s="5"/>
      <c r="K1521" s="5"/>
      <c r="L1521" s="5"/>
      <c r="M1521" s="20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</row>
    <row r="1522" spans="1:28" x14ac:dyDescent="0.25">
      <c r="A1522" s="5"/>
      <c r="B1522" s="5"/>
      <c r="C1522" s="5"/>
      <c r="D1522" s="5"/>
      <c r="E1522" s="5"/>
      <c r="F1522" s="5"/>
      <c r="G1522" s="5"/>
      <c r="H1522" s="5"/>
      <c r="I1522" s="20"/>
      <c r="J1522" s="5"/>
      <c r="K1522" s="5"/>
      <c r="L1522" s="5"/>
      <c r="M1522" s="20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</row>
    <row r="1523" spans="1:28" x14ac:dyDescent="0.25">
      <c r="A1523" s="5"/>
      <c r="B1523" s="5"/>
      <c r="C1523" s="5"/>
      <c r="D1523" s="5"/>
      <c r="E1523" s="5"/>
      <c r="F1523" s="5"/>
      <c r="G1523" s="5"/>
      <c r="H1523" s="5"/>
      <c r="I1523" s="20"/>
      <c r="J1523" s="5"/>
      <c r="K1523" s="5"/>
      <c r="L1523" s="5"/>
      <c r="M1523" s="20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</row>
    <row r="1524" spans="1:28" x14ac:dyDescent="0.25">
      <c r="A1524" s="5"/>
      <c r="B1524" s="5"/>
      <c r="C1524" s="5"/>
      <c r="D1524" s="5"/>
      <c r="E1524" s="5"/>
      <c r="F1524" s="5"/>
      <c r="G1524" s="5"/>
      <c r="H1524" s="5"/>
      <c r="I1524" s="20"/>
      <c r="J1524" s="5"/>
      <c r="K1524" s="5"/>
      <c r="L1524" s="5"/>
      <c r="M1524" s="20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</row>
    <row r="1525" spans="1:28" x14ac:dyDescent="0.25">
      <c r="A1525" s="5"/>
      <c r="B1525" s="5"/>
      <c r="C1525" s="5"/>
      <c r="D1525" s="5"/>
      <c r="E1525" s="5"/>
      <c r="F1525" s="5"/>
      <c r="G1525" s="5"/>
      <c r="H1525" s="5"/>
      <c r="I1525" s="20"/>
      <c r="J1525" s="5"/>
      <c r="K1525" s="5"/>
      <c r="L1525" s="5"/>
      <c r="M1525" s="20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</row>
    <row r="1526" spans="1:28" x14ac:dyDescent="0.25">
      <c r="A1526" s="5"/>
      <c r="B1526" s="5"/>
      <c r="C1526" s="5"/>
      <c r="D1526" s="5"/>
      <c r="E1526" s="5"/>
      <c r="F1526" s="5"/>
      <c r="G1526" s="5"/>
      <c r="H1526" s="5"/>
      <c r="I1526" s="20"/>
      <c r="J1526" s="5"/>
      <c r="K1526" s="5"/>
      <c r="L1526" s="5"/>
      <c r="M1526" s="20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</row>
    <row r="1527" spans="1:28" ht="38.25" x14ac:dyDescent="0.25">
      <c r="A1527" s="71"/>
      <c r="B1527" s="4" t="s">
        <v>235</v>
      </c>
      <c r="C1527" s="4">
        <f>SUM(C1528:C1559)</f>
        <v>0</v>
      </c>
      <c r="D1527" s="4">
        <v>842</v>
      </c>
      <c r="E1527" s="4" t="s">
        <v>3</v>
      </c>
      <c r="F1527" s="4">
        <f>SUM(F1528:F1559)</f>
        <v>21</v>
      </c>
      <c r="G1527" s="16">
        <f>SUM(G1528:G1559)</f>
        <v>1</v>
      </c>
      <c r="H1527" s="16">
        <v>0</v>
      </c>
      <c r="I1527" s="15"/>
      <c r="J1527" s="16">
        <f>SUM(J1528:J1559)</f>
        <v>0</v>
      </c>
      <c r="K1527" s="16">
        <f>SUM(K1528:K1559)</f>
        <v>1</v>
      </c>
      <c r="L1527" s="16">
        <f>SUM(L1528:L1559)</f>
        <v>0</v>
      </c>
      <c r="M1527" s="15"/>
      <c r="N1527" s="16">
        <f>C1527+G1527+J1527</f>
        <v>1</v>
      </c>
      <c r="O1527" s="2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</row>
    <row r="1528" spans="1:28" x14ac:dyDescent="0.25">
      <c r="A1528" s="51" t="s">
        <v>1200</v>
      </c>
      <c r="B1528" s="6"/>
      <c r="C1528" s="6"/>
      <c r="D1528" s="6"/>
      <c r="E1528" s="6"/>
      <c r="F1528" s="6">
        <v>1</v>
      </c>
      <c r="G1528" s="6"/>
      <c r="H1528" s="6"/>
      <c r="I1528" s="19"/>
      <c r="J1528" s="6"/>
      <c r="K1528" s="6"/>
      <c r="L1528" s="6"/>
      <c r="M1528" s="19"/>
      <c r="N1528" s="6"/>
      <c r="O1528" s="6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</row>
    <row r="1529" spans="1:28" x14ac:dyDescent="0.25">
      <c r="A1529" s="51" t="s">
        <v>1201</v>
      </c>
      <c r="B1529" s="6"/>
      <c r="C1529" s="6"/>
      <c r="D1529" s="6"/>
      <c r="E1529" s="6"/>
      <c r="F1529" s="6">
        <v>1</v>
      </c>
      <c r="G1529" s="6"/>
      <c r="H1529" s="6"/>
      <c r="I1529" s="19"/>
      <c r="J1529" s="6"/>
      <c r="K1529" s="6"/>
      <c r="L1529" s="6"/>
      <c r="M1529" s="19"/>
      <c r="N1529" s="6"/>
      <c r="O1529" s="6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</row>
    <row r="1530" spans="1:28" x14ac:dyDescent="0.25">
      <c r="A1530" s="51" t="s">
        <v>1202</v>
      </c>
      <c r="B1530" s="6"/>
      <c r="C1530" s="6"/>
      <c r="D1530" s="6"/>
      <c r="E1530" s="6"/>
      <c r="F1530" s="6">
        <v>1</v>
      </c>
      <c r="G1530" s="6"/>
      <c r="H1530" s="6"/>
      <c r="I1530" s="19"/>
      <c r="J1530" s="6"/>
      <c r="K1530" s="6"/>
      <c r="L1530" s="6"/>
      <c r="M1530" s="19"/>
      <c r="N1530" s="6"/>
      <c r="O1530" s="6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</row>
    <row r="1531" spans="1:28" x14ac:dyDescent="0.25">
      <c r="A1531" s="51" t="s">
        <v>1203</v>
      </c>
      <c r="B1531" s="6"/>
      <c r="C1531" s="6"/>
      <c r="D1531" s="6"/>
      <c r="E1531" s="6"/>
      <c r="F1531" s="6">
        <v>1</v>
      </c>
      <c r="G1531" s="6"/>
      <c r="H1531" s="6"/>
      <c r="I1531" s="19"/>
      <c r="J1531" s="6"/>
      <c r="K1531" s="6"/>
      <c r="L1531" s="6"/>
      <c r="M1531" s="19"/>
      <c r="N1531" s="6"/>
      <c r="O1531" s="6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</row>
    <row r="1532" spans="1:28" x14ac:dyDescent="0.25">
      <c r="A1532" s="51" t="s">
        <v>1204</v>
      </c>
      <c r="B1532" s="6"/>
      <c r="C1532" s="6"/>
      <c r="D1532" s="6"/>
      <c r="E1532" s="6"/>
      <c r="F1532" s="6">
        <v>1</v>
      </c>
      <c r="G1532" s="6"/>
      <c r="H1532" s="6"/>
      <c r="I1532" s="19"/>
      <c r="J1532" s="6"/>
      <c r="K1532" s="6"/>
      <c r="L1532" s="6"/>
      <c r="M1532" s="19"/>
      <c r="N1532" s="6"/>
      <c r="O1532" s="6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</row>
    <row r="1533" spans="1:28" x14ac:dyDescent="0.25">
      <c r="A1533" s="51" t="s">
        <v>1873</v>
      </c>
      <c r="B1533" s="6"/>
      <c r="C1533" s="6"/>
      <c r="D1533" s="6"/>
      <c r="E1533" s="6"/>
      <c r="F1533" s="6">
        <v>1</v>
      </c>
      <c r="G1533" s="6"/>
      <c r="H1533" s="6"/>
      <c r="I1533" s="19"/>
      <c r="J1533" s="6"/>
      <c r="K1533" s="6"/>
      <c r="L1533" s="6"/>
      <c r="M1533" s="19"/>
      <c r="N1533" s="6"/>
      <c r="O1533" s="6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</row>
    <row r="1534" spans="1:28" x14ac:dyDescent="0.25">
      <c r="A1534" s="51" t="s">
        <v>1205</v>
      </c>
      <c r="B1534" s="6"/>
      <c r="C1534" s="6"/>
      <c r="D1534" s="6"/>
      <c r="E1534" s="6"/>
      <c r="F1534" s="6">
        <v>1</v>
      </c>
      <c r="G1534" s="6"/>
      <c r="H1534" s="6"/>
      <c r="I1534" s="19"/>
      <c r="J1534" s="6"/>
      <c r="K1534" s="6"/>
      <c r="L1534" s="6"/>
      <c r="M1534" s="19"/>
      <c r="N1534" s="6"/>
      <c r="O1534" s="6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</row>
    <row r="1535" spans="1:28" x14ac:dyDescent="0.25">
      <c r="A1535" s="51" t="s">
        <v>1206</v>
      </c>
      <c r="B1535" s="6"/>
      <c r="C1535" s="6"/>
      <c r="D1535" s="6"/>
      <c r="E1535" s="6"/>
      <c r="F1535" s="6">
        <v>1</v>
      </c>
      <c r="G1535" s="6"/>
      <c r="H1535" s="6"/>
      <c r="I1535" s="19"/>
      <c r="J1535" s="6"/>
      <c r="K1535" s="6"/>
      <c r="L1535" s="6"/>
      <c r="M1535" s="19"/>
      <c r="N1535" s="6"/>
      <c r="O1535" s="6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</row>
    <row r="1536" spans="1:28" x14ac:dyDescent="0.25">
      <c r="A1536" s="51" t="s">
        <v>1207</v>
      </c>
      <c r="B1536" s="6"/>
      <c r="C1536" s="6"/>
      <c r="D1536" s="6"/>
      <c r="E1536" s="6"/>
      <c r="F1536" s="6"/>
      <c r="G1536" s="6">
        <v>1</v>
      </c>
      <c r="H1536" s="6"/>
      <c r="I1536" s="19"/>
      <c r="J1536" s="6"/>
      <c r="K1536" s="6"/>
      <c r="L1536" s="6"/>
      <c r="M1536" s="19" t="s">
        <v>1921</v>
      </c>
      <c r="N1536" s="6"/>
      <c r="O1536" s="6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</row>
    <row r="1537" spans="1:28" x14ac:dyDescent="0.25">
      <c r="A1537" s="51" t="s">
        <v>1208</v>
      </c>
      <c r="B1537" s="6"/>
      <c r="C1537" s="6"/>
      <c r="D1537" s="6"/>
      <c r="E1537" s="6"/>
      <c r="F1537" s="6">
        <v>1</v>
      </c>
      <c r="G1537" s="6"/>
      <c r="H1537" s="6"/>
      <c r="I1537" s="19"/>
      <c r="J1537" s="6"/>
      <c r="K1537" s="6"/>
      <c r="L1537" s="6"/>
      <c r="M1537" s="19"/>
      <c r="N1537" s="6"/>
      <c r="O1537" s="6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</row>
    <row r="1538" spans="1:28" x14ac:dyDescent="0.25">
      <c r="A1538" s="51" t="s">
        <v>1940</v>
      </c>
      <c r="B1538" s="6"/>
      <c r="C1538" s="6"/>
      <c r="D1538" s="6"/>
      <c r="E1538" s="6"/>
      <c r="F1538" s="6">
        <v>1</v>
      </c>
      <c r="G1538" s="6"/>
      <c r="H1538" s="6"/>
      <c r="I1538" s="19"/>
      <c r="J1538" s="6"/>
      <c r="K1538" s="6">
        <v>1</v>
      </c>
      <c r="L1538" s="6"/>
      <c r="M1538" s="19" t="s">
        <v>1731</v>
      </c>
      <c r="N1538" s="6"/>
      <c r="O1538" s="6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</row>
    <row r="1539" spans="1:28" x14ac:dyDescent="0.25">
      <c r="A1539" s="51" t="s">
        <v>1209</v>
      </c>
      <c r="B1539" s="5"/>
      <c r="C1539" s="5"/>
      <c r="D1539" s="5"/>
      <c r="E1539" s="5"/>
      <c r="F1539" s="5">
        <v>1</v>
      </c>
      <c r="G1539" s="5"/>
      <c r="H1539" s="5"/>
      <c r="I1539" s="20"/>
      <c r="J1539" s="5"/>
      <c r="K1539" s="5"/>
      <c r="L1539" s="5"/>
      <c r="M1539" s="20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</row>
    <row r="1540" spans="1:28" x14ac:dyDescent="0.25">
      <c r="A1540" s="51" t="s">
        <v>1210</v>
      </c>
      <c r="B1540" s="5"/>
      <c r="C1540" s="5"/>
      <c r="D1540" s="5"/>
      <c r="E1540" s="5"/>
      <c r="F1540" s="5">
        <v>1</v>
      </c>
      <c r="G1540" s="5"/>
      <c r="H1540" s="5"/>
      <c r="I1540" s="20"/>
      <c r="J1540" s="5"/>
      <c r="K1540" s="5"/>
      <c r="L1540" s="5"/>
      <c r="M1540" s="20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</row>
    <row r="1541" spans="1:28" x14ac:dyDescent="0.25">
      <c r="A1541" s="51" t="s">
        <v>1211</v>
      </c>
      <c r="B1541" s="5"/>
      <c r="C1541" s="5"/>
      <c r="D1541" s="5"/>
      <c r="E1541" s="5"/>
      <c r="F1541" s="5">
        <v>1</v>
      </c>
      <c r="G1541" s="5"/>
      <c r="H1541" s="5"/>
      <c r="I1541" s="20"/>
      <c r="J1541" s="5"/>
      <c r="K1541" s="5"/>
      <c r="L1541" s="5"/>
      <c r="M1541" s="20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</row>
    <row r="1542" spans="1:28" x14ac:dyDescent="0.25">
      <c r="A1542" s="51" t="s">
        <v>1683</v>
      </c>
      <c r="B1542" s="5"/>
      <c r="C1542" s="5"/>
      <c r="D1542" s="5"/>
      <c r="E1542" s="5"/>
      <c r="F1542" s="5">
        <v>1</v>
      </c>
      <c r="G1542" s="5"/>
      <c r="H1542" s="5"/>
      <c r="I1542" s="20"/>
      <c r="J1542" s="5"/>
      <c r="K1542" s="5"/>
      <c r="L1542" s="5"/>
      <c r="M1542" s="20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</row>
    <row r="1543" spans="1:28" x14ac:dyDescent="0.25">
      <c r="A1543" s="51" t="s">
        <v>1212</v>
      </c>
      <c r="B1543" s="5"/>
      <c r="C1543" s="5"/>
      <c r="D1543" s="5"/>
      <c r="E1543" s="5"/>
      <c r="F1543" s="5">
        <v>1</v>
      </c>
      <c r="G1543" s="5"/>
      <c r="H1543" s="5"/>
      <c r="I1543" s="20"/>
      <c r="J1543" s="5"/>
      <c r="K1543" s="5"/>
      <c r="L1543" s="5"/>
      <c r="M1543" s="20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</row>
    <row r="1544" spans="1:28" x14ac:dyDescent="0.25">
      <c r="A1544" s="51" t="s">
        <v>1213</v>
      </c>
      <c r="B1544" s="5"/>
      <c r="C1544" s="5"/>
      <c r="D1544" s="5"/>
      <c r="E1544" s="5"/>
      <c r="F1544" s="5">
        <v>1</v>
      </c>
      <c r="G1544" s="5"/>
      <c r="H1544" s="5"/>
      <c r="I1544" s="20"/>
      <c r="J1544" s="5"/>
      <c r="K1544" s="5"/>
      <c r="L1544" s="5"/>
      <c r="M1544" s="20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</row>
    <row r="1545" spans="1:28" x14ac:dyDescent="0.25">
      <c r="A1545" s="51" t="s">
        <v>1214</v>
      </c>
      <c r="B1545" s="5"/>
      <c r="C1545" s="5"/>
      <c r="D1545" s="5"/>
      <c r="E1545" s="5"/>
      <c r="F1545" s="5">
        <v>1</v>
      </c>
      <c r="G1545" s="5"/>
      <c r="H1545" s="5"/>
      <c r="I1545" s="20"/>
      <c r="J1545" s="5"/>
      <c r="K1545" s="5"/>
      <c r="L1545" s="5"/>
      <c r="M1545" s="20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</row>
    <row r="1546" spans="1:28" x14ac:dyDescent="0.25">
      <c r="A1546" s="51" t="s">
        <v>1215</v>
      </c>
      <c r="B1546" s="5"/>
      <c r="C1546" s="5"/>
      <c r="D1546" s="5"/>
      <c r="E1546" s="5"/>
      <c r="F1546" s="5">
        <v>1</v>
      </c>
      <c r="G1546" s="5"/>
      <c r="H1546" s="5"/>
      <c r="I1546" s="20"/>
      <c r="J1546" s="5"/>
      <c r="K1546" s="5"/>
      <c r="L1546" s="5"/>
      <c r="M1546" s="20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</row>
    <row r="1547" spans="1:28" x14ac:dyDescent="0.25">
      <c r="A1547" s="51" t="s">
        <v>1216</v>
      </c>
      <c r="B1547" s="5"/>
      <c r="C1547" s="5"/>
      <c r="D1547" s="5"/>
      <c r="E1547" s="5"/>
      <c r="F1547" s="5">
        <v>1</v>
      </c>
      <c r="G1547" s="5"/>
      <c r="H1547" s="5"/>
      <c r="I1547" s="20"/>
      <c r="J1547" s="5"/>
      <c r="K1547" s="5"/>
      <c r="L1547" s="5"/>
      <c r="M1547" s="20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</row>
    <row r="1548" spans="1:28" x14ac:dyDescent="0.25">
      <c r="A1548" s="51" t="s">
        <v>1217</v>
      </c>
      <c r="B1548" s="5"/>
      <c r="C1548" s="5"/>
      <c r="D1548" s="5"/>
      <c r="E1548" s="5"/>
      <c r="F1548" s="5">
        <v>1</v>
      </c>
      <c r="G1548" s="5"/>
      <c r="H1548" s="5"/>
      <c r="I1548" s="20"/>
      <c r="J1548" s="5"/>
      <c r="K1548" s="5"/>
      <c r="L1548" s="5"/>
      <c r="M1548" s="20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</row>
    <row r="1549" spans="1:28" x14ac:dyDescent="0.25">
      <c r="A1549" s="51" t="s">
        <v>1218</v>
      </c>
      <c r="B1549" s="5"/>
      <c r="C1549" s="5"/>
      <c r="D1549" s="5"/>
      <c r="E1549" s="5"/>
      <c r="F1549" s="5">
        <v>1</v>
      </c>
      <c r="G1549" s="5"/>
      <c r="H1549" s="5"/>
      <c r="I1549" s="20"/>
      <c r="J1549" s="5"/>
      <c r="K1549" s="5"/>
      <c r="L1549" s="5"/>
      <c r="M1549" s="20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</row>
    <row r="1550" spans="1:28" x14ac:dyDescent="0.25">
      <c r="A1550" s="6"/>
      <c r="B1550" s="5"/>
      <c r="C1550" s="5"/>
      <c r="D1550" s="5"/>
      <c r="E1550" s="5"/>
      <c r="F1550" s="5"/>
      <c r="G1550" s="5"/>
      <c r="H1550" s="5"/>
      <c r="I1550" s="20"/>
      <c r="J1550" s="5"/>
      <c r="K1550" s="5"/>
      <c r="L1550" s="5"/>
      <c r="M1550" s="20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</row>
    <row r="1551" spans="1:28" x14ac:dyDescent="0.25">
      <c r="A1551" s="51"/>
      <c r="B1551" s="5"/>
      <c r="C1551" s="5"/>
      <c r="D1551" s="5"/>
      <c r="E1551" s="5"/>
      <c r="F1551" s="5"/>
      <c r="G1551" s="5"/>
      <c r="H1551" s="5"/>
      <c r="I1551" s="20"/>
      <c r="J1551" s="5"/>
      <c r="K1551" s="5"/>
      <c r="L1551" s="5"/>
      <c r="M1551" s="20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</row>
    <row r="1552" spans="1:28" x14ac:dyDescent="0.25">
      <c r="A1552" s="51"/>
      <c r="B1552" s="5"/>
      <c r="C1552" s="5"/>
      <c r="D1552" s="5"/>
      <c r="E1552" s="5"/>
      <c r="F1552" s="5"/>
      <c r="G1552" s="5"/>
      <c r="H1552" s="5"/>
      <c r="I1552" s="20"/>
      <c r="J1552" s="5"/>
      <c r="K1552" s="5"/>
      <c r="L1552" s="5"/>
      <c r="M1552" s="20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</row>
    <row r="1553" spans="1:28" x14ac:dyDescent="0.25">
      <c r="A1553" s="5"/>
      <c r="B1553" s="5"/>
      <c r="C1553" s="5"/>
      <c r="D1553" s="5"/>
      <c r="E1553" s="5"/>
      <c r="F1553" s="5"/>
      <c r="G1553" s="5"/>
      <c r="H1553" s="5"/>
      <c r="I1553" s="20"/>
      <c r="J1553" s="5"/>
      <c r="K1553" s="5"/>
      <c r="L1553" s="5"/>
      <c r="M1553" s="20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</row>
    <row r="1554" spans="1:28" x14ac:dyDescent="0.25">
      <c r="A1554" s="5"/>
      <c r="B1554" s="5"/>
      <c r="C1554" s="5"/>
      <c r="D1554" s="5"/>
      <c r="E1554" s="5"/>
      <c r="F1554" s="5"/>
      <c r="G1554" s="5"/>
      <c r="H1554" s="5"/>
      <c r="I1554" s="20"/>
      <c r="J1554" s="5"/>
      <c r="K1554" s="5"/>
      <c r="L1554" s="5"/>
      <c r="M1554" s="20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</row>
    <row r="1555" spans="1:28" x14ac:dyDescent="0.25">
      <c r="A1555" s="5"/>
      <c r="B1555" s="5"/>
      <c r="C1555" s="5"/>
      <c r="D1555" s="5"/>
      <c r="E1555" s="5"/>
      <c r="F1555" s="5"/>
      <c r="G1555" s="5"/>
      <c r="H1555" s="5"/>
      <c r="I1555" s="20"/>
      <c r="J1555" s="5"/>
      <c r="K1555" s="5"/>
      <c r="L1555" s="5"/>
      <c r="M1555" s="20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</row>
    <row r="1556" spans="1:28" x14ac:dyDescent="0.25">
      <c r="A1556" s="5"/>
      <c r="B1556" s="5"/>
      <c r="C1556" s="5"/>
      <c r="D1556" s="5"/>
      <c r="E1556" s="5"/>
      <c r="F1556" s="5"/>
      <c r="G1556" s="5"/>
      <c r="H1556" s="5"/>
      <c r="I1556" s="20"/>
      <c r="J1556" s="5"/>
      <c r="K1556" s="5"/>
      <c r="L1556" s="5"/>
      <c r="M1556" s="20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</row>
    <row r="1557" spans="1:28" x14ac:dyDescent="0.25">
      <c r="A1557" s="5"/>
      <c r="B1557" s="5"/>
      <c r="C1557" s="5"/>
      <c r="D1557" s="5"/>
      <c r="E1557" s="5"/>
      <c r="F1557" s="5"/>
      <c r="G1557" s="5"/>
      <c r="H1557" s="5"/>
      <c r="I1557" s="20"/>
      <c r="J1557" s="5"/>
      <c r="K1557" s="5"/>
      <c r="L1557" s="5"/>
      <c r="M1557" s="20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</row>
    <row r="1558" spans="1:28" x14ac:dyDescent="0.25">
      <c r="A1558" s="5"/>
      <c r="B1558" s="5"/>
      <c r="C1558" s="5"/>
      <c r="D1558" s="5"/>
      <c r="E1558" s="5"/>
      <c r="F1558" s="5"/>
      <c r="G1558" s="5"/>
      <c r="H1558" s="5"/>
      <c r="I1558" s="20"/>
      <c r="J1558" s="5"/>
      <c r="K1558" s="5"/>
      <c r="L1558" s="5"/>
      <c r="M1558" s="20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</row>
    <row r="1559" spans="1:28" x14ac:dyDescent="0.25">
      <c r="A1559" s="5"/>
      <c r="B1559" s="5"/>
      <c r="C1559" s="5"/>
      <c r="D1559" s="5"/>
      <c r="E1559" s="5"/>
      <c r="F1559" s="5"/>
      <c r="G1559" s="5"/>
      <c r="H1559" s="5"/>
      <c r="I1559" s="20"/>
      <c r="J1559" s="5"/>
      <c r="K1559" s="5"/>
      <c r="L1559" s="5"/>
      <c r="M1559" s="20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</row>
    <row r="1560" spans="1:28" ht="25.5" x14ac:dyDescent="0.25">
      <c r="A1560" s="71"/>
      <c r="B1560" s="4" t="s">
        <v>235</v>
      </c>
      <c r="C1560" s="4">
        <f>SUM(C1561:C1578)</f>
        <v>0</v>
      </c>
      <c r="D1560" s="4">
        <v>941</v>
      </c>
      <c r="E1560" s="4" t="s">
        <v>1219</v>
      </c>
      <c r="F1560" s="4">
        <f>SUM(F1561:F1578)</f>
        <v>18</v>
      </c>
      <c r="G1560" s="16">
        <f>SUM(G1561:G1578)</f>
        <v>0</v>
      </c>
      <c r="H1560" s="16">
        <v>0</v>
      </c>
      <c r="I1560" s="15"/>
      <c r="J1560" s="16">
        <f>SUM(J1561+J1562+J1563+J1564+J1565+J1566+J1567+J1568+J1569+J1570+J1571+J1572+J1573+J1574+J1575+J1576+J1577+J1578)</f>
        <v>0</v>
      </c>
      <c r="K1560" s="16">
        <f>SUM(K1561:K1578)</f>
        <v>0</v>
      </c>
      <c r="L1560" s="16">
        <f>SUM(L1561:L1578)</f>
        <v>0</v>
      </c>
      <c r="M1560" s="15"/>
      <c r="N1560" s="16">
        <f>C1560+G1560+J1560</f>
        <v>0</v>
      </c>
      <c r="O1560" s="2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</row>
    <row r="1561" spans="1:28" x14ac:dyDescent="0.25">
      <c r="A1561" s="51" t="s">
        <v>1220</v>
      </c>
      <c r="B1561" s="6"/>
      <c r="C1561" s="6"/>
      <c r="D1561" s="6"/>
      <c r="E1561" s="6"/>
      <c r="F1561" s="6">
        <v>1</v>
      </c>
      <c r="G1561" s="6"/>
      <c r="H1561" s="6"/>
      <c r="I1561" s="19"/>
      <c r="J1561" s="6"/>
      <c r="K1561" s="6"/>
      <c r="L1561" s="6"/>
      <c r="M1561" s="19"/>
      <c r="N1561" s="6"/>
      <c r="O1561" s="6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</row>
    <row r="1562" spans="1:28" x14ac:dyDescent="0.25">
      <c r="A1562" s="51" t="s">
        <v>1221</v>
      </c>
      <c r="B1562" s="6"/>
      <c r="C1562" s="6"/>
      <c r="D1562" s="6"/>
      <c r="E1562" s="6"/>
      <c r="F1562" s="6">
        <v>1</v>
      </c>
      <c r="G1562" s="6"/>
      <c r="H1562" s="6"/>
      <c r="I1562" s="19"/>
      <c r="J1562" s="6"/>
      <c r="K1562" s="6"/>
      <c r="L1562" s="6"/>
      <c r="M1562" s="19"/>
      <c r="N1562" s="6"/>
      <c r="O1562" s="6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</row>
    <row r="1563" spans="1:28" x14ac:dyDescent="0.25">
      <c r="A1563" s="51" t="s">
        <v>1222</v>
      </c>
      <c r="B1563" s="6"/>
      <c r="C1563" s="6"/>
      <c r="D1563" s="6"/>
      <c r="E1563" s="6"/>
      <c r="F1563" s="6">
        <v>1</v>
      </c>
      <c r="G1563" s="6"/>
      <c r="H1563" s="6"/>
      <c r="I1563" s="19"/>
      <c r="J1563" s="6"/>
      <c r="K1563" s="6"/>
      <c r="L1563" s="6"/>
      <c r="M1563" s="19"/>
      <c r="N1563" s="6"/>
      <c r="O1563" s="6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</row>
    <row r="1564" spans="1:28" x14ac:dyDescent="0.25">
      <c r="A1564" s="51" t="s">
        <v>1223</v>
      </c>
      <c r="B1564" s="6"/>
      <c r="C1564" s="6"/>
      <c r="D1564" s="6"/>
      <c r="E1564" s="6"/>
      <c r="F1564" s="6">
        <v>1</v>
      </c>
      <c r="G1564" s="6"/>
      <c r="H1564" s="6"/>
      <c r="I1564" s="19"/>
      <c r="J1564" s="6"/>
      <c r="K1564" s="6"/>
      <c r="L1564" s="6"/>
      <c r="M1564" s="19"/>
      <c r="N1564" s="6"/>
      <c r="O1564" s="6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</row>
    <row r="1565" spans="1:28" x14ac:dyDescent="0.25">
      <c r="A1565" s="51" t="s">
        <v>1224</v>
      </c>
      <c r="B1565" s="6"/>
      <c r="C1565" s="6"/>
      <c r="D1565" s="6"/>
      <c r="E1565" s="6"/>
      <c r="F1565" s="6">
        <v>1</v>
      </c>
      <c r="G1565" s="6"/>
      <c r="H1565" s="6"/>
      <c r="I1565" s="19"/>
      <c r="J1565" s="6"/>
      <c r="K1565" s="6"/>
      <c r="L1565" s="6"/>
      <c r="M1565" s="19"/>
      <c r="N1565" s="6"/>
      <c r="O1565" s="6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</row>
    <row r="1566" spans="1:28" x14ac:dyDescent="0.25">
      <c r="A1566" s="51" t="s">
        <v>1225</v>
      </c>
      <c r="B1566" s="6"/>
      <c r="C1566" s="6"/>
      <c r="D1566" s="6"/>
      <c r="E1566" s="6"/>
      <c r="F1566" s="6">
        <v>1</v>
      </c>
      <c r="G1566" s="6"/>
      <c r="H1566" s="6"/>
      <c r="I1566" s="19"/>
      <c r="J1566" s="6"/>
      <c r="K1566" s="6"/>
      <c r="L1566" s="6"/>
      <c r="M1566" s="19"/>
      <c r="N1566" s="6"/>
      <c r="O1566" s="6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</row>
    <row r="1567" spans="1:28" x14ac:dyDescent="0.25">
      <c r="A1567" s="51" t="s">
        <v>1226</v>
      </c>
      <c r="B1567" s="6"/>
      <c r="C1567" s="6"/>
      <c r="D1567" s="6"/>
      <c r="E1567" s="6"/>
      <c r="F1567" s="6">
        <v>1</v>
      </c>
      <c r="G1567" s="6"/>
      <c r="H1567" s="6"/>
      <c r="I1567" s="19"/>
      <c r="J1567" s="6"/>
      <c r="K1567" s="6"/>
      <c r="L1567" s="6"/>
      <c r="M1567" s="19"/>
      <c r="N1567" s="6"/>
      <c r="O1567" s="6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</row>
    <row r="1568" spans="1:28" x14ac:dyDescent="0.25">
      <c r="A1568" s="51" t="s">
        <v>1227</v>
      </c>
      <c r="B1568" s="6"/>
      <c r="C1568" s="6"/>
      <c r="D1568" s="6"/>
      <c r="E1568" s="6"/>
      <c r="F1568" s="6">
        <v>1</v>
      </c>
      <c r="G1568" s="6"/>
      <c r="H1568" s="6"/>
      <c r="I1568" s="19"/>
      <c r="J1568" s="6"/>
      <c r="K1568" s="6"/>
      <c r="L1568" s="6"/>
      <c r="M1568" s="19"/>
      <c r="N1568" s="6"/>
      <c r="O1568" s="6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</row>
    <row r="1569" spans="1:28" x14ac:dyDescent="0.25">
      <c r="A1569" s="51" t="s">
        <v>1228</v>
      </c>
      <c r="B1569" s="6"/>
      <c r="C1569" s="6"/>
      <c r="D1569" s="6"/>
      <c r="E1569" s="6"/>
      <c r="F1569" s="6">
        <v>1</v>
      </c>
      <c r="G1569" s="6"/>
      <c r="H1569" s="6"/>
      <c r="I1569" s="19"/>
      <c r="J1569" s="6"/>
      <c r="K1569" s="6"/>
      <c r="L1569" s="6"/>
      <c r="M1569" s="19"/>
      <c r="N1569" s="6"/>
      <c r="O1569" s="6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</row>
    <row r="1570" spans="1:28" x14ac:dyDescent="0.25">
      <c r="A1570" s="51" t="s">
        <v>1229</v>
      </c>
      <c r="B1570" s="6"/>
      <c r="C1570" s="6"/>
      <c r="D1570" s="6"/>
      <c r="E1570" s="6"/>
      <c r="F1570" s="6">
        <v>1</v>
      </c>
      <c r="G1570" s="6"/>
      <c r="H1570" s="6"/>
      <c r="I1570" s="19"/>
      <c r="J1570" s="6"/>
      <c r="K1570" s="6"/>
      <c r="L1570" s="6"/>
      <c r="M1570" s="19"/>
      <c r="N1570" s="6"/>
      <c r="O1570" s="6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</row>
    <row r="1571" spans="1:28" x14ac:dyDescent="0.25">
      <c r="A1571" s="51" t="s">
        <v>1230</v>
      </c>
      <c r="B1571" s="6"/>
      <c r="C1571" s="6"/>
      <c r="D1571" s="6"/>
      <c r="E1571" s="6"/>
      <c r="F1571" s="6">
        <v>1</v>
      </c>
      <c r="G1571" s="6"/>
      <c r="H1571" s="6"/>
      <c r="I1571" s="19"/>
      <c r="J1571" s="6"/>
      <c r="K1571" s="6"/>
      <c r="L1571" s="6"/>
      <c r="M1571" s="19"/>
      <c r="N1571" s="6"/>
      <c r="O1571" s="6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</row>
    <row r="1572" spans="1:28" x14ac:dyDescent="0.25">
      <c r="A1572" s="51" t="s">
        <v>1231</v>
      </c>
      <c r="B1572" s="5"/>
      <c r="C1572" s="5"/>
      <c r="D1572" s="5"/>
      <c r="E1572" s="5"/>
      <c r="F1572" s="5">
        <v>1</v>
      </c>
      <c r="G1572" s="5"/>
      <c r="H1572" s="5"/>
      <c r="I1572" s="20"/>
      <c r="J1572" s="5"/>
      <c r="K1572" s="5"/>
      <c r="L1572" s="5"/>
      <c r="M1572" s="20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</row>
    <row r="1573" spans="1:28" x14ac:dyDescent="0.25">
      <c r="A1573" s="51" t="s">
        <v>1232</v>
      </c>
      <c r="B1573" s="5"/>
      <c r="C1573" s="5"/>
      <c r="D1573" s="5"/>
      <c r="E1573" s="5"/>
      <c r="F1573" s="5">
        <v>1</v>
      </c>
      <c r="G1573" s="5"/>
      <c r="H1573" s="5"/>
      <c r="I1573" s="20"/>
      <c r="J1573" s="5"/>
      <c r="K1573" s="5"/>
      <c r="L1573" s="5"/>
      <c r="M1573" s="20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</row>
    <row r="1574" spans="1:28" x14ac:dyDescent="0.25">
      <c r="A1574" s="51" t="s">
        <v>1233</v>
      </c>
      <c r="B1574" s="5"/>
      <c r="C1574" s="5"/>
      <c r="D1574" s="5"/>
      <c r="E1574" s="5"/>
      <c r="F1574" s="5">
        <v>1</v>
      </c>
      <c r="G1574" s="5"/>
      <c r="H1574" s="5"/>
      <c r="I1574" s="20"/>
      <c r="J1574" s="5"/>
      <c r="K1574" s="5"/>
      <c r="L1574" s="5"/>
      <c r="M1574" s="20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</row>
    <row r="1575" spans="1:28" x14ac:dyDescent="0.25">
      <c r="A1575" s="51" t="s">
        <v>1234</v>
      </c>
      <c r="B1575" s="5"/>
      <c r="C1575" s="5"/>
      <c r="D1575" s="5"/>
      <c r="E1575" s="5"/>
      <c r="F1575" s="5">
        <v>1</v>
      </c>
      <c r="G1575" s="5"/>
      <c r="H1575" s="5"/>
      <c r="I1575" s="20"/>
      <c r="J1575" s="5"/>
      <c r="K1575" s="5"/>
      <c r="L1575" s="5"/>
      <c r="M1575" s="20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</row>
    <row r="1576" spans="1:28" x14ac:dyDescent="0.25">
      <c r="A1576" s="51" t="s">
        <v>1235</v>
      </c>
      <c r="B1576" s="5"/>
      <c r="C1576" s="5"/>
      <c r="D1576" s="5"/>
      <c r="E1576" s="5"/>
      <c r="F1576" s="5">
        <v>1</v>
      </c>
      <c r="G1576" s="5"/>
      <c r="H1576" s="5"/>
      <c r="I1576" s="20"/>
      <c r="J1576" s="5"/>
      <c r="K1576" s="5"/>
      <c r="L1576" s="5"/>
      <c r="M1576" s="20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</row>
    <row r="1577" spans="1:28" x14ac:dyDescent="0.25">
      <c r="A1577" s="51" t="s">
        <v>1236</v>
      </c>
      <c r="B1577" s="5"/>
      <c r="C1577" s="5"/>
      <c r="D1577" s="5"/>
      <c r="E1577" s="5"/>
      <c r="F1577" s="5">
        <v>1</v>
      </c>
      <c r="G1577" s="5"/>
      <c r="H1577" s="5"/>
      <c r="I1577" s="20"/>
      <c r="J1577" s="5"/>
      <c r="K1577" s="5"/>
      <c r="L1577" s="5"/>
      <c r="M1577" s="20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</row>
    <row r="1578" spans="1:28" x14ac:dyDescent="0.25">
      <c r="A1578" s="51" t="s">
        <v>1237</v>
      </c>
      <c r="B1578" s="5"/>
      <c r="C1578" s="5"/>
      <c r="D1578" s="5"/>
      <c r="E1578" s="5"/>
      <c r="F1578" s="5">
        <v>1</v>
      </c>
      <c r="G1578" s="5"/>
      <c r="H1578" s="5"/>
      <c r="I1578" s="20"/>
      <c r="J1578" s="5"/>
      <c r="K1578" s="5"/>
      <c r="L1578" s="5"/>
      <c r="M1578" s="20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</row>
    <row r="1579" spans="1:28" ht="45" x14ac:dyDescent="0.25">
      <c r="A1579" s="75" t="s">
        <v>1304</v>
      </c>
      <c r="B1579" s="76" t="s">
        <v>346</v>
      </c>
      <c r="C1579" s="4">
        <f>SUM(C1580:C1615)</f>
        <v>0</v>
      </c>
      <c r="D1579" s="4" t="s">
        <v>1305</v>
      </c>
      <c r="E1579" s="76" t="s">
        <v>346</v>
      </c>
      <c r="F1579" s="4">
        <f>SUM(F1580:F1615)</f>
        <v>6</v>
      </c>
      <c r="G1579" s="16">
        <f>SUM(G1580:G1615)</f>
        <v>3</v>
      </c>
      <c r="H1579" s="16">
        <v>0</v>
      </c>
      <c r="I1579" s="15"/>
      <c r="J1579" s="16">
        <f>SUM(J1580:J1615)</f>
        <v>27</v>
      </c>
      <c r="K1579" s="16">
        <f>SUM(K1580:K1615)</f>
        <v>0</v>
      </c>
      <c r="L1579" s="16">
        <f>SUM(L1580:L1615)</f>
        <v>0</v>
      </c>
      <c r="M1579" s="15"/>
      <c r="N1579" s="16">
        <f>C1579+G1579+J1579</f>
        <v>30</v>
      </c>
      <c r="O1579" s="2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</row>
    <row r="1580" spans="1:28" x14ac:dyDescent="0.25">
      <c r="A1580" s="51" t="s">
        <v>1306</v>
      </c>
      <c r="B1580" s="77"/>
      <c r="C1580" s="5"/>
      <c r="D1580" s="5"/>
      <c r="E1580" s="5"/>
      <c r="F1580" s="5"/>
      <c r="G1580" s="5"/>
      <c r="H1580" s="5"/>
      <c r="I1580" s="20"/>
      <c r="J1580" s="5">
        <v>1</v>
      </c>
      <c r="K1580" s="5"/>
      <c r="L1580" s="5"/>
      <c r="M1580" s="20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</row>
    <row r="1581" spans="1:28" x14ac:dyDescent="0.25">
      <c r="A1581" s="51" t="s">
        <v>1307</v>
      </c>
      <c r="B1581" s="77"/>
      <c r="C1581" s="5"/>
      <c r="D1581" s="5"/>
      <c r="E1581" s="5"/>
      <c r="F1581" s="5"/>
      <c r="G1581" s="5"/>
      <c r="H1581" s="5"/>
      <c r="I1581" s="20"/>
      <c r="J1581" s="5">
        <v>1</v>
      </c>
      <c r="K1581" s="5"/>
      <c r="L1581" s="5"/>
      <c r="M1581" s="20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</row>
    <row r="1582" spans="1:28" x14ac:dyDescent="0.25">
      <c r="A1582" s="51" t="s">
        <v>1308</v>
      </c>
      <c r="B1582" s="77"/>
      <c r="C1582" s="5"/>
      <c r="D1582" s="5"/>
      <c r="E1582" s="5"/>
      <c r="F1582" s="5"/>
      <c r="G1582" s="5"/>
      <c r="H1582" s="5"/>
      <c r="I1582" s="20"/>
      <c r="J1582" s="5">
        <v>1</v>
      </c>
      <c r="K1582" s="5"/>
      <c r="L1582" s="5"/>
      <c r="M1582" s="20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</row>
    <row r="1583" spans="1:28" x14ac:dyDescent="0.25">
      <c r="A1583" s="6" t="s">
        <v>1309</v>
      </c>
      <c r="B1583" s="77"/>
      <c r="C1583" s="5"/>
      <c r="D1583" s="5"/>
      <c r="E1583" s="5"/>
      <c r="F1583" s="5"/>
      <c r="G1583" s="5"/>
      <c r="H1583" s="5"/>
      <c r="I1583" s="20"/>
      <c r="J1583" s="5">
        <v>1</v>
      </c>
      <c r="K1583" s="5"/>
      <c r="L1583" s="5"/>
      <c r="M1583" s="20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</row>
    <row r="1584" spans="1:28" x14ac:dyDescent="0.25">
      <c r="A1584" s="51" t="s">
        <v>1310</v>
      </c>
      <c r="B1584" s="77"/>
      <c r="C1584" s="5"/>
      <c r="D1584" s="5"/>
      <c r="E1584" s="5"/>
      <c r="F1584" s="5"/>
      <c r="G1584" s="5"/>
      <c r="H1584" s="5"/>
      <c r="I1584" s="20"/>
      <c r="J1584" s="5">
        <v>1</v>
      </c>
      <c r="K1584" s="5"/>
      <c r="L1584" s="5"/>
      <c r="M1584" s="20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</row>
    <row r="1585" spans="1:28" x14ac:dyDescent="0.25">
      <c r="A1585" s="51" t="s">
        <v>1311</v>
      </c>
      <c r="B1585" s="77"/>
      <c r="C1585" s="5"/>
      <c r="D1585" s="5"/>
      <c r="E1585" s="5"/>
      <c r="F1585" s="5"/>
      <c r="G1585" s="5"/>
      <c r="H1585" s="5"/>
      <c r="I1585" s="20"/>
      <c r="J1585" s="5">
        <v>1</v>
      </c>
      <c r="K1585" s="5"/>
      <c r="L1585" s="5"/>
      <c r="M1585" s="20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</row>
    <row r="1586" spans="1:28" x14ac:dyDescent="0.25">
      <c r="A1586" s="6" t="s">
        <v>1312</v>
      </c>
      <c r="B1586" s="77"/>
      <c r="C1586" s="5"/>
      <c r="D1586" s="5"/>
      <c r="E1586" s="5"/>
      <c r="F1586" s="5"/>
      <c r="G1586" s="5"/>
      <c r="H1586" s="5"/>
      <c r="I1586" s="20"/>
      <c r="J1586" s="5">
        <v>1</v>
      </c>
      <c r="K1586" s="5"/>
      <c r="L1586" s="5"/>
      <c r="M1586" s="20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</row>
    <row r="1587" spans="1:28" x14ac:dyDescent="0.25">
      <c r="A1587" s="6" t="s">
        <v>1313</v>
      </c>
      <c r="B1587" s="77"/>
      <c r="C1587" s="5"/>
      <c r="D1587" s="5"/>
      <c r="E1587" s="5"/>
      <c r="F1587" s="5"/>
      <c r="G1587" s="5"/>
      <c r="H1587" s="5"/>
      <c r="I1587" s="20"/>
      <c r="J1587" s="5">
        <v>1</v>
      </c>
      <c r="K1587" s="5"/>
      <c r="L1587" s="5"/>
      <c r="M1587" s="20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</row>
    <row r="1588" spans="1:28" x14ac:dyDescent="0.25">
      <c r="A1588" s="6" t="s">
        <v>1314</v>
      </c>
      <c r="B1588" s="77"/>
      <c r="C1588" s="5"/>
      <c r="D1588" s="5"/>
      <c r="E1588" s="5"/>
      <c r="F1588" s="5"/>
      <c r="G1588" s="5"/>
      <c r="H1588" s="5"/>
      <c r="I1588" s="20"/>
      <c r="J1588" s="5">
        <v>1</v>
      </c>
      <c r="K1588" s="5"/>
      <c r="L1588" s="5"/>
      <c r="M1588" s="20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</row>
    <row r="1589" spans="1:28" ht="14.45" customHeight="1" x14ac:dyDescent="0.25">
      <c r="A1589" s="6" t="s">
        <v>1315</v>
      </c>
      <c r="B1589" s="77"/>
      <c r="C1589" s="5"/>
      <c r="D1589" s="5"/>
      <c r="E1589" s="5"/>
      <c r="F1589" s="5"/>
      <c r="G1589" s="5"/>
      <c r="H1589" s="5"/>
      <c r="I1589" s="20"/>
      <c r="J1589" s="5">
        <v>1</v>
      </c>
      <c r="K1589" s="5"/>
      <c r="L1589" s="5"/>
      <c r="M1589" s="20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</row>
    <row r="1590" spans="1:28" x14ac:dyDescent="0.25">
      <c r="A1590" s="6" t="s">
        <v>1316</v>
      </c>
      <c r="B1590" s="77"/>
      <c r="C1590" s="5"/>
      <c r="D1590" s="5"/>
      <c r="E1590" s="5"/>
      <c r="F1590" s="5">
        <v>1</v>
      </c>
      <c r="G1590" s="5"/>
      <c r="H1590" s="5"/>
      <c r="I1590" s="20"/>
      <c r="J1590" s="5"/>
      <c r="K1590" s="5"/>
      <c r="L1590" s="5"/>
      <c r="M1590" s="20" t="s">
        <v>1938</v>
      </c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</row>
    <row r="1591" spans="1:28" x14ac:dyDescent="0.25">
      <c r="A1591" s="6" t="s">
        <v>1317</v>
      </c>
      <c r="B1591" s="77"/>
      <c r="C1591" s="5"/>
      <c r="D1591" s="5"/>
      <c r="E1591" s="5"/>
      <c r="F1591" s="5">
        <v>1</v>
      </c>
      <c r="G1591" s="5"/>
      <c r="H1591" s="5"/>
      <c r="I1591" s="20"/>
      <c r="J1591" s="5"/>
      <c r="K1591" s="5"/>
      <c r="L1591" s="5"/>
      <c r="M1591" s="20" t="s">
        <v>1895</v>
      </c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</row>
    <row r="1592" spans="1:28" x14ac:dyDescent="0.25">
      <c r="A1592" s="6" t="s">
        <v>1318</v>
      </c>
      <c r="B1592" s="77"/>
      <c r="C1592" s="5"/>
      <c r="D1592" s="5"/>
      <c r="E1592" s="5"/>
      <c r="F1592" s="5">
        <v>1</v>
      </c>
      <c r="G1592" s="5"/>
      <c r="H1592" s="5"/>
      <c r="I1592" s="20"/>
      <c r="J1592" s="5"/>
      <c r="K1592" s="5"/>
      <c r="L1592" s="5"/>
      <c r="M1592" s="5" t="s">
        <v>2111</v>
      </c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</row>
    <row r="1593" spans="1:28" x14ac:dyDescent="0.25">
      <c r="A1593" s="78" t="s">
        <v>1319</v>
      </c>
      <c r="B1593" s="5"/>
      <c r="C1593" s="5"/>
      <c r="D1593" s="5"/>
      <c r="E1593" s="5"/>
      <c r="F1593" s="5"/>
      <c r="G1593" s="5"/>
      <c r="H1593" s="5"/>
      <c r="I1593" s="5"/>
      <c r="J1593" s="5">
        <v>1</v>
      </c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</row>
    <row r="1594" spans="1:28" x14ac:dyDescent="0.25">
      <c r="A1594" s="78" t="s">
        <v>1320</v>
      </c>
      <c r="B1594" s="5"/>
      <c r="C1594" s="5"/>
      <c r="D1594" s="5"/>
      <c r="E1594" s="5"/>
      <c r="F1594" s="5">
        <v>1</v>
      </c>
      <c r="G1594" s="5"/>
      <c r="H1594" s="5"/>
      <c r="I1594" s="5"/>
      <c r="J1594" s="5"/>
      <c r="K1594" s="5"/>
      <c r="L1594" s="5"/>
      <c r="M1594" s="5" t="s">
        <v>2111</v>
      </c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</row>
    <row r="1595" spans="1:28" x14ac:dyDescent="0.25">
      <c r="A1595" s="78" t="s">
        <v>1321</v>
      </c>
      <c r="B1595" s="5"/>
      <c r="C1595" s="5"/>
      <c r="D1595" s="5"/>
      <c r="E1595" s="5"/>
      <c r="F1595" s="5"/>
      <c r="G1595" s="5"/>
      <c r="H1595" s="5"/>
      <c r="I1595" s="5"/>
      <c r="J1595" s="5">
        <v>1</v>
      </c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</row>
    <row r="1596" spans="1:28" x14ac:dyDescent="0.25">
      <c r="A1596" s="78" t="s">
        <v>1322</v>
      </c>
      <c r="B1596" s="5"/>
      <c r="C1596" s="5"/>
      <c r="D1596" s="5"/>
      <c r="E1596" s="5"/>
      <c r="F1596" s="5"/>
      <c r="G1596" s="5"/>
      <c r="H1596" s="5"/>
      <c r="I1596" s="5"/>
      <c r="J1596" s="5">
        <v>1</v>
      </c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</row>
    <row r="1597" spans="1:28" x14ac:dyDescent="0.25">
      <c r="A1597" s="78" t="s">
        <v>1323</v>
      </c>
      <c r="B1597" s="5"/>
      <c r="C1597" s="5"/>
      <c r="D1597" s="5"/>
      <c r="E1597" s="5"/>
      <c r="F1597" s="5"/>
      <c r="G1597" s="5"/>
      <c r="H1597" s="5"/>
      <c r="I1597" s="5"/>
      <c r="J1597" s="5">
        <v>1</v>
      </c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</row>
    <row r="1598" spans="1:28" x14ac:dyDescent="0.25">
      <c r="A1598" s="78" t="s">
        <v>1324</v>
      </c>
      <c r="B1598" s="5"/>
      <c r="C1598" s="5"/>
      <c r="D1598" s="5"/>
      <c r="E1598" s="5"/>
      <c r="F1598" s="5">
        <v>1</v>
      </c>
      <c r="G1598" s="5"/>
      <c r="H1598" s="5"/>
      <c r="I1598" s="5"/>
      <c r="J1598" s="5"/>
      <c r="K1598" s="5"/>
      <c r="L1598" s="5"/>
      <c r="M1598" s="5" t="s">
        <v>2104</v>
      </c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</row>
    <row r="1599" spans="1:28" x14ac:dyDescent="0.25">
      <c r="A1599" s="78" t="s">
        <v>1325</v>
      </c>
      <c r="B1599" s="5"/>
      <c r="C1599" s="5"/>
      <c r="D1599" s="5"/>
      <c r="E1599" s="5"/>
      <c r="F1599" s="5"/>
      <c r="G1599" s="5"/>
      <c r="H1599" s="5"/>
      <c r="I1599" s="5"/>
      <c r="J1599" s="5">
        <v>1</v>
      </c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</row>
    <row r="1600" spans="1:28" x14ac:dyDescent="0.25">
      <c r="A1600" s="78" t="s">
        <v>1326</v>
      </c>
      <c r="B1600" s="5"/>
      <c r="C1600" s="5"/>
      <c r="D1600" s="5"/>
      <c r="E1600" s="5"/>
      <c r="F1600" s="5"/>
      <c r="G1600" s="5"/>
      <c r="H1600" s="5"/>
      <c r="I1600" s="5"/>
      <c r="J1600" s="5">
        <v>1</v>
      </c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</row>
    <row r="1601" spans="1:28" x14ac:dyDescent="0.25">
      <c r="A1601" s="78" t="s">
        <v>1327</v>
      </c>
      <c r="B1601" s="5"/>
      <c r="C1601" s="5"/>
      <c r="D1601" s="5"/>
      <c r="E1601" s="5"/>
      <c r="F1601" s="5"/>
      <c r="G1601" s="5"/>
      <c r="H1601" s="5"/>
      <c r="I1601" s="5"/>
      <c r="J1601" s="5">
        <v>1</v>
      </c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</row>
    <row r="1602" spans="1:28" x14ac:dyDescent="0.25">
      <c r="A1602" s="78" t="s">
        <v>1328</v>
      </c>
      <c r="B1602" s="5"/>
      <c r="C1602" s="5"/>
      <c r="D1602" s="5"/>
      <c r="E1602" s="5"/>
      <c r="F1602" s="5"/>
      <c r="G1602" s="5"/>
      <c r="H1602" s="5"/>
      <c r="I1602" s="5"/>
      <c r="J1602" s="5">
        <v>1</v>
      </c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</row>
    <row r="1603" spans="1:28" x14ac:dyDescent="0.25">
      <c r="A1603" s="78" t="s">
        <v>1329</v>
      </c>
      <c r="B1603" s="5"/>
      <c r="C1603" s="5"/>
      <c r="D1603" s="5"/>
      <c r="E1603" s="5"/>
      <c r="F1603" s="5">
        <v>1</v>
      </c>
      <c r="G1603" s="5"/>
      <c r="H1603" s="5"/>
      <c r="I1603" s="5"/>
      <c r="J1603" s="5"/>
      <c r="K1603" s="5"/>
      <c r="L1603" s="5"/>
      <c r="M1603" s="5" t="s">
        <v>2105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</row>
    <row r="1604" spans="1:28" x14ac:dyDescent="0.25">
      <c r="A1604" s="78" t="s">
        <v>1615</v>
      </c>
      <c r="B1604" s="5"/>
      <c r="C1604" s="5"/>
      <c r="D1604" s="5"/>
      <c r="E1604" s="5"/>
      <c r="F1604" s="5"/>
      <c r="G1604" s="5"/>
      <c r="H1604" s="5"/>
      <c r="I1604" s="5"/>
      <c r="J1604" s="5">
        <v>1</v>
      </c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</row>
    <row r="1605" spans="1:28" x14ac:dyDescent="0.25">
      <c r="A1605" s="78" t="s">
        <v>1616</v>
      </c>
      <c r="B1605" s="5"/>
      <c r="C1605" s="5"/>
      <c r="D1605" s="5"/>
      <c r="E1605" s="5"/>
      <c r="F1605" s="5"/>
      <c r="G1605" s="5"/>
      <c r="H1605" s="5"/>
      <c r="I1605" s="5"/>
      <c r="J1605" s="5">
        <v>1</v>
      </c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</row>
    <row r="1606" spans="1:28" x14ac:dyDescent="0.25">
      <c r="A1606" s="78" t="s">
        <v>1617</v>
      </c>
      <c r="B1606" s="5"/>
      <c r="C1606" s="5"/>
      <c r="D1606" s="5"/>
      <c r="E1606" s="5"/>
      <c r="F1606" s="5"/>
      <c r="G1606" s="5"/>
      <c r="H1606" s="5"/>
      <c r="I1606" s="5"/>
      <c r="J1606" s="5">
        <v>1</v>
      </c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</row>
    <row r="1607" spans="1:28" x14ac:dyDescent="0.25">
      <c r="A1607" s="103" t="s">
        <v>1777</v>
      </c>
      <c r="B1607" s="5"/>
      <c r="C1607" s="5"/>
      <c r="D1607" s="5"/>
      <c r="E1607" s="5"/>
      <c r="F1607" s="5"/>
      <c r="G1607" s="5"/>
      <c r="H1607" s="5"/>
      <c r="I1607" s="5"/>
      <c r="J1607" s="5">
        <v>1</v>
      </c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</row>
    <row r="1608" spans="1:28" x14ac:dyDescent="0.25">
      <c r="A1608" s="78" t="s">
        <v>1618</v>
      </c>
      <c r="B1608" s="5"/>
      <c r="C1608" s="5"/>
      <c r="D1608" s="5"/>
      <c r="E1608" s="5"/>
      <c r="F1608" s="5"/>
      <c r="G1608" s="5"/>
      <c r="H1608" s="5"/>
      <c r="I1608" s="5"/>
      <c r="J1608" s="5">
        <v>1</v>
      </c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</row>
    <row r="1609" spans="1:28" x14ac:dyDescent="0.25">
      <c r="A1609" s="78" t="s">
        <v>1619</v>
      </c>
      <c r="B1609" s="5"/>
      <c r="C1609" s="5"/>
      <c r="D1609" s="5"/>
      <c r="E1609" s="5"/>
      <c r="F1609" s="5"/>
      <c r="G1609" s="5"/>
      <c r="H1609" s="5"/>
      <c r="I1609" s="5"/>
      <c r="J1609" s="5">
        <v>1</v>
      </c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</row>
    <row r="1610" spans="1:28" x14ac:dyDescent="0.25">
      <c r="A1610" s="78" t="s">
        <v>2015</v>
      </c>
      <c r="B1610" s="5"/>
      <c r="C1610" s="5"/>
      <c r="D1610" s="5"/>
      <c r="E1610" s="5"/>
      <c r="F1610" s="5"/>
      <c r="G1610" s="5"/>
      <c r="H1610" s="5"/>
      <c r="I1610" s="5"/>
      <c r="J1610" s="5">
        <v>1</v>
      </c>
      <c r="K1610" s="5"/>
      <c r="L1610" s="5"/>
      <c r="M1610" s="5" t="s">
        <v>2031</v>
      </c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</row>
    <row r="1611" spans="1:28" x14ac:dyDescent="0.25">
      <c r="A1611" s="78" t="s">
        <v>1783</v>
      </c>
      <c r="B1611" s="5"/>
      <c r="C1611" s="5"/>
      <c r="D1611" s="5"/>
      <c r="E1611" s="5"/>
      <c r="F1611" s="5"/>
      <c r="G1611" s="5">
        <v>1</v>
      </c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</row>
    <row r="1612" spans="1:28" x14ac:dyDescent="0.25">
      <c r="A1612" s="78" t="s">
        <v>1988</v>
      </c>
      <c r="B1612" s="5"/>
      <c r="C1612" s="5"/>
      <c r="D1612" s="5"/>
      <c r="E1612" s="5"/>
      <c r="F1612" s="5"/>
      <c r="G1612" s="5">
        <v>1</v>
      </c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</row>
    <row r="1613" spans="1:28" ht="30" x14ac:dyDescent="0.25">
      <c r="A1613" s="78" t="s">
        <v>697</v>
      </c>
      <c r="B1613" s="5"/>
      <c r="C1613" s="5"/>
      <c r="D1613" s="5"/>
      <c r="E1613" s="5"/>
      <c r="F1613" s="5"/>
      <c r="G1613" s="5">
        <v>1</v>
      </c>
      <c r="H1613" s="5"/>
      <c r="I1613" s="5"/>
      <c r="J1613" s="5"/>
      <c r="K1613" s="5"/>
      <c r="L1613" s="5"/>
      <c r="M1613" s="20" t="s">
        <v>2117</v>
      </c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</row>
    <row r="1614" spans="1:28" x14ac:dyDescent="0.25">
      <c r="A1614" s="78" t="s">
        <v>2033</v>
      </c>
      <c r="B1614" s="5"/>
      <c r="C1614" s="5"/>
      <c r="D1614" s="5"/>
      <c r="E1614" s="5"/>
      <c r="F1614" s="5"/>
      <c r="G1614" s="5"/>
      <c r="H1614" s="5"/>
      <c r="I1614" s="5"/>
      <c r="J1614" s="5">
        <v>1</v>
      </c>
      <c r="K1614" s="5"/>
      <c r="L1614" s="5"/>
      <c r="M1614" s="5" t="s">
        <v>2034</v>
      </c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</row>
    <row r="1615" spans="1:28" x14ac:dyDescent="0.25">
      <c r="A1615" s="78" t="s">
        <v>1330</v>
      </c>
      <c r="B1615" s="5"/>
      <c r="C1615" s="5"/>
      <c r="D1615" s="5"/>
      <c r="E1615" s="5"/>
      <c r="F1615" s="5"/>
      <c r="G1615" s="5"/>
      <c r="H1615" s="5"/>
      <c r="I1615" s="5"/>
      <c r="J1615" s="5">
        <v>1</v>
      </c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</row>
    <row r="1616" spans="1:28" ht="63.75" x14ac:dyDescent="0.25">
      <c r="A1616" s="75" t="s">
        <v>1266</v>
      </c>
      <c r="B1616" s="39" t="s">
        <v>1331</v>
      </c>
      <c r="C1616" s="4">
        <f>SUM(C1617:C1641)</f>
        <v>12</v>
      </c>
      <c r="D1616" s="4" t="s">
        <v>1332</v>
      </c>
      <c r="E1616" s="79" t="s">
        <v>1331</v>
      </c>
      <c r="F1616" s="4">
        <f>SUM(F1617:F1641)</f>
        <v>6</v>
      </c>
      <c r="G1616" s="16">
        <f>SUM(G1617:G1641)</f>
        <v>0</v>
      </c>
      <c r="H1616" s="16">
        <v>0</v>
      </c>
      <c r="I1616" s="15"/>
      <c r="J1616" s="16">
        <f>SUM(J1617+J1618+J1619+J1620+J1621+J1622+J1623+J1624+J1625+J1626+J1627+J1628+J1629+J1630+J1631+J1632+J1633+J1634+J1635+J1636+J1637+J1638+J1639+J1640+J1641)</f>
        <v>6</v>
      </c>
      <c r="K1616" s="16">
        <f>SUM(K1617:K1641)</f>
        <v>1</v>
      </c>
      <c r="L1616" s="16">
        <f>SUM(L1617:L1641)</f>
        <v>0</v>
      </c>
      <c r="M1616" s="15"/>
      <c r="N1616" s="16">
        <f>C1616+G1616+J1616</f>
        <v>18</v>
      </c>
      <c r="O1616" s="2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</row>
    <row r="1617" spans="1:28" x14ac:dyDescent="0.25">
      <c r="A1617" s="51" t="s">
        <v>1333</v>
      </c>
      <c r="B1617" s="77"/>
      <c r="C1617" s="5">
        <v>1</v>
      </c>
      <c r="D1617" s="5"/>
      <c r="E1617" s="5"/>
      <c r="F1617" s="5"/>
      <c r="G1617" s="5"/>
      <c r="H1617" s="5"/>
      <c r="I1617" s="20"/>
      <c r="J1617" s="5"/>
      <c r="K1617" s="5"/>
      <c r="L1617" s="5"/>
      <c r="M1617" s="20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</row>
    <row r="1618" spans="1:28" x14ac:dyDescent="0.25">
      <c r="A1618" s="51" t="s">
        <v>1334</v>
      </c>
      <c r="B1618" s="77"/>
      <c r="C1618" s="5">
        <v>1</v>
      </c>
      <c r="D1618" s="5"/>
      <c r="E1618" s="5"/>
      <c r="F1618" s="5"/>
      <c r="G1618" s="5"/>
      <c r="H1618" s="5"/>
      <c r="I1618" s="20"/>
      <c r="J1618" s="5"/>
      <c r="K1618" s="5"/>
      <c r="L1618" s="5"/>
      <c r="M1618" s="20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</row>
    <row r="1619" spans="1:28" x14ac:dyDescent="0.25">
      <c r="A1619" s="51" t="s">
        <v>1335</v>
      </c>
      <c r="B1619" s="77"/>
      <c r="C1619" s="5">
        <v>1</v>
      </c>
      <c r="D1619" s="5"/>
      <c r="E1619" s="5"/>
      <c r="F1619" s="5"/>
      <c r="G1619" s="5"/>
      <c r="H1619" s="5"/>
      <c r="I1619" s="20"/>
      <c r="J1619" s="5"/>
      <c r="K1619" s="5"/>
      <c r="L1619" s="5"/>
      <c r="M1619" s="20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</row>
    <row r="1620" spans="1:28" x14ac:dyDescent="0.25">
      <c r="A1620" s="6" t="s">
        <v>1336</v>
      </c>
      <c r="B1620" s="77"/>
      <c r="C1620" s="5">
        <v>1</v>
      </c>
      <c r="D1620" s="5"/>
      <c r="E1620" s="5"/>
      <c r="F1620" s="5"/>
      <c r="G1620" s="5"/>
      <c r="H1620" s="5"/>
      <c r="I1620" s="20"/>
      <c r="J1620" s="5"/>
      <c r="K1620" s="5"/>
      <c r="L1620" s="5"/>
      <c r="M1620" s="20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</row>
    <row r="1621" spans="1:28" x14ac:dyDescent="0.25">
      <c r="A1621" s="51" t="s">
        <v>1337</v>
      </c>
      <c r="B1621" s="77"/>
      <c r="C1621" s="5">
        <v>1</v>
      </c>
      <c r="D1621" s="5"/>
      <c r="E1621" s="5"/>
      <c r="F1621" s="5"/>
      <c r="G1621" s="5"/>
      <c r="H1621" s="5"/>
      <c r="I1621" s="20"/>
      <c r="J1621" s="5"/>
      <c r="K1621" s="5"/>
      <c r="L1621" s="5"/>
      <c r="M1621" s="20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</row>
    <row r="1622" spans="1:28" x14ac:dyDescent="0.25">
      <c r="A1622" s="51" t="s">
        <v>1338</v>
      </c>
      <c r="B1622" s="77"/>
      <c r="C1622" s="5">
        <v>1</v>
      </c>
      <c r="D1622" s="5"/>
      <c r="E1622" s="5"/>
      <c r="F1622" s="5"/>
      <c r="G1622" s="5"/>
      <c r="H1622" s="5"/>
      <c r="I1622" s="20"/>
      <c r="J1622" s="5"/>
      <c r="K1622" s="5"/>
      <c r="L1622" s="5"/>
      <c r="M1622" s="20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</row>
    <row r="1623" spans="1:28" x14ac:dyDescent="0.25">
      <c r="A1623" s="6" t="s">
        <v>1339</v>
      </c>
      <c r="B1623" s="77"/>
      <c r="C1623" s="5"/>
      <c r="D1623" s="5"/>
      <c r="E1623" s="5"/>
      <c r="F1623" s="5">
        <v>1</v>
      </c>
      <c r="G1623" s="5"/>
      <c r="H1623" s="5"/>
      <c r="I1623" s="20"/>
      <c r="J1623" s="5"/>
      <c r="K1623" s="5"/>
      <c r="L1623" s="5"/>
      <c r="M1623" s="20" t="s">
        <v>2064</v>
      </c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</row>
    <row r="1624" spans="1:28" x14ac:dyDescent="0.25">
      <c r="A1624" s="6" t="s">
        <v>1340</v>
      </c>
      <c r="B1624" s="77"/>
      <c r="C1624" s="5">
        <v>1</v>
      </c>
      <c r="D1624" s="5"/>
      <c r="E1624" s="5"/>
      <c r="F1624" s="5"/>
      <c r="G1624" s="5"/>
      <c r="H1624" s="5"/>
      <c r="I1624" s="20"/>
      <c r="J1624" s="5"/>
      <c r="K1624" s="5"/>
      <c r="L1624" s="5"/>
      <c r="M1624" s="20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</row>
    <row r="1625" spans="1:28" x14ac:dyDescent="0.25">
      <c r="A1625" s="6" t="s">
        <v>1341</v>
      </c>
      <c r="B1625" s="77"/>
      <c r="C1625" s="5">
        <v>1</v>
      </c>
      <c r="D1625" s="5"/>
      <c r="E1625" s="5"/>
      <c r="F1625" s="5"/>
      <c r="G1625" s="5"/>
      <c r="H1625" s="5"/>
      <c r="I1625" s="20"/>
      <c r="J1625" s="5"/>
      <c r="K1625" s="5"/>
      <c r="L1625" s="5"/>
      <c r="M1625" s="20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</row>
    <row r="1626" spans="1:28" x14ac:dyDescent="0.25">
      <c r="A1626" s="6" t="s">
        <v>1342</v>
      </c>
      <c r="B1626" s="77"/>
      <c r="C1626" s="5"/>
      <c r="D1626" s="5"/>
      <c r="E1626" s="5"/>
      <c r="F1626" s="5">
        <v>1</v>
      </c>
      <c r="G1626" s="5"/>
      <c r="H1626" s="5"/>
      <c r="I1626" s="20"/>
      <c r="J1626" s="5"/>
      <c r="K1626" s="5"/>
      <c r="L1626" s="5"/>
      <c r="M1626" s="20" t="s">
        <v>1924</v>
      </c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</row>
    <row r="1627" spans="1:28" x14ac:dyDescent="0.25">
      <c r="A1627" s="6" t="s">
        <v>1343</v>
      </c>
      <c r="B1627" s="77"/>
      <c r="C1627" s="5">
        <v>1</v>
      </c>
      <c r="D1627" s="5"/>
      <c r="E1627" s="5"/>
      <c r="F1627" s="5"/>
      <c r="G1627" s="5"/>
      <c r="H1627" s="5"/>
      <c r="I1627" s="20"/>
      <c r="J1627" s="5"/>
      <c r="K1627" s="5"/>
      <c r="L1627" s="5"/>
      <c r="M1627" s="20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</row>
    <row r="1628" spans="1:28" ht="14.45" customHeight="1" x14ac:dyDescent="0.25">
      <c r="A1628" s="6" t="s">
        <v>2041</v>
      </c>
      <c r="B1628" s="77"/>
      <c r="C1628" s="5"/>
      <c r="D1628" s="5"/>
      <c r="E1628" s="5"/>
      <c r="F1628" s="5">
        <v>1</v>
      </c>
      <c r="G1628" s="5"/>
      <c r="H1628" s="5"/>
      <c r="I1628" s="20"/>
      <c r="J1628" s="5"/>
      <c r="K1628" s="5">
        <v>1</v>
      </c>
      <c r="L1628" s="5"/>
      <c r="M1628" s="20" t="s">
        <v>2042</v>
      </c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</row>
    <row r="1629" spans="1:28" x14ac:dyDescent="0.25">
      <c r="A1629" s="6" t="s">
        <v>1344</v>
      </c>
      <c r="B1629" s="77"/>
      <c r="C1629" s="5"/>
      <c r="D1629" s="5"/>
      <c r="E1629" s="5"/>
      <c r="F1629" s="5">
        <v>1</v>
      </c>
      <c r="G1629" s="5"/>
      <c r="H1629" s="5"/>
      <c r="I1629" s="20"/>
      <c r="J1629" s="5"/>
      <c r="K1629" s="5"/>
      <c r="L1629" s="5"/>
      <c r="M1629" s="20" t="s">
        <v>1916</v>
      </c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</row>
    <row r="1630" spans="1:28" x14ac:dyDescent="0.25">
      <c r="A1630" s="78" t="s">
        <v>1345</v>
      </c>
      <c r="B1630" s="5"/>
      <c r="C1630" s="5">
        <v>1</v>
      </c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</row>
    <row r="1631" spans="1:28" x14ac:dyDescent="0.25">
      <c r="A1631" s="78" t="s">
        <v>1346</v>
      </c>
      <c r="B1631" s="5"/>
      <c r="C1631" s="5">
        <v>1</v>
      </c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</row>
    <row r="1632" spans="1:28" x14ac:dyDescent="0.25">
      <c r="A1632" s="78" t="s">
        <v>1620</v>
      </c>
      <c r="B1632" s="5"/>
      <c r="C1632" s="5"/>
      <c r="D1632" s="5"/>
      <c r="E1632" s="5"/>
      <c r="F1632" s="5">
        <v>1</v>
      </c>
      <c r="G1632" s="5"/>
      <c r="H1632" s="5"/>
      <c r="I1632" s="5"/>
      <c r="J1632" s="5"/>
      <c r="K1632" s="5"/>
      <c r="L1632" s="5"/>
      <c r="M1632" s="5" t="s">
        <v>2111</v>
      </c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</row>
    <row r="1633" spans="1:28" x14ac:dyDescent="0.25">
      <c r="A1633" s="78" t="s">
        <v>1621</v>
      </c>
      <c r="B1633" s="5"/>
      <c r="C1633" s="5"/>
      <c r="D1633" s="5"/>
      <c r="E1633" s="5"/>
      <c r="F1633" s="5"/>
      <c r="G1633" s="5"/>
      <c r="H1633" s="5"/>
      <c r="I1633" s="5"/>
      <c r="J1633" s="5">
        <v>1</v>
      </c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</row>
    <row r="1634" spans="1:28" x14ac:dyDescent="0.25">
      <c r="A1634" s="78" t="s">
        <v>1622</v>
      </c>
      <c r="B1634" s="5"/>
      <c r="C1634" s="5"/>
      <c r="D1634" s="5"/>
      <c r="E1634" s="5"/>
      <c r="F1634" s="5"/>
      <c r="G1634" s="5"/>
      <c r="H1634" s="5"/>
      <c r="I1634" s="5"/>
      <c r="J1634" s="5">
        <v>1</v>
      </c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</row>
    <row r="1635" spans="1:28" x14ac:dyDescent="0.25">
      <c r="A1635" s="78" t="s">
        <v>1623</v>
      </c>
      <c r="B1635" s="5"/>
      <c r="C1635" s="5"/>
      <c r="D1635" s="5"/>
      <c r="E1635" s="5"/>
      <c r="F1635" s="5"/>
      <c r="G1635" s="5"/>
      <c r="H1635" s="5"/>
      <c r="I1635" s="5"/>
      <c r="J1635" s="5">
        <v>1</v>
      </c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</row>
    <row r="1636" spans="1:28" x14ac:dyDescent="0.25">
      <c r="A1636" s="78" t="s">
        <v>1624</v>
      </c>
      <c r="B1636" s="5"/>
      <c r="C1636" s="5"/>
      <c r="D1636" s="5"/>
      <c r="E1636" s="5"/>
      <c r="F1636" s="5"/>
      <c r="G1636" s="5"/>
      <c r="H1636" s="5"/>
      <c r="I1636" s="5"/>
      <c r="J1636" s="5">
        <v>1</v>
      </c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</row>
    <row r="1637" spans="1:28" x14ac:dyDescent="0.25">
      <c r="A1637" s="78" t="s">
        <v>1614</v>
      </c>
      <c r="B1637" s="5"/>
      <c r="C1637" s="5"/>
      <c r="D1637" s="5"/>
      <c r="E1637" s="5"/>
      <c r="F1637" s="5">
        <v>1</v>
      </c>
      <c r="G1637" s="5"/>
      <c r="H1637" s="5"/>
      <c r="I1637" s="5"/>
      <c r="J1637" s="5"/>
      <c r="K1637" s="5"/>
      <c r="L1637" s="5"/>
      <c r="M1637" s="5" t="s">
        <v>2111</v>
      </c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</row>
    <row r="1638" spans="1:28" x14ac:dyDescent="0.25">
      <c r="A1638" s="78" t="s">
        <v>1441</v>
      </c>
      <c r="B1638" s="5"/>
      <c r="C1638" s="5"/>
      <c r="D1638" s="5"/>
      <c r="E1638" s="5"/>
      <c r="F1638" s="5"/>
      <c r="G1638" s="5"/>
      <c r="H1638" s="5"/>
      <c r="I1638" s="5"/>
      <c r="J1638" s="5">
        <v>1</v>
      </c>
      <c r="K1638" s="5"/>
      <c r="L1638" s="5"/>
      <c r="M1638" s="5" t="s">
        <v>1983</v>
      </c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</row>
    <row r="1639" spans="1:28" x14ac:dyDescent="0.25">
      <c r="A1639" s="51" t="s">
        <v>537</v>
      </c>
      <c r="B1639" s="5"/>
      <c r="C1639" s="5">
        <v>1</v>
      </c>
      <c r="D1639" s="5"/>
      <c r="E1639" s="5"/>
      <c r="F1639" s="5"/>
      <c r="G1639" s="5"/>
      <c r="H1639" s="5"/>
      <c r="I1639" s="5"/>
      <c r="J1639" s="5"/>
      <c r="K1639" s="5"/>
      <c r="L1639" s="5"/>
      <c r="M1639" s="5" t="s">
        <v>1994</v>
      </c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</row>
    <row r="1640" spans="1:28" x14ac:dyDescent="0.25">
      <c r="A1640" s="78" t="s">
        <v>2003</v>
      </c>
      <c r="B1640" s="5"/>
      <c r="C1640" s="5"/>
      <c r="D1640" s="5"/>
      <c r="E1640" s="5"/>
      <c r="F1640" s="5"/>
      <c r="G1640" s="5"/>
      <c r="H1640" s="5"/>
      <c r="I1640" s="5"/>
      <c r="J1640" s="5">
        <v>1</v>
      </c>
      <c r="K1640" s="5"/>
      <c r="L1640" s="5"/>
      <c r="M1640" s="5" t="s">
        <v>2006</v>
      </c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</row>
    <row r="1641" spans="1:28" x14ac:dyDescent="0.25">
      <c r="A1641" s="78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</row>
    <row r="1642" spans="1:28" ht="25.5" x14ac:dyDescent="0.25">
      <c r="A1642" s="80" t="s">
        <v>1266</v>
      </c>
      <c r="B1642" s="79" t="s">
        <v>2</v>
      </c>
      <c r="C1642" s="4">
        <f>SUM(C1643:C1667)</f>
        <v>15</v>
      </c>
      <c r="D1642" s="4" t="s">
        <v>1397</v>
      </c>
      <c r="E1642" s="79" t="s">
        <v>2</v>
      </c>
      <c r="F1642" s="4">
        <f>SUM(F1643:F1667)</f>
        <v>0</v>
      </c>
      <c r="G1642" s="16">
        <f>SUM(G1643:G1667)</f>
        <v>0</v>
      </c>
      <c r="H1642" s="16">
        <v>0</v>
      </c>
      <c r="I1642" s="15"/>
      <c r="J1642" s="16">
        <f>SUM(J1643+J1644+J1645+J1646+J1647+J1648+J1649+J1650+J1651+J1652+J1653+J1654+J1655+J1656+J1657+J1658+J1659+J1660+J1661+J1662+J1663+J1664+J1665+J1666+J1667)</f>
        <v>0</v>
      </c>
      <c r="K1642" s="16">
        <f>SUM(K1643:K1667)</f>
        <v>0</v>
      </c>
      <c r="L1642" s="16">
        <f>SUM(L1643:L1667)</f>
        <v>0</v>
      </c>
      <c r="M1642" s="15"/>
      <c r="N1642" s="16">
        <f>C1642+G1642+J1642</f>
        <v>15</v>
      </c>
      <c r="O1642" s="2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</row>
    <row r="1643" spans="1:28" x14ac:dyDescent="0.25">
      <c r="A1643" s="82" t="s">
        <v>1347</v>
      </c>
      <c r="B1643" s="77"/>
      <c r="C1643" s="5">
        <v>1</v>
      </c>
      <c r="D1643" s="5"/>
      <c r="E1643" s="5"/>
      <c r="F1643" s="5"/>
      <c r="G1643" s="5"/>
      <c r="H1643" s="5"/>
      <c r="I1643" s="20"/>
      <c r="J1643" s="5"/>
      <c r="K1643" s="5"/>
      <c r="L1643" s="5"/>
      <c r="M1643" s="20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</row>
    <row r="1644" spans="1:28" x14ac:dyDescent="0.25">
      <c r="A1644" s="82" t="s">
        <v>1348</v>
      </c>
      <c r="B1644" s="77"/>
      <c r="C1644" s="5">
        <v>1</v>
      </c>
      <c r="D1644" s="5"/>
      <c r="E1644" s="5"/>
      <c r="F1644" s="5"/>
      <c r="G1644" s="5"/>
      <c r="H1644" s="5"/>
      <c r="I1644" s="20"/>
      <c r="J1644" s="5"/>
      <c r="K1644" s="5"/>
      <c r="L1644" s="5"/>
      <c r="M1644" s="20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</row>
    <row r="1645" spans="1:28" x14ac:dyDescent="0.25">
      <c r="A1645" s="82" t="s">
        <v>1349</v>
      </c>
      <c r="B1645" s="77"/>
      <c r="C1645" s="5">
        <v>1</v>
      </c>
      <c r="D1645" s="5"/>
      <c r="E1645" s="5"/>
      <c r="F1645" s="5"/>
      <c r="G1645" s="5"/>
      <c r="H1645" s="5"/>
      <c r="I1645" s="20"/>
      <c r="J1645" s="5"/>
      <c r="K1645" s="5"/>
      <c r="L1645" s="5"/>
      <c r="M1645" s="20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</row>
    <row r="1646" spans="1:28" x14ac:dyDescent="0.25">
      <c r="A1646" s="82" t="s">
        <v>1350</v>
      </c>
      <c r="B1646" s="77"/>
      <c r="C1646" s="5">
        <v>1</v>
      </c>
      <c r="D1646" s="5"/>
      <c r="E1646" s="5"/>
      <c r="F1646" s="5"/>
      <c r="G1646" s="5"/>
      <c r="H1646" s="5"/>
      <c r="I1646" s="20"/>
      <c r="J1646" s="5"/>
      <c r="K1646" s="5"/>
      <c r="L1646" s="5"/>
      <c r="M1646" s="20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</row>
    <row r="1647" spans="1:28" x14ac:dyDescent="0.25">
      <c r="A1647" s="82" t="s">
        <v>1351</v>
      </c>
      <c r="B1647" s="77"/>
      <c r="C1647" s="5">
        <v>1</v>
      </c>
      <c r="D1647" s="5"/>
      <c r="E1647" s="5"/>
      <c r="F1647" s="5"/>
      <c r="G1647" s="5"/>
      <c r="H1647" s="5"/>
      <c r="I1647" s="20"/>
      <c r="J1647" s="5"/>
      <c r="K1647" s="5"/>
      <c r="L1647" s="5"/>
      <c r="M1647" s="20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</row>
    <row r="1648" spans="1:28" x14ac:dyDescent="0.25">
      <c r="A1648" s="82" t="s">
        <v>1352</v>
      </c>
      <c r="B1648" s="77"/>
      <c r="C1648" s="5">
        <v>1</v>
      </c>
      <c r="D1648" s="5"/>
      <c r="E1648" s="5"/>
      <c r="F1648" s="5"/>
      <c r="G1648" s="5"/>
      <c r="H1648" s="5"/>
      <c r="I1648" s="20"/>
      <c r="J1648" s="5"/>
      <c r="K1648" s="5"/>
      <c r="L1648" s="5"/>
      <c r="M1648" s="20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</row>
    <row r="1649" spans="1:28" x14ac:dyDescent="0.25">
      <c r="A1649" s="82" t="s">
        <v>1353</v>
      </c>
      <c r="B1649" s="77"/>
      <c r="C1649" s="5">
        <v>1</v>
      </c>
      <c r="D1649" s="5"/>
      <c r="E1649" s="5"/>
      <c r="F1649" s="5"/>
      <c r="G1649" s="5"/>
      <c r="H1649" s="5"/>
      <c r="I1649" s="20"/>
      <c r="J1649" s="5"/>
      <c r="K1649" s="5"/>
      <c r="L1649" s="5"/>
      <c r="M1649" s="20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</row>
    <row r="1650" spans="1:28" x14ac:dyDescent="0.25">
      <c r="A1650" s="82" t="s">
        <v>1354</v>
      </c>
      <c r="B1650" s="77"/>
      <c r="C1650" s="5">
        <v>1</v>
      </c>
      <c r="D1650" s="5"/>
      <c r="E1650" s="5"/>
      <c r="F1650" s="5"/>
      <c r="G1650" s="5"/>
      <c r="H1650" s="5"/>
      <c r="I1650" s="20"/>
      <c r="J1650" s="5"/>
      <c r="K1650" s="5"/>
      <c r="L1650" s="5"/>
      <c r="M1650" s="20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</row>
    <row r="1651" spans="1:28" x14ac:dyDescent="0.25">
      <c r="A1651" s="82" t="s">
        <v>1355</v>
      </c>
      <c r="B1651" s="77"/>
      <c r="C1651" s="5">
        <v>1</v>
      </c>
      <c r="D1651" s="5"/>
      <c r="E1651" s="5"/>
      <c r="F1651" s="5"/>
      <c r="G1651" s="5"/>
      <c r="H1651" s="5"/>
      <c r="I1651" s="20"/>
      <c r="J1651" s="5"/>
      <c r="K1651" s="5"/>
      <c r="L1651" s="5"/>
      <c r="M1651" s="20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</row>
    <row r="1652" spans="1:28" x14ac:dyDescent="0.25">
      <c r="A1652" s="82" t="s">
        <v>1356</v>
      </c>
      <c r="B1652" s="77"/>
      <c r="C1652" s="5">
        <v>1</v>
      </c>
      <c r="D1652" s="5"/>
      <c r="E1652" s="5"/>
      <c r="F1652" s="5"/>
      <c r="G1652" s="5"/>
      <c r="H1652" s="5"/>
      <c r="I1652" s="20"/>
      <c r="J1652" s="5"/>
      <c r="K1652" s="5"/>
      <c r="L1652" s="5"/>
      <c r="M1652" s="20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</row>
    <row r="1653" spans="1:28" x14ac:dyDescent="0.25">
      <c r="A1653" s="82" t="s">
        <v>1357</v>
      </c>
      <c r="B1653" s="77"/>
      <c r="C1653" s="5">
        <v>1</v>
      </c>
      <c r="D1653" s="5"/>
      <c r="E1653" s="5"/>
      <c r="F1653" s="5"/>
      <c r="G1653" s="5"/>
      <c r="H1653" s="5"/>
      <c r="I1653" s="20"/>
      <c r="J1653" s="5"/>
      <c r="K1653" s="5"/>
      <c r="L1653" s="5"/>
      <c r="M1653" s="20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</row>
    <row r="1654" spans="1:28" x14ac:dyDescent="0.25">
      <c r="A1654" s="82" t="s">
        <v>1358</v>
      </c>
      <c r="B1654" s="77"/>
      <c r="C1654" s="5">
        <v>1</v>
      </c>
      <c r="D1654" s="5"/>
      <c r="E1654" s="5"/>
      <c r="F1654" s="5"/>
      <c r="G1654" s="5"/>
      <c r="H1654" s="5"/>
      <c r="I1654" s="20"/>
      <c r="J1654" s="5"/>
      <c r="K1654" s="5"/>
      <c r="L1654" s="5"/>
      <c r="M1654" s="20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</row>
    <row r="1655" spans="1:28" x14ac:dyDescent="0.25">
      <c r="A1655" s="82" t="s">
        <v>1359</v>
      </c>
      <c r="B1655" s="77"/>
      <c r="C1655" s="5">
        <v>1</v>
      </c>
      <c r="D1655" s="5"/>
      <c r="E1655" s="5"/>
      <c r="F1655" s="5"/>
      <c r="G1655" s="5"/>
      <c r="H1655" s="5"/>
      <c r="I1655" s="20"/>
      <c r="J1655" s="5"/>
      <c r="K1655" s="5"/>
      <c r="L1655" s="5"/>
      <c r="M1655" s="20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</row>
    <row r="1656" spans="1:28" x14ac:dyDescent="0.25">
      <c r="A1656" s="82" t="s">
        <v>1360</v>
      </c>
      <c r="B1656" s="77"/>
      <c r="C1656" s="5">
        <v>1</v>
      </c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</row>
    <row r="1657" spans="1:28" x14ac:dyDescent="0.25">
      <c r="A1657" s="82" t="s">
        <v>1361</v>
      </c>
      <c r="B1657" s="77"/>
      <c r="C1657" s="5">
        <v>1</v>
      </c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</row>
    <row r="1658" spans="1:28" x14ac:dyDescent="0.25">
      <c r="A1658" s="81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</row>
    <row r="1659" spans="1:28" x14ac:dyDescent="0.25">
      <c r="A1659" s="78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</row>
    <row r="1660" spans="1:28" x14ac:dyDescent="0.25">
      <c r="A1660" s="78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</row>
    <row r="1661" spans="1:28" x14ac:dyDescent="0.25">
      <c r="A1661" s="78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</row>
    <row r="1662" spans="1:28" x14ac:dyDescent="0.25">
      <c r="A1662" s="78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</row>
    <row r="1663" spans="1:28" x14ac:dyDescent="0.25">
      <c r="A1663" s="78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</row>
    <row r="1664" spans="1:28" x14ac:dyDescent="0.25">
      <c r="A1664" s="78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</row>
    <row r="1665" spans="1:28" x14ac:dyDescent="0.25">
      <c r="A1665" s="78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</row>
    <row r="1666" spans="1:28" x14ac:dyDescent="0.25">
      <c r="A1666" s="78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</row>
    <row r="1667" spans="1:28" x14ac:dyDescent="0.25">
      <c r="A1667" s="78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</row>
    <row r="1668" spans="1:28" ht="25.5" x14ac:dyDescent="0.25">
      <c r="A1668" s="80" t="s">
        <v>1266</v>
      </c>
      <c r="B1668" s="79" t="s">
        <v>2</v>
      </c>
      <c r="C1668" s="4">
        <f>SUM(C1669:C1693)</f>
        <v>0</v>
      </c>
      <c r="D1668" s="4" t="s">
        <v>1396</v>
      </c>
      <c r="E1668" s="79" t="s">
        <v>2</v>
      </c>
      <c r="F1668" s="4">
        <f>SUM(F1669:F1693)</f>
        <v>4</v>
      </c>
      <c r="G1668" s="16">
        <f>SUM(G1669:G1693)</f>
        <v>0</v>
      </c>
      <c r="H1668" s="16">
        <v>0</v>
      </c>
      <c r="I1668" s="15"/>
      <c r="J1668" s="16">
        <f>SUM(J1669+J1670+J1671+J1672+J1673+J1674+J1675+J1676+J1677+J1678+J1679+J1680+J1681+J1682+J1683+J1684+J1685+J1686+J1687+J1688+J1689+J1690+J1691+J1692+J1693)</f>
        <v>18</v>
      </c>
      <c r="K1668" s="16">
        <f>SUM(K1669:K1693)</f>
        <v>0</v>
      </c>
      <c r="L1668" s="16">
        <f>SUM(L1669:L1693)</f>
        <v>2</v>
      </c>
      <c r="M1668" s="15"/>
      <c r="N1668" s="16">
        <f>C1668+G1668+J1668</f>
        <v>18</v>
      </c>
      <c r="O1668" s="2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</row>
    <row r="1669" spans="1:28" x14ac:dyDescent="0.25">
      <c r="A1669" s="82" t="s">
        <v>1362</v>
      </c>
      <c r="B1669" s="77"/>
      <c r="C1669" s="5"/>
      <c r="D1669" s="5"/>
      <c r="E1669" s="5"/>
      <c r="F1669" s="5"/>
      <c r="G1669" s="5"/>
      <c r="H1669" s="5"/>
      <c r="I1669" s="20"/>
      <c r="J1669" s="5">
        <v>1</v>
      </c>
      <c r="K1669" s="5"/>
      <c r="L1669" s="5"/>
      <c r="M1669" s="20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</row>
    <row r="1670" spans="1:28" x14ac:dyDescent="0.25">
      <c r="A1670" s="82" t="s">
        <v>1363</v>
      </c>
      <c r="B1670" s="77"/>
      <c r="C1670" s="5"/>
      <c r="D1670" s="5"/>
      <c r="E1670" s="5"/>
      <c r="F1670" s="5">
        <v>1</v>
      </c>
      <c r="G1670" s="5"/>
      <c r="H1670" s="5"/>
      <c r="I1670" s="20"/>
      <c r="J1670" s="5"/>
      <c r="K1670" s="5"/>
      <c r="L1670" s="5"/>
      <c r="M1670" s="20" t="s">
        <v>2050</v>
      </c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</row>
    <row r="1671" spans="1:28" x14ac:dyDescent="0.25">
      <c r="A1671" s="82" t="s">
        <v>1364</v>
      </c>
      <c r="B1671" s="77"/>
      <c r="C1671" s="5"/>
      <c r="D1671" s="5"/>
      <c r="E1671" s="5"/>
      <c r="F1671" s="5"/>
      <c r="G1671" s="5"/>
      <c r="H1671" s="5"/>
      <c r="I1671" s="20"/>
      <c r="J1671" s="5">
        <v>1</v>
      </c>
      <c r="K1671" s="5"/>
      <c r="L1671" s="5"/>
      <c r="M1671" s="20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</row>
    <row r="1672" spans="1:28" x14ac:dyDescent="0.25">
      <c r="A1672" s="82" t="s">
        <v>1365</v>
      </c>
      <c r="B1672" s="77"/>
      <c r="C1672" s="5"/>
      <c r="D1672" s="5"/>
      <c r="E1672" s="5"/>
      <c r="F1672" s="5">
        <v>1</v>
      </c>
      <c r="G1672" s="5"/>
      <c r="H1672" s="5"/>
      <c r="I1672" s="20"/>
      <c r="J1672" s="5"/>
      <c r="K1672" s="5"/>
      <c r="L1672" s="5"/>
      <c r="M1672" s="20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</row>
    <row r="1673" spans="1:28" x14ac:dyDescent="0.25">
      <c r="A1673" s="82" t="s">
        <v>1366</v>
      </c>
      <c r="B1673" s="77"/>
      <c r="C1673" s="5"/>
      <c r="D1673" s="5"/>
      <c r="E1673" s="5"/>
      <c r="F1673" s="5"/>
      <c r="G1673" s="5"/>
      <c r="H1673" s="5"/>
      <c r="I1673" s="20"/>
      <c r="J1673" s="5">
        <v>1</v>
      </c>
      <c r="K1673" s="5"/>
      <c r="L1673" s="5"/>
      <c r="M1673" s="20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</row>
    <row r="1674" spans="1:28" x14ac:dyDescent="0.25">
      <c r="A1674" s="82" t="s">
        <v>1367</v>
      </c>
      <c r="B1674" s="77"/>
      <c r="C1674" s="5"/>
      <c r="D1674" s="5"/>
      <c r="E1674" s="5"/>
      <c r="F1674" s="5"/>
      <c r="G1674" s="5"/>
      <c r="H1674" s="5"/>
      <c r="I1674" s="20"/>
      <c r="J1674" s="5">
        <v>1</v>
      </c>
      <c r="K1674" s="5"/>
      <c r="L1674" s="5"/>
      <c r="M1674" s="20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</row>
    <row r="1675" spans="1:28" x14ac:dyDescent="0.25">
      <c r="A1675" s="82" t="s">
        <v>1368</v>
      </c>
      <c r="B1675" s="77"/>
      <c r="C1675" s="5"/>
      <c r="D1675" s="5"/>
      <c r="E1675" s="5"/>
      <c r="F1675" s="5"/>
      <c r="G1675" s="5"/>
      <c r="H1675" s="5"/>
      <c r="I1675" s="20"/>
      <c r="J1675" s="5">
        <v>1</v>
      </c>
      <c r="K1675" s="5"/>
      <c r="L1675" s="5"/>
      <c r="M1675" s="20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</row>
    <row r="1676" spans="1:28" x14ac:dyDescent="0.25">
      <c r="A1676" s="82" t="s">
        <v>1369</v>
      </c>
      <c r="B1676" s="77"/>
      <c r="C1676" s="5"/>
      <c r="D1676" s="5"/>
      <c r="E1676" s="5"/>
      <c r="F1676" s="5"/>
      <c r="G1676" s="5"/>
      <c r="H1676" s="5"/>
      <c r="I1676" s="20"/>
      <c r="J1676" s="5">
        <v>1</v>
      </c>
      <c r="K1676" s="5"/>
      <c r="L1676" s="5"/>
      <c r="M1676" s="20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</row>
    <row r="1677" spans="1:28" x14ac:dyDescent="0.25">
      <c r="A1677" s="82" t="s">
        <v>1370</v>
      </c>
      <c r="B1677" s="77"/>
      <c r="C1677" s="5"/>
      <c r="D1677" s="5"/>
      <c r="E1677" s="5"/>
      <c r="F1677" s="5"/>
      <c r="G1677" s="5"/>
      <c r="H1677" s="5"/>
      <c r="I1677" s="20"/>
      <c r="J1677" s="5">
        <v>1</v>
      </c>
      <c r="K1677" s="5"/>
      <c r="L1677" s="5"/>
      <c r="M1677" s="20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</row>
    <row r="1678" spans="1:28" x14ac:dyDescent="0.25">
      <c r="A1678" s="82" t="s">
        <v>1371</v>
      </c>
      <c r="B1678" s="77"/>
      <c r="C1678" s="5"/>
      <c r="D1678" s="5"/>
      <c r="E1678" s="5"/>
      <c r="F1678" s="5"/>
      <c r="G1678" s="5"/>
      <c r="H1678" s="5"/>
      <c r="I1678" s="20"/>
      <c r="J1678" s="5">
        <v>1</v>
      </c>
      <c r="K1678" s="5"/>
      <c r="L1678" s="5"/>
      <c r="M1678" s="20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</row>
    <row r="1679" spans="1:28" x14ac:dyDescent="0.25">
      <c r="A1679" s="82" t="s">
        <v>1372</v>
      </c>
      <c r="B1679" s="77"/>
      <c r="C1679" s="5"/>
      <c r="D1679" s="5"/>
      <c r="E1679" s="5"/>
      <c r="F1679" s="5"/>
      <c r="G1679" s="5"/>
      <c r="H1679" s="5"/>
      <c r="I1679" s="20"/>
      <c r="J1679" s="5">
        <v>1</v>
      </c>
      <c r="K1679" s="5"/>
      <c r="L1679" s="5"/>
      <c r="M1679" s="20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</row>
    <row r="1680" spans="1:28" x14ac:dyDescent="0.25">
      <c r="A1680" s="82" t="s">
        <v>1373</v>
      </c>
      <c r="B1680" s="77"/>
      <c r="C1680" s="5"/>
      <c r="D1680" s="5"/>
      <c r="E1680" s="5"/>
      <c r="F1680" s="5">
        <v>1</v>
      </c>
      <c r="G1680" s="5"/>
      <c r="H1680" s="5"/>
      <c r="I1680" s="20"/>
      <c r="J1680" s="5"/>
      <c r="K1680" s="5"/>
      <c r="L1680" s="5"/>
      <c r="M1680" s="20" t="s">
        <v>2078</v>
      </c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</row>
    <row r="1681" spans="1:28" x14ac:dyDescent="0.25">
      <c r="A1681" s="82" t="s">
        <v>1374</v>
      </c>
      <c r="B1681" s="77"/>
      <c r="C1681" s="5"/>
      <c r="D1681" s="5"/>
      <c r="E1681" s="5"/>
      <c r="F1681" s="5"/>
      <c r="G1681" s="5"/>
      <c r="H1681" s="5"/>
      <c r="I1681" s="20"/>
      <c r="J1681" s="5">
        <v>1</v>
      </c>
      <c r="K1681" s="5"/>
      <c r="L1681" s="5"/>
      <c r="M1681" s="20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</row>
    <row r="1682" spans="1:28" x14ac:dyDescent="0.25">
      <c r="A1682" s="82" t="s">
        <v>1375</v>
      </c>
      <c r="B1682" s="77"/>
      <c r="C1682" s="5"/>
      <c r="D1682" s="5"/>
      <c r="E1682" s="5"/>
      <c r="F1682" s="5"/>
      <c r="G1682" s="5"/>
      <c r="H1682" s="5"/>
      <c r="I1682" s="5"/>
      <c r="J1682" s="5">
        <v>1</v>
      </c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</row>
    <row r="1683" spans="1:28" x14ac:dyDescent="0.25">
      <c r="A1683" s="82" t="s">
        <v>1376</v>
      </c>
      <c r="B1683" s="77"/>
      <c r="C1683" s="5"/>
      <c r="D1683" s="5"/>
      <c r="E1683" s="5"/>
      <c r="F1683" s="5"/>
      <c r="G1683" s="5"/>
      <c r="H1683" s="5"/>
      <c r="I1683" s="5"/>
      <c r="J1683" s="5">
        <v>1</v>
      </c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</row>
    <row r="1684" spans="1:28" x14ac:dyDescent="0.25">
      <c r="A1684" s="81" t="s">
        <v>1377</v>
      </c>
      <c r="B1684" s="5"/>
      <c r="C1684" s="5"/>
      <c r="D1684" s="5"/>
      <c r="E1684" s="5"/>
      <c r="F1684" s="5">
        <v>1</v>
      </c>
      <c r="G1684" s="5"/>
      <c r="H1684" s="5"/>
      <c r="I1684" s="5"/>
      <c r="J1684" s="5"/>
      <c r="K1684" s="5"/>
      <c r="L1684" s="5"/>
      <c r="M1684" s="5" t="s">
        <v>1828</v>
      </c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</row>
    <row r="1685" spans="1:28" x14ac:dyDescent="0.25">
      <c r="A1685" s="78" t="s">
        <v>1379</v>
      </c>
      <c r="B1685" s="5"/>
      <c r="C1685" s="5"/>
      <c r="D1685" s="5"/>
      <c r="E1685" s="5"/>
      <c r="F1685" s="5"/>
      <c r="G1685" s="5"/>
      <c r="H1685" s="5"/>
      <c r="I1685" s="5"/>
      <c r="J1685" s="5">
        <v>1</v>
      </c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</row>
    <row r="1686" spans="1:28" x14ac:dyDescent="0.25">
      <c r="A1686" s="78" t="s">
        <v>1796</v>
      </c>
      <c r="B1686" s="5"/>
      <c r="C1686" s="5"/>
      <c r="D1686" s="5"/>
      <c r="E1686" s="5"/>
      <c r="F1686" s="5"/>
      <c r="G1686" s="5"/>
      <c r="H1686" s="5"/>
      <c r="I1686" s="5"/>
      <c r="J1686" s="5">
        <v>1</v>
      </c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</row>
    <row r="1687" spans="1:28" x14ac:dyDescent="0.25">
      <c r="A1687" s="78" t="s">
        <v>1628</v>
      </c>
      <c r="B1687" s="5"/>
      <c r="C1687" s="5"/>
      <c r="D1687" s="5"/>
      <c r="E1687" s="5"/>
      <c r="F1687" s="5"/>
      <c r="G1687" s="5"/>
      <c r="H1687" s="5"/>
      <c r="I1687" s="5"/>
      <c r="J1687" s="5">
        <v>1</v>
      </c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</row>
    <row r="1688" spans="1:28" x14ac:dyDescent="0.25">
      <c r="A1688" s="78" t="s">
        <v>1824</v>
      </c>
      <c r="B1688" s="5"/>
      <c r="C1688" s="5"/>
      <c r="D1688" s="5"/>
      <c r="E1688" s="5"/>
      <c r="F1688" s="5"/>
      <c r="G1688" s="5"/>
      <c r="H1688" s="5"/>
      <c r="I1688" s="5"/>
      <c r="J1688" s="5">
        <v>1</v>
      </c>
      <c r="K1688" s="5"/>
      <c r="L1688" s="5">
        <v>1</v>
      </c>
      <c r="M1688" s="5" t="s">
        <v>1829</v>
      </c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</row>
    <row r="1689" spans="1:28" x14ac:dyDescent="0.25">
      <c r="A1689" s="78" t="s">
        <v>1827</v>
      </c>
      <c r="B1689" s="5"/>
      <c r="C1689" s="5"/>
      <c r="D1689" s="5"/>
      <c r="E1689" s="5"/>
      <c r="F1689" s="5"/>
      <c r="G1689" s="5"/>
      <c r="H1689" s="5"/>
      <c r="I1689" s="5"/>
      <c r="J1689" s="5">
        <v>1</v>
      </c>
      <c r="K1689" s="5"/>
      <c r="L1689" s="5">
        <v>1</v>
      </c>
      <c r="M1689" s="5" t="s">
        <v>1830</v>
      </c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</row>
    <row r="1690" spans="1:28" x14ac:dyDescent="0.25">
      <c r="A1690" s="78" t="s">
        <v>1937</v>
      </c>
      <c r="B1690" s="5"/>
      <c r="C1690" s="5"/>
      <c r="D1690" s="5"/>
      <c r="E1690" s="5"/>
      <c r="F1690" s="5"/>
      <c r="G1690" s="5"/>
      <c r="H1690" s="5"/>
      <c r="I1690" s="5"/>
      <c r="J1690" s="5">
        <v>1</v>
      </c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</row>
    <row r="1691" spans="1:28" x14ac:dyDescent="0.25">
      <c r="A1691" s="78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</row>
    <row r="1692" spans="1:28" x14ac:dyDescent="0.25">
      <c r="A1692" s="78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</row>
    <row r="1693" spans="1:28" x14ac:dyDescent="0.25">
      <c r="A1693" s="78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</row>
    <row r="1694" spans="1:28" ht="25.5" x14ac:dyDescent="0.25">
      <c r="A1694" s="80" t="s">
        <v>1266</v>
      </c>
      <c r="B1694" s="79" t="s">
        <v>2</v>
      </c>
      <c r="C1694" s="4">
        <f>SUM(C1695:C1719)</f>
        <v>0</v>
      </c>
      <c r="D1694" s="4" t="s">
        <v>1395</v>
      </c>
      <c r="E1694" s="79" t="s">
        <v>2</v>
      </c>
      <c r="F1694" s="4">
        <f>SUM(F1695:F1719)</f>
        <v>1</v>
      </c>
      <c r="G1694" s="16">
        <f>SUM(G1695:G1719)</f>
        <v>0</v>
      </c>
      <c r="H1694" s="16">
        <v>0</v>
      </c>
      <c r="I1694" s="15"/>
      <c r="J1694" s="16">
        <f>SUM(J1695:J1719)</f>
        <v>20</v>
      </c>
      <c r="K1694" s="16">
        <f>SUM(K1695:K1719)</f>
        <v>0</v>
      </c>
      <c r="L1694" s="16">
        <f>SUM(L1695:L1719)</f>
        <v>2</v>
      </c>
      <c r="M1694" s="15"/>
      <c r="N1694" s="16">
        <f>C1694+G1694+J1694</f>
        <v>20</v>
      </c>
      <c r="O1694" s="2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</row>
    <row r="1695" spans="1:28" x14ac:dyDescent="0.25">
      <c r="A1695" s="82" t="s">
        <v>1380</v>
      </c>
      <c r="B1695" s="77"/>
      <c r="C1695" s="5"/>
      <c r="D1695" s="5"/>
      <c r="E1695" s="5"/>
      <c r="F1695" s="5"/>
      <c r="G1695" s="5"/>
      <c r="H1695" s="5"/>
      <c r="I1695" s="20"/>
      <c r="J1695" s="5">
        <v>1</v>
      </c>
      <c r="K1695" s="5"/>
      <c r="L1695" s="5"/>
      <c r="M1695" s="20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</row>
    <row r="1696" spans="1:28" x14ac:dyDescent="0.25">
      <c r="A1696" s="82" t="s">
        <v>1381</v>
      </c>
      <c r="B1696" s="77"/>
      <c r="C1696" s="5"/>
      <c r="D1696" s="5"/>
      <c r="E1696" s="5"/>
      <c r="F1696" s="5">
        <v>1</v>
      </c>
      <c r="G1696" s="5"/>
      <c r="H1696" s="5"/>
      <c r="I1696" s="20"/>
      <c r="J1696" s="5"/>
      <c r="K1696" s="5"/>
      <c r="L1696" s="5"/>
      <c r="M1696" s="20" t="s">
        <v>1838</v>
      </c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</row>
    <row r="1697" spans="1:28" x14ac:dyDescent="0.25">
      <c r="A1697" s="82" t="s">
        <v>1382</v>
      </c>
      <c r="B1697" s="77"/>
      <c r="C1697" s="5"/>
      <c r="D1697" s="5"/>
      <c r="E1697" s="5"/>
      <c r="F1697" s="5"/>
      <c r="G1697" s="5"/>
      <c r="H1697" s="5"/>
      <c r="I1697" s="20"/>
      <c r="J1697" s="5">
        <v>1</v>
      </c>
      <c r="K1697" s="5"/>
      <c r="L1697" s="5"/>
      <c r="M1697" s="20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</row>
    <row r="1698" spans="1:28" x14ac:dyDescent="0.25">
      <c r="A1698" s="82" t="s">
        <v>1383</v>
      </c>
      <c r="B1698" s="77"/>
      <c r="C1698" s="5"/>
      <c r="D1698" s="5"/>
      <c r="E1698" s="5"/>
      <c r="F1698" s="5"/>
      <c r="G1698" s="5"/>
      <c r="H1698" s="5"/>
      <c r="I1698" s="20"/>
      <c r="J1698" s="5">
        <v>1</v>
      </c>
      <c r="K1698" s="5"/>
      <c r="L1698" s="5"/>
      <c r="M1698" s="20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</row>
    <row r="1699" spans="1:28" x14ac:dyDescent="0.25">
      <c r="A1699" s="82" t="s">
        <v>1384</v>
      </c>
      <c r="B1699" s="77"/>
      <c r="C1699" s="5"/>
      <c r="D1699" s="5"/>
      <c r="E1699" s="5"/>
      <c r="F1699" s="5"/>
      <c r="G1699" s="5"/>
      <c r="H1699" s="5"/>
      <c r="I1699" s="20"/>
      <c r="J1699" s="5">
        <v>1</v>
      </c>
      <c r="K1699" s="5"/>
      <c r="L1699" s="5"/>
      <c r="M1699" s="20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</row>
    <row r="1700" spans="1:28" x14ac:dyDescent="0.25">
      <c r="A1700" s="82" t="s">
        <v>1385</v>
      </c>
      <c r="B1700" s="77"/>
      <c r="C1700" s="5"/>
      <c r="D1700" s="5"/>
      <c r="E1700" s="5"/>
      <c r="F1700" s="5"/>
      <c r="G1700" s="5"/>
      <c r="H1700" s="5"/>
      <c r="I1700" s="20"/>
      <c r="J1700" s="5">
        <v>1</v>
      </c>
      <c r="K1700" s="5"/>
      <c r="L1700" s="5"/>
      <c r="M1700" s="20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</row>
    <row r="1701" spans="1:28" x14ac:dyDescent="0.25">
      <c r="A1701" s="82" t="s">
        <v>1386</v>
      </c>
      <c r="B1701" s="77"/>
      <c r="C1701" s="5"/>
      <c r="D1701" s="5"/>
      <c r="E1701" s="5"/>
      <c r="F1701" s="5"/>
      <c r="G1701" s="5"/>
      <c r="H1701" s="5"/>
      <c r="I1701" s="20"/>
      <c r="J1701" s="5">
        <v>1</v>
      </c>
      <c r="K1701" s="5"/>
      <c r="L1701" s="5"/>
      <c r="M1701" s="20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</row>
    <row r="1702" spans="1:28" x14ac:dyDescent="0.25">
      <c r="A1702" s="82" t="s">
        <v>1387</v>
      </c>
      <c r="B1702" s="77"/>
      <c r="C1702" s="5"/>
      <c r="D1702" s="5"/>
      <c r="E1702" s="5"/>
      <c r="F1702" s="5"/>
      <c r="G1702" s="5"/>
      <c r="H1702" s="5"/>
      <c r="I1702" s="20"/>
      <c r="J1702" s="5">
        <v>1</v>
      </c>
      <c r="K1702" s="5"/>
      <c r="L1702" s="5"/>
      <c r="M1702" s="20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</row>
    <row r="1703" spans="1:28" x14ac:dyDescent="0.25">
      <c r="A1703" s="82" t="s">
        <v>1388</v>
      </c>
      <c r="B1703" s="77"/>
      <c r="C1703" s="5"/>
      <c r="D1703" s="5"/>
      <c r="E1703" s="5"/>
      <c r="F1703" s="5"/>
      <c r="G1703" s="5"/>
      <c r="H1703" s="5"/>
      <c r="I1703" s="20"/>
      <c r="J1703" s="5">
        <v>1</v>
      </c>
      <c r="K1703" s="5"/>
      <c r="L1703" s="5"/>
      <c r="M1703" s="20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</row>
    <row r="1704" spans="1:28" x14ac:dyDescent="0.25">
      <c r="A1704" s="82" t="s">
        <v>1389</v>
      </c>
      <c r="B1704" s="77"/>
      <c r="C1704" s="5"/>
      <c r="D1704" s="5"/>
      <c r="E1704" s="5"/>
      <c r="F1704" s="5"/>
      <c r="G1704" s="5"/>
      <c r="H1704" s="5"/>
      <c r="I1704" s="20"/>
      <c r="J1704" s="5">
        <v>1</v>
      </c>
      <c r="K1704" s="5"/>
      <c r="L1704" s="5"/>
      <c r="M1704" s="20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</row>
    <row r="1705" spans="1:28" x14ac:dyDescent="0.25">
      <c r="A1705" s="82" t="s">
        <v>1390</v>
      </c>
      <c r="B1705" s="77"/>
      <c r="C1705" s="5"/>
      <c r="D1705" s="5"/>
      <c r="E1705" s="5"/>
      <c r="F1705" s="5"/>
      <c r="G1705" s="5"/>
      <c r="H1705" s="5"/>
      <c r="I1705" s="20"/>
      <c r="J1705" s="5">
        <v>1</v>
      </c>
      <c r="K1705" s="5"/>
      <c r="L1705" s="5"/>
      <c r="M1705" s="20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</row>
    <row r="1706" spans="1:28" x14ac:dyDescent="0.25">
      <c r="A1706" s="82" t="s">
        <v>1391</v>
      </c>
      <c r="B1706" s="77"/>
      <c r="C1706" s="5"/>
      <c r="D1706" s="5"/>
      <c r="E1706" s="5"/>
      <c r="F1706" s="5"/>
      <c r="G1706" s="5"/>
      <c r="H1706" s="5"/>
      <c r="I1706" s="20"/>
      <c r="J1706" s="5">
        <v>1</v>
      </c>
      <c r="K1706" s="5"/>
      <c r="L1706" s="5"/>
      <c r="M1706" s="20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</row>
    <row r="1707" spans="1:28" x14ac:dyDescent="0.25">
      <c r="A1707" s="82" t="s">
        <v>1392</v>
      </c>
      <c r="B1707" s="77"/>
      <c r="C1707" s="5"/>
      <c r="D1707" s="5"/>
      <c r="E1707" s="5"/>
      <c r="F1707" s="5"/>
      <c r="G1707" s="5"/>
      <c r="H1707" s="5"/>
      <c r="I1707" s="20"/>
      <c r="J1707" s="5">
        <v>1</v>
      </c>
      <c r="K1707" s="5"/>
      <c r="L1707" s="5"/>
      <c r="M1707" s="20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</row>
    <row r="1708" spans="1:28" x14ac:dyDescent="0.25">
      <c r="A1708" s="82" t="s">
        <v>1393</v>
      </c>
      <c r="B1708" s="77"/>
      <c r="C1708" s="5"/>
      <c r="D1708" s="5"/>
      <c r="E1708" s="5"/>
      <c r="F1708" s="5"/>
      <c r="G1708" s="5"/>
      <c r="H1708" s="5"/>
      <c r="I1708" s="5"/>
      <c r="J1708" s="5">
        <v>1</v>
      </c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</row>
    <row r="1709" spans="1:28" x14ac:dyDescent="0.25">
      <c r="A1709" s="82" t="s">
        <v>1394</v>
      </c>
      <c r="B1709" s="77"/>
      <c r="C1709" s="5"/>
      <c r="D1709" s="5"/>
      <c r="E1709" s="5"/>
      <c r="F1709" s="5"/>
      <c r="G1709" s="5"/>
      <c r="H1709" s="5"/>
      <c r="I1709" s="5"/>
      <c r="J1709" s="5">
        <v>1</v>
      </c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</row>
    <row r="1710" spans="1:28" x14ac:dyDescent="0.25">
      <c r="A1710" s="81" t="s">
        <v>95</v>
      </c>
      <c r="B1710" s="5"/>
      <c r="C1710" s="5"/>
      <c r="D1710" s="5"/>
      <c r="E1710" s="5"/>
      <c r="F1710" s="5"/>
      <c r="G1710" s="5"/>
      <c r="H1710" s="5"/>
      <c r="I1710" s="5"/>
      <c r="J1710" s="5">
        <v>1</v>
      </c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</row>
    <row r="1711" spans="1:28" x14ac:dyDescent="0.25">
      <c r="A1711" s="78" t="s">
        <v>1625</v>
      </c>
      <c r="B1711" s="5"/>
      <c r="C1711" s="5"/>
      <c r="D1711" s="5"/>
      <c r="E1711" s="5"/>
      <c r="F1711" s="5"/>
      <c r="G1711" s="5"/>
      <c r="H1711" s="5"/>
      <c r="I1711" s="5"/>
      <c r="J1711" s="5">
        <v>1</v>
      </c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</row>
    <row r="1712" spans="1:28" x14ac:dyDescent="0.25">
      <c r="A1712" s="78" t="s">
        <v>1626</v>
      </c>
      <c r="B1712" s="5"/>
      <c r="C1712" s="5"/>
      <c r="D1712" s="5"/>
      <c r="E1712" s="5"/>
      <c r="F1712" s="5"/>
      <c r="G1712" s="5"/>
      <c r="H1712" s="5"/>
      <c r="I1712" s="5"/>
      <c r="J1712" s="5">
        <v>1</v>
      </c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</row>
    <row r="1713" spans="1:28" x14ac:dyDescent="0.25">
      <c r="A1713" s="78" t="s">
        <v>1627</v>
      </c>
      <c r="B1713" s="5"/>
      <c r="C1713" s="5"/>
      <c r="D1713" s="5"/>
      <c r="E1713" s="5"/>
      <c r="F1713" s="5"/>
      <c r="G1713" s="5"/>
      <c r="H1713" s="5"/>
      <c r="I1713" s="5"/>
      <c r="J1713" s="5">
        <v>1</v>
      </c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</row>
    <row r="1714" spans="1:28" x14ac:dyDescent="0.25">
      <c r="A1714" s="78" t="s">
        <v>1896</v>
      </c>
      <c r="B1714" s="5"/>
      <c r="C1714" s="5"/>
      <c r="D1714" s="5"/>
      <c r="E1714" s="5"/>
      <c r="F1714" s="5"/>
      <c r="G1714" s="5"/>
      <c r="H1714" s="5"/>
      <c r="I1714" s="5"/>
      <c r="J1714" s="5">
        <v>1</v>
      </c>
      <c r="K1714" s="5"/>
      <c r="L1714" s="5">
        <v>1</v>
      </c>
      <c r="M1714" s="5" t="s">
        <v>1897</v>
      </c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</row>
    <row r="1715" spans="1:28" x14ac:dyDescent="0.25">
      <c r="A1715" s="78" t="s">
        <v>1913</v>
      </c>
      <c r="B1715" s="5"/>
      <c r="C1715" s="5"/>
      <c r="D1715" s="5"/>
      <c r="E1715" s="5"/>
      <c r="F1715" s="5"/>
      <c r="G1715" s="5"/>
      <c r="H1715" s="5"/>
      <c r="I1715" s="5"/>
      <c r="J1715" s="5">
        <v>1</v>
      </c>
      <c r="K1715" s="5"/>
      <c r="L1715" s="5">
        <v>1</v>
      </c>
      <c r="M1715" s="5" t="s">
        <v>1914</v>
      </c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</row>
    <row r="1716" spans="1:28" x14ac:dyDescent="0.25">
      <c r="A1716" s="78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</row>
    <row r="1717" spans="1:28" x14ac:dyDescent="0.25">
      <c r="A1717" s="78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</row>
    <row r="1718" spans="1:28" x14ac:dyDescent="0.25">
      <c r="A1718" s="78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</row>
    <row r="1719" spans="1:28" x14ac:dyDescent="0.25">
      <c r="A1719" s="78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</row>
    <row r="1720" spans="1:28" ht="25.5" x14ac:dyDescent="0.25">
      <c r="A1720" s="80" t="s">
        <v>1609</v>
      </c>
      <c r="B1720" s="79" t="s">
        <v>1413</v>
      </c>
      <c r="C1720" s="4">
        <f>SUM(C1721:C1752)</f>
        <v>0</v>
      </c>
      <c r="D1720" s="4" t="s">
        <v>1398</v>
      </c>
      <c r="E1720" s="79" t="s">
        <v>1413</v>
      </c>
      <c r="F1720" s="4">
        <f>SUM(F1721:F1752)</f>
        <v>7</v>
      </c>
      <c r="G1720" s="16">
        <f>SUM(G1721:G1752)</f>
        <v>0</v>
      </c>
      <c r="H1720" s="16">
        <v>0</v>
      </c>
      <c r="I1720" s="15"/>
      <c r="J1720" s="16">
        <f>SUM(J1721:J1752)</f>
        <v>23</v>
      </c>
      <c r="K1720" s="16">
        <f>SUM(K1721:K1752)</f>
        <v>1</v>
      </c>
      <c r="L1720" s="16">
        <f>SUM(L1721:L1752)</f>
        <v>1</v>
      </c>
      <c r="M1720" s="15"/>
      <c r="N1720" s="16">
        <f>C1720+G1720+J1720</f>
        <v>23</v>
      </c>
      <c r="O1720" s="2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</row>
    <row r="1721" spans="1:28" x14ac:dyDescent="0.25">
      <c r="A1721" s="82" t="s">
        <v>1399</v>
      </c>
      <c r="B1721" s="77"/>
      <c r="C1721" s="5"/>
      <c r="D1721" s="5"/>
      <c r="E1721" s="5"/>
      <c r="F1721" s="5"/>
      <c r="G1721" s="5"/>
      <c r="H1721" s="5"/>
      <c r="I1721" s="20"/>
      <c r="J1721" s="5">
        <v>1</v>
      </c>
      <c r="K1721" s="5"/>
      <c r="L1721" s="5"/>
      <c r="M1721" s="20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</row>
    <row r="1722" spans="1:28" x14ac:dyDescent="0.25">
      <c r="A1722" s="82" t="s">
        <v>1400</v>
      </c>
      <c r="B1722" s="77"/>
      <c r="C1722" s="5"/>
      <c r="D1722" s="5"/>
      <c r="E1722" s="5"/>
      <c r="F1722" s="5"/>
      <c r="G1722" s="5"/>
      <c r="H1722" s="5"/>
      <c r="I1722" s="20"/>
      <c r="J1722" s="5">
        <v>1</v>
      </c>
      <c r="K1722" s="5"/>
      <c r="L1722" s="5"/>
      <c r="M1722" s="20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</row>
    <row r="1723" spans="1:28" x14ac:dyDescent="0.25">
      <c r="A1723" s="82" t="s">
        <v>1401</v>
      </c>
      <c r="B1723" s="77"/>
      <c r="C1723" s="5"/>
      <c r="D1723" s="5"/>
      <c r="E1723" s="5"/>
      <c r="F1723" s="5"/>
      <c r="G1723" s="5"/>
      <c r="H1723" s="5"/>
      <c r="I1723" s="20"/>
      <c r="J1723" s="5">
        <v>1</v>
      </c>
      <c r="K1723" s="5"/>
      <c r="L1723" s="5"/>
      <c r="M1723" s="20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</row>
    <row r="1724" spans="1:28" x14ac:dyDescent="0.25">
      <c r="A1724" s="82" t="s">
        <v>1402</v>
      </c>
      <c r="B1724" s="77"/>
      <c r="C1724" s="5"/>
      <c r="D1724" s="5"/>
      <c r="E1724" s="5"/>
      <c r="F1724" s="5"/>
      <c r="G1724" s="5"/>
      <c r="H1724" s="5"/>
      <c r="I1724" s="20"/>
      <c r="J1724" s="5">
        <v>1</v>
      </c>
      <c r="K1724" s="5"/>
      <c r="L1724" s="5"/>
      <c r="M1724" s="20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</row>
    <row r="1725" spans="1:28" x14ac:dyDescent="0.25">
      <c r="A1725" s="82" t="s">
        <v>1403</v>
      </c>
      <c r="B1725" s="77"/>
      <c r="C1725" s="5"/>
      <c r="D1725" s="5"/>
      <c r="E1725" s="5"/>
      <c r="F1725" s="5"/>
      <c r="G1725" s="5"/>
      <c r="H1725" s="5"/>
      <c r="I1725" s="20"/>
      <c r="J1725" s="5">
        <v>1</v>
      </c>
      <c r="K1725" s="5"/>
      <c r="L1725" s="5"/>
      <c r="M1725" s="20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</row>
    <row r="1726" spans="1:28" x14ac:dyDescent="0.25">
      <c r="A1726" s="82" t="s">
        <v>1404</v>
      </c>
      <c r="B1726" s="77"/>
      <c r="C1726" s="5"/>
      <c r="D1726" s="5"/>
      <c r="E1726" s="5"/>
      <c r="F1726" s="5"/>
      <c r="G1726" s="5"/>
      <c r="H1726" s="5"/>
      <c r="I1726" s="20"/>
      <c r="J1726" s="5">
        <v>1</v>
      </c>
      <c r="K1726" s="5"/>
      <c r="L1726" s="5"/>
      <c r="M1726" s="20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</row>
    <row r="1727" spans="1:28" x14ac:dyDescent="0.25">
      <c r="A1727" s="82" t="s">
        <v>1405</v>
      </c>
      <c r="B1727" s="77"/>
      <c r="C1727" s="5"/>
      <c r="D1727" s="5"/>
      <c r="E1727" s="5"/>
      <c r="F1727" s="5"/>
      <c r="G1727" s="5"/>
      <c r="H1727" s="5"/>
      <c r="I1727" s="20"/>
      <c r="J1727" s="5">
        <v>1</v>
      </c>
      <c r="K1727" s="5"/>
      <c r="L1727" s="5"/>
      <c r="M1727" s="20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</row>
    <row r="1728" spans="1:28" x14ac:dyDescent="0.25">
      <c r="A1728" s="82" t="s">
        <v>1406</v>
      </c>
      <c r="B1728" s="77"/>
      <c r="C1728" s="5"/>
      <c r="D1728" s="5"/>
      <c r="E1728" s="5"/>
      <c r="F1728" s="5">
        <v>1</v>
      </c>
      <c r="G1728" s="5"/>
      <c r="H1728" s="5"/>
      <c r="I1728" s="20"/>
      <c r="J1728" s="5"/>
      <c r="K1728" s="5"/>
      <c r="L1728" s="5"/>
      <c r="M1728" s="20" t="s">
        <v>2007</v>
      </c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</row>
    <row r="1729" spans="1:28" x14ac:dyDescent="0.25">
      <c r="A1729" s="82" t="s">
        <v>2076</v>
      </c>
      <c r="B1729" s="77"/>
      <c r="C1729" s="5"/>
      <c r="D1729" s="5"/>
      <c r="E1729" s="5"/>
      <c r="F1729" s="5">
        <v>1</v>
      </c>
      <c r="G1729" s="5"/>
      <c r="H1729" s="5"/>
      <c r="I1729" s="20"/>
      <c r="J1729" s="5"/>
      <c r="K1729" s="5"/>
      <c r="L1729" s="5"/>
      <c r="M1729" s="20" t="s">
        <v>2075</v>
      </c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</row>
    <row r="1730" spans="1:28" x14ac:dyDescent="0.25">
      <c r="A1730" s="82" t="s">
        <v>1407</v>
      </c>
      <c r="B1730" s="77"/>
      <c r="C1730" s="5"/>
      <c r="D1730" s="5"/>
      <c r="E1730" s="5"/>
      <c r="F1730" s="5"/>
      <c r="G1730" s="5"/>
      <c r="H1730" s="5"/>
      <c r="I1730" s="20"/>
      <c r="J1730" s="5">
        <v>1</v>
      </c>
      <c r="K1730" s="5"/>
      <c r="L1730" s="5"/>
      <c r="M1730" s="20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</row>
    <row r="1731" spans="1:28" ht="31.9" customHeight="1" x14ac:dyDescent="0.25">
      <c r="A1731" s="82" t="s">
        <v>1889</v>
      </c>
      <c r="B1731" s="77"/>
      <c r="C1731" s="5"/>
      <c r="D1731" s="5"/>
      <c r="E1731" s="5"/>
      <c r="F1731" s="5"/>
      <c r="G1731" s="5"/>
      <c r="H1731" s="5">
        <v>1</v>
      </c>
      <c r="I1731" s="20" t="s">
        <v>2156</v>
      </c>
      <c r="J1731" s="5"/>
      <c r="K1731" s="5">
        <v>1</v>
      </c>
      <c r="L1731" s="5"/>
      <c r="M1731" s="20" t="s">
        <v>1990</v>
      </c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</row>
    <row r="1732" spans="1:28" x14ac:dyDescent="0.25">
      <c r="A1732" s="82" t="s">
        <v>1409</v>
      </c>
      <c r="B1732" s="77"/>
      <c r="C1732" s="5"/>
      <c r="D1732" s="5"/>
      <c r="E1732" s="5"/>
      <c r="F1732" s="5"/>
      <c r="G1732" s="5"/>
      <c r="H1732" s="5"/>
      <c r="I1732" s="20"/>
      <c r="J1732" s="5">
        <v>1</v>
      </c>
      <c r="K1732" s="5"/>
      <c r="L1732" s="5"/>
      <c r="M1732" s="20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</row>
    <row r="1733" spans="1:28" x14ac:dyDescent="0.25">
      <c r="A1733" s="82" t="s">
        <v>2001</v>
      </c>
      <c r="B1733" s="77"/>
      <c r="C1733" s="5"/>
      <c r="D1733" s="5"/>
      <c r="E1733" s="5"/>
      <c r="F1733" s="5">
        <v>1</v>
      </c>
      <c r="G1733" s="5"/>
      <c r="H1733" s="5"/>
      <c r="I1733" s="20"/>
      <c r="J1733" s="5"/>
      <c r="K1733" s="5"/>
      <c r="L1733" s="5"/>
      <c r="M1733" s="20" t="s">
        <v>2002</v>
      </c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</row>
    <row r="1734" spans="1:28" x14ac:dyDescent="0.25">
      <c r="A1734" s="82" t="s">
        <v>1410</v>
      </c>
      <c r="B1734" s="77"/>
      <c r="C1734" s="5"/>
      <c r="D1734" s="5"/>
      <c r="E1734" s="5"/>
      <c r="F1734" s="5"/>
      <c r="G1734" s="5"/>
      <c r="H1734" s="5"/>
      <c r="I1734" s="5"/>
      <c r="J1734" s="5">
        <v>1</v>
      </c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</row>
    <row r="1735" spans="1:28" x14ac:dyDescent="0.25">
      <c r="A1735" s="82" t="s">
        <v>1411</v>
      </c>
      <c r="B1735" s="77"/>
      <c r="C1735" s="5"/>
      <c r="D1735" s="5"/>
      <c r="E1735" s="5"/>
      <c r="F1735" s="5"/>
      <c r="G1735" s="5"/>
      <c r="H1735" s="5"/>
      <c r="I1735" s="5"/>
      <c r="J1735" s="5">
        <v>1</v>
      </c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</row>
    <row r="1736" spans="1:28" x14ac:dyDescent="0.25">
      <c r="A1736" s="81" t="s">
        <v>1412</v>
      </c>
      <c r="B1736" s="5"/>
      <c r="C1736" s="5"/>
      <c r="D1736" s="5"/>
      <c r="E1736" s="5"/>
      <c r="F1736" s="5"/>
      <c r="G1736" s="5"/>
      <c r="H1736" s="5"/>
      <c r="I1736" s="5"/>
      <c r="J1736" s="5">
        <v>1</v>
      </c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</row>
    <row r="1737" spans="1:28" x14ac:dyDescent="0.25">
      <c r="A1737" s="78" t="s">
        <v>1778</v>
      </c>
      <c r="B1737" s="5"/>
      <c r="C1737" s="5"/>
      <c r="D1737" s="5"/>
      <c r="E1737" s="5"/>
      <c r="F1737" s="5"/>
      <c r="G1737" s="5"/>
      <c r="H1737" s="5"/>
      <c r="I1737" s="5"/>
      <c r="J1737" s="5">
        <v>1</v>
      </c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</row>
    <row r="1738" spans="1:28" x14ac:dyDescent="0.25">
      <c r="A1738" s="78" t="s">
        <v>1779</v>
      </c>
      <c r="B1738" s="5"/>
      <c r="C1738" s="5"/>
      <c r="D1738" s="5"/>
      <c r="E1738" s="5"/>
      <c r="F1738" s="5">
        <v>1</v>
      </c>
      <c r="G1738" s="5"/>
      <c r="H1738" s="5"/>
      <c r="I1738" s="5"/>
      <c r="J1738" s="5"/>
      <c r="K1738" s="5"/>
      <c r="L1738" s="5"/>
      <c r="M1738" s="5" t="s">
        <v>1908</v>
      </c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</row>
    <row r="1739" spans="1:28" x14ac:dyDescent="0.25">
      <c r="A1739" s="78" t="s">
        <v>1780</v>
      </c>
      <c r="B1739" s="5"/>
      <c r="C1739" s="5"/>
      <c r="D1739" s="5"/>
      <c r="E1739" s="5"/>
      <c r="F1739" s="5"/>
      <c r="G1739" s="5"/>
      <c r="H1739" s="5"/>
      <c r="I1739" s="5"/>
      <c r="J1739" s="5">
        <v>1</v>
      </c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</row>
    <row r="1740" spans="1:28" x14ac:dyDescent="0.25">
      <c r="A1740" s="78" t="s">
        <v>1781</v>
      </c>
      <c r="B1740" s="5"/>
      <c r="C1740" s="5"/>
      <c r="D1740" s="5"/>
      <c r="E1740" s="5"/>
      <c r="F1740" s="5"/>
      <c r="G1740" s="5"/>
      <c r="H1740" s="5"/>
      <c r="I1740" s="5"/>
      <c r="J1740" s="5">
        <v>1</v>
      </c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</row>
    <row r="1741" spans="1:28" x14ac:dyDescent="0.25">
      <c r="A1741" s="78" t="s">
        <v>1782</v>
      </c>
      <c r="B1741" s="5"/>
      <c r="C1741" s="5"/>
      <c r="D1741" s="5"/>
      <c r="E1741" s="5"/>
      <c r="F1741" s="5"/>
      <c r="G1741" s="5"/>
      <c r="H1741" s="5"/>
      <c r="I1741" s="5"/>
      <c r="J1741" s="5">
        <v>1</v>
      </c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</row>
    <row r="1742" spans="1:28" x14ac:dyDescent="0.25">
      <c r="A1742" s="78" t="s">
        <v>1783</v>
      </c>
      <c r="B1742" s="5"/>
      <c r="C1742" s="5"/>
      <c r="D1742" s="5"/>
      <c r="E1742" s="5"/>
      <c r="F1742" s="5"/>
      <c r="G1742" s="5"/>
      <c r="H1742" s="5">
        <v>1</v>
      </c>
      <c r="I1742" s="20" t="s">
        <v>2156</v>
      </c>
      <c r="J1742" s="5"/>
      <c r="K1742" s="5"/>
      <c r="L1742" s="5"/>
      <c r="M1742" s="5" t="s">
        <v>1849</v>
      </c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</row>
    <row r="1743" spans="1:28" x14ac:dyDescent="0.25">
      <c r="A1743" s="78" t="s">
        <v>1784</v>
      </c>
      <c r="B1743" s="5"/>
      <c r="C1743" s="5"/>
      <c r="D1743" s="5"/>
      <c r="E1743" s="5"/>
      <c r="F1743" s="5"/>
      <c r="G1743" s="5"/>
      <c r="H1743" s="5"/>
      <c r="I1743" s="5"/>
      <c r="J1743" s="5">
        <v>1</v>
      </c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</row>
    <row r="1744" spans="1:28" x14ac:dyDescent="0.25">
      <c r="A1744" s="78" t="s">
        <v>1785</v>
      </c>
      <c r="B1744" s="5"/>
      <c r="C1744" s="5"/>
      <c r="D1744" s="5"/>
      <c r="E1744" s="5"/>
      <c r="F1744" s="5"/>
      <c r="G1744" s="5"/>
      <c r="H1744" s="5"/>
      <c r="I1744" s="5"/>
      <c r="J1744" s="5">
        <v>1</v>
      </c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</row>
    <row r="1745" spans="1:28" x14ac:dyDescent="0.25">
      <c r="A1745" s="78" t="s">
        <v>1786</v>
      </c>
      <c r="B1745" s="5"/>
      <c r="C1745" s="5"/>
      <c r="D1745" s="5"/>
      <c r="E1745" s="5"/>
      <c r="F1745" s="5"/>
      <c r="G1745" s="5"/>
      <c r="H1745" s="5"/>
      <c r="I1745" s="5"/>
      <c r="J1745" s="5">
        <v>1</v>
      </c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</row>
    <row r="1746" spans="1:28" x14ac:dyDescent="0.25">
      <c r="A1746" s="78" t="s">
        <v>1787</v>
      </c>
      <c r="B1746" s="5"/>
      <c r="C1746" s="5"/>
      <c r="D1746" s="5"/>
      <c r="E1746" s="5"/>
      <c r="F1746" s="5">
        <v>1</v>
      </c>
      <c r="G1746" s="5"/>
      <c r="H1746" s="5"/>
      <c r="I1746" s="5"/>
      <c r="J1746" s="5"/>
      <c r="K1746" s="5"/>
      <c r="L1746" s="5"/>
      <c r="M1746" s="5" t="s">
        <v>2111</v>
      </c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</row>
    <row r="1747" spans="1:28" x14ac:dyDescent="0.25">
      <c r="A1747" s="78" t="s">
        <v>1788</v>
      </c>
      <c r="B1747" s="5"/>
      <c r="C1747" s="5"/>
      <c r="D1747" s="5"/>
      <c r="E1747" s="5"/>
      <c r="F1747" s="5"/>
      <c r="G1747" s="5"/>
      <c r="H1747" s="5"/>
      <c r="I1747" s="5"/>
      <c r="J1747" s="5">
        <v>1</v>
      </c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</row>
    <row r="1748" spans="1:28" x14ac:dyDescent="0.25">
      <c r="A1748" s="78" t="s">
        <v>1789</v>
      </c>
      <c r="B1748" s="5"/>
      <c r="C1748" s="5"/>
      <c r="D1748" s="5"/>
      <c r="E1748" s="5"/>
      <c r="F1748" s="5">
        <v>1</v>
      </c>
      <c r="G1748" s="5"/>
      <c r="H1748" s="5"/>
      <c r="I1748" s="5"/>
      <c r="J1748" s="5"/>
      <c r="K1748" s="5"/>
      <c r="L1748" s="5"/>
      <c r="M1748" s="5" t="s">
        <v>2110</v>
      </c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</row>
    <row r="1749" spans="1:28" x14ac:dyDescent="0.25">
      <c r="A1749" s="78" t="s">
        <v>1471</v>
      </c>
      <c r="B1749" s="5"/>
      <c r="C1749" s="5"/>
      <c r="D1749" s="5"/>
      <c r="E1749" s="5"/>
      <c r="F1749" s="5"/>
      <c r="G1749" s="5"/>
      <c r="H1749" s="5"/>
      <c r="I1749" s="5"/>
      <c r="J1749" s="5">
        <v>1</v>
      </c>
      <c r="K1749" s="5"/>
      <c r="L1749" s="5"/>
      <c r="M1749" s="5" t="s">
        <v>2102</v>
      </c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</row>
    <row r="1750" spans="1:28" x14ac:dyDescent="0.25">
      <c r="A1750" s="51" t="s">
        <v>989</v>
      </c>
      <c r="B1750" s="5"/>
      <c r="C1750" s="5"/>
      <c r="D1750" s="5"/>
      <c r="E1750" s="5"/>
      <c r="F1750" s="5"/>
      <c r="G1750" s="5"/>
      <c r="H1750" s="5"/>
      <c r="I1750" s="5" t="s">
        <v>1920</v>
      </c>
      <c r="J1750" s="5">
        <v>1</v>
      </c>
      <c r="K1750" s="5"/>
      <c r="L1750" s="5">
        <v>1</v>
      </c>
      <c r="M1750" s="5" t="s">
        <v>1919</v>
      </c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</row>
    <row r="1751" spans="1:28" x14ac:dyDescent="0.25">
      <c r="A1751" s="78" t="s">
        <v>1023</v>
      </c>
      <c r="B1751" s="5"/>
      <c r="C1751" s="5"/>
      <c r="D1751" s="5"/>
      <c r="E1751" s="5"/>
      <c r="F1751" s="5"/>
      <c r="G1751" s="5"/>
      <c r="H1751" s="5"/>
      <c r="I1751" s="5" t="s">
        <v>1920</v>
      </c>
      <c r="J1751" s="5">
        <v>1</v>
      </c>
      <c r="K1751" s="5"/>
      <c r="L1751" s="5"/>
      <c r="M1751" s="5" t="s">
        <v>1939</v>
      </c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</row>
    <row r="1752" spans="1:28" ht="30" x14ac:dyDescent="0.25">
      <c r="A1752" s="78" t="s">
        <v>117</v>
      </c>
      <c r="B1752" s="5"/>
      <c r="C1752" s="5"/>
      <c r="D1752" s="5"/>
      <c r="E1752" s="5"/>
      <c r="F1752" s="5">
        <v>1</v>
      </c>
      <c r="G1752" s="5"/>
      <c r="H1752" s="5"/>
      <c r="I1752" s="5"/>
      <c r="J1752" s="5"/>
      <c r="K1752" s="5"/>
      <c r="L1752" s="5"/>
      <c r="M1752" s="20" t="s">
        <v>2112</v>
      </c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</row>
    <row r="1753" spans="1:28" ht="25.5" x14ac:dyDescent="0.25">
      <c r="A1753" s="80" t="s">
        <v>1266</v>
      </c>
      <c r="B1753" s="79" t="s">
        <v>2</v>
      </c>
      <c r="C1753" s="4">
        <f>SUM(C1754:C1778)</f>
        <v>14</v>
      </c>
      <c r="D1753" s="4" t="s">
        <v>1427</v>
      </c>
      <c r="E1753" s="79" t="s">
        <v>2</v>
      </c>
      <c r="F1753" s="4">
        <f>SUM(F1754:F1778)</f>
        <v>2</v>
      </c>
      <c r="G1753" s="16">
        <f>SUM(G1754:G1778)</f>
        <v>0</v>
      </c>
      <c r="H1753" s="16">
        <v>0</v>
      </c>
      <c r="I1753" s="15"/>
      <c r="J1753" s="16">
        <f>SUM(J1754:J1778)</f>
        <v>0</v>
      </c>
      <c r="K1753" s="16">
        <f>SUM(K1754:K1778)</f>
        <v>2</v>
      </c>
      <c r="L1753" s="16">
        <f>SUM(L1754:L1778)</f>
        <v>0</v>
      </c>
      <c r="M1753" s="15"/>
      <c r="N1753" s="16">
        <f>C1753+G1753+J1753</f>
        <v>14</v>
      </c>
      <c r="O1753" s="2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</row>
    <row r="1754" spans="1:28" x14ac:dyDescent="0.25">
      <c r="A1754" s="82" t="s">
        <v>1944</v>
      </c>
      <c r="B1754" s="77"/>
      <c r="C1754" s="5">
        <v>1</v>
      </c>
      <c r="D1754" s="5"/>
      <c r="E1754" s="5"/>
      <c r="F1754" s="5"/>
      <c r="G1754" s="5"/>
      <c r="H1754" s="5"/>
      <c r="I1754" s="20"/>
      <c r="J1754" s="5"/>
      <c r="K1754" s="5">
        <v>1</v>
      </c>
      <c r="L1754" s="5"/>
      <c r="M1754" s="20" t="s">
        <v>1730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</row>
    <row r="1755" spans="1:28" x14ac:dyDescent="0.25">
      <c r="A1755" s="82" t="s">
        <v>1414</v>
      </c>
      <c r="B1755" s="77"/>
      <c r="C1755" s="5">
        <v>1</v>
      </c>
      <c r="D1755" s="5"/>
      <c r="E1755" s="5"/>
      <c r="F1755" s="5"/>
      <c r="G1755" s="5"/>
      <c r="H1755" s="5"/>
      <c r="I1755" s="20"/>
      <c r="J1755" s="5"/>
      <c r="K1755" s="5"/>
      <c r="L1755" s="5"/>
      <c r="M1755" s="20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</row>
    <row r="1756" spans="1:28" x14ac:dyDescent="0.25">
      <c r="A1756" s="82" t="s">
        <v>1415</v>
      </c>
      <c r="B1756" s="77"/>
      <c r="C1756" s="5">
        <v>1</v>
      </c>
      <c r="D1756" s="5"/>
      <c r="E1756" s="5"/>
      <c r="F1756" s="5"/>
      <c r="G1756" s="5"/>
      <c r="H1756" s="5"/>
      <c r="I1756" s="20"/>
      <c r="J1756" s="5"/>
      <c r="K1756" s="5"/>
      <c r="L1756" s="5"/>
      <c r="M1756" s="20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</row>
    <row r="1757" spans="1:28" x14ac:dyDescent="0.25">
      <c r="A1757" s="82" t="s">
        <v>1416</v>
      </c>
      <c r="B1757" s="77"/>
      <c r="C1757" s="5">
        <v>1</v>
      </c>
      <c r="D1757" s="5"/>
      <c r="E1757" s="5"/>
      <c r="F1757" s="5"/>
      <c r="G1757" s="5"/>
      <c r="H1757" s="5"/>
      <c r="I1757" s="20"/>
      <c r="J1757" s="5"/>
      <c r="K1757" s="5"/>
      <c r="L1757" s="5"/>
      <c r="M1757" s="20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</row>
    <row r="1758" spans="1:28" x14ac:dyDescent="0.25">
      <c r="A1758" s="82" t="s">
        <v>1417</v>
      </c>
      <c r="B1758" s="77"/>
      <c r="C1758" s="5">
        <v>1</v>
      </c>
      <c r="D1758" s="5"/>
      <c r="E1758" s="5"/>
      <c r="F1758" s="5"/>
      <c r="G1758" s="5"/>
      <c r="H1758" s="5"/>
      <c r="I1758" s="20"/>
      <c r="J1758" s="5"/>
      <c r="K1758" s="5"/>
      <c r="L1758" s="5"/>
      <c r="M1758" s="20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</row>
    <row r="1759" spans="1:28" x14ac:dyDescent="0.25">
      <c r="A1759" s="82" t="s">
        <v>1418</v>
      </c>
      <c r="B1759" s="77"/>
      <c r="C1759" s="5">
        <v>1</v>
      </c>
      <c r="D1759" s="5"/>
      <c r="E1759" s="5"/>
      <c r="F1759" s="5"/>
      <c r="G1759" s="5"/>
      <c r="H1759" s="5"/>
      <c r="I1759" s="20"/>
      <c r="J1759" s="5"/>
      <c r="K1759" s="5"/>
      <c r="L1759" s="5"/>
      <c r="M1759" s="20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</row>
    <row r="1760" spans="1:28" x14ac:dyDescent="0.25">
      <c r="A1760" s="82" t="s">
        <v>1419</v>
      </c>
      <c r="B1760" s="77"/>
      <c r="C1760" s="5"/>
      <c r="D1760" s="5"/>
      <c r="E1760" s="5"/>
      <c r="F1760" s="5">
        <v>1</v>
      </c>
      <c r="G1760" s="5"/>
      <c r="H1760" s="5"/>
      <c r="I1760" s="20"/>
      <c r="J1760" s="5"/>
      <c r="K1760" s="5"/>
      <c r="L1760" s="5"/>
      <c r="M1760" s="20" t="s">
        <v>1954</v>
      </c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</row>
    <row r="1761" spans="1:28" x14ac:dyDescent="0.25">
      <c r="A1761" s="82" t="s">
        <v>1420</v>
      </c>
      <c r="B1761" s="77"/>
      <c r="C1761" s="5">
        <v>1</v>
      </c>
      <c r="D1761" s="5"/>
      <c r="E1761" s="5"/>
      <c r="F1761" s="5"/>
      <c r="G1761" s="5"/>
      <c r="H1761" s="5"/>
      <c r="I1761" s="20"/>
      <c r="J1761" s="5"/>
      <c r="K1761" s="5"/>
      <c r="L1761" s="5"/>
      <c r="M1761" s="20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</row>
    <row r="1762" spans="1:28" x14ac:dyDescent="0.25">
      <c r="A1762" s="82" t="s">
        <v>1421</v>
      </c>
      <c r="B1762" s="77"/>
      <c r="C1762" s="5">
        <v>1</v>
      </c>
      <c r="D1762" s="5"/>
      <c r="E1762" s="5"/>
      <c r="F1762" s="5"/>
      <c r="G1762" s="5"/>
      <c r="H1762" s="5"/>
      <c r="I1762" s="20"/>
      <c r="J1762" s="5"/>
      <c r="K1762" s="5"/>
      <c r="L1762" s="5"/>
      <c r="M1762" s="20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</row>
    <row r="1763" spans="1:28" x14ac:dyDescent="0.25">
      <c r="A1763" s="82" t="s">
        <v>1422</v>
      </c>
      <c r="B1763" s="77"/>
      <c r="C1763" s="5">
        <v>1</v>
      </c>
      <c r="D1763" s="5"/>
      <c r="E1763" s="5"/>
      <c r="F1763" s="5"/>
      <c r="G1763" s="5"/>
      <c r="H1763" s="5"/>
      <c r="I1763" s="20"/>
      <c r="J1763" s="5"/>
      <c r="K1763" s="5"/>
      <c r="L1763" s="5"/>
      <c r="M1763" s="20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</row>
    <row r="1764" spans="1:28" x14ac:dyDescent="0.25">
      <c r="A1764" s="82" t="s">
        <v>1423</v>
      </c>
      <c r="B1764" s="77"/>
      <c r="C1764" s="5">
        <v>1</v>
      </c>
      <c r="D1764" s="5"/>
      <c r="E1764" s="5"/>
      <c r="F1764" s="5"/>
      <c r="G1764" s="5"/>
      <c r="H1764" s="5"/>
      <c r="I1764" s="20"/>
      <c r="J1764" s="5"/>
      <c r="K1764" s="5"/>
      <c r="L1764" s="5"/>
      <c r="M1764" s="20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</row>
    <row r="1765" spans="1:28" ht="30" x14ac:dyDescent="0.25">
      <c r="A1765" s="82" t="s">
        <v>1424</v>
      </c>
      <c r="B1765" s="77"/>
      <c r="C1765" s="5"/>
      <c r="D1765" s="5"/>
      <c r="E1765" s="5"/>
      <c r="F1765" s="5">
        <v>1</v>
      </c>
      <c r="G1765" s="5"/>
      <c r="H1765" s="5"/>
      <c r="I1765" s="20"/>
      <c r="J1765" s="5"/>
      <c r="K1765" s="5"/>
      <c r="L1765" s="5"/>
      <c r="M1765" s="20" t="s">
        <v>2111</v>
      </c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</row>
    <row r="1766" spans="1:28" x14ac:dyDescent="0.25">
      <c r="A1766" s="82" t="s">
        <v>1425</v>
      </c>
      <c r="B1766" s="77"/>
      <c r="C1766" s="5">
        <v>1</v>
      </c>
      <c r="D1766" s="5"/>
      <c r="E1766" s="5"/>
      <c r="F1766" s="5"/>
      <c r="G1766" s="5"/>
      <c r="H1766" s="5"/>
      <c r="I1766" s="20"/>
      <c r="J1766" s="5"/>
      <c r="K1766" s="5"/>
      <c r="L1766" s="5"/>
      <c r="M1766" s="20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</row>
    <row r="1767" spans="1:28" x14ac:dyDescent="0.25">
      <c r="A1767" s="82" t="s">
        <v>1958</v>
      </c>
      <c r="B1767" s="77"/>
      <c r="C1767" s="5">
        <v>1</v>
      </c>
      <c r="D1767" s="5"/>
      <c r="E1767" s="5"/>
      <c r="F1767" s="5"/>
      <c r="G1767" s="5"/>
      <c r="H1767" s="5"/>
      <c r="I1767" s="5"/>
      <c r="J1767" s="5"/>
      <c r="K1767" s="5">
        <v>1</v>
      </c>
      <c r="L1767" s="5"/>
      <c r="M1767" s="5" t="s">
        <v>1959</v>
      </c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</row>
    <row r="1768" spans="1:28" x14ac:dyDescent="0.25">
      <c r="A1768" s="82" t="s">
        <v>1426</v>
      </c>
      <c r="B1768" s="77"/>
      <c r="C1768" s="5">
        <v>1</v>
      </c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</row>
    <row r="1769" spans="1:28" x14ac:dyDescent="0.25">
      <c r="A1769" s="82" t="s">
        <v>1430</v>
      </c>
      <c r="B1769" s="5"/>
      <c r="C1769" s="5">
        <v>1</v>
      </c>
      <c r="D1769" s="5"/>
      <c r="E1769" s="5"/>
      <c r="F1769" s="5"/>
      <c r="G1769" s="5"/>
      <c r="H1769" s="5"/>
      <c r="I1769" s="5" t="s">
        <v>1974</v>
      </c>
      <c r="J1769" s="5"/>
      <c r="K1769" s="5"/>
      <c r="L1769" s="5"/>
      <c r="M1769" s="20" t="s">
        <v>1973</v>
      </c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</row>
    <row r="1770" spans="1:28" x14ac:dyDescent="0.25">
      <c r="A1770" s="78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</row>
    <row r="1771" spans="1:28" x14ac:dyDescent="0.25">
      <c r="A1771" s="78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</row>
    <row r="1772" spans="1:28" x14ac:dyDescent="0.25">
      <c r="A1772" s="78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</row>
    <row r="1773" spans="1:28" x14ac:dyDescent="0.25">
      <c r="A1773" s="78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</row>
    <row r="1774" spans="1:28" x14ac:dyDescent="0.25">
      <c r="A1774" s="78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</row>
    <row r="1775" spans="1:28" x14ac:dyDescent="0.25">
      <c r="A1775" s="78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</row>
    <row r="1776" spans="1:28" x14ac:dyDescent="0.25">
      <c r="A1776" s="78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</row>
    <row r="1777" spans="1:28" x14ac:dyDescent="0.25">
      <c r="A1777" s="78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</row>
    <row r="1778" spans="1:28" x14ac:dyDescent="0.25">
      <c r="A1778" s="78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</row>
    <row r="1779" spans="1:28" ht="25.5" x14ac:dyDescent="0.25">
      <c r="A1779" s="80" t="s">
        <v>1266</v>
      </c>
      <c r="B1779" s="79" t="s">
        <v>2</v>
      </c>
      <c r="C1779" s="4">
        <f>SUM(C1780:C1804)</f>
        <v>0</v>
      </c>
      <c r="D1779" s="4" t="s">
        <v>1428</v>
      </c>
      <c r="E1779" s="79" t="s">
        <v>2</v>
      </c>
      <c r="F1779" s="4">
        <f>SUM(F1780:F1804)</f>
        <v>0</v>
      </c>
      <c r="G1779" s="16">
        <f>SUM(G1780:G1804)</f>
        <v>0</v>
      </c>
      <c r="H1779" s="16">
        <v>0</v>
      </c>
      <c r="I1779" s="15"/>
      <c r="J1779" s="16">
        <f>SUM(J1780:J1804)</f>
        <v>17</v>
      </c>
      <c r="K1779" s="16">
        <f>SUM(K1780:K1804)</f>
        <v>0</v>
      </c>
      <c r="L1779" s="16">
        <f>SUM(L1780:L1804)</f>
        <v>0</v>
      </c>
      <c r="M1779" s="15"/>
      <c r="N1779" s="16">
        <f>C1779+G1779+J1779</f>
        <v>17</v>
      </c>
      <c r="O1779" s="2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</row>
    <row r="1780" spans="1:28" x14ac:dyDescent="0.25">
      <c r="A1780" s="82" t="s">
        <v>1429</v>
      </c>
      <c r="B1780" s="77"/>
      <c r="C1780" s="5"/>
      <c r="D1780" s="5"/>
      <c r="E1780" s="5"/>
      <c r="F1780" s="5"/>
      <c r="G1780" s="5"/>
      <c r="H1780" s="5"/>
      <c r="I1780" s="20"/>
      <c r="J1780" s="5">
        <v>1</v>
      </c>
      <c r="K1780" s="5"/>
      <c r="L1780" s="5"/>
      <c r="M1780" s="20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</row>
    <row r="1781" spans="1:28" x14ac:dyDescent="0.25">
      <c r="A1781" s="82" t="s">
        <v>1430</v>
      </c>
      <c r="B1781" s="77"/>
      <c r="C1781" s="5"/>
      <c r="D1781" s="5"/>
      <c r="E1781" s="5"/>
      <c r="F1781" s="5"/>
      <c r="G1781" s="5"/>
      <c r="H1781" s="5">
        <v>1</v>
      </c>
      <c r="I1781" s="20" t="s">
        <v>1973</v>
      </c>
      <c r="J1781" s="5"/>
      <c r="K1781" s="5"/>
      <c r="L1781" s="5"/>
      <c r="M1781" s="20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</row>
    <row r="1782" spans="1:28" x14ac:dyDescent="0.25">
      <c r="A1782" s="82" t="s">
        <v>1431</v>
      </c>
      <c r="B1782" s="77"/>
      <c r="C1782" s="5"/>
      <c r="D1782" s="5"/>
      <c r="E1782" s="5"/>
      <c r="F1782" s="5"/>
      <c r="G1782" s="5"/>
      <c r="H1782" s="5"/>
      <c r="I1782" s="20"/>
      <c r="J1782" s="5">
        <v>1</v>
      </c>
      <c r="K1782" s="5"/>
      <c r="L1782" s="5"/>
      <c r="M1782" s="20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</row>
    <row r="1783" spans="1:28" x14ac:dyDescent="0.25">
      <c r="A1783" s="82" t="s">
        <v>1432</v>
      </c>
      <c r="B1783" s="77"/>
      <c r="C1783" s="5"/>
      <c r="D1783" s="5"/>
      <c r="E1783" s="5"/>
      <c r="F1783" s="5"/>
      <c r="G1783" s="5"/>
      <c r="H1783" s="5"/>
      <c r="I1783" s="20"/>
      <c r="J1783" s="5">
        <v>1</v>
      </c>
      <c r="K1783" s="5"/>
      <c r="L1783" s="5"/>
      <c r="M1783" s="20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</row>
    <row r="1784" spans="1:28" x14ac:dyDescent="0.25">
      <c r="A1784" s="82" t="s">
        <v>1433</v>
      </c>
      <c r="B1784" s="77"/>
      <c r="C1784" s="5"/>
      <c r="D1784" s="5"/>
      <c r="E1784" s="5"/>
      <c r="F1784" s="5"/>
      <c r="G1784" s="5"/>
      <c r="H1784" s="5"/>
      <c r="I1784" s="20"/>
      <c r="J1784" s="5">
        <v>1</v>
      </c>
      <c r="K1784" s="5"/>
      <c r="L1784" s="5"/>
      <c r="M1784" s="20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</row>
    <row r="1785" spans="1:28" x14ac:dyDescent="0.25">
      <c r="A1785" s="82" t="s">
        <v>1434</v>
      </c>
      <c r="B1785" s="77"/>
      <c r="C1785" s="5"/>
      <c r="D1785" s="5"/>
      <c r="E1785" s="5"/>
      <c r="F1785" s="5"/>
      <c r="G1785" s="5"/>
      <c r="H1785" s="5"/>
      <c r="I1785" s="20"/>
      <c r="J1785" s="5">
        <v>1</v>
      </c>
      <c r="K1785" s="5"/>
      <c r="L1785" s="5"/>
      <c r="M1785" s="20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</row>
    <row r="1786" spans="1:28" x14ac:dyDescent="0.25">
      <c r="A1786" s="82" t="s">
        <v>1435</v>
      </c>
      <c r="B1786" s="77"/>
      <c r="C1786" s="5"/>
      <c r="D1786" s="5"/>
      <c r="E1786" s="5"/>
      <c r="F1786" s="5"/>
      <c r="G1786" s="5"/>
      <c r="H1786" s="5"/>
      <c r="I1786" s="20"/>
      <c r="J1786" s="5">
        <v>1</v>
      </c>
      <c r="K1786" s="5"/>
      <c r="L1786" s="5"/>
      <c r="M1786" s="20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</row>
    <row r="1787" spans="1:28" x14ac:dyDescent="0.25">
      <c r="A1787" s="82" t="s">
        <v>1436</v>
      </c>
      <c r="B1787" s="77"/>
      <c r="C1787" s="5"/>
      <c r="D1787" s="5"/>
      <c r="E1787" s="5"/>
      <c r="F1787" s="5"/>
      <c r="G1787" s="5"/>
      <c r="H1787" s="5"/>
      <c r="I1787" s="20"/>
      <c r="J1787" s="5">
        <v>1</v>
      </c>
      <c r="K1787" s="5"/>
      <c r="L1787" s="5"/>
      <c r="M1787" s="20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</row>
    <row r="1788" spans="1:28" x14ac:dyDescent="0.25">
      <c r="A1788" s="82" t="s">
        <v>1437</v>
      </c>
      <c r="B1788" s="77"/>
      <c r="C1788" s="5"/>
      <c r="D1788" s="5"/>
      <c r="E1788" s="5"/>
      <c r="F1788" s="5"/>
      <c r="G1788" s="5"/>
      <c r="H1788" s="5"/>
      <c r="I1788" s="20"/>
      <c r="J1788" s="5">
        <v>1</v>
      </c>
      <c r="K1788" s="5"/>
      <c r="L1788" s="5"/>
      <c r="M1788" s="20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</row>
    <row r="1789" spans="1:28" x14ac:dyDescent="0.25">
      <c r="A1789" s="82" t="s">
        <v>1438</v>
      </c>
      <c r="B1789" s="77"/>
      <c r="C1789" s="5"/>
      <c r="D1789" s="5"/>
      <c r="E1789" s="5"/>
      <c r="F1789" s="5"/>
      <c r="G1789" s="5"/>
      <c r="H1789" s="5"/>
      <c r="I1789" s="20"/>
      <c r="J1789" s="5">
        <v>1</v>
      </c>
      <c r="K1789" s="5"/>
      <c r="L1789" s="5"/>
      <c r="M1789" s="20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</row>
    <row r="1790" spans="1:28" x14ac:dyDescent="0.25">
      <c r="A1790" s="82" t="s">
        <v>1439</v>
      </c>
      <c r="B1790" s="77"/>
      <c r="C1790" s="5"/>
      <c r="D1790" s="5"/>
      <c r="E1790" s="5"/>
      <c r="F1790" s="5"/>
      <c r="G1790" s="5"/>
      <c r="H1790" s="5"/>
      <c r="I1790" s="20"/>
      <c r="J1790" s="5">
        <v>1</v>
      </c>
      <c r="K1790" s="5"/>
      <c r="L1790" s="5"/>
      <c r="M1790" s="20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</row>
    <row r="1791" spans="1:28" x14ac:dyDescent="0.25">
      <c r="A1791" s="82" t="s">
        <v>1440</v>
      </c>
      <c r="B1791" s="77"/>
      <c r="C1791" s="5"/>
      <c r="D1791" s="5"/>
      <c r="E1791" s="5"/>
      <c r="F1791" s="5"/>
      <c r="G1791" s="5"/>
      <c r="H1791" s="5"/>
      <c r="I1791" s="20"/>
      <c r="J1791" s="5">
        <v>1</v>
      </c>
      <c r="K1791" s="5"/>
      <c r="L1791" s="5"/>
      <c r="M1791" s="20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</row>
    <row r="1792" spans="1:28" x14ac:dyDescent="0.25">
      <c r="A1792" s="82" t="s">
        <v>1441</v>
      </c>
      <c r="B1792" s="77"/>
      <c r="C1792" s="5"/>
      <c r="D1792" s="5"/>
      <c r="E1792" s="5"/>
      <c r="F1792" s="5"/>
      <c r="G1792" s="5"/>
      <c r="H1792" s="5">
        <v>1</v>
      </c>
      <c r="I1792" s="20"/>
      <c r="J1792" s="5"/>
      <c r="K1792" s="5"/>
      <c r="L1792" s="5"/>
      <c r="M1792" s="20" t="s">
        <v>1982</v>
      </c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</row>
    <row r="1793" spans="1:28" x14ac:dyDescent="0.25">
      <c r="A1793" s="82" t="s">
        <v>1442</v>
      </c>
      <c r="B1793" s="77"/>
      <c r="C1793" s="5"/>
      <c r="D1793" s="5"/>
      <c r="E1793" s="5"/>
      <c r="F1793" s="5"/>
      <c r="G1793" s="5"/>
      <c r="H1793" s="5"/>
      <c r="I1793" s="5"/>
      <c r="J1793" s="5">
        <v>1</v>
      </c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</row>
    <row r="1794" spans="1:28" x14ac:dyDescent="0.25">
      <c r="A1794" s="82" t="s">
        <v>1444</v>
      </c>
      <c r="B1794" s="77"/>
      <c r="C1794" s="5"/>
      <c r="D1794" s="5"/>
      <c r="E1794" s="5"/>
      <c r="F1794" s="5"/>
      <c r="G1794" s="5"/>
      <c r="H1794" s="5"/>
      <c r="I1794" s="5"/>
      <c r="J1794" s="5">
        <v>1</v>
      </c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</row>
    <row r="1795" spans="1:28" x14ac:dyDescent="0.25">
      <c r="A1795" s="81" t="s">
        <v>1445</v>
      </c>
      <c r="B1795" s="5"/>
      <c r="C1795" s="5"/>
      <c r="D1795" s="5"/>
      <c r="E1795" s="5"/>
      <c r="F1795" s="5"/>
      <c r="G1795" s="5"/>
      <c r="H1795" s="5">
        <v>1</v>
      </c>
      <c r="I1795" s="5"/>
      <c r="J1795" s="5"/>
      <c r="K1795" s="5"/>
      <c r="L1795" s="5"/>
      <c r="M1795" s="5" t="s">
        <v>2079</v>
      </c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</row>
    <row r="1796" spans="1:28" x14ac:dyDescent="0.25">
      <c r="A1796" s="78" t="s">
        <v>1443</v>
      </c>
      <c r="B1796" s="5"/>
      <c r="C1796" s="5"/>
      <c r="D1796" s="5"/>
      <c r="E1796" s="5"/>
      <c r="F1796" s="5"/>
      <c r="G1796" s="5"/>
      <c r="H1796" s="5"/>
      <c r="I1796" s="5"/>
      <c r="J1796" s="5">
        <v>1</v>
      </c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</row>
    <row r="1797" spans="1:28" x14ac:dyDescent="0.25">
      <c r="A1797" s="78" t="s">
        <v>1446</v>
      </c>
      <c r="B1797" s="5"/>
      <c r="C1797" s="5"/>
      <c r="D1797" s="5"/>
      <c r="E1797" s="5"/>
      <c r="F1797" s="5"/>
      <c r="G1797" s="5"/>
      <c r="H1797" s="5"/>
      <c r="I1797" s="5"/>
      <c r="J1797" s="5">
        <v>1</v>
      </c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</row>
    <row r="1798" spans="1:28" x14ac:dyDescent="0.25">
      <c r="A1798" s="78" t="s">
        <v>1447</v>
      </c>
      <c r="B1798" s="5"/>
      <c r="C1798" s="5"/>
      <c r="D1798" s="5"/>
      <c r="E1798" s="5"/>
      <c r="F1798" s="5"/>
      <c r="G1798" s="5"/>
      <c r="H1798" s="5"/>
      <c r="I1798" s="5"/>
      <c r="J1798" s="5">
        <v>1</v>
      </c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</row>
    <row r="1799" spans="1:28" x14ac:dyDescent="0.25">
      <c r="A1799" s="78" t="s">
        <v>1448</v>
      </c>
      <c r="B1799" s="5"/>
      <c r="C1799" s="5"/>
      <c r="D1799" s="5"/>
      <c r="E1799" s="5"/>
      <c r="F1799" s="5"/>
      <c r="G1799" s="5"/>
      <c r="H1799" s="5"/>
      <c r="I1799" s="5"/>
      <c r="J1799" s="5">
        <v>1</v>
      </c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</row>
    <row r="1800" spans="1:28" x14ac:dyDescent="0.25">
      <c r="A1800" s="78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</row>
    <row r="1801" spans="1:28" x14ac:dyDescent="0.25">
      <c r="A1801" s="78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</row>
    <row r="1802" spans="1:28" x14ac:dyDescent="0.25">
      <c r="A1802" s="78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</row>
    <row r="1803" spans="1:28" x14ac:dyDescent="0.25">
      <c r="A1803" s="78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</row>
    <row r="1804" spans="1:28" x14ac:dyDescent="0.25">
      <c r="A1804" s="78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</row>
    <row r="1805" spans="1:28" ht="25.5" x14ac:dyDescent="0.25">
      <c r="A1805" s="80" t="s">
        <v>1266</v>
      </c>
      <c r="B1805" s="79" t="s">
        <v>2</v>
      </c>
      <c r="C1805" s="4">
        <f>SUM(C1806:C1830)</f>
        <v>0</v>
      </c>
      <c r="D1805" s="4" t="s">
        <v>1449</v>
      </c>
      <c r="E1805" s="79" t="s">
        <v>2</v>
      </c>
      <c r="F1805" s="4">
        <f>SUM(F1806:F1830)</f>
        <v>8</v>
      </c>
      <c r="G1805" s="16">
        <f>SUM(G1806:G1830)</f>
        <v>1</v>
      </c>
      <c r="H1805" s="16">
        <v>0</v>
      </c>
      <c r="I1805" s="15"/>
      <c r="J1805" s="16">
        <f>SUM(J1806:J1830)</f>
        <v>12</v>
      </c>
      <c r="K1805" s="16">
        <f>SUM(K1806:K1830)</f>
        <v>1</v>
      </c>
      <c r="L1805" s="16">
        <f>SUM(L1806:L1830)</f>
        <v>0</v>
      </c>
      <c r="M1805" s="15"/>
      <c r="N1805" s="16">
        <f>C1805+G1805+J1805</f>
        <v>13</v>
      </c>
      <c r="O1805" s="2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</row>
    <row r="1806" spans="1:28" x14ac:dyDescent="0.25">
      <c r="A1806" s="82" t="s">
        <v>1450</v>
      </c>
      <c r="B1806" s="77"/>
      <c r="C1806" s="5"/>
      <c r="D1806" s="5"/>
      <c r="E1806" s="5"/>
      <c r="F1806" s="5"/>
      <c r="G1806" s="5"/>
      <c r="H1806" s="5"/>
      <c r="I1806" s="20"/>
      <c r="J1806" s="5">
        <v>1</v>
      </c>
      <c r="K1806" s="5"/>
      <c r="L1806" s="5"/>
      <c r="M1806" s="20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</row>
    <row r="1807" spans="1:28" x14ac:dyDescent="0.25">
      <c r="A1807" s="82" t="s">
        <v>1451</v>
      </c>
      <c r="B1807" s="77"/>
      <c r="C1807" s="5"/>
      <c r="D1807" s="5"/>
      <c r="E1807" s="5"/>
      <c r="F1807" s="5">
        <v>1</v>
      </c>
      <c r="G1807" s="5"/>
      <c r="H1807" s="5"/>
      <c r="I1807" s="20"/>
      <c r="J1807" s="5"/>
      <c r="K1807" s="5"/>
      <c r="L1807" s="5"/>
      <c r="M1807" s="20" t="s">
        <v>1864</v>
      </c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</row>
    <row r="1808" spans="1:28" x14ac:dyDescent="0.25">
      <c r="A1808" s="82" t="s">
        <v>1452</v>
      </c>
      <c r="B1808" s="77"/>
      <c r="C1808" s="5"/>
      <c r="D1808" s="5"/>
      <c r="E1808" s="5"/>
      <c r="F1808" s="5"/>
      <c r="G1808" s="5"/>
      <c r="H1808" s="5"/>
      <c r="I1808" s="20"/>
      <c r="J1808" s="5">
        <v>1</v>
      </c>
      <c r="K1808" s="5"/>
      <c r="L1808" s="5"/>
      <c r="M1808" s="20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</row>
    <row r="1809" spans="1:28" x14ac:dyDescent="0.25">
      <c r="A1809" s="82" t="s">
        <v>1453</v>
      </c>
      <c r="B1809" s="77"/>
      <c r="C1809" s="5"/>
      <c r="D1809" s="5"/>
      <c r="E1809" s="5"/>
      <c r="F1809" s="5"/>
      <c r="G1809" s="5"/>
      <c r="H1809" s="5"/>
      <c r="I1809" s="20"/>
      <c r="J1809" s="5">
        <v>1</v>
      </c>
      <c r="K1809" s="5"/>
      <c r="L1809" s="5"/>
      <c r="M1809" s="20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</row>
    <row r="1810" spans="1:28" x14ac:dyDescent="0.25">
      <c r="A1810" s="82" t="s">
        <v>1454</v>
      </c>
      <c r="B1810" s="77"/>
      <c r="C1810" s="5"/>
      <c r="D1810" s="5"/>
      <c r="E1810" s="5"/>
      <c r="F1810" s="5"/>
      <c r="G1810" s="5"/>
      <c r="H1810" s="5"/>
      <c r="I1810" s="20"/>
      <c r="J1810" s="5">
        <v>1</v>
      </c>
      <c r="K1810" s="5"/>
      <c r="L1810" s="5"/>
      <c r="M1810" s="20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</row>
    <row r="1811" spans="1:28" ht="30" x14ac:dyDescent="0.25">
      <c r="A1811" s="82" t="s">
        <v>1455</v>
      </c>
      <c r="B1811" s="77"/>
      <c r="C1811" s="5"/>
      <c r="D1811" s="5"/>
      <c r="E1811" s="5"/>
      <c r="F1811" s="5">
        <v>1</v>
      </c>
      <c r="G1811" s="5"/>
      <c r="H1811" s="5"/>
      <c r="I1811" s="20"/>
      <c r="J1811" s="5"/>
      <c r="K1811" s="5"/>
      <c r="L1811" s="5"/>
      <c r="M1811" s="20" t="s">
        <v>2111</v>
      </c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</row>
    <row r="1812" spans="1:28" x14ac:dyDescent="0.25">
      <c r="A1812" s="82" t="s">
        <v>1456</v>
      </c>
      <c r="B1812" s="77"/>
      <c r="C1812" s="5"/>
      <c r="D1812" s="5"/>
      <c r="E1812" s="5"/>
      <c r="F1812" s="5"/>
      <c r="G1812" s="5"/>
      <c r="H1812" s="5"/>
      <c r="I1812" s="20"/>
      <c r="J1812" s="5">
        <v>1</v>
      </c>
      <c r="K1812" s="5"/>
      <c r="L1812" s="5"/>
      <c r="M1812" s="20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</row>
    <row r="1813" spans="1:28" x14ac:dyDescent="0.25">
      <c r="A1813" s="82" t="s">
        <v>1457</v>
      </c>
      <c r="B1813" s="77"/>
      <c r="C1813" s="5"/>
      <c r="D1813" s="5"/>
      <c r="E1813" s="5"/>
      <c r="F1813" s="5">
        <v>1</v>
      </c>
      <c r="G1813" s="5"/>
      <c r="H1813" s="5"/>
      <c r="I1813" s="20"/>
      <c r="J1813" s="5"/>
      <c r="K1813" s="5"/>
      <c r="L1813" s="5"/>
      <c r="M1813" s="20" t="s">
        <v>1832</v>
      </c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</row>
    <row r="1814" spans="1:28" x14ac:dyDescent="0.25">
      <c r="A1814" s="82" t="s">
        <v>1458</v>
      </c>
      <c r="B1814" s="77"/>
      <c r="C1814" s="5"/>
      <c r="D1814" s="5"/>
      <c r="E1814" s="5"/>
      <c r="F1814" s="5"/>
      <c r="G1814" s="5"/>
      <c r="H1814" s="5"/>
      <c r="I1814" s="20"/>
      <c r="J1814" s="5">
        <v>1</v>
      </c>
      <c r="K1814" s="5"/>
      <c r="L1814" s="5"/>
      <c r="M1814" s="20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</row>
    <row r="1815" spans="1:28" x14ac:dyDescent="0.25">
      <c r="A1815" s="82" t="s">
        <v>1459</v>
      </c>
      <c r="B1815" s="77"/>
      <c r="C1815" s="5"/>
      <c r="D1815" s="5"/>
      <c r="E1815" s="5"/>
      <c r="F1815" s="5"/>
      <c r="G1815" s="5"/>
      <c r="H1815" s="5"/>
      <c r="I1815" s="20"/>
      <c r="J1815" s="5">
        <v>1</v>
      </c>
      <c r="K1815" s="5"/>
      <c r="L1815" s="5"/>
      <c r="M1815" s="20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</row>
    <row r="1816" spans="1:28" ht="30" x14ac:dyDescent="0.25">
      <c r="A1816" s="82" t="s">
        <v>1460</v>
      </c>
      <c r="B1816" s="77"/>
      <c r="C1816" s="5"/>
      <c r="D1816" s="5"/>
      <c r="E1816" s="5"/>
      <c r="F1816" s="5">
        <v>1</v>
      </c>
      <c r="G1816" s="5"/>
      <c r="H1816" s="5"/>
      <c r="I1816" s="20"/>
      <c r="J1816" s="5"/>
      <c r="K1816" s="5"/>
      <c r="L1816" s="5"/>
      <c r="M1816" s="20" t="s">
        <v>2111</v>
      </c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</row>
    <row r="1817" spans="1:28" x14ac:dyDescent="0.25">
      <c r="A1817" s="82" t="s">
        <v>1461</v>
      </c>
      <c r="B1817" s="77"/>
      <c r="C1817" s="5"/>
      <c r="D1817" s="5"/>
      <c r="E1817" s="5"/>
      <c r="F1817" s="5"/>
      <c r="G1817" s="5"/>
      <c r="H1817" s="5"/>
      <c r="I1817" s="20"/>
      <c r="J1817" s="5">
        <v>1</v>
      </c>
      <c r="K1817" s="5"/>
      <c r="L1817" s="5"/>
      <c r="M1817" s="20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</row>
    <row r="1818" spans="1:28" x14ac:dyDescent="0.25">
      <c r="A1818" s="82" t="s">
        <v>1462</v>
      </c>
      <c r="B1818" s="77"/>
      <c r="C1818" s="5"/>
      <c r="D1818" s="5"/>
      <c r="E1818" s="5"/>
      <c r="F1818" s="5"/>
      <c r="G1818" s="5"/>
      <c r="H1818" s="5"/>
      <c r="I1818" s="20"/>
      <c r="J1818" s="5">
        <v>1</v>
      </c>
      <c r="K1818" s="5"/>
      <c r="L1818" s="5"/>
      <c r="M1818" s="20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</row>
    <row r="1819" spans="1:28" x14ac:dyDescent="0.25">
      <c r="A1819" s="82" t="s">
        <v>1463</v>
      </c>
      <c r="B1819" s="77"/>
      <c r="C1819" s="5"/>
      <c r="D1819" s="5"/>
      <c r="E1819" s="5"/>
      <c r="F1819" s="5"/>
      <c r="G1819" s="5"/>
      <c r="H1819" s="5"/>
      <c r="I1819" s="5"/>
      <c r="J1819" s="5">
        <v>1</v>
      </c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</row>
    <row r="1820" spans="1:28" x14ac:dyDescent="0.25">
      <c r="A1820" s="82" t="s">
        <v>2061</v>
      </c>
      <c r="B1820" s="77"/>
      <c r="C1820" s="5"/>
      <c r="D1820" s="5"/>
      <c r="E1820" s="5"/>
      <c r="F1820" s="5"/>
      <c r="G1820" s="5"/>
      <c r="H1820" s="5"/>
      <c r="I1820" s="5"/>
      <c r="J1820" s="5">
        <v>1</v>
      </c>
      <c r="K1820" s="5">
        <v>1</v>
      </c>
      <c r="L1820" s="5"/>
      <c r="M1820" s="5" t="s">
        <v>2062</v>
      </c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</row>
    <row r="1821" spans="1:28" x14ac:dyDescent="0.25">
      <c r="A1821" s="81" t="s">
        <v>1465</v>
      </c>
      <c r="B1821" s="5"/>
      <c r="C1821" s="5"/>
      <c r="D1821" s="5"/>
      <c r="E1821" s="5"/>
      <c r="F1821" s="5">
        <v>1</v>
      </c>
      <c r="G1821" s="5"/>
      <c r="H1821" s="5"/>
      <c r="I1821" s="5"/>
      <c r="J1821" s="5"/>
      <c r="K1821" s="5"/>
      <c r="L1821" s="5"/>
      <c r="M1821" s="5" t="s">
        <v>1984</v>
      </c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</row>
    <row r="1822" spans="1:28" x14ac:dyDescent="0.25">
      <c r="A1822" s="78" t="s">
        <v>1629</v>
      </c>
      <c r="B1822" s="5"/>
      <c r="C1822" s="5"/>
      <c r="D1822" s="5"/>
      <c r="E1822" s="5"/>
      <c r="F1822" s="5"/>
      <c r="G1822" s="5"/>
      <c r="H1822" s="5"/>
      <c r="I1822" s="5"/>
      <c r="J1822" s="5">
        <v>1</v>
      </c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</row>
    <row r="1823" spans="1:28" ht="30" x14ac:dyDescent="0.25">
      <c r="A1823" s="78" t="s">
        <v>1816</v>
      </c>
      <c r="B1823" s="5"/>
      <c r="C1823" s="5"/>
      <c r="D1823" s="5"/>
      <c r="E1823" s="5"/>
      <c r="F1823" s="5">
        <v>1</v>
      </c>
      <c r="G1823" s="5"/>
      <c r="H1823" s="5"/>
      <c r="I1823" s="5"/>
      <c r="J1823" s="5"/>
      <c r="K1823" s="5"/>
      <c r="L1823" s="5"/>
      <c r="M1823" s="20" t="s">
        <v>2111</v>
      </c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</row>
    <row r="1824" spans="1:28" x14ac:dyDescent="0.25">
      <c r="A1824" s="78" t="s">
        <v>1817</v>
      </c>
      <c r="B1824" s="5"/>
      <c r="C1824" s="5"/>
      <c r="D1824" s="5"/>
      <c r="E1824" s="5"/>
      <c r="F1824" s="5">
        <v>1</v>
      </c>
      <c r="G1824" s="5"/>
      <c r="H1824" s="5"/>
      <c r="I1824" s="5"/>
      <c r="J1824" s="5"/>
      <c r="K1824" s="5"/>
      <c r="L1824" s="5"/>
      <c r="M1824" s="5" t="s">
        <v>1955</v>
      </c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</row>
    <row r="1825" spans="1:28" ht="30" x14ac:dyDescent="0.25">
      <c r="A1825" s="5" t="s">
        <v>1815</v>
      </c>
      <c r="B1825" s="5"/>
      <c r="C1825" s="5"/>
      <c r="D1825" s="5"/>
      <c r="E1825" s="5"/>
      <c r="F1825" s="5">
        <v>1</v>
      </c>
      <c r="G1825" s="5"/>
      <c r="H1825" s="5"/>
      <c r="I1825" s="5"/>
      <c r="J1825" s="5"/>
      <c r="K1825" s="5"/>
      <c r="L1825" s="5"/>
      <c r="M1825" s="20" t="s">
        <v>2111</v>
      </c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</row>
    <row r="1826" spans="1:28" x14ac:dyDescent="0.25">
      <c r="A1826" s="78" t="s">
        <v>1818</v>
      </c>
      <c r="B1826" s="5"/>
      <c r="C1826" s="5"/>
      <c r="D1826" s="5"/>
      <c r="E1826" s="5"/>
      <c r="F1826" s="5"/>
      <c r="G1826" s="5">
        <v>1</v>
      </c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</row>
    <row r="1827" spans="1:28" x14ac:dyDescent="0.25">
      <c r="A1827" s="78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</row>
    <row r="1828" spans="1:28" x14ac:dyDescent="0.25">
      <c r="A1828" s="78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</row>
    <row r="1829" spans="1:28" x14ac:dyDescent="0.25">
      <c r="A1829" s="78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</row>
    <row r="1830" spans="1:28" x14ac:dyDescent="0.25">
      <c r="A1830" s="78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</row>
    <row r="1831" spans="1:28" ht="25.5" x14ac:dyDescent="0.25">
      <c r="A1831" s="80" t="s">
        <v>1610</v>
      </c>
      <c r="B1831" s="79" t="s">
        <v>346</v>
      </c>
      <c r="C1831" s="4">
        <f>SUM(C1832:C1856)</f>
        <v>0</v>
      </c>
      <c r="D1831" s="4" t="s">
        <v>1479</v>
      </c>
      <c r="E1831" s="79" t="s">
        <v>346</v>
      </c>
      <c r="F1831" s="4">
        <f>SUM(F1832:F1856)</f>
        <v>1</v>
      </c>
      <c r="G1831" s="16">
        <f>SUM(G1832:G1856)</f>
        <v>0</v>
      </c>
      <c r="H1831" s="16">
        <v>0</v>
      </c>
      <c r="I1831" s="15"/>
      <c r="J1831" s="16">
        <f>SUM(J1832:J1856)</f>
        <v>13</v>
      </c>
      <c r="K1831" s="16">
        <f>SUM(K1832:K1856)</f>
        <v>0</v>
      </c>
      <c r="L1831" s="16">
        <f>SUM(L1832:L1856)</f>
        <v>0</v>
      </c>
      <c r="M1831" s="15"/>
      <c r="N1831" s="16">
        <f>C1831+G1831+J1831</f>
        <v>13</v>
      </c>
      <c r="O1831" s="2"/>
      <c r="P1831" s="5"/>
      <c r="Q1831" s="5"/>
      <c r="R1831" s="5"/>
      <c r="S1831" s="5"/>
      <c r="T1831" s="5"/>
    </row>
    <row r="1832" spans="1:28" x14ac:dyDescent="0.25">
      <c r="A1832" s="82" t="s">
        <v>1466</v>
      </c>
      <c r="B1832" s="77"/>
      <c r="C1832" s="5"/>
      <c r="D1832" s="5"/>
      <c r="E1832" s="5"/>
      <c r="F1832" s="5"/>
      <c r="G1832" s="5"/>
      <c r="H1832" s="5"/>
      <c r="I1832" s="20"/>
      <c r="J1832" s="5">
        <v>1</v>
      </c>
      <c r="K1832" s="5"/>
      <c r="L1832" s="5"/>
      <c r="M1832" s="20"/>
      <c r="N1832" s="5"/>
      <c r="O1832" s="5"/>
      <c r="P1832" s="5"/>
      <c r="Q1832" s="5"/>
      <c r="R1832" s="5"/>
      <c r="S1832" s="5"/>
      <c r="T1832" s="5"/>
    </row>
    <row r="1833" spans="1:28" x14ac:dyDescent="0.25">
      <c r="A1833" s="82" t="s">
        <v>1467</v>
      </c>
      <c r="B1833" s="77"/>
      <c r="C1833" s="5"/>
      <c r="D1833" s="5"/>
      <c r="E1833" s="5"/>
      <c r="F1833" s="5"/>
      <c r="G1833" s="5"/>
      <c r="H1833" s="5"/>
      <c r="I1833" s="20"/>
      <c r="J1833" s="5">
        <v>1</v>
      </c>
      <c r="K1833" s="5"/>
      <c r="L1833" s="5"/>
      <c r="M1833" s="20"/>
      <c r="N1833" s="5"/>
      <c r="O1833" s="5"/>
      <c r="P1833" s="5"/>
      <c r="Q1833" s="5"/>
      <c r="R1833" s="5"/>
      <c r="S1833" s="5"/>
      <c r="T1833" s="5"/>
    </row>
    <row r="1834" spans="1:28" x14ac:dyDescent="0.25">
      <c r="A1834" s="82" t="s">
        <v>1468</v>
      </c>
      <c r="B1834" s="77"/>
      <c r="C1834" s="5"/>
      <c r="D1834" s="5"/>
      <c r="E1834" s="5"/>
      <c r="F1834" s="5"/>
      <c r="G1834" s="5"/>
      <c r="H1834" s="5"/>
      <c r="I1834" s="20"/>
      <c r="J1834" s="5">
        <v>1</v>
      </c>
      <c r="K1834" s="5"/>
      <c r="L1834" s="5"/>
      <c r="M1834" s="20"/>
      <c r="N1834" s="5"/>
      <c r="O1834" s="5"/>
      <c r="P1834" s="5"/>
      <c r="Q1834" s="5"/>
      <c r="R1834" s="5"/>
      <c r="S1834" s="5"/>
      <c r="T1834" s="5"/>
    </row>
    <row r="1835" spans="1:28" x14ac:dyDescent="0.25">
      <c r="A1835" s="82" t="s">
        <v>1469</v>
      </c>
      <c r="B1835" s="77"/>
      <c r="C1835" s="5"/>
      <c r="D1835" s="5"/>
      <c r="E1835" s="5"/>
      <c r="F1835" s="5"/>
      <c r="G1835" s="5"/>
      <c r="H1835" s="5"/>
      <c r="I1835" s="20"/>
      <c r="J1835" s="5">
        <v>1</v>
      </c>
      <c r="K1835" s="5"/>
      <c r="L1835" s="5"/>
      <c r="M1835" s="20"/>
      <c r="N1835" s="5"/>
      <c r="O1835" s="5"/>
      <c r="P1835" s="5"/>
      <c r="Q1835" s="5"/>
      <c r="R1835" s="5"/>
      <c r="S1835" s="5"/>
      <c r="T1835" s="5"/>
    </row>
    <row r="1836" spans="1:28" x14ac:dyDescent="0.25">
      <c r="A1836" s="82" t="s">
        <v>1470</v>
      </c>
      <c r="B1836" s="77"/>
      <c r="C1836" s="5"/>
      <c r="D1836" s="5"/>
      <c r="E1836" s="5"/>
      <c r="F1836" s="5"/>
      <c r="G1836" s="5"/>
      <c r="H1836" s="5"/>
      <c r="I1836" s="20"/>
      <c r="J1836" s="5">
        <v>1</v>
      </c>
      <c r="K1836" s="5"/>
      <c r="L1836" s="5"/>
      <c r="M1836" s="20"/>
      <c r="N1836" s="5"/>
      <c r="O1836" s="5"/>
      <c r="P1836" s="5"/>
      <c r="Q1836" s="5"/>
      <c r="R1836" s="5"/>
      <c r="S1836" s="5"/>
      <c r="T1836" s="5"/>
    </row>
    <row r="1837" spans="1:28" x14ac:dyDescent="0.25">
      <c r="A1837" s="82" t="s">
        <v>1608</v>
      </c>
      <c r="B1837" s="77"/>
      <c r="C1837" s="5"/>
      <c r="D1837" s="5"/>
      <c r="E1837" s="5"/>
      <c r="F1837" s="5"/>
      <c r="G1837" s="5"/>
      <c r="H1837" s="5"/>
      <c r="I1837" s="20"/>
      <c r="J1837" s="5">
        <v>1</v>
      </c>
      <c r="K1837" s="5"/>
      <c r="L1837" s="5"/>
      <c r="M1837" s="20" t="s">
        <v>2116</v>
      </c>
      <c r="N1837" s="5"/>
      <c r="O1837" s="5"/>
      <c r="P1837" s="5"/>
      <c r="Q1837" s="5"/>
      <c r="R1837" s="5"/>
      <c r="S1837" s="5"/>
      <c r="T1837" s="5"/>
    </row>
    <row r="1838" spans="1:28" x14ac:dyDescent="0.25">
      <c r="A1838" s="82" t="s">
        <v>2024</v>
      </c>
      <c r="B1838" s="77"/>
      <c r="C1838" s="5"/>
      <c r="D1838" s="5"/>
      <c r="E1838" s="5"/>
      <c r="F1838" s="5"/>
      <c r="G1838" s="5"/>
      <c r="H1838" s="5"/>
      <c r="I1838" s="20"/>
      <c r="J1838" s="5">
        <v>1</v>
      </c>
      <c r="K1838" s="5"/>
      <c r="L1838" s="5"/>
      <c r="M1838" s="20"/>
      <c r="N1838" s="5"/>
      <c r="O1838" s="5"/>
      <c r="P1838" s="5"/>
      <c r="Q1838" s="5"/>
      <c r="R1838" s="5"/>
      <c r="S1838" s="5"/>
      <c r="T1838" s="5"/>
    </row>
    <row r="1839" spans="1:28" x14ac:dyDescent="0.25">
      <c r="A1839" s="82" t="s">
        <v>1473</v>
      </c>
      <c r="B1839" s="77"/>
      <c r="C1839" s="5"/>
      <c r="D1839" s="5"/>
      <c r="E1839" s="5"/>
      <c r="F1839" s="5"/>
      <c r="G1839" s="5"/>
      <c r="H1839" s="5"/>
      <c r="I1839" s="20"/>
      <c r="J1839" s="5">
        <v>1</v>
      </c>
      <c r="K1839" s="5"/>
      <c r="L1839" s="5"/>
      <c r="M1839" s="20"/>
      <c r="N1839" s="5"/>
      <c r="O1839" s="5"/>
      <c r="P1839" s="5"/>
      <c r="Q1839" s="5"/>
      <c r="R1839" s="5"/>
      <c r="S1839" s="5"/>
      <c r="T1839" s="5"/>
    </row>
    <row r="1840" spans="1:28" x14ac:dyDescent="0.25">
      <c r="A1840" s="82" t="s">
        <v>1474</v>
      </c>
      <c r="B1840" s="77"/>
      <c r="C1840" s="5"/>
      <c r="D1840" s="5"/>
      <c r="E1840" s="5"/>
      <c r="F1840" s="5"/>
      <c r="G1840" s="5"/>
      <c r="H1840" s="5"/>
      <c r="I1840" s="20"/>
      <c r="J1840" s="5">
        <v>1</v>
      </c>
      <c r="K1840" s="5"/>
      <c r="L1840" s="5"/>
      <c r="M1840" s="20"/>
      <c r="N1840" s="5"/>
      <c r="O1840" s="5"/>
      <c r="P1840" s="5"/>
      <c r="Q1840" s="5"/>
      <c r="R1840" s="5"/>
      <c r="S1840" s="5"/>
      <c r="T1840" s="5"/>
    </row>
    <row r="1841" spans="1:20" x14ac:dyDescent="0.25">
      <c r="A1841" s="82" t="s">
        <v>1475</v>
      </c>
      <c r="B1841" s="77"/>
      <c r="C1841" s="5"/>
      <c r="D1841" s="5"/>
      <c r="E1841" s="5"/>
      <c r="F1841" s="5"/>
      <c r="G1841" s="5"/>
      <c r="H1841" s="5"/>
      <c r="I1841" s="20"/>
      <c r="J1841" s="5">
        <v>1</v>
      </c>
      <c r="K1841" s="5"/>
      <c r="L1841" s="5"/>
      <c r="M1841" s="20"/>
      <c r="N1841" s="5"/>
      <c r="O1841" s="5"/>
      <c r="P1841" s="5"/>
      <c r="Q1841" s="5"/>
      <c r="R1841" s="5"/>
      <c r="S1841" s="5"/>
      <c r="T1841" s="5"/>
    </row>
    <row r="1842" spans="1:20" x14ac:dyDescent="0.25">
      <c r="A1842" s="82" t="s">
        <v>1476</v>
      </c>
      <c r="B1842" s="77"/>
      <c r="C1842" s="5"/>
      <c r="D1842" s="5"/>
      <c r="E1842" s="5"/>
      <c r="F1842" s="5"/>
      <c r="G1842" s="5"/>
      <c r="H1842" s="5"/>
      <c r="I1842" s="20"/>
      <c r="J1842" s="5">
        <v>1</v>
      </c>
      <c r="K1842" s="5"/>
      <c r="L1842" s="5"/>
      <c r="M1842" s="20"/>
      <c r="N1842" s="5"/>
      <c r="O1842" s="5"/>
      <c r="P1842" s="5"/>
      <c r="Q1842" s="5"/>
      <c r="R1842" s="5"/>
      <c r="S1842" s="5"/>
      <c r="T1842" s="5"/>
    </row>
    <row r="1843" spans="1:20" x14ac:dyDescent="0.25">
      <c r="A1843" s="82" t="s">
        <v>1477</v>
      </c>
      <c r="B1843" s="77"/>
      <c r="C1843" s="5"/>
      <c r="D1843" s="5"/>
      <c r="E1843" s="5"/>
      <c r="F1843" s="5"/>
      <c r="G1843" s="5"/>
      <c r="H1843" s="5"/>
      <c r="I1843" s="20"/>
      <c r="J1843" s="5">
        <v>1</v>
      </c>
      <c r="K1843" s="5"/>
      <c r="L1843" s="5"/>
      <c r="M1843" s="20"/>
      <c r="N1843" s="5"/>
      <c r="O1843" s="5"/>
      <c r="P1843" s="5"/>
      <c r="Q1843" s="5"/>
      <c r="R1843" s="5"/>
      <c r="S1843" s="5"/>
      <c r="T1843" s="5"/>
    </row>
    <row r="1844" spans="1:20" ht="30" x14ac:dyDescent="0.25">
      <c r="A1844" s="82" t="s">
        <v>1478</v>
      </c>
      <c r="B1844" s="77"/>
      <c r="C1844" s="5"/>
      <c r="D1844" s="5"/>
      <c r="E1844" s="5"/>
      <c r="F1844" s="5">
        <v>1</v>
      </c>
      <c r="G1844" s="5"/>
      <c r="H1844" s="5"/>
      <c r="I1844" s="20"/>
      <c r="J1844" s="5"/>
      <c r="K1844" s="5"/>
      <c r="L1844" s="5"/>
      <c r="M1844" s="20" t="s">
        <v>2111</v>
      </c>
      <c r="N1844" s="5"/>
      <c r="O1844" s="5"/>
      <c r="P1844" s="5"/>
      <c r="Q1844" s="5"/>
      <c r="R1844" s="5"/>
      <c r="S1844" s="5"/>
      <c r="T1844" s="5"/>
    </row>
    <row r="1845" spans="1:20" x14ac:dyDescent="0.25">
      <c r="A1845" s="82"/>
      <c r="B1845" s="77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</row>
    <row r="1846" spans="1:20" x14ac:dyDescent="0.25">
      <c r="A1846" s="82" t="s">
        <v>1790</v>
      </c>
      <c r="B1846" s="77"/>
      <c r="C1846" s="5"/>
      <c r="D1846" s="5"/>
      <c r="E1846" s="5"/>
      <c r="F1846" s="5"/>
      <c r="G1846" s="5"/>
      <c r="H1846" s="5"/>
      <c r="I1846" s="5"/>
      <c r="J1846" s="5">
        <v>1</v>
      </c>
      <c r="K1846" s="5"/>
      <c r="L1846" s="5"/>
      <c r="M1846" s="5"/>
      <c r="N1846" s="5"/>
      <c r="O1846" s="5"/>
      <c r="P1846" s="5"/>
      <c r="Q1846" s="5"/>
      <c r="R1846" s="5"/>
      <c r="S1846" s="5"/>
      <c r="T1846" s="5"/>
    </row>
    <row r="1847" spans="1:20" x14ac:dyDescent="0.25">
      <c r="A1847" s="81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</row>
    <row r="1848" spans="1:20" x14ac:dyDescent="0.25">
      <c r="A1848" s="78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</row>
    <row r="1849" spans="1:20" x14ac:dyDescent="0.25">
      <c r="A1849" s="78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</row>
    <row r="1850" spans="1:20" x14ac:dyDescent="0.25">
      <c r="A1850" s="78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</row>
    <row r="1851" spans="1:20" x14ac:dyDescent="0.25">
      <c r="A1851" s="78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</row>
    <row r="1852" spans="1:20" x14ac:dyDescent="0.25">
      <c r="A1852" s="78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</row>
    <row r="1853" spans="1:20" x14ac:dyDescent="0.25">
      <c r="A1853" s="78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</row>
    <row r="1854" spans="1:20" x14ac:dyDescent="0.25">
      <c r="A1854" s="78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</row>
    <row r="1855" spans="1:20" x14ac:dyDescent="0.25">
      <c r="A1855" s="78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</row>
    <row r="1856" spans="1:20" x14ac:dyDescent="0.25">
      <c r="A1856" s="78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</row>
    <row r="1857" spans="1:20" ht="25.5" x14ac:dyDescent="0.25">
      <c r="A1857" s="80" t="s">
        <v>1266</v>
      </c>
      <c r="B1857" s="79" t="s">
        <v>2</v>
      </c>
      <c r="C1857" s="4">
        <f>SUM(C1858:C1882)</f>
        <v>0</v>
      </c>
      <c r="D1857" s="4" t="s">
        <v>1488</v>
      </c>
      <c r="E1857" s="79" t="s">
        <v>2</v>
      </c>
      <c r="F1857" s="4">
        <f>SUM(F1858:F1882)</f>
        <v>2</v>
      </c>
      <c r="G1857" s="16">
        <f>SUM(G1858:G1882)</f>
        <v>0</v>
      </c>
      <c r="H1857" s="16">
        <v>0</v>
      </c>
      <c r="I1857" s="15"/>
      <c r="J1857" s="16">
        <f>SUM(J1858:J1882)</f>
        <v>15</v>
      </c>
      <c r="K1857" s="16">
        <f>SUM(K1858:K1882)</f>
        <v>1</v>
      </c>
      <c r="L1857" s="16">
        <f>SUM(L1858:L1882)</f>
        <v>0</v>
      </c>
      <c r="M1857" s="15"/>
      <c r="N1857" s="16">
        <f>C1857+G1857+J1857</f>
        <v>15</v>
      </c>
      <c r="O1857" s="2"/>
      <c r="P1857" s="5"/>
      <c r="Q1857" s="5"/>
      <c r="R1857" s="5"/>
      <c r="S1857" s="5"/>
      <c r="T1857" s="5"/>
    </row>
    <row r="1858" spans="1:20" x14ac:dyDescent="0.25">
      <c r="A1858" s="82" t="s">
        <v>1489</v>
      </c>
      <c r="B1858" s="77"/>
      <c r="C1858" s="5"/>
      <c r="D1858" s="5"/>
      <c r="E1858" s="5"/>
      <c r="F1858" s="5"/>
      <c r="G1858" s="5"/>
      <c r="H1858" s="5"/>
      <c r="I1858" s="20"/>
      <c r="J1858" s="5">
        <v>1</v>
      </c>
      <c r="K1858" s="5"/>
      <c r="L1858" s="5"/>
      <c r="M1858" s="20"/>
      <c r="N1858" s="5"/>
      <c r="O1858" s="5"/>
      <c r="P1858" s="5"/>
      <c r="Q1858" s="5"/>
      <c r="R1858" s="5"/>
      <c r="S1858" s="5"/>
      <c r="T1858" s="5"/>
    </row>
    <row r="1859" spans="1:20" x14ac:dyDescent="0.25">
      <c r="A1859" s="82" t="s">
        <v>1490</v>
      </c>
      <c r="B1859" s="77"/>
      <c r="C1859" s="5"/>
      <c r="D1859" s="5"/>
      <c r="E1859" s="5"/>
      <c r="F1859" s="5"/>
      <c r="G1859" s="5"/>
      <c r="H1859" s="5"/>
      <c r="I1859" s="20"/>
      <c r="J1859" s="5">
        <v>1</v>
      </c>
      <c r="K1859" s="5"/>
      <c r="L1859" s="5"/>
      <c r="M1859" s="20"/>
      <c r="N1859" s="5"/>
      <c r="O1859" s="5"/>
      <c r="P1859" s="5"/>
      <c r="Q1859" s="5"/>
      <c r="R1859" s="5"/>
      <c r="S1859" s="5"/>
      <c r="T1859" s="5"/>
    </row>
    <row r="1860" spans="1:20" x14ac:dyDescent="0.25">
      <c r="A1860" s="82" t="s">
        <v>1491</v>
      </c>
      <c r="B1860" s="77"/>
      <c r="C1860" s="5"/>
      <c r="D1860" s="5"/>
      <c r="E1860" s="5"/>
      <c r="F1860" s="5"/>
      <c r="G1860" s="5"/>
      <c r="H1860" s="5"/>
      <c r="I1860" s="20"/>
      <c r="J1860" s="5">
        <v>1</v>
      </c>
      <c r="K1860" s="5"/>
      <c r="L1860" s="5"/>
      <c r="M1860" s="20"/>
      <c r="N1860" s="5"/>
      <c r="O1860" s="5"/>
      <c r="P1860" s="5"/>
      <c r="Q1860" s="5"/>
      <c r="R1860" s="5"/>
      <c r="S1860" s="5"/>
      <c r="T1860" s="5"/>
    </row>
    <row r="1861" spans="1:20" x14ac:dyDescent="0.25">
      <c r="A1861" s="82" t="s">
        <v>1492</v>
      </c>
      <c r="B1861" s="77"/>
      <c r="C1861" s="5"/>
      <c r="D1861" s="5"/>
      <c r="E1861" s="5"/>
      <c r="F1861" s="5"/>
      <c r="G1861" s="5"/>
      <c r="H1861" s="5"/>
      <c r="I1861" s="20"/>
      <c r="J1861" s="5">
        <v>1</v>
      </c>
      <c r="K1861" s="5"/>
      <c r="L1861" s="5"/>
      <c r="M1861" s="20"/>
      <c r="N1861" s="5"/>
      <c r="O1861" s="5"/>
      <c r="P1861" s="5"/>
      <c r="Q1861" s="5"/>
      <c r="R1861" s="5"/>
      <c r="S1861" s="5"/>
      <c r="T1861" s="5"/>
    </row>
    <row r="1862" spans="1:20" x14ac:dyDescent="0.25">
      <c r="A1862" s="82" t="s">
        <v>1493</v>
      </c>
      <c r="B1862" s="77"/>
      <c r="C1862" s="5"/>
      <c r="D1862" s="5"/>
      <c r="E1862" s="5"/>
      <c r="F1862" s="5"/>
      <c r="G1862" s="5"/>
      <c r="H1862" s="5"/>
      <c r="I1862" s="20"/>
      <c r="J1862" s="5">
        <v>1</v>
      </c>
      <c r="K1862" s="5"/>
      <c r="L1862" s="5"/>
      <c r="M1862" s="20"/>
      <c r="N1862" s="5"/>
      <c r="O1862" s="5"/>
      <c r="P1862" s="5"/>
      <c r="Q1862" s="5"/>
      <c r="R1862" s="5"/>
      <c r="S1862" s="5"/>
      <c r="T1862" s="5"/>
    </row>
    <row r="1863" spans="1:20" x14ac:dyDescent="0.25">
      <c r="A1863" s="82" t="s">
        <v>1494</v>
      </c>
      <c r="B1863" s="77"/>
      <c r="C1863" s="5"/>
      <c r="D1863" s="5"/>
      <c r="E1863" s="5"/>
      <c r="F1863" s="5"/>
      <c r="G1863" s="5"/>
      <c r="H1863" s="5"/>
      <c r="I1863" s="20"/>
      <c r="J1863" s="5">
        <v>1</v>
      </c>
      <c r="K1863" s="5"/>
      <c r="L1863" s="5"/>
      <c r="M1863" s="20"/>
      <c r="N1863" s="5"/>
      <c r="O1863" s="5"/>
      <c r="P1863" s="5"/>
      <c r="Q1863" s="5"/>
      <c r="R1863" s="5"/>
      <c r="S1863" s="5"/>
      <c r="T1863" s="5"/>
    </row>
    <row r="1864" spans="1:20" x14ac:dyDescent="0.25">
      <c r="A1864" s="82" t="s">
        <v>1495</v>
      </c>
      <c r="B1864" s="77"/>
      <c r="C1864" s="5"/>
      <c r="D1864" s="5"/>
      <c r="E1864" s="5"/>
      <c r="F1864" s="5"/>
      <c r="G1864" s="5"/>
      <c r="H1864" s="5"/>
      <c r="I1864" s="20"/>
      <c r="J1864" s="5">
        <v>1</v>
      </c>
      <c r="K1864" s="5"/>
      <c r="L1864" s="5"/>
      <c r="M1864" s="20"/>
      <c r="N1864" s="5"/>
      <c r="O1864" s="5"/>
      <c r="P1864" s="5"/>
      <c r="Q1864" s="5"/>
      <c r="R1864" s="5"/>
      <c r="S1864" s="5"/>
      <c r="T1864" s="5"/>
    </row>
    <row r="1865" spans="1:20" x14ac:dyDescent="0.25">
      <c r="A1865" s="82" t="s">
        <v>1496</v>
      </c>
      <c r="B1865" s="77"/>
      <c r="C1865" s="5"/>
      <c r="D1865" s="5"/>
      <c r="E1865" s="5"/>
      <c r="F1865" s="5"/>
      <c r="G1865" s="5"/>
      <c r="H1865" s="5"/>
      <c r="I1865" s="20"/>
      <c r="J1865" s="5">
        <v>1</v>
      </c>
      <c r="K1865" s="5"/>
      <c r="L1865" s="5"/>
      <c r="M1865" s="20"/>
      <c r="N1865" s="5"/>
      <c r="O1865" s="5"/>
      <c r="P1865" s="5"/>
      <c r="Q1865" s="5"/>
      <c r="R1865" s="5"/>
      <c r="S1865" s="5"/>
      <c r="T1865" s="5"/>
    </row>
    <row r="1866" spans="1:20" x14ac:dyDescent="0.25">
      <c r="A1866" s="82" t="s">
        <v>2023</v>
      </c>
      <c r="B1866" s="77"/>
      <c r="C1866" s="5"/>
      <c r="D1866" s="5"/>
      <c r="E1866" s="5"/>
      <c r="F1866" s="5"/>
      <c r="G1866" s="5"/>
      <c r="H1866" s="5"/>
      <c r="I1866" s="20"/>
      <c r="J1866" s="5">
        <v>1</v>
      </c>
      <c r="K1866" s="5"/>
      <c r="L1866" s="5"/>
      <c r="M1866" s="20"/>
      <c r="N1866" s="5"/>
      <c r="O1866" s="5"/>
      <c r="P1866" s="5"/>
      <c r="Q1866" s="5"/>
      <c r="R1866" s="5"/>
      <c r="S1866" s="5"/>
      <c r="T1866" s="5"/>
    </row>
    <row r="1867" spans="1:20" x14ac:dyDescent="0.25">
      <c r="A1867" s="82" t="s">
        <v>1498</v>
      </c>
      <c r="B1867" s="77"/>
      <c r="C1867" s="5"/>
      <c r="D1867" s="5"/>
      <c r="E1867" s="5"/>
      <c r="F1867" s="5"/>
      <c r="G1867" s="5"/>
      <c r="H1867" s="5"/>
      <c r="I1867" s="20"/>
      <c r="J1867" s="5">
        <v>1</v>
      </c>
      <c r="K1867" s="5"/>
      <c r="L1867" s="5"/>
      <c r="M1867" s="20"/>
      <c r="N1867" s="5"/>
      <c r="O1867" s="5"/>
      <c r="P1867" s="5"/>
      <c r="Q1867" s="5"/>
      <c r="R1867" s="5"/>
      <c r="S1867" s="5"/>
      <c r="T1867" s="5"/>
    </row>
    <row r="1868" spans="1:20" x14ac:dyDescent="0.25">
      <c r="A1868" s="82" t="s">
        <v>1499</v>
      </c>
      <c r="B1868" s="77"/>
      <c r="C1868" s="5"/>
      <c r="D1868" s="5"/>
      <c r="E1868" s="5"/>
      <c r="F1868" s="5"/>
      <c r="G1868" s="5"/>
      <c r="H1868" s="5"/>
      <c r="I1868" s="20"/>
      <c r="J1868" s="5">
        <v>1</v>
      </c>
      <c r="K1868" s="5"/>
      <c r="L1868" s="5"/>
      <c r="M1868" s="20"/>
      <c r="N1868" s="5"/>
      <c r="O1868" s="5"/>
      <c r="P1868" s="5"/>
      <c r="Q1868" s="5"/>
      <c r="R1868" s="5"/>
      <c r="S1868" s="5"/>
      <c r="T1868" s="5"/>
    </row>
    <row r="1869" spans="1:20" x14ac:dyDescent="0.25">
      <c r="A1869" s="82" t="s">
        <v>1840</v>
      </c>
      <c r="B1869" s="77"/>
      <c r="C1869" s="5"/>
      <c r="D1869" s="5"/>
      <c r="E1869" s="5"/>
      <c r="F1869" s="5"/>
      <c r="G1869" s="5"/>
      <c r="H1869" s="5"/>
      <c r="I1869" s="20"/>
      <c r="J1869" s="5">
        <v>1</v>
      </c>
      <c r="K1869" s="5">
        <v>1</v>
      </c>
      <c r="L1869" s="5"/>
      <c r="M1869" s="20" t="s">
        <v>1839</v>
      </c>
      <c r="N1869" s="5"/>
      <c r="O1869" s="5"/>
      <c r="P1869" s="5"/>
      <c r="Q1869" s="5"/>
      <c r="R1869" s="5"/>
      <c r="S1869" s="5"/>
      <c r="T1869" s="5"/>
    </row>
    <row r="1870" spans="1:20" ht="30" x14ac:dyDescent="0.25">
      <c r="A1870" s="82" t="s">
        <v>1501</v>
      </c>
      <c r="B1870" s="77"/>
      <c r="C1870" s="5"/>
      <c r="D1870" s="5"/>
      <c r="E1870" s="5"/>
      <c r="F1870" s="5">
        <v>1</v>
      </c>
      <c r="G1870" s="5"/>
      <c r="H1870" s="5"/>
      <c r="I1870" s="20"/>
      <c r="J1870" s="5"/>
      <c r="K1870" s="5"/>
      <c r="L1870" s="5"/>
      <c r="M1870" s="20" t="s">
        <v>2111</v>
      </c>
      <c r="N1870" s="5"/>
      <c r="O1870" s="5"/>
      <c r="P1870" s="5"/>
      <c r="Q1870" s="5"/>
      <c r="R1870" s="5"/>
      <c r="S1870" s="5"/>
      <c r="T1870" s="5"/>
    </row>
    <row r="1871" spans="1:20" x14ac:dyDescent="0.25">
      <c r="A1871" s="82" t="s">
        <v>1502</v>
      </c>
      <c r="B1871" s="77"/>
      <c r="C1871" s="5"/>
      <c r="D1871" s="5"/>
      <c r="E1871" s="5"/>
      <c r="F1871" s="5"/>
      <c r="G1871" s="5"/>
      <c r="H1871" s="5"/>
      <c r="I1871" s="5"/>
      <c r="J1871" s="5">
        <v>1</v>
      </c>
      <c r="K1871" s="5"/>
      <c r="L1871" s="5"/>
      <c r="M1871" s="5"/>
      <c r="N1871" s="5"/>
      <c r="O1871" s="5"/>
      <c r="P1871" s="5"/>
      <c r="Q1871" s="5"/>
      <c r="R1871" s="5"/>
      <c r="S1871" s="5"/>
      <c r="T1871" s="5"/>
    </row>
    <row r="1872" spans="1:20" x14ac:dyDescent="0.25">
      <c r="A1872" s="82" t="s">
        <v>1503</v>
      </c>
      <c r="B1872" s="77"/>
      <c r="C1872" s="5"/>
      <c r="D1872" s="5"/>
      <c r="E1872" s="5"/>
      <c r="F1872" s="5"/>
      <c r="G1872" s="5"/>
      <c r="H1872" s="5"/>
      <c r="I1872" s="5"/>
      <c r="J1872" s="5">
        <v>1</v>
      </c>
      <c r="K1872" s="5"/>
      <c r="L1872" s="5"/>
      <c r="M1872" s="5"/>
      <c r="N1872" s="5"/>
      <c r="O1872" s="5"/>
      <c r="P1872" s="5"/>
      <c r="Q1872" s="5"/>
      <c r="R1872" s="5"/>
      <c r="S1872" s="5"/>
      <c r="T1872" s="5"/>
    </row>
    <row r="1873" spans="1:20" x14ac:dyDescent="0.25">
      <c r="A1873" s="81" t="s">
        <v>1504</v>
      </c>
      <c r="B1873" s="5"/>
      <c r="C1873" s="5"/>
      <c r="D1873" s="5"/>
      <c r="E1873" s="5"/>
      <c r="F1873" s="5"/>
      <c r="G1873" s="5"/>
      <c r="H1873" s="5"/>
      <c r="I1873" s="5"/>
      <c r="J1873" s="5">
        <v>1</v>
      </c>
      <c r="K1873" s="5"/>
      <c r="L1873" s="5"/>
      <c r="M1873" s="5"/>
      <c r="N1873" s="5"/>
      <c r="O1873" s="5"/>
      <c r="P1873" s="5"/>
      <c r="Q1873" s="5"/>
      <c r="R1873" s="5"/>
      <c r="S1873" s="5"/>
      <c r="T1873" s="5"/>
    </row>
    <row r="1874" spans="1:20" x14ac:dyDescent="0.25">
      <c r="A1874" s="78" t="s">
        <v>1818</v>
      </c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</row>
    <row r="1875" spans="1:20" x14ac:dyDescent="0.25">
      <c r="A1875" s="78" t="s">
        <v>2043</v>
      </c>
      <c r="B1875" s="5"/>
      <c r="C1875" s="5"/>
      <c r="D1875" s="5"/>
      <c r="E1875" s="5"/>
      <c r="F1875" s="5">
        <v>1</v>
      </c>
      <c r="G1875" s="5"/>
      <c r="H1875" s="5"/>
      <c r="I1875" s="5"/>
      <c r="J1875" s="5"/>
      <c r="K1875" s="5"/>
      <c r="L1875" s="5"/>
      <c r="M1875" s="5" t="s">
        <v>2044</v>
      </c>
      <c r="N1875" s="5"/>
      <c r="O1875" s="5"/>
      <c r="P1875" s="5"/>
      <c r="Q1875" s="5"/>
      <c r="R1875" s="5"/>
      <c r="S1875" s="5"/>
      <c r="T1875" s="5"/>
    </row>
    <row r="1876" spans="1:20" x14ac:dyDescent="0.25">
      <c r="A1876" s="78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</row>
    <row r="1877" spans="1:20" x14ac:dyDescent="0.25">
      <c r="A1877" s="78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</row>
    <row r="1878" spans="1:20" x14ac:dyDescent="0.25">
      <c r="A1878" s="78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</row>
    <row r="1879" spans="1:20" x14ac:dyDescent="0.25">
      <c r="A1879" s="78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</row>
    <row r="1880" spans="1:20" x14ac:dyDescent="0.25">
      <c r="A1880" s="78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</row>
    <row r="1881" spans="1:20" x14ac:dyDescent="0.25">
      <c r="A1881" s="78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</row>
    <row r="1882" spans="1:20" x14ac:dyDescent="0.25">
      <c r="A1882" s="78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</row>
    <row r="1883" spans="1:20" ht="63.75" x14ac:dyDescent="0.25">
      <c r="A1883" s="80" t="s">
        <v>1266</v>
      </c>
      <c r="B1883" s="79" t="s">
        <v>1331</v>
      </c>
      <c r="C1883" s="4">
        <f>SUM(C1884:C1908)</f>
        <v>0</v>
      </c>
      <c r="D1883" s="4" t="s">
        <v>1480</v>
      </c>
      <c r="E1883" s="79" t="s">
        <v>1331</v>
      </c>
      <c r="F1883" s="4">
        <f>SUM(F1884:F1908)</f>
        <v>7</v>
      </c>
      <c r="G1883" s="16">
        <f>SUM(G1884:G1908)</f>
        <v>0</v>
      </c>
      <c r="H1883" s="16">
        <v>0</v>
      </c>
      <c r="I1883" s="15"/>
      <c r="J1883" s="16">
        <f>SUM(J1884:J1908)</f>
        <v>0</v>
      </c>
      <c r="K1883" s="16">
        <f>SUM(K1884:K1908)</f>
        <v>0</v>
      </c>
      <c r="L1883" s="16">
        <f>SUM(L1884:L1915)</f>
        <v>0</v>
      </c>
      <c r="M1883" s="15"/>
      <c r="N1883" s="16">
        <f>C1883+G1883+J1883</f>
        <v>0</v>
      </c>
      <c r="O1883" s="2"/>
      <c r="P1883" s="5"/>
      <c r="Q1883" s="5"/>
      <c r="R1883" s="5"/>
      <c r="S1883" s="5"/>
      <c r="T1883" s="5"/>
    </row>
    <row r="1884" spans="1:20" x14ac:dyDescent="0.25">
      <c r="A1884" s="82" t="s">
        <v>1481</v>
      </c>
      <c r="B1884" s="77"/>
      <c r="C1884" s="5"/>
      <c r="D1884" s="5"/>
      <c r="E1884" s="5"/>
      <c r="F1884" s="5">
        <v>1</v>
      </c>
      <c r="G1884" s="5"/>
      <c r="H1884" s="5"/>
      <c r="I1884" s="20"/>
      <c r="J1884" s="5"/>
      <c r="K1884" s="5"/>
      <c r="L1884" s="5"/>
      <c r="M1884" s="20"/>
      <c r="N1884" s="5"/>
      <c r="O1884" s="5"/>
      <c r="P1884" s="5"/>
      <c r="Q1884" s="5"/>
      <c r="R1884" s="5"/>
      <c r="S1884" s="5"/>
      <c r="T1884" s="5"/>
    </row>
    <row r="1885" spans="1:20" x14ac:dyDescent="0.25">
      <c r="A1885" s="82" t="s">
        <v>1482</v>
      </c>
      <c r="B1885" s="77"/>
      <c r="C1885" s="5"/>
      <c r="D1885" s="5"/>
      <c r="E1885" s="5"/>
      <c r="F1885" s="5">
        <v>1</v>
      </c>
      <c r="G1885" s="5"/>
      <c r="H1885" s="5"/>
      <c r="I1885" s="20"/>
      <c r="J1885" s="5"/>
      <c r="K1885" s="5"/>
      <c r="L1885" s="5"/>
      <c r="M1885" s="20"/>
      <c r="N1885" s="5"/>
      <c r="O1885" s="5"/>
      <c r="P1885" s="5"/>
      <c r="Q1885" s="5"/>
      <c r="R1885" s="5"/>
      <c r="S1885" s="5"/>
      <c r="T1885" s="5"/>
    </row>
    <row r="1886" spans="1:20" x14ac:dyDescent="0.25">
      <c r="A1886" s="82" t="s">
        <v>1483</v>
      </c>
      <c r="B1886" s="77"/>
      <c r="C1886" s="5"/>
      <c r="D1886" s="5"/>
      <c r="E1886" s="5"/>
      <c r="F1886" s="5">
        <v>1</v>
      </c>
      <c r="G1886" s="5"/>
      <c r="H1886" s="5"/>
      <c r="I1886" s="20"/>
      <c r="J1886" s="5"/>
      <c r="K1886" s="5"/>
      <c r="L1886" s="5"/>
      <c r="M1886" s="20"/>
      <c r="N1886" s="5"/>
      <c r="O1886" s="5"/>
      <c r="P1886" s="5"/>
      <c r="Q1886" s="5"/>
      <c r="R1886" s="5"/>
      <c r="S1886" s="5"/>
      <c r="T1886" s="5"/>
    </row>
    <row r="1887" spans="1:20" x14ac:dyDescent="0.25">
      <c r="A1887" s="82" t="s">
        <v>1484</v>
      </c>
      <c r="B1887" s="77"/>
      <c r="C1887" s="5"/>
      <c r="D1887" s="5"/>
      <c r="E1887" s="5"/>
      <c r="F1887" s="5">
        <v>1</v>
      </c>
      <c r="G1887" s="5"/>
      <c r="H1887" s="5"/>
      <c r="I1887" s="20"/>
      <c r="J1887" s="5"/>
      <c r="K1887" s="5"/>
      <c r="L1887" s="5"/>
      <c r="M1887" s="20"/>
      <c r="N1887" s="5"/>
      <c r="O1887" s="5"/>
      <c r="P1887" s="5"/>
      <c r="Q1887" s="5"/>
      <c r="R1887" s="5"/>
      <c r="S1887" s="5"/>
      <c r="T1887" s="5"/>
    </row>
    <row r="1888" spans="1:20" x14ac:dyDescent="0.25">
      <c r="A1888" s="82" t="s">
        <v>1485</v>
      </c>
      <c r="B1888" s="77"/>
      <c r="C1888" s="5"/>
      <c r="D1888" s="5"/>
      <c r="E1888" s="5"/>
      <c r="F1888" s="5">
        <v>1</v>
      </c>
      <c r="G1888" s="5"/>
      <c r="H1888" s="5"/>
      <c r="I1888" s="20"/>
      <c r="J1888" s="5"/>
      <c r="K1888" s="5"/>
      <c r="L1888" s="5"/>
      <c r="M1888" s="20"/>
      <c r="N1888" s="5"/>
      <c r="O1888" s="5"/>
      <c r="P1888" s="5"/>
      <c r="Q1888" s="5"/>
      <c r="R1888" s="5"/>
      <c r="S1888" s="5"/>
      <c r="T1888" s="5"/>
    </row>
    <row r="1889" spans="1:20" x14ac:dyDescent="0.25">
      <c r="A1889" s="82" t="s">
        <v>1486</v>
      </c>
      <c r="B1889" s="77"/>
      <c r="C1889" s="5"/>
      <c r="D1889" s="5"/>
      <c r="E1889" s="5"/>
      <c r="F1889" s="5">
        <v>1</v>
      </c>
      <c r="G1889" s="5"/>
      <c r="H1889" s="5"/>
      <c r="I1889" s="20"/>
      <c r="J1889" s="5"/>
      <c r="K1889" s="5"/>
      <c r="L1889" s="5"/>
      <c r="M1889" s="20"/>
      <c r="N1889" s="5"/>
      <c r="O1889" s="5"/>
      <c r="P1889" s="5"/>
      <c r="Q1889" s="5"/>
      <c r="R1889" s="5"/>
      <c r="S1889" s="5"/>
      <c r="T1889" s="5"/>
    </row>
    <row r="1890" spans="1:20" x14ac:dyDescent="0.25">
      <c r="A1890" s="82" t="s">
        <v>1487</v>
      </c>
      <c r="B1890" s="77"/>
      <c r="C1890" s="5"/>
      <c r="D1890" s="5"/>
      <c r="E1890" s="5"/>
      <c r="F1890" s="5">
        <v>1</v>
      </c>
      <c r="G1890" s="5"/>
      <c r="H1890" s="5"/>
      <c r="I1890" s="20"/>
      <c r="J1890" s="5"/>
      <c r="K1890" s="5"/>
      <c r="L1890" s="5"/>
      <c r="M1890" s="20"/>
      <c r="N1890" s="5"/>
      <c r="O1890" s="5"/>
      <c r="P1890" s="5"/>
      <c r="Q1890" s="5"/>
      <c r="R1890" s="5"/>
      <c r="S1890" s="5"/>
      <c r="T1890" s="5"/>
    </row>
    <row r="1891" spans="1:20" x14ac:dyDescent="0.25">
      <c r="A1891" s="82"/>
      <c r="B1891" s="77"/>
      <c r="C1891" s="5"/>
      <c r="D1891" s="5"/>
      <c r="E1891" s="5"/>
      <c r="F1891" s="5"/>
      <c r="G1891" s="5"/>
      <c r="H1891" s="5"/>
      <c r="I1891" s="20"/>
      <c r="J1891" s="5"/>
      <c r="K1891" s="5"/>
      <c r="L1891" s="5"/>
      <c r="M1891" s="20"/>
      <c r="N1891" s="5"/>
      <c r="O1891" s="5"/>
      <c r="P1891" s="5"/>
      <c r="Q1891" s="5"/>
      <c r="R1891" s="5"/>
      <c r="S1891" s="5"/>
      <c r="T1891" s="5"/>
    </row>
    <row r="1892" spans="1:20" x14ac:dyDescent="0.25">
      <c r="A1892" s="82"/>
      <c r="B1892" s="77"/>
      <c r="C1892" s="5"/>
      <c r="D1892" s="5"/>
      <c r="E1892" s="5"/>
      <c r="F1892" s="5"/>
      <c r="G1892" s="5"/>
      <c r="H1892" s="5"/>
      <c r="I1892" s="20"/>
      <c r="J1892" s="5"/>
      <c r="K1892" s="5"/>
      <c r="L1892" s="5"/>
      <c r="M1892" s="20"/>
      <c r="N1892" s="5"/>
      <c r="O1892" s="5"/>
      <c r="P1892" s="5"/>
      <c r="Q1892" s="5"/>
      <c r="R1892" s="5"/>
      <c r="S1892" s="5"/>
      <c r="T1892" s="5"/>
    </row>
    <row r="1893" spans="1:20" x14ac:dyDescent="0.25">
      <c r="A1893" s="82"/>
      <c r="B1893" s="77"/>
      <c r="C1893" s="5"/>
      <c r="D1893" s="5"/>
      <c r="E1893" s="5"/>
      <c r="F1893" s="5"/>
      <c r="G1893" s="5"/>
      <c r="H1893" s="5"/>
      <c r="I1893" s="20"/>
      <c r="J1893" s="5"/>
      <c r="K1893" s="5"/>
      <c r="L1893" s="5"/>
      <c r="M1893" s="20"/>
      <c r="N1893" s="5"/>
      <c r="O1893" s="5"/>
      <c r="P1893" s="5"/>
      <c r="Q1893" s="5"/>
      <c r="R1893" s="5"/>
      <c r="S1893" s="5"/>
      <c r="T1893" s="5"/>
    </row>
    <row r="1894" spans="1:20" x14ac:dyDescent="0.25">
      <c r="A1894" s="82"/>
      <c r="B1894" s="77"/>
      <c r="C1894" s="5"/>
      <c r="D1894" s="5"/>
      <c r="E1894" s="5"/>
      <c r="F1894" s="5"/>
      <c r="G1894" s="5"/>
      <c r="H1894" s="5"/>
      <c r="I1894" s="20"/>
      <c r="J1894" s="5"/>
      <c r="K1894" s="5"/>
      <c r="L1894" s="5"/>
      <c r="M1894" s="20"/>
      <c r="N1894" s="5"/>
      <c r="O1894" s="5"/>
      <c r="P1894" s="5"/>
      <c r="Q1894" s="5"/>
      <c r="R1894" s="5"/>
      <c r="S1894" s="5"/>
      <c r="T1894" s="5"/>
    </row>
    <row r="1895" spans="1:20" x14ac:dyDescent="0.25">
      <c r="A1895" s="82"/>
      <c r="B1895" s="77"/>
      <c r="C1895" s="5"/>
      <c r="D1895" s="5"/>
      <c r="E1895" s="5"/>
      <c r="F1895" s="5"/>
      <c r="G1895" s="5"/>
      <c r="H1895" s="5"/>
      <c r="I1895" s="20"/>
      <c r="J1895" s="5"/>
      <c r="K1895" s="5"/>
      <c r="L1895" s="5"/>
      <c r="M1895" s="20"/>
      <c r="N1895" s="5"/>
      <c r="O1895" s="5"/>
      <c r="P1895" s="5"/>
      <c r="Q1895" s="5"/>
      <c r="R1895" s="5"/>
      <c r="S1895" s="5"/>
      <c r="T1895" s="5"/>
    </row>
    <row r="1896" spans="1:20" x14ac:dyDescent="0.25">
      <c r="A1896" s="82"/>
      <c r="B1896" s="77"/>
      <c r="C1896" s="5"/>
      <c r="D1896" s="5"/>
      <c r="E1896" s="5"/>
      <c r="F1896" s="5"/>
      <c r="G1896" s="5"/>
      <c r="H1896" s="5"/>
      <c r="I1896" s="20"/>
      <c r="J1896" s="5"/>
      <c r="K1896" s="5"/>
      <c r="L1896" s="5"/>
      <c r="M1896" s="20"/>
      <c r="N1896" s="5"/>
      <c r="O1896" s="5"/>
      <c r="P1896" s="5"/>
      <c r="Q1896" s="5"/>
      <c r="R1896" s="5"/>
      <c r="S1896" s="5"/>
      <c r="T1896" s="5"/>
    </row>
    <row r="1897" spans="1:20" x14ac:dyDescent="0.25">
      <c r="A1897" s="82"/>
      <c r="B1897" s="77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</row>
    <row r="1898" spans="1:20" x14ac:dyDescent="0.25">
      <c r="A1898" s="82"/>
      <c r="B1898" s="77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</row>
    <row r="1899" spans="1:20" x14ac:dyDescent="0.25">
      <c r="A1899" s="81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</row>
    <row r="1900" spans="1:20" x14ac:dyDescent="0.25">
      <c r="A1900" s="78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</row>
    <row r="1901" spans="1:20" x14ac:dyDescent="0.25">
      <c r="A1901" s="78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</row>
    <row r="1902" spans="1:20" x14ac:dyDescent="0.25">
      <c r="A1902" s="78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</row>
    <row r="1903" spans="1:20" x14ac:dyDescent="0.25">
      <c r="A1903" s="78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</row>
    <row r="1904" spans="1:20" x14ac:dyDescent="0.25">
      <c r="A1904" s="78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</row>
    <row r="1905" spans="1:20" x14ac:dyDescent="0.25">
      <c r="A1905" s="78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</row>
    <row r="1906" spans="1:20" x14ac:dyDescent="0.25">
      <c r="A1906" s="78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</row>
    <row r="1907" spans="1:20" x14ac:dyDescent="0.25">
      <c r="A1907" s="78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</row>
    <row r="1908" spans="1:20" x14ac:dyDescent="0.25">
      <c r="A1908" s="78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</row>
    <row r="1909" spans="1:20" ht="25.5" x14ac:dyDescent="0.25">
      <c r="A1909" s="80" t="s">
        <v>1611</v>
      </c>
      <c r="B1909" s="79" t="s">
        <v>2</v>
      </c>
      <c r="C1909" s="4">
        <f>SUM(C1910:C1934)</f>
        <v>0</v>
      </c>
      <c r="D1909" s="4" t="s">
        <v>1505</v>
      </c>
      <c r="E1909" s="79" t="s">
        <v>2</v>
      </c>
      <c r="F1909" s="4">
        <f>SUM(F1910:F1934)</f>
        <v>14</v>
      </c>
      <c r="G1909" s="16">
        <f>SUM(G1910:G1934)</f>
        <v>0</v>
      </c>
      <c r="H1909" s="16">
        <v>0</v>
      </c>
      <c r="I1909" s="15"/>
      <c r="J1909" s="16">
        <f>SUM(J1910:J1934)</f>
        <v>0</v>
      </c>
      <c r="K1909" s="16">
        <f>SUM(K1910:K1934)</f>
        <v>0</v>
      </c>
      <c r="L1909" s="16">
        <f>SUM(L1910:L1934)</f>
        <v>0</v>
      </c>
      <c r="M1909" s="15"/>
      <c r="N1909" s="16">
        <f>C1909+G1909+J1909</f>
        <v>0</v>
      </c>
      <c r="O1909" s="2"/>
      <c r="P1909" s="5"/>
      <c r="Q1909" s="5"/>
      <c r="R1909" s="5"/>
      <c r="S1909" s="5"/>
      <c r="T1909" s="5"/>
    </row>
    <row r="1910" spans="1:20" x14ac:dyDescent="0.25">
      <c r="A1910" s="82" t="s">
        <v>1506</v>
      </c>
      <c r="B1910" s="77"/>
      <c r="C1910" s="5"/>
      <c r="D1910" s="5"/>
      <c r="E1910" s="5"/>
      <c r="F1910" s="5">
        <v>1</v>
      </c>
      <c r="G1910" s="5"/>
      <c r="H1910" s="5"/>
      <c r="I1910" s="20"/>
      <c r="J1910" s="5"/>
      <c r="K1910" s="5"/>
      <c r="L1910" s="5"/>
      <c r="M1910" s="20"/>
      <c r="N1910" s="5"/>
      <c r="O1910" s="5"/>
      <c r="P1910" s="5"/>
      <c r="Q1910" s="5"/>
      <c r="R1910" s="5"/>
      <c r="S1910" s="5"/>
      <c r="T1910" s="5"/>
    </row>
    <row r="1911" spans="1:20" x14ac:dyDescent="0.25">
      <c r="A1911" s="82" t="s">
        <v>1507</v>
      </c>
      <c r="B1911" s="77"/>
      <c r="C1911" s="5"/>
      <c r="D1911" s="5"/>
      <c r="E1911" s="5"/>
      <c r="F1911" s="5">
        <v>1</v>
      </c>
      <c r="G1911" s="5"/>
      <c r="H1911" s="5"/>
      <c r="I1911" s="20"/>
      <c r="J1911" s="5"/>
      <c r="K1911" s="5"/>
      <c r="L1911" s="5"/>
      <c r="M1911" s="20"/>
      <c r="N1911" s="5"/>
      <c r="O1911" s="5"/>
      <c r="P1911" s="5"/>
      <c r="Q1911" s="5"/>
      <c r="R1911" s="5"/>
      <c r="S1911" s="5"/>
      <c r="T1911" s="5"/>
    </row>
    <row r="1912" spans="1:20" x14ac:dyDescent="0.25">
      <c r="A1912" s="82" t="s">
        <v>1508</v>
      </c>
      <c r="B1912" s="77"/>
      <c r="C1912" s="5"/>
      <c r="D1912" s="5"/>
      <c r="E1912" s="5"/>
      <c r="F1912" s="5">
        <v>1</v>
      </c>
      <c r="G1912" s="5"/>
      <c r="H1912" s="5"/>
      <c r="I1912" s="20"/>
      <c r="J1912" s="5"/>
      <c r="K1912" s="5"/>
      <c r="L1912" s="5"/>
      <c r="M1912" s="20"/>
      <c r="N1912" s="5"/>
      <c r="O1912" s="5"/>
      <c r="P1912" s="5"/>
      <c r="Q1912" s="5"/>
      <c r="R1912" s="5"/>
      <c r="S1912" s="5"/>
      <c r="T1912" s="5"/>
    </row>
    <row r="1913" spans="1:20" x14ac:dyDescent="0.25">
      <c r="A1913" s="82" t="s">
        <v>1509</v>
      </c>
      <c r="B1913" s="77"/>
      <c r="C1913" s="5"/>
      <c r="D1913" s="5"/>
      <c r="E1913" s="5"/>
      <c r="F1913" s="5">
        <v>1</v>
      </c>
      <c r="G1913" s="5"/>
      <c r="H1913" s="5"/>
      <c r="I1913" s="20"/>
      <c r="J1913" s="5"/>
      <c r="K1913" s="5"/>
      <c r="L1913" s="5"/>
      <c r="M1913" s="20"/>
      <c r="N1913" s="5"/>
      <c r="O1913" s="5"/>
      <c r="P1913" s="5"/>
      <c r="Q1913" s="5"/>
      <c r="R1913" s="5"/>
      <c r="S1913" s="5"/>
      <c r="T1913" s="5"/>
    </row>
    <row r="1914" spans="1:20" x14ac:dyDescent="0.25">
      <c r="A1914" s="82" t="s">
        <v>1510</v>
      </c>
      <c r="B1914" s="77"/>
      <c r="C1914" s="5"/>
      <c r="D1914" s="5"/>
      <c r="E1914" s="5"/>
      <c r="F1914" s="5">
        <v>1</v>
      </c>
      <c r="G1914" s="5"/>
      <c r="H1914" s="5"/>
      <c r="I1914" s="20"/>
      <c r="J1914" s="5"/>
      <c r="K1914" s="5"/>
      <c r="L1914" s="5"/>
      <c r="M1914" s="20"/>
      <c r="N1914" s="5"/>
      <c r="O1914" s="5"/>
      <c r="P1914" s="5"/>
      <c r="Q1914" s="5"/>
      <c r="R1914" s="5"/>
      <c r="S1914" s="5"/>
      <c r="T1914" s="5"/>
    </row>
    <row r="1915" spans="1:20" x14ac:dyDescent="0.25">
      <c r="A1915" s="82" t="s">
        <v>1511</v>
      </c>
      <c r="B1915" s="77"/>
      <c r="C1915" s="5"/>
      <c r="D1915" s="5"/>
      <c r="E1915" s="5"/>
      <c r="F1915" s="5">
        <v>1</v>
      </c>
      <c r="G1915" s="5"/>
      <c r="H1915" s="5"/>
      <c r="I1915" s="20"/>
      <c r="J1915" s="5"/>
      <c r="K1915" s="5"/>
      <c r="L1915" s="5"/>
      <c r="M1915" s="20"/>
      <c r="N1915" s="5"/>
      <c r="O1915" s="5"/>
      <c r="P1915" s="5"/>
      <c r="Q1915" s="5"/>
      <c r="R1915" s="5"/>
      <c r="S1915" s="5"/>
      <c r="T1915" s="5"/>
    </row>
    <row r="1916" spans="1:20" x14ac:dyDescent="0.25">
      <c r="A1916" s="82" t="s">
        <v>1512</v>
      </c>
      <c r="B1916" s="77"/>
      <c r="C1916" s="5"/>
      <c r="D1916" s="5"/>
      <c r="E1916" s="5"/>
      <c r="F1916" s="5">
        <v>1</v>
      </c>
      <c r="G1916" s="5"/>
      <c r="H1916" s="5"/>
      <c r="I1916" s="20"/>
      <c r="J1916" s="5"/>
      <c r="K1916" s="5"/>
      <c r="L1916" s="5"/>
      <c r="M1916" s="20"/>
      <c r="N1916" s="5"/>
      <c r="O1916" s="5"/>
      <c r="P1916" s="5"/>
      <c r="Q1916" s="5"/>
      <c r="R1916" s="5"/>
      <c r="S1916" s="5"/>
      <c r="T1916" s="5"/>
    </row>
    <row r="1917" spans="1:20" x14ac:dyDescent="0.25">
      <c r="A1917" s="82" t="s">
        <v>1513</v>
      </c>
      <c r="B1917" s="77"/>
      <c r="C1917" s="5"/>
      <c r="D1917" s="5"/>
      <c r="E1917" s="5"/>
      <c r="F1917" s="5">
        <v>1</v>
      </c>
      <c r="G1917" s="5"/>
      <c r="H1917" s="5"/>
      <c r="I1917" s="20"/>
      <c r="J1917" s="5"/>
      <c r="K1917" s="5"/>
      <c r="L1917" s="5"/>
      <c r="M1917" s="20" t="s">
        <v>1884</v>
      </c>
      <c r="N1917" s="5"/>
      <c r="O1917" s="5"/>
      <c r="P1917" s="5"/>
      <c r="Q1917" s="5"/>
      <c r="R1917" s="5"/>
      <c r="S1917" s="5"/>
      <c r="T1917" s="5"/>
    </row>
    <row r="1918" spans="1:20" x14ac:dyDescent="0.25">
      <c r="A1918" s="82" t="s">
        <v>1514</v>
      </c>
      <c r="B1918" s="77"/>
      <c r="C1918" s="5"/>
      <c r="D1918" s="5"/>
      <c r="E1918" s="5"/>
      <c r="F1918" s="5">
        <v>1</v>
      </c>
      <c r="G1918" s="5"/>
      <c r="H1918" s="5"/>
      <c r="I1918" s="20"/>
      <c r="J1918" s="5"/>
      <c r="K1918" s="5"/>
      <c r="L1918" s="5"/>
      <c r="M1918" s="20"/>
      <c r="N1918" s="5"/>
      <c r="O1918" s="5"/>
      <c r="P1918" s="5"/>
      <c r="Q1918" s="5"/>
      <c r="R1918" s="5"/>
      <c r="S1918" s="5"/>
      <c r="T1918" s="5"/>
    </row>
    <row r="1919" spans="1:20" x14ac:dyDescent="0.25">
      <c r="A1919" s="82" t="s">
        <v>1515</v>
      </c>
      <c r="B1919" s="77"/>
      <c r="C1919" s="5"/>
      <c r="D1919" s="5"/>
      <c r="E1919" s="5"/>
      <c r="F1919" s="5">
        <v>1</v>
      </c>
      <c r="G1919" s="5"/>
      <c r="H1919" s="5"/>
      <c r="I1919" s="20"/>
      <c r="J1919" s="5"/>
      <c r="K1919" s="5"/>
      <c r="L1919" s="5"/>
      <c r="M1919" s="20"/>
      <c r="N1919" s="5"/>
      <c r="O1919" s="5"/>
      <c r="P1919" s="5"/>
      <c r="Q1919" s="5"/>
      <c r="R1919" s="5"/>
      <c r="S1919" s="5"/>
      <c r="T1919" s="5"/>
    </row>
    <row r="1920" spans="1:20" x14ac:dyDescent="0.25">
      <c r="A1920" s="82" t="s">
        <v>1516</v>
      </c>
      <c r="B1920" s="77"/>
      <c r="C1920" s="5"/>
      <c r="D1920" s="5"/>
      <c r="E1920" s="5"/>
      <c r="F1920" s="5">
        <v>1</v>
      </c>
      <c r="G1920" s="5"/>
      <c r="H1920" s="5"/>
      <c r="I1920" s="20"/>
      <c r="J1920" s="5"/>
      <c r="K1920" s="5"/>
      <c r="L1920" s="5"/>
      <c r="M1920" s="20"/>
      <c r="N1920" s="5"/>
      <c r="O1920" s="5"/>
      <c r="P1920" s="5"/>
      <c r="Q1920" s="5"/>
      <c r="R1920" s="5"/>
      <c r="S1920" s="5"/>
      <c r="T1920" s="5"/>
    </row>
    <row r="1921" spans="1:20" x14ac:dyDescent="0.25">
      <c r="A1921" s="82" t="s">
        <v>1517</v>
      </c>
      <c r="B1921" s="77"/>
      <c r="C1921" s="5"/>
      <c r="D1921" s="5"/>
      <c r="E1921" s="5"/>
      <c r="F1921" s="5">
        <v>1</v>
      </c>
      <c r="G1921" s="5"/>
      <c r="H1921" s="5"/>
      <c r="I1921" s="20"/>
      <c r="J1921" s="5"/>
      <c r="K1921" s="5"/>
      <c r="L1921" s="5"/>
      <c r="M1921" s="20"/>
      <c r="N1921" s="5"/>
      <c r="O1921" s="5"/>
      <c r="P1921" s="5"/>
      <c r="Q1921" s="5"/>
      <c r="R1921" s="5"/>
      <c r="S1921" s="5"/>
      <c r="T1921" s="5"/>
    </row>
    <row r="1922" spans="1:20" x14ac:dyDescent="0.25">
      <c r="A1922" s="82" t="s">
        <v>1518</v>
      </c>
      <c r="B1922" s="77"/>
      <c r="C1922" s="5"/>
      <c r="D1922" s="5"/>
      <c r="E1922" s="5"/>
      <c r="F1922" s="5">
        <v>1</v>
      </c>
      <c r="G1922" s="5"/>
      <c r="H1922" s="5"/>
      <c r="I1922" s="20"/>
      <c r="J1922" s="5"/>
      <c r="K1922" s="5"/>
      <c r="L1922" s="5"/>
      <c r="M1922" s="20"/>
      <c r="N1922" s="5"/>
      <c r="O1922" s="5"/>
      <c r="P1922" s="5"/>
      <c r="Q1922" s="5"/>
      <c r="R1922" s="5"/>
      <c r="S1922" s="5"/>
      <c r="T1922" s="5"/>
    </row>
    <row r="1923" spans="1:20" x14ac:dyDescent="0.25">
      <c r="A1923" s="82" t="s">
        <v>1519</v>
      </c>
      <c r="B1923" s="77"/>
      <c r="C1923" s="5"/>
      <c r="D1923" s="5"/>
      <c r="E1923" s="5"/>
      <c r="F1923" s="5">
        <v>1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</row>
    <row r="1924" spans="1:20" x14ac:dyDescent="0.25">
      <c r="A1924" s="82"/>
      <c r="B1924" s="77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</row>
    <row r="1925" spans="1:20" x14ac:dyDescent="0.25">
      <c r="A1925" s="81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</row>
    <row r="1926" spans="1:20" x14ac:dyDescent="0.25">
      <c r="A1926" s="78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</row>
    <row r="1927" spans="1:20" x14ac:dyDescent="0.25">
      <c r="A1927" s="78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</row>
    <row r="1928" spans="1:20" x14ac:dyDescent="0.25">
      <c r="A1928" s="78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</row>
    <row r="1929" spans="1:20" x14ac:dyDescent="0.25">
      <c r="A1929" s="78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</row>
    <row r="1930" spans="1:20" x14ac:dyDescent="0.25">
      <c r="A1930" s="78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</row>
    <row r="1931" spans="1:20" x14ac:dyDescent="0.25">
      <c r="A1931" s="78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</row>
    <row r="1932" spans="1:20" x14ac:dyDescent="0.25">
      <c r="A1932" s="78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</row>
    <row r="1933" spans="1:20" x14ac:dyDescent="0.25">
      <c r="A1933" s="78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</row>
    <row r="1934" spans="1:20" x14ac:dyDescent="0.25">
      <c r="A1934" s="78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</row>
    <row r="1935" spans="1:20" ht="25.5" x14ac:dyDescent="0.25">
      <c r="A1935" s="80" t="s">
        <v>1266</v>
      </c>
      <c r="B1935" s="79" t="s">
        <v>2</v>
      </c>
      <c r="C1935" s="4">
        <f>SUM(C1936:C1960)</f>
        <v>0</v>
      </c>
      <c r="D1935" s="4" t="s">
        <v>1520</v>
      </c>
      <c r="E1935" s="79" t="s">
        <v>2</v>
      </c>
      <c r="F1935" s="4">
        <f>SUM(F1936:F1960)</f>
        <v>14</v>
      </c>
      <c r="G1935" s="16">
        <f>SUM(G1936:G1960)</f>
        <v>0</v>
      </c>
      <c r="H1935" s="16">
        <v>0</v>
      </c>
      <c r="I1935" s="15"/>
      <c r="J1935" s="16">
        <f>SUM(J1936:J1960)</f>
        <v>0</v>
      </c>
      <c r="K1935" s="16">
        <f>SUM(K1936:K1960)</f>
        <v>0</v>
      </c>
      <c r="L1935" s="16">
        <f>SUM(L1936:L1960)</f>
        <v>0</v>
      </c>
      <c r="M1935" s="15"/>
      <c r="N1935" s="16">
        <f>C1935+G1935+J1935</f>
        <v>0</v>
      </c>
      <c r="O1935" s="2"/>
      <c r="P1935" s="5"/>
      <c r="Q1935" s="5"/>
      <c r="R1935" s="5"/>
      <c r="S1935" s="5"/>
      <c r="T1935" s="5"/>
    </row>
    <row r="1936" spans="1:20" x14ac:dyDescent="0.25">
      <c r="A1936" s="82" t="s">
        <v>1521</v>
      </c>
      <c r="B1936" s="77"/>
      <c r="C1936" s="5"/>
      <c r="D1936" s="5"/>
      <c r="E1936" s="5"/>
      <c r="F1936" s="5">
        <v>1</v>
      </c>
      <c r="G1936" s="5"/>
      <c r="H1936" s="5"/>
      <c r="I1936" s="20"/>
      <c r="J1936" s="5"/>
      <c r="K1936" s="5"/>
      <c r="L1936" s="5"/>
      <c r="M1936" s="20"/>
      <c r="N1936" s="5"/>
      <c r="O1936" s="5"/>
      <c r="P1936" s="5"/>
      <c r="Q1936" s="5"/>
      <c r="R1936" s="5"/>
      <c r="S1936" s="5"/>
      <c r="T1936" s="5"/>
    </row>
    <row r="1937" spans="1:20" x14ac:dyDescent="0.25">
      <c r="A1937" s="82" t="s">
        <v>1522</v>
      </c>
      <c r="B1937" s="77"/>
      <c r="C1937" s="5"/>
      <c r="D1937" s="5"/>
      <c r="E1937" s="5"/>
      <c r="F1937" s="5">
        <v>1</v>
      </c>
      <c r="G1937" s="5"/>
      <c r="H1937" s="5"/>
      <c r="I1937" s="20"/>
      <c r="J1937" s="5"/>
      <c r="K1937" s="5"/>
      <c r="L1937" s="5"/>
      <c r="M1937" s="20"/>
      <c r="N1937" s="5"/>
      <c r="O1937" s="5"/>
      <c r="P1937" s="5"/>
      <c r="Q1937" s="5"/>
      <c r="R1937" s="5"/>
      <c r="S1937" s="5"/>
      <c r="T1937" s="5"/>
    </row>
    <row r="1938" spans="1:20" x14ac:dyDescent="0.25">
      <c r="A1938" s="82" t="s">
        <v>1523</v>
      </c>
      <c r="B1938" s="77"/>
      <c r="C1938" s="5"/>
      <c r="D1938" s="5"/>
      <c r="E1938" s="5"/>
      <c r="F1938" s="5">
        <v>1</v>
      </c>
      <c r="G1938" s="5"/>
      <c r="H1938" s="5"/>
      <c r="I1938" s="20"/>
      <c r="J1938" s="5"/>
      <c r="K1938" s="5"/>
      <c r="L1938" s="5"/>
      <c r="M1938" s="20"/>
      <c r="N1938" s="5"/>
      <c r="O1938" s="5"/>
      <c r="P1938" s="5"/>
      <c r="Q1938" s="5"/>
      <c r="R1938" s="5"/>
      <c r="S1938" s="5"/>
      <c r="T1938" s="5"/>
    </row>
    <row r="1939" spans="1:20" x14ac:dyDescent="0.25">
      <c r="A1939" s="82" t="s">
        <v>1524</v>
      </c>
      <c r="B1939" s="77"/>
      <c r="C1939" s="5"/>
      <c r="D1939" s="5"/>
      <c r="E1939" s="5"/>
      <c r="F1939" s="5">
        <v>1</v>
      </c>
      <c r="G1939" s="5"/>
      <c r="H1939" s="5"/>
      <c r="I1939" s="20"/>
      <c r="J1939" s="5"/>
      <c r="K1939" s="5"/>
      <c r="L1939" s="5"/>
      <c r="M1939" s="20"/>
      <c r="N1939" s="5"/>
      <c r="O1939" s="5"/>
      <c r="P1939" s="5"/>
      <c r="Q1939" s="5"/>
      <c r="R1939" s="5"/>
      <c r="S1939" s="5"/>
      <c r="T1939" s="5"/>
    </row>
    <row r="1940" spans="1:20" x14ac:dyDescent="0.25">
      <c r="A1940" s="82" t="s">
        <v>1525</v>
      </c>
      <c r="B1940" s="77"/>
      <c r="C1940" s="5"/>
      <c r="D1940" s="5"/>
      <c r="E1940" s="5"/>
      <c r="F1940" s="5">
        <v>1</v>
      </c>
      <c r="G1940" s="5"/>
      <c r="H1940" s="5"/>
      <c r="I1940" s="20"/>
      <c r="J1940" s="5"/>
      <c r="K1940" s="5"/>
      <c r="L1940" s="5"/>
      <c r="M1940" s="20"/>
      <c r="N1940" s="5"/>
      <c r="O1940" s="5"/>
      <c r="P1940" s="5"/>
      <c r="Q1940" s="5"/>
      <c r="R1940" s="5"/>
      <c r="S1940" s="5"/>
      <c r="T1940" s="5"/>
    </row>
    <row r="1941" spans="1:20" x14ac:dyDescent="0.25">
      <c r="A1941" s="82" t="s">
        <v>1526</v>
      </c>
      <c r="B1941" s="77"/>
      <c r="C1941" s="5"/>
      <c r="D1941" s="5"/>
      <c r="E1941" s="5"/>
      <c r="F1941" s="5">
        <v>1</v>
      </c>
      <c r="G1941" s="5"/>
      <c r="H1941" s="5"/>
      <c r="I1941" s="20"/>
      <c r="J1941" s="5"/>
      <c r="K1941" s="5"/>
      <c r="L1941" s="5"/>
      <c r="M1941" s="20"/>
      <c r="N1941" s="5"/>
      <c r="O1941" s="5"/>
      <c r="P1941" s="5"/>
      <c r="Q1941" s="5"/>
      <c r="R1941" s="5"/>
      <c r="S1941" s="5"/>
      <c r="T1941" s="5"/>
    </row>
    <row r="1942" spans="1:20" x14ac:dyDescent="0.25">
      <c r="A1942" s="82" t="s">
        <v>1527</v>
      </c>
      <c r="B1942" s="77"/>
      <c r="C1942" s="5"/>
      <c r="D1942" s="5"/>
      <c r="E1942" s="5"/>
      <c r="F1942" s="5">
        <v>1</v>
      </c>
      <c r="G1942" s="5"/>
      <c r="H1942" s="5"/>
      <c r="I1942" s="20"/>
      <c r="J1942" s="5"/>
      <c r="K1942" s="5"/>
      <c r="L1942" s="5"/>
      <c r="M1942" s="20"/>
      <c r="N1942" s="5"/>
      <c r="O1942" s="5"/>
      <c r="P1942" s="5"/>
      <c r="Q1942" s="5"/>
      <c r="R1942" s="5"/>
      <c r="S1942" s="5"/>
      <c r="T1942" s="5"/>
    </row>
    <row r="1943" spans="1:20" x14ac:dyDescent="0.25">
      <c r="A1943" s="82" t="s">
        <v>1528</v>
      </c>
      <c r="B1943" s="77"/>
      <c r="C1943" s="5"/>
      <c r="D1943" s="5"/>
      <c r="E1943" s="5"/>
      <c r="F1943" s="5">
        <v>1</v>
      </c>
      <c r="G1943" s="5"/>
      <c r="H1943" s="5"/>
      <c r="I1943" s="20"/>
      <c r="J1943" s="5"/>
      <c r="K1943" s="5"/>
      <c r="L1943" s="5"/>
      <c r="M1943" s="20"/>
      <c r="N1943" s="5"/>
      <c r="O1943" s="5"/>
      <c r="P1943" s="5"/>
      <c r="Q1943" s="5"/>
      <c r="R1943" s="5"/>
      <c r="S1943" s="5"/>
      <c r="T1943" s="5"/>
    </row>
    <row r="1944" spans="1:20" x14ac:dyDescent="0.25">
      <c r="A1944" s="82" t="s">
        <v>1529</v>
      </c>
      <c r="B1944" s="77"/>
      <c r="C1944" s="5"/>
      <c r="D1944" s="5"/>
      <c r="E1944" s="5"/>
      <c r="F1944" s="5">
        <v>1</v>
      </c>
      <c r="G1944" s="5"/>
      <c r="H1944" s="5"/>
      <c r="I1944" s="20"/>
      <c r="J1944" s="5"/>
      <c r="K1944" s="5"/>
      <c r="L1944" s="5"/>
      <c r="M1944" s="20"/>
      <c r="N1944" s="5"/>
      <c r="O1944" s="5"/>
      <c r="P1944" s="5"/>
      <c r="Q1944" s="5"/>
      <c r="R1944" s="5"/>
      <c r="S1944" s="5"/>
      <c r="T1944" s="5"/>
    </row>
    <row r="1945" spans="1:20" x14ac:dyDescent="0.25">
      <c r="A1945" s="82" t="s">
        <v>1530</v>
      </c>
      <c r="B1945" s="77"/>
      <c r="C1945" s="5"/>
      <c r="D1945" s="5"/>
      <c r="E1945" s="5"/>
      <c r="F1945" s="5">
        <v>1</v>
      </c>
      <c r="G1945" s="5"/>
      <c r="H1945" s="5"/>
      <c r="I1945" s="20"/>
      <c r="J1945" s="5"/>
      <c r="K1945" s="5"/>
      <c r="L1945" s="5"/>
      <c r="M1945" s="20"/>
      <c r="N1945" s="5"/>
      <c r="O1945" s="5"/>
      <c r="P1945" s="5"/>
      <c r="Q1945" s="5"/>
      <c r="R1945" s="5"/>
      <c r="S1945" s="5"/>
      <c r="T1945" s="5"/>
    </row>
    <row r="1946" spans="1:20" x14ac:dyDescent="0.25">
      <c r="A1946" s="82" t="s">
        <v>1531</v>
      </c>
      <c r="B1946" s="77"/>
      <c r="C1946" s="5"/>
      <c r="D1946" s="5"/>
      <c r="E1946" s="5"/>
      <c r="F1946" s="5">
        <v>1</v>
      </c>
      <c r="G1946" s="5"/>
      <c r="H1946" s="5"/>
      <c r="I1946" s="20"/>
      <c r="J1946" s="5"/>
      <c r="K1946" s="5"/>
      <c r="L1946" s="5"/>
      <c r="M1946" s="20"/>
      <c r="N1946" s="5"/>
      <c r="O1946" s="5"/>
      <c r="P1946" s="5"/>
      <c r="Q1946" s="5"/>
      <c r="R1946" s="5"/>
      <c r="S1946" s="5"/>
      <c r="T1946" s="5"/>
    </row>
    <row r="1947" spans="1:20" x14ac:dyDescent="0.25">
      <c r="A1947" s="82" t="s">
        <v>1532</v>
      </c>
      <c r="B1947" s="77"/>
      <c r="C1947" s="5"/>
      <c r="D1947" s="5"/>
      <c r="E1947" s="5"/>
      <c r="F1947" s="5">
        <v>1</v>
      </c>
      <c r="G1947" s="5"/>
      <c r="H1947" s="5"/>
      <c r="I1947" s="20"/>
      <c r="J1947" s="5"/>
      <c r="K1947" s="5"/>
      <c r="L1947" s="5"/>
      <c r="M1947" s="20"/>
      <c r="N1947" s="5"/>
      <c r="O1947" s="5"/>
      <c r="P1947" s="5"/>
      <c r="Q1947" s="5"/>
      <c r="R1947" s="5"/>
      <c r="S1947" s="5"/>
      <c r="T1947" s="5"/>
    </row>
    <row r="1948" spans="1:20" x14ac:dyDescent="0.25">
      <c r="A1948" s="82" t="s">
        <v>1533</v>
      </c>
      <c r="B1948" s="77"/>
      <c r="C1948" s="5"/>
      <c r="D1948" s="5"/>
      <c r="E1948" s="5"/>
      <c r="F1948" s="5">
        <v>1</v>
      </c>
      <c r="G1948" s="5"/>
      <c r="H1948" s="5"/>
      <c r="I1948" s="20"/>
      <c r="J1948" s="5"/>
      <c r="K1948" s="5"/>
      <c r="L1948" s="5"/>
      <c r="M1948" s="20"/>
      <c r="N1948" s="5"/>
      <c r="O1948" s="5"/>
      <c r="P1948" s="5"/>
      <c r="Q1948" s="5"/>
      <c r="R1948" s="5"/>
      <c r="S1948" s="5"/>
      <c r="T1948" s="5"/>
    </row>
    <row r="1949" spans="1:20" x14ac:dyDescent="0.25">
      <c r="A1949" s="82" t="s">
        <v>1534</v>
      </c>
      <c r="B1949" s="77"/>
      <c r="C1949" s="5"/>
      <c r="D1949" s="5"/>
      <c r="E1949" s="5"/>
      <c r="F1949" s="5">
        <v>1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</row>
    <row r="1950" spans="1:20" x14ac:dyDescent="0.25">
      <c r="A1950" s="82"/>
      <c r="B1950" s="77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</row>
    <row r="1951" spans="1:20" x14ac:dyDescent="0.25">
      <c r="A1951" s="81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</row>
    <row r="1952" spans="1:20" x14ac:dyDescent="0.25">
      <c r="A1952" s="78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</row>
    <row r="1953" spans="1:20" x14ac:dyDescent="0.25">
      <c r="A1953" s="78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</row>
    <row r="1954" spans="1:20" x14ac:dyDescent="0.25">
      <c r="A1954" s="78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</row>
    <row r="1955" spans="1:20" x14ac:dyDescent="0.25">
      <c r="A1955" s="78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</row>
    <row r="1956" spans="1:20" x14ac:dyDescent="0.25">
      <c r="A1956" s="78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</row>
    <row r="1957" spans="1:20" x14ac:dyDescent="0.25">
      <c r="A1957" s="78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</row>
    <row r="1958" spans="1:20" x14ac:dyDescent="0.25">
      <c r="A1958" s="78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</row>
    <row r="1959" spans="1:20" x14ac:dyDescent="0.25">
      <c r="A1959" s="78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</row>
    <row r="1960" spans="1:20" x14ac:dyDescent="0.25">
      <c r="A1960" s="78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</row>
    <row r="1961" spans="1:20" ht="25.5" x14ac:dyDescent="0.25">
      <c r="A1961" s="80" t="s">
        <v>1266</v>
      </c>
      <c r="B1961" s="79" t="s">
        <v>2</v>
      </c>
      <c r="C1961" s="4">
        <f>SUM(C1962:C1986)</f>
        <v>0</v>
      </c>
      <c r="D1961" s="4" t="s">
        <v>1535</v>
      </c>
      <c r="E1961" s="79" t="s">
        <v>2</v>
      </c>
      <c r="F1961" s="4">
        <f>SUM(F1962:F1986)</f>
        <v>12</v>
      </c>
      <c r="G1961" s="16">
        <f>SUM(G1962:G1986)</f>
        <v>0</v>
      </c>
      <c r="H1961" s="16">
        <v>0</v>
      </c>
      <c r="I1961" s="15"/>
      <c r="J1961" s="16">
        <f>SUM(J1962:J1986)</f>
        <v>0</v>
      </c>
      <c r="K1961" s="16">
        <f>SUM(K1962:K1986)</f>
        <v>0</v>
      </c>
      <c r="L1961" s="16">
        <f>SUM(L1962:L1986)</f>
        <v>0</v>
      </c>
      <c r="M1961" s="15"/>
      <c r="N1961" s="16">
        <f>C1961+G1961+J1961</f>
        <v>0</v>
      </c>
      <c r="O1961" s="2"/>
      <c r="P1961" s="5"/>
      <c r="Q1961" s="5"/>
      <c r="R1961" s="5"/>
      <c r="S1961" s="5"/>
      <c r="T1961" s="5"/>
    </row>
    <row r="1962" spans="1:20" x14ac:dyDescent="0.25">
      <c r="A1962" s="82" t="s">
        <v>1536</v>
      </c>
      <c r="B1962" s="77"/>
      <c r="C1962" s="5"/>
      <c r="D1962" s="5"/>
      <c r="E1962" s="5"/>
      <c r="F1962" s="5">
        <v>1</v>
      </c>
      <c r="G1962" s="5"/>
      <c r="H1962" s="5"/>
      <c r="I1962" s="20"/>
      <c r="J1962" s="5"/>
      <c r="K1962" s="5"/>
      <c r="L1962" s="5"/>
      <c r="M1962" s="20"/>
      <c r="N1962" s="5"/>
      <c r="O1962" s="5"/>
      <c r="P1962" s="5"/>
      <c r="Q1962" s="5"/>
      <c r="R1962" s="5"/>
      <c r="S1962" s="5"/>
      <c r="T1962" s="5"/>
    </row>
    <row r="1963" spans="1:20" x14ac:dyDescent="0.25">
      <c r="A1963" s="82" t="s">
        <v>1537</v>
      </c>
      <c r="B1963" s="77"/>
      <c r="C1963" s="5"/>
      <c r="D1963" s="5"/>
      <c r="E1963" s="5"/>
      <c r="F1963" s="5">
        <v>1</v>
      </c>
      <c r="G1963" s="5"/>
      <c r="H1963" s="5"/>
      <c r="I1963" s="20"/>
      <c r="J1963" s="5"/>
      <c r="K1963" s="5"/>
      <c r="L1963" s="5"/>
      <c r="M1963" s="20"/>
      <c r="N1963" s="5"/>
      <c r="O1963" s="5"/>
      <c r="P1963" s="5"/>
      <c r="Q1963" s="5"/>
      <c r="R1963" s="5"/>
      <c r="S1963" s="5"/>
      <c r="T1963" s="5"/>
    </row>
    <row r="1964" spans="1:20" x14ac:dyDescent="0.25">
      <c r="A1964" s="82" t="s">
        <v>1538</v>
      </c>
      <c r="B1964" s="77"/>
      <c r="C1964" s="5"/>
      <c r="D1964" s="5"/>
      <c r="E1964" s="5"/>
      <c r="F1964" s="5">
        <v>1</v>
      </c>
      <c r="G1964" s="5"/>
      <c r="H1964" s="5"/>
      <c r="I1964" s="20"/>
      <c r="J1964" s="5"/>
      <c r="K1964" s="5"/>
      <c r="L1964" s="5"/>
      <c r="M1964" s="20"/>
      <c r="N1964" s="5"/>
      <c r="O1964" s="5"/>
      <c r="P1964" s="5"/>
      <c r="Q1964" s="5"/>
      <c r="R1964" s="5"/>
      <c r="S1964" s="5"/>
      <c r="T1964" s="5"/>
    </row>
    <row r="1965" spans="1:20" x14ac:dyDescent="0.25">
      <c r="A1965" s="82" t="s">
        <v>1539</v>
      </c>
      <c r="B1965" s="77"/>
      <c r="C1965" s="5"/>
      <c r="D1965" s="5"/>
      <c r="E1965" s="5"/>
      <c r="F1965" s="5">
        <v>1</v>
      </c>
      <c r="G1965" s="5"/>
      <c r="H1965" s="5"/>
      <c r="I1965" s="20"/>
      <c r="J1965" s="5"/>
      <c r="K1965" s="5"/>
      <c r="L1965" s="5"/>
      <c r="M1965" s="20"/>
      <c r="N1965" s="5"/>
      <c r="O1965" s="5"/>
      <c r="P1965" s="5"/>
      <c r="Q1965" s="5"/>
      <c r="R1965" s="5"/>
      <c r="S1965" s="5"/>
      <c r="T1965" s="5"/>
    </row>
    <row r="1966" spans="1:20" x14ac:dyDescent="0.25">
      <c r="A1966" s="82" t="s">
        <v>1540</v>
      </c>
      <c r="B1966" s="77"/>
      <c r="C1966" s="5"/>
      <c r="D1966" s="5"/>
      <c r="E1966" s="5"/>
      <c r="F1966" s="5">
        <v>1</v>
      </c>
      <c r="G1966" s="5"/>
      <c r="H1966" s="5"/>
      <c r="I1966" s="20"/>
      <c r="J1966" s="5"/>
      <c r="K1966" s="5"/>
      <c r="L1966" s="5"/>
      <c r="M1966" s="20"/>
      <c r="N1966" s="5"/>
      <c r="O1966" s="5"/>
      <c r="P1966" s="5"/>
      <c r="Q1966" s="5"/>
      <c r="R1966" s="5"/>
      <c r="S1966" s="5"/>
      <c r="T1966" s="5"/>
    </row>
    <row r="1967" spans="1:20" x14ac:dyDescent="0.25">
      <c r="A1967" s="82" t="s">
        <v>1541</v>
      </c>
      <c r="B1967" s="77"/>
      <c r="C1967" s="5"/>
      <c r="D1967" s="5"/>
      <c r="E1967" s="5"/>
      <c r="F1967" s="5">
        <v>1</v>
      </c>
      <c r="G1967" s="5"/>
      <c r="H1967" s="5"/>
      <c r="I1967" s="20"/>
      <c r="J1967" s="5"/>
      <c r="K1967" s="5"/>
      <c r="L1967" s="5"/>
      <c r="M1967" s="20"/>
      <c r="N1967" s="5"/>
      <c r="O1967" s="5"/>
      <c r="P1967" s="5"/>
      <c r="Q1967" s="5"/>
      <c r="R1967" s="5"/>
      <c r="S1967" s="5"/>
      <c r="T1967" s="5"/>
    </row>
    <row r="1968" spans="1:20" x14ac:dyDescent="0.25">
      <c r="A1968" s="82" t="s">
        <v>1542</v>
      </c>
      <c r="B1968" s="77"/>
      <c r="C1968" s="5"/>
      <c r="D1968" s="5"/>
      <c r="E1968" s="5"/>
      <c r="F1968" s="5">
        <v>1</v>
      </c>
      <c r="G1968" s="5"/>
      <c r="H1968" s="5"/>
      <c r="I1968" s="20"/>
      <c r="J1968" s="5"/>
      <c r="K1968" s="5"/>
      <c r="L1968" s="5"/>
      <c r="M1968" s="20"/>
      <c r="N1968" s="5"/>
      <c r="O1968" s="5"/>
      <c r="P1968" s="5"/>
      <c r="Q1968" s="5"/>
      <c r="R1968" s="5"/>
      <c r="S1968" s="5"/>
      <c r="T1968" s="5"/>
    </row>
    <row r="1969" spans="1:20" x14ac:dyDescent="0.25">
      <c r="A1969" s="82" t="s">
        <v>1543</v>
      </c>
      <c r="B1969" s="77"/>
      <c r="C1969" s="5"/>
      <c r="D1969" s="5"/>
      <c r="E1969" s="5"/>
      <c r="F1969" s="5">
        <v>1</v>
      </c>
      <c r="G1969" s="5"/>
      <c r="H1969" s="5"/>
      <c r="I1969" s="20"/>
      <c r="J1969" s="5"/>
      <c r="K1969" s="5"/>
      <c r="L1969" s="5"/>
      <c r="M1969" s="20"/>
      <c r="N1969" s="5"/>
      <c r="O1969" s="5"/>
      <c r="P1969" s="5"/>
      <c r="Q1969" s="5"/>
      <c r="R1969" s="5"/>
      <c r="S1969" s="5"/>
      <c r="T1969" s="5"/>
    </row>
    <row r="1970" spans="1:20" x14ac:dyDescent="0.25">
      <c r="A1970" s="82" t="s">
        <v>1544</v>
      </c>
      <c r="B1970" s="77"/>
      <c r="C1970" s="5"/>
      <c r="D1970" s="5"/>
      <c r="E1970" s="5"/>
      <c r="F1970" s="5">
        <v>1</v>
      </c>
      <c r="G1970" s="5"/>
      <c r="H1970" s="5"/>
      <c r="I1970" s="20"/>
      <c r="J1970" s="5"/>
      <c r="K1970" s="5"/>
      <c r="L1970" s="5"/>
      <c r="M1970" s="20"/>
      <c r="N1970" s="5"/>
      <c r="O1970" s="5"/>
      <c r="P1970" s="5"/>
      <c r="Q1970" s="5"/>
      <c r="R1970" s="5"/>
      <c r="S1970" s="5"/>
      <c r="T1970" s="5"/>
    </row>
    <row r="1971" spans="1:20" x14ac:dyDescent="0.25">
      <c r="A1971" s="82" t="s">
        <v>1545</v>
      </c>
      <c r="B1971" s="77"/>
      <c r="C1971" s="5"/>
      <c r="D1971" s="5"/>
      <c r="E1971" s="5"/>
      <c r="F1971" s="5">
        <v>1</v>
      </c>
      <c r="G1971" s="5"/>
      <c r="H1971" s="5"/>
      <c r="I1971" s="20"/>
      <c r="J1971" s="5"/>
      <c r="K1971" s="5"/>
      <c r="L1971" s="5"/>
      <c r="M1971" s="20"/>
      <c r="N1971" s="5"/>
      <c r="O1971" s="5"/>
      <c r="P1971" s="5"/>
      <c r="Q1971" s="5"/>
      <c r="R1971" s="5"/>
      <c r="S1971" s="5"/>
      <c r="T1971" s="5"/>
    </row>
    <row r="1972" spans="1:20" x14ac:dyDescent="0.25">
      <c r="A1972" s="82" t="s">
        <v>1546</v>
      </c>
      <c r="B1972" s="77"/>
      <c r="C1972" s="5"/>
      <c r="D1972" s="5"/>
      <c r="E1972" s="5"/>
      <c r="F1972" s="5">
        <v>1</v>
      </c>
      <c r="G1972" s="5"/>
      <c r="H1972" s="5"/>
      <c r="I1972" s="20"/>
      <c r="J1972" s="5"/>
      <c r="K1972" s="5"/>
      <c r="L1972" s="5"/>
      <c r="M1972" s="20"/>
      <c r="N1972" s="5"/>
      <c r="O1972" s="5"/>
      <c r="P1972" s="5"/>
      <c r="Q1972" s="5"/>
      <c r="R1972" s="5"/>
      <c r="S1972" s="5"/>
      <c r="T1972" s="5"/>
    </row>
    <row r="1973" spans="1:20" x14ac:dyDescent="0.25">
      <c r="A1973" s="82" t="s">
        <v>1547</v>
      </c>
      <c r="B1973" s="77"/>
      <c r="C1973" s="5"/>
      <c r="D1973" s="5"/>
      <c r="E1973" s="5"/>
      <c r="F1973" s="5">
        <v>1</v>
      </c>
      <c r="G1973" s="5"/>
      <c r="H1973" s="5"/>
      <c r="I1973" s="20"/>
      <c r="J1973" s="5"/>
      <c r="K1973" s="5"/>
      <c r="L1973" s="5"/>
      <c r="M1973" s="20"/>
      <c r="N1973" s="5"/>
      <c r="O1973" s="5"/>
      <c r="P1973" s="5"/>
      <c r="Q1973" s="5"/>
      <c r="R1973" s="5"/>
      <c r="S1973" s="5"/>
      <c r="T1973" s="5"/>
    </row>
    <row r="1974" spans="1:20" x14ac:dyDescent="0.25">
      <c r="A1974" s="82"/>
      <c r="B1974" s="77"/>
      <c r="C1974" s="5"/>
      <c r="D1974" s="5"/>
      <c r="E1974" s="5"/>
      <c r="F1974" s="5"/>
      <c r="G1974" s="5"/>
      <c r="H1974" s="5"/>
      <c r="I1974" s="20"/>
      <c r="J1974" s="5"/>
      <c r="K1974" s="5"/>
      <c r="L1974" s="5"/>
      <c r="M1974" s="20"/>
      <c r="N1974" s="5"/>
      <c r="O1974" s="5"/>
      <c r="P1974" s="5"/>
      <c r="Q1974" s="5"/>
      <c r="R1974" s="5"/>
      <c r="S1974" s="5"/>
      <c r="T1974" s="5"/>
    </row>
    <row r="1975" spans="1:20" x14ac:dyDescent="0.25">
      <c r="A1975" s="82"/>
      <c r="B1975" s="77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</row>
    <row r="1976" spans="1:20" x14ac:dyDescent="0.25">
      <c r="A1976" s="82"/>
      <c r="B1976" s="77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</row>
    <row r="1977" spans="1:20" x14ac:dyDescent="0.25">
      <c r="A1977" s="81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</row>
    <row r="1978" spans="1:20" x14ac:dyDescent="0.25">
      <c r="A1978" s="78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</row>
    <row r="1979" spans="1:20" x14ac:dyDescent="0.25">
      <c r="A1979" s="78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</row>
    <row r="1980" spans="1:20" x14ac:dyDescent="0.25">
      <c r="A1980" s="78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</row>
    <row r="1981" spans="1:20" x14ac:dyDescent="0.25">
      <c r="A1981" s="78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</row>
    <row r="1982" spans="1:20" x14ac:dyDescent="0.25">
      <c r="A1982" s="78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</row>
    <row r="1983" spans="1:20" x14ac:dyDescent="0.25">
      <c r="A1983" s="78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</row>
    <row r="1984" spans="1:20" x14ac:dyDescent="0.25">
      <c r="A1984" s="78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</row>
    <row r="1985" spans="1:20" x14ac:dyDescent="0.25">
      <c r="A1985" s="78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</row>
    <row r="1986" spans="1:20" x14ac:dyDescent="0.25">
      <c r="A1986" s="78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</row>
    <row r="1987" spans="1:20" ht="25.5" x14ac:dyDescent="0.25">
      <c r="A1987" s="80" t="s">
        <v>1266</v>
      </c>
      <c r="B1987" s="79" t="s">
        <v>2</v>
      </c>
      <c r="C1987" s="4">
        <f>SUM(C1988:C2012)</f>
        <v>0</v>
      </c>
      <c r="D1987" s="4" t="s">
        <v>1548</v>
      </c>
      <c r="E1987" s="79" t="s">
        <v>2</v>
      </c>
      <c r="F1987" s="4">
        <f>SUM(F1988:F2012)</f>
        <v>15</v>
      </c>
      <c r="G1987" s="16">
        <f>SUM(G1988:G2012)</f>
        <v>0</v>
      </c>
      <c r="H1987" s="16">
        <v>0</v>
      </c>
      <c r="I1987" s="15"/>
      <c r="J1987" s="16">
        <f>SUM(J1988:J2012)</f>
        <v>0</v>
      </c>
      <c r="K1987" s="16">
        <f>SUM(K1988:K2012)</f>
        <v>0</v>
      </c>
      <c r="L1987" s="16">
        <f>SUM(L1988:L2012)</f>
        <v>0</v>
      </c>
      <c r="M1987" s="15"/>
      <c r="N1987" s="16">
        <f>C1987+G1987+J1987</f>
        <v>0</v>
      </c>
      <c r="O1987" s="2"/>
      <c r="P1987" s="5"/>
      <c r="Q1987" s="5"/>
      <c r="R1987" s="5"/>
      <c r="S1987" s="5"/>
      <c r="T1987" s="5"/>
    </row>
    <row r="1988" spans="1:20" x14ac:dyDescent="0.25">
      <c r="A1988" s="82" t="s">
        <v>1549</v>
      </c>
      <c r="B1988" s="77"/>
      <c r="C1988" s="5"/>
      <c r="D1988" s="5"/>
      <c r="E1988" s="5"/>
      <c r="F1988" s="5">
        <v>1</v>
      </c>
      <c r="G1988" s="5"/>
      <c r="H1988" s="5"/>
      <c r="I1988" s="20"/>
      <c r="J1988" s="5"/>
      <c r="K1988" s="5"/>
      <c r="L1988" s="5"/>
      <c r="M1988" s="20"/>
      <c r="N1988" s="5"/>
      <c r="O1988" s="5"/>
      <c r="P1988" s="5"/>
      <c r="Q1988" s="5"/>
      <c r="R1988" s="5"/>
      <c r="S1988" s="5"/>
      <c r="T1988" s="5"/>
    </row>
    <row r="1989" spans="1:20" x14ac:dyDescent="0.25">
      <c r="A1989" s="82" t="s">
        <v>1550</v>
      </c>
      <c r="B1989" s="77"/>
      <c r="C1989" s="5"/>
      <c r="D1989" s="5"/>
      <c r="E1989" s="5"/>
      <c r="F1989" s="5">
        <v>1</v>
      </c>
      <c r="G1989" s="5"/>
      <c r="H1989" s="5"/>
      <c r="I1989" s="20"/>
      <c r="J1989" s="5"/>
      <c r="K1989" s="5"/>
      <c r="L1989" s="5"/>
      <c r="M1989" s="20"/>
      <c r="N1989" s="5"/>
      <c r="O1989" s="5"/>
      <c r="P1989" s="5"/>
      <c r="Q1989" s="5"/>
      <c r="R1989" s="5"/>
      <c r="S1989" s="5"/>
      <c r="T1989" s="5"/>
    </row>
    <row r="1990" spans="1:20" x14ac:dyDescent="0.25">
      <c r="A1990" s="82" t="s">
        <v>1551</v>
      </c>
      <c r="B1990" s="77"/>
      <c r="C1990" s="5"/>
      <c r="D1990" s="5"/>
      <c r="E1990" s="5"/>
      <c r="F1990" s="5">
        <v>1</v>
      </c>
      <c r="G1990" s="5"/>
      <c r="H1990" s="5"/>
      <c r="I1990" s="20"/>
      <c r="J1990" s="5"/>
      <c r="K1990" s="5"/>
      <c r="L1990" s="5"/>
      <c r="M1990" s="20"/>
      <c r="N1990" s="5"/>
      <c r="O1990" s="5"/>
      <c r="P1990" s="5"/>
      <c r="Q1990" s="5"/>
      <c r="R1990" s="5"/>
      <c r="S1990" s="5"/>
      <c r="T1990" s="5"/>
    </row>
    <row r="1991" spans="1:20" x14ac:dyDescent="0.25">
      <c r="A1991" s="82" t="s">
        <v>1552</v>
      </c>
      <c r="B1991" s="77"/>
      <c r="C1991" s="5"/>
      <c r="D1991" s="5"/>
      <c r="E1991" s="5"/>
      <c r="F1991" s="5">
        <v>1</v>
      </c>
      <c r="G1991" s="5"/>
      <c r="H1991" s="5"/>
      <c r="I1991" s="20"/>
      <c r="J1991" s="5"/>
      <c r="K1991" s="5"/>
      <c r="L1991" s="5"/>
      <c r="M1991" s="20"/>
      <c r="N1991" s="5"/>
      <c r="O1991" s="5"/>
      <c r="P1991" s="5"/>
      <c r="Q1991" s="5"/>
      <c r="R1991" s="5"/>
      <c r="S1991" s="5"/>
      <c r="T1991" s="5"/>
    </row>
    <row r="1992" spans="1:20" x14ac:dyDescent="0.25">
      <c r="A1992" s="82" t="s">
        <v>1553</v>
      </c>
      <c r="B1992" s="77"/>
      <c r="C1992" s="5"/>
      <c r="D1992" s="5"/>
      <c r="E1992" s="5"/>
      <c r="F1992" s="5">
        <v>1</v>
      </c>
      <c r="G1992" s="5"/>
      <c r="H1992" s="5"/>
      <c r="I1992" s="20"/>
      <c r="J1992" s="5"/>
      <c r="K1992" s="5"/>
      <c r="L1992" s="5"/>
      <c r="M1992" s="20"/>
      <c r="N1992" s="5"/>
      <c r="O1992" s="5"/>
      <c r="P1992" s="5"/>
      <c r="Q1992" s="5"/>
      <c r="R1992" s="5"/>
      <c r="S1992" s="5"/>
      <c r="T1992" s="5"/>
    </row>
    <row r="1993" spans="1:20" x14ac:dyDescent="0.25">
      <c r="A1993" s="82" t="s">
        <v>1554</v>
      </c>
      <c r="B1993" s="77"/>
      <c r="C1993" s="5"/>
      <c r="D1993" s="5"/>
      <c r="E1993" s="5"/>
      <c r="F1993" s="5">
        <v>1</v>
      </c>
      <c r="G1993" s="5"/>
      <c r="H1993" s="5"/>
      <c r="I1993" s="20"/>
      <c r="J1993" s="5"/>
      <c r="K1993" s="5"/>
      <c r="L1993" s="5"/>
      <c r="M1993" s="20"/>
      <c r="N1993" s="5"/>
      <c r="O1993" s="5"/>
      <c r="P1993" s="5"/>
      <c r="Q1993" s="5"/>
      <c r="R1993" s="5"/>
      <c r="S1993" s="5"/>
      <c r="T1993" s="5"/>
    </row>
    <row r="1994" spans="1:20" x14ac:dyDescent="0.25">
      <c r="A1994" s="82" t="s">
        <v>1555</v>
      </c>
      <c r="B1994" s="77"/>
      <c r="C1994" s="5"/>
      <c r="D1994" s="5"/>
      <c r="E1994" s="5"/>
      <c r="F1994" s="5">
        <v>1</v>
      </c>
      <c r="G1994" s="5"/>
      <c r="H1994" s="5"/>
      <c r="I1994" s="20"/>
      <c r="J1994" s="5"/>
      <c r="K1994" s="5"/>
      <c r="L1994" s="5"/>
      <c r="M1994" s="20"/>
      <c r="N1994" s="5"/>
      <c r="O1994" s="5"/>
      <c r="P1994" s="5"/>
      <c r="Q1994" s="5"/>
      <c r="R1994" s="5"/>
      <c r="S1994" s="5"/>
      <c r="T1994" s="5"/>
    </row>
    <row r="1995" spans="1:20" x14ac:dyDescent="0.25">
      <c r="A1995" s="82" t="s">
        <v>1556</v>
      </c>
      <c r="B1995" s="77"/>
      <c r="C1995" s="5"/>
      <c r="D1995" s="5"/>
      <c r="E1995" s="5"/>
      <c r="F1995" s="5">
        <v>1</v>
      </c>
      <c r="G1995" s="5"/>
      <c r="H1995" s="5"/>
      <c r="I1995" s="20"/>
      <c r="J1995" s="5"/>
      <c r="K1995" s="5"/>
      <c r="L1995" s="5"/>
      <c r="M1995" s="20"/>
      <c r="N1995" s="5"/>
      <c r="O1995" s="5"/>
      <c r="P1995" s="5"/>
      <c r="Q1995" s="5"/>
      <c r="R1995" s="5"/>
      <c r="S1995" s="5"/>
      <c r="T1995" s="5"/>
    </row>
    <row r="1996" spans="1:20" x14ac:dyDescent="0.25">
      <c r="A1996" s="82" t="s">
        <v>1557</v>
      </c>
      <c r="B1996" s="77"/>
      <c r="C1996" s="5"/>
      <c r="D1996" s="5"/>
      <c r="E1996" s="5"/>
      <c r="F1996" s="5">
        <v>1</v>
      </c>
      <c r="G1996" s="5"/>
      <c r="H1996" s="5"/>
      <c r="I1996" s="20"/>
      <c r="J1996" s="5"/>
      <c r="K1996" s="5"/>
      <c r="L1996" s="5"/>
      <c r="M1996" s="20"/>
      <c r="N1996" s="5"/>
      <c r="O1996" s="5"/>
      <c r="P1996" s="5"/>
      <c r="Q1996" s="5"/>
      <c r="R1996" s="5"/>
      <c r="S1996" s="5"/>
      <c r="T1996" s="5"/>
    </row>
    <row r="1997" spans="1:20" x14ac:dyDescent="0.25">
      <c r="A1997" s="82" t="s">
        <v>1558</v>
      </c>
      <c r="B1997" s="77"/>
      <c r="C1997" s="5"/>
      <c r="D1997" s="5"/>
      <c r="E1997" s="5"/>
      <c r="F1997" s="5">
        <v>1</v>
      </c>
      <c r="G1997" s="5"/>
      <c r="H1997" s="5"/>
      <c r="I1997" s="20"/>
      <c r="J1997" s="5"/>
      <c r="K1997" s="5"/>
      <c r="L1997" s="5"/>
      <c r="M1997" s="20"/>
      <c r="N1997" s="5"/>
      <c r="O1997" s="5"/>
      <c r="P1997" s="5"/>
      <c r="Q1997" s="5"/>
      <c r="R1997" s="5"/>
      <c r="S1997" s="5"/>
      <c r="T1997" s="5"/>
    </row>
    <row r="1998" spans="1:20" x14ac:dyDescent="0.25">
      <c r="A1998" s="82" t="s">
        <v>1559</v>
      </c>
      <c r="B1998" s="77"/>
      <c r="C1998" s="5"/>
      <c r="D1998" s="5"/>
      <c r="E1998" s="5"/>
      <c r="F1998" s="5">
        <v>1</v>
      </c>
      <c r="G1998" s="5"/>
      <c r="H1998" s="5"/>
      <c r="I1998" s="20"/>
      <c r="J1998" s="5"/>
      <c r="K1998" s="5"/>
      <c r="L1998" s="5"/>
      <c r="M1998" s="20"/>
      <c r="N1998" s="5"/>
      <c r="O1998" s="5"/>
      <c r="P1998" s="5"/>
      <c r="Q1998" s="5"/>
      <c r="R1998" s="5"/>
      <c r="S1998" s="5"/>
      <c r="T1998" s="5"/>
    </row>
    <row r="1999" spans="1:20" x14ac:dyDescent="0.25">
      <c r="A1999" s="82" t="s">
        <v>1560</v>
      </c>
      <c r="B1999" s="77"/>
      <c r="C1999" s="5"/>
      <c r="D1999" s="5"/>
      <c r="E1999" s="5"/>
      <c r="F1999" s="5">
        <v>1</v>
      </c>
      <c r="G1999" s="5"/>
      <c r="H1999" s="5"/>
      <c r="I1999" s="20"/>
      <c r="J1999" s="5"/>
      <c r="K1999" s="5"/>
      <c r="L1999" s="5"/>
      <c r="M1999" s="20"/>
      <c r="N1999" s="5"/>
      <c r="O1999" s="5"/>
      <c r="P1999" s="5"/>
      <c r="Q1999" s="5"/>
      <c r="R1999" s="5"/>
      <c r="S1999" s="5"/>
      <c r="T1999" s="5"/>
    </row>
    <row r="2000" spans="1:20" x14ac:dyDescent="0.25">
      <c r="A2000" s="82" t="s">
        <v>1561</v>
      </c>
      <c r="B2000" s="77"/>
      <c r="C2000" s="5"/>
      <c r="D2000" s="5"/>
      <c r="E2000" s="5"/>
      <c r="F2000" s="5">
        <v>1</v>
      </c>
      <c r="G2000" s="5"/>
      <c r="H2000" s="5"/>
      <c r="I2000" s="20"/>
      <c r="J2000" s="5"/>
      <c r="K2000" s="5"/>
      <c r="L2000" s="5"/>
      <c r="M2000" s="20"/>
      <c r="N2000" s="5"/>
      <c r="O2000" s="5"/>
      <c r="P2000" s="5"/>
      <c r="Q2000" s="5"/>
      <c r="R2000" s="5"/>
      <c r="S2000" s="5"/>
      <c r="T2000" s="5"/>
    </row>
    <row r="2001" spans="1:20" x14ac:dyDescent="0.25">
      <c r="A2001" s="82" t="s">
        <v>1562</v>
      </c>
      <c r="B2001" s="77"/>
      <c r="C2001" s="5"/>
      <c r="D2001" s="5"/>
      <c r="E2001" s="5"/>
      <c r="F2001" s="5">
        <v>1</v>
      </c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</row>
    <row r="2002" spans="1:20" x14ac:dyDescent="0.25">
      <c r="A2002" s="82" t="s">
        <v>1563</v>
      </c>
      <c r="B2002" s="77"/>
      <c r="C2002" s="5"/>
      <c r="D2002" s="5"/>
      <c r="E2002" s="5"/>
      <c r="F2002" s="5">
        <v>1</v>
      </c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</row>
    <row r="2003" spans="1:20" x14ac:dyDescent="0.25">
      <c r="A2003" s="81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</row>
    <row r="2004" spans="1:20" x14ac:dyDescent="0.25">
      <c r="A2004" s="78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</row>
    <row r="2005" spans="1:20" x14ac:dyDescent="0.25">
      <c r="A2005" s="78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</row>
    <row r="2006" spans="1:20" x14ac:dyDescent="0.25">
      <c r="A2006" s="78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</row>
    <row r="2007" spans="1:20" x14ac:dyDescent="0.25">
      <c r="A2007" s="78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</row>
    <row r="2008" spans="1:20" x14ac:dyDescent="0.25">
      <c r="A2008" s="78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</row>
    <row r="2009" spans="1:20" x14ac:dyDescent="0.25">
      <c r="A2009" s="78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</row>
    <row r="2010" spans="1:20" x14ac:dyDescent="0.25">
      <c r="A2010" s="78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</row>
    <row r="2011" spans="1:20" x14ac:dyDescent="0.25">
      <c r="A2011" s="78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</row>
    <row r="2012" spans="1:20" x14ac:dyDescent="0.25">
      <c r="A2012" s="78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</row>
    <row r="2013" spans="1:20" ht="25.5" x14ac:dyDescent="0.25">
      <c r="A2013" s="80" t="s">
        <v>1266</v>
      </c>
      <c r="B2013" s="79" t="s">
        <v>2</v>
      </c>
      <c r="C2013" s="4">
        <f>SUM(C2014:C2038)</f>
        <v>0</v>
      </c>
      <c r="D2013" s="4" t="s">
        <v>1564</v>
      </c>
      <c r="E2013" s="79" t="s">
        <v>2</v>
      </c>
      <c r="F2013" s="4">
        <f>SUM(F2014:F2038)</f>
        <v>13</v>
      </c>
      <c r="G2013" s="16">
        <f>SUM(G2014:G2038)</f>
        <v>0</v>
      </c>
      <c r="H2013" s="16">
        <v>0</v>
      </c>
      <c r="I2013" s="15"/>
      <c r="J2013" s="16">
        <f>SUM(J2014:J2038)</f>
        <v>0</v>
      </c>
      <c r="K2013" s="16">
        <f>SUM(K2014:K2038)</f>
        <v>1</v>
      </c>
      <c r="L2013" s="16">
        <f>SUM(L2014:L2038)</f>
        <v>0</v>
      </c>
      <c r="M2013" s="15"/>
      <c r="N2013" s="16">
        <f>C2013+G2013+J2013</f>
        <v>0</v>
      </c>
      <c r="O2013" s="2"/>
      <c r="P2013" s="5"/>
      <c r="Q2013" s="5"/>
      <c r="R2013" s="5"/>
      <c r="S2013" s="5"/>
      <c r="T2013" s="5"/>
    </row>
    <row r="2014" spans="1:20" x14ac:dyDescent="0.25">
      <c r="A2014" s="82" t="s">
        <v>1565</v>
      </c>
      <c r="B2014" s="77"/>
      <c r="C2014" s="5"/>
      <c r="D2014" s="5"/>
      <c r="E2014" s="5"/>
      <c r="F2014" s="5">
        <v>1</v>
      </c>
      <c r="G2014" s="5"/>
      <c r="H2014" s="5"/>
      <c r="I2014" s="20"/>
      <c r="J2014" s="5"/>
      <c r="K2014" s="5"/>
      <c r="L2014" s="5"/>
      <c r="M2014" s="20"/>
      <c r="N2014" s="5"/>
      <c r="O2014" s="5"/>
      <c r="P2014" s="5"/>
      <c r="Q2014" s="5"/>
      <c r="R2014" s="5"/>
      <c r="S2014" s="5"/>
      <c r="T2014" s="5"/>
    </row>
    <row r="2015" spans="1:20" x14ac:dyDescent="0.25">
      <c r="A2015" s="82" t="s">
        <v>1566</v>
      </c>
      <c r="B2015" s="77"/>
      <c r="C2015" s="5"/>
      <c r="D2015" s="5"/>
      <c r="E2015" s="5"/>
      <c r="F2015" s="5">
        <v>1</v>
      </c>
      <c r="G2015" s="5"/>
      <c r="H2015" s="5"/>
      <c r="I2015" s="20"/>
      <c r="J2015" s="5"/>
      <c r="K2015" s="5"/>
      <c r="L2015" s="5"/>
      <c r="M2015" s="20"/>
      <c r="N2015" s="5"/>
      <c r="O2015" s="5"/>
      <c r="P2015" s="5"/>
      <c r="Q2015" s="5"/>
      <c r="R2015" s="5"/>
      <c r="S2015" s="5"/>
      <c r="T2015" s="5"/>
    </row>
    <row r="2016" spans="1:20" x14ac:dyDescent="0.25">
      <c r="A2016" s="82" t="s">
        <v>1567</v>
      </c>
      <c r="B2016" s="77"/>
      <c r="C2016" s="5"/>
      <c r="D2016" s="5"/>
      <c r="E2016" s="5"/>
      <c r="F2016" s="5">
        <v>1</v>
      </c>
      <c r="G2016" s="5"/>
      <c r="H2016" s="5"/>
      <c r="I2016" s="20"/>
      <c r="J2016" s="5"/>
      <c r="K2016" s="5"/>
      <c r="L2016" s="5"/>
      <c r="M2016" s="20"/>
      <c r="N2016" s="5"/>
      <c r="O2016" s="5"/>
      <c r="P2016" s="5"/>
      <c r="Q2016" s="5"/>
      <c r="R2016" s="5"/>
      <c r="S2016" s="5"/>
      <c r="T2016" s="5"/>
    </row>
    <row r="2017" spans="1:20" x14ac:dyDescent="0.25">
      <c r="A2017" s="82" t="s">
        <v>1568</v>
      </c>
      <c r="B2017" s="77"/>
      <c r="C2017" s="5"/>
      <c r="D2017" s="5"/>
      <c r="E2017" s="5"/>
      <c r="F2017" s="5">
        <v>1</v>
      </c>
      <c r="G2017" s="5"/>
      <c r="H2017" s="5"/>
      <c r="I2017" s="20"/>
      <c r="J2017" s="5"/>
      <c r="K2017" s="5"/>
      <c r="L2017" s="5"/>
      <c r="M2017" s="20"/>
      <c r="N2017" s="5"/>
      <c r="O2017" s="5"/>
      <c r="P2017" s="5"/>
      <c r="Q2017" s="5"/>
      <c r="R2017" s="5"/>
      <c r="S2017" s="5"/>
      <c r="T2017" s="5"/>
    </row>
    <row r="2018" spans="1:20" x14ac:dyDescent="0.25">
      <c r="A2018" s="82" t="s">
        <v>1569</v>
      </c>
      <c r="B2018" s="77"/>
      <c r="C2018" s="5"/>
      <c r="D2018" s="5"/>
      <c r="E2018" s="5"/>
      <c r="F2018" s="5">
        <v>1</v>
      </c>
      <c r="G2018" s="5"/>
      <c r="H2018" s="5"/>
      <c r="I2018" s="20"/>
      <c r="J2018" s="5"/>
      <c r="K2018" s="5"/>
      <c r="L2018" s="5"/>
      <c r="M2018" s="20"/>
      <c r="N2018" s="5"/>
      <c r="O2018" s="5"/>
      <c r="P2018" s="5"/>
      <c r="Q2018" s="5"/>
      <c r="R2018" s="5"/>
      <c r="S2018" s="5"/>
      <c r="T2018" s="5"/>
    </row>
    <row r="2019" spans="1:20" x14ac:dyDescent="0.25">
      <c r="A2019" s="82" t="s">
        <v>1570</v>
      </c>
      <c r="B2019" s="77"/>
      <c r="C2019" s="5"/>
      <c r="D2019" s="5"/>
      <c r="E2019" s="5"/>
      <c r="F2019" s="5">
        <v>1</v>
      </c>
      <c r="G2019" s="5"/>
      <c r="H2019" s="5"/>
      <c r="I2019" s="20"/>
      <c r="J2019" s="5"/>
      <c r="K2019" s="5"/>
      <c r="L2019" s="5"/>
      <c r="M2019" s="20"/>
      <c r="N2019" s="5"/>
      <c r="O2019" s="5"/>
      <c r="P2019" s="5"/>
      <c r="Q2019" s="5"/>
      <c r="R2019" s="5"/>
      <c r="S2019" s="5"/>
      <c r="T2019" s="5"/>
    </row>
    <row r="2020" spans="1:20" x14ac:dyDescent="0.25">
      <c r="A2020" s="82" t="s">
        <v>1571</v>
      </c>
      <c r="B2020" s="77"/>
      <c r="C2020" s="5"/>
      <c r="D2020" s="5"/>
      <c r="E2020" s="5"/>
      <c r="F2020" s="5">
        <v>1</v>
      </c>
      <c r="G2020" s="5"/>
      <c r="H2020" s="5"/>
      <c r="I2020" s="20"/>
      <c r="J2020" s="5"/>
      <c r="K2020" s="5"/>
      <c r="L2020" s="5"/>
      <c r="M2020" s="20"/>
      <c r="N2020" s="5"/>
      <c r="O2020" s="5"/>
      <c r="P2020" s="5"/>
      <c r="Q2020" s="5"/>
      <c r="R2020" s="5"/>
      <c r="S2020" s="5"/>
      <c r="T2020" s="5"/>
    </row>
    <row r="2021" spans="1:20" x14ac:dyDescent="0.25">
      <c r="A2021" s="82" t="s">
        <v>1572</v>
      </c>
      <c r="B2021" s="77"/>
      <c r="C2021" s="5"/>
      <c r="D2021" s="5"/>
      <c r="E2021" s="5"/>
      <c r="F2021" s="5">
        <v>1</v>
      </c>
      <c r="G2021" s="5"/>
      <c r="H2021" s="5"/>
      <c r="I2021" s="20"/>
      <c r="J2021" s="5"/>
      <c r="K2021" s="5"/>
      <c r="L2021" s="5"/>
      <c r="M2021" s="20"/>
      <c r="N2021" s="5"/>
      <c r="O2021" s="5"/>
      <c r="P2021" s="5"/>
      <c r="Q2021" s="5"/>
      <c r="R2021" s="5"/>
      <c r="S2021" s="5"/>
      <c r="T2021" s="5"/>
    </row>
    <row r="2022" spans="1:20" x14ac:dyDescent="0.25">
      <c r="A2022" s="82" t="s">
        <v>1573</v>
      </c>
      <c r="B2022" s="77"/>
      <c r="C2022" s="5"/>
      <c r="D2022" s="5"/>
      <c r="E2022" s="5"/>
      <c r="F2022" s="5">
        <v>1</v>
      </c>
      <c r="G2022" s="5"/>
      <c r="H2022" s="5"/>
      <c r="I2022" s="20"/>
      <c r="J2022" s="5"/>
      <c r="K2022" s="5"/>
      <c r="L2022" s="5"/>
      <c r="M2022" s="20"/>
      <c r="N2022" s="5"/>
      <c r="O2022" s="5"/>
      <c r="P2022" s="5"/>
      <c r="Q2022" s="5"/>
      <c r="R2022" s="5"/>
      <c r="S2022" s="5"/>
      <c r="T2022" s="5"/>
    </row>
    <row r="2023" spans="1:20" x14ac:dyDescent="0.25">
      <c r="A2023" s="82" t="s">
        <v>1574</v>
      </c>
      <c r="B2023" s="77"/>
      <c r="C2023" s="5"/>
      <c r="D2023" s="5"/>
      <c r="E2023" s="5"/>
      <c r="F2023" s="5">
        <v>1</v>
      </c>
      <c r="G2023" s="5"/>
      <c r="H2023" s="5"/>
      <c r="I2023" s="20"/>
      <c r="J2023" s="5"/>
      <c r="K2023" s="5"/>
      <c r="L2023" s="5"/>
      <c r="M2023" s="20"/>
      <c r="N2023" s="5"/>
      <c r="O2023" s="5"/>
      <c r="P2023" s="5"/>
      <c r="Q2023" s="5"/>
      <c r="R2023" s="5"/>
      <c r="S2023" s="5"/>
      <c r="T2023" s="5"/>
    </row>
    <row r="2024" spans="1:20" x14ac:dyDescent="0.25">
      <c r="A2024" s="82" t="s">
        <v>1575</v>
      </c>
      <c r="B2024" s="77"/>
      <c r="C2024" s="5"/>
      <c r="D2024" s="5"/>
      <c r="E2024" s="5"/>
      <c r="F2024" s="5">
        <v>1</v>
      </c>
      <c r="G2024" s="5"/>
      <c r="H2024" s="5"/>
      <c r="I2024" s="20"/>
      <c r="J2024" s="5"/>
      <c r="K2024" s="5"/>
      <c r="L2024" s="5"/>
      <c r="M2024" s="20"/>
      <c r="N2024" s="5"/>
      <c r="O2024" s="5"/>
      <c r="P2024" s="5"/>
      <c r="Q2024" s="5"/>
      <c r="R2024" s="5"/>
      <c r="S2024" s="5"/>
      <c r="T2024" s="5"/>
    </row>
    <row r="2025" spans="1:20" x14ac:dyDescent="0.25">
      <c r="A2025" s="82" t="s">
        <v>2088</v>
      </c>
      <c r="B2025" s="77"/>
      <c r="C2025" s="5"/>
      <c r="D2025" s="5"/>
      <c r="E2025" s="5"/>
      <c r="F2025" s="5">
        <v>1</v>
      </c>
      <c r="G2025" s="5"/>
      <c r="H2025" s="5"/>
      <c r="I2025" s="20"/>
      <c r="J2025" s="5"/>
      <c r="K2025" s="5">
        <v>1</v>
      </c>
      <c r="L2025" s="5"/>
      <c r="M2025" s="20" t="s">
        <v>2089</v>
      </c>
      <c r="N2025" s="5"/>
      <c r="O2025" s="5"/>
      <c r="P2025" s="5"/>
      <c r="Q2025" s="5"/>
      <c r="R2025" s="5"/>
      <c r="S2025" s="5"/>
      <c r="T2025" s="5"/>
    </row>
    <row r="2026" spans="1:20" x14ac:dyDescent="0.25">
      <c r="A2026" s="82" t="s">
        <v>1184</v>
      </c>
      <c r="B2026" s="77"/>
      <c r="C2026" s="5"/>
      <c r="D2026" s="5"/>
      <c r="E2026" s="5"/>
      <c r="F2026" s="5">
        <v>1</v>
      </c>
      <c r="G2026" s="5"/>
      <c r="H2026" s="5"/>
      <c r="I2026" s="20"/>
      <c r="J2026" s="5"/>
      <c r="K2026" s="5"/>
      <c r="L2026" s="5"/>
      <c r="M2026" s="20"/>
      <c r="N2026" s="5"/>
      <c r="O2026" s="5"/>
      <c r="P2026" s="5"/>
      <c r="Q2026" s="5"/>
      <c r="R2026" s="5"/>
      <c r="S2026" s="5"/>
      <c r="T2026" s="5"/>
    </row>
    <row r="2027" spans="1:20" x14ac:dyDescent="0.25">
      <c r="A2027" s="82"/>
      <c r="B2027" s="77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</row>
    <row r="2028" spans="1:20" x14ac:dyDescent="0.25">
      <c r="A2028" s="82"/>
      <c r="B2028" s="77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</row>
    <row r="2029" spans="1:20" x14ac:dyDescent="0.25">
      <c r="A2029" s="81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</row>
    <row r="2030" spans="1:20" x14ac:dyDescent="0.25">
      <c r="A2030" s="78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</row>
    <row r="2031" spans="1:20" x14ac:dyDescent="0.25">
      <c r="A2031" s="78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</row>
    <row r="2032" spans="1:20" x14ac:dyDescent="0.25">
      <c r="A2032" s="78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</row>
    <row r="2033" spans="1:20" x14ac:dyDescent="0.25">
      <c r="A2033" s="78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</row>
    <row r="2034" spans="1:20" x14ac:dyDescent="0.25">
      <c r="A2034" s="78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</row>
    <row r="2035" spans="1:20" x14ac:dyDescent="0.25">
      <c r="A2035" s="78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</row>
    <row r="2036" spans="1:20" x14ac:dyDescent="0.25">
      <c r="A2036" s="78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</row>
    <row r="2037" spans="1:20" x14ac:dyDescent="0.25">
      <c r="A2037" s="78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</row>
    <row r="2038" spans="1:20" x14ac:dyDescent="0.25">
      <c r="A2038" s="78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</row>
    <row r="2039" spans="1:20" ht="25.5" x14ac:dyDescent="0.25">
      <c r="A2039" s="80" t="s">
        <v>1266</v>
      </c>
      <c r="B2039" s="79" t="s">
        <v>346</v>
      </c>
      <c r="C2039" s="4">
        <f>SUM(C2040:C2070)</f>
        <v>0</v>
      </c>
      <c r="D2039" s="4" t="s">
        <v>1577</v>
      </c>
      <c r="E2039" s="79" t="s">
        <v>346</v>
      </c>
      <c r="F2039" s="4">
        <f>SUM(F2040:F2070)</f>
        <v>29</v>
      </c>
      <c r="G2039" s="16">
        <f>SUM(G2040:G2070)</f>
        <v>0</v>
      </c>
      <c r="H2039" s="16">
        <v>0</v>
      </c>
      <c r="I2039" s="15"/>
      <c r="J2039" s="16">
        <f>SUM(J2040:J2070)</f>
        <v>0</v>
      </c>
      <c r="K2039" s="16">
        <f>SUM(K2040:K2070)</f>
        <v>0</v>
      </c>
      <c r="L2039" s="16">
        <f>SUM(L2040:L2070)</f>
        <v>0</v>
      </c>
      <c r="M2039" s="15"/>
      <c r="N2039" s="16">
        <f>C2039+G2039+J2039</f>
        <v>0</v>
      </c>
      <c r="O2039" s="2"/>
      <c r="P2039" s="5"/>
      <c r="Q2039" s="5"/>
      <c r="R2039" s="5"/>
      <c r="S2039" s="5"/>
      <c r="T2039" s="5"/>
    </row>
    <row r="2040" spans="1:20" x14ac:dyDescent="0.25">
      <c r="A2040" s="82" t="s">
        <v>1578</v>
      </c>
      <c r="B2040" s="77"/>
      <c r="C2040" s="5"/>
      <c r="D2040" s="5"/>
      <c r="E2040" s="5"/>
      <c r="F2040" s="5">
        <v>1</v>
      </c>
      <c r="G2040" s="5"/>
      <c r="H2040" s="5"/>
      <c r="I2040" s="20"/>
      <c r="J2040" s="5"/>
      <c r="K2040" s="5"/>
      <c r="L2040" s="5"/>
      <c r="M2040" s="20"/>
      <c r="N2040" s="5"/>
      <c r="O2040" s="5"/>
      <c r="P2040" s="5"/>
      <c r="Q2040" s="5"/>
      <c r="R2040" s="5"/>
      <c r="S2040" s="5"/>
      <c r="T2040" s="5"/>
    </row>
    <row r="2041" spans="1:20" x14ac:dyDescent="0.25">
      <c r="A2041" s="82" t="s">
        <v>1579</v>
      </c>
      <c r="B2041" s="77"/>
      <c r="C2041" s="5"/>
      <c r="D2041" s="5"/>
      <c r="E2041" s="5"/>
      <c r="F2041" s="5">
        <v>1</v>
      </c>
      <c r="G2041" s="5"/>
      <c r="H2041" s="5"/>
      <c r="I2041" s="20"/>
      <c r="J2041" s="5"/>
      <c r="K2041" s="5"/>
      <c r="L2041" s="5"/>
      <c r="M2041" s="20"/>
      <c r="N2041" s="5"/>
      <c r="O2041" s="5"/>
      <c r="P2041" s="5"/>
      <c r="Q2041" s="5"/>
      <c r="R2041" s="5"/>
      <c r="S2041" s="5"/>
      <c r="T2041" s="5"/>
    </row>
    <row r="2042" spans="1:20" x14ac:dyDescent="0.25">
      <c r="A2042" s="82" t="s">
        <v>1580</v>
      </c>
      <c r="B2042" s="77"/>
      <c r="C2042" s="5"/>
      <c r="D2042" s="5"/>
      <c r="E2042" s="5"/>
      <c r="F2042" s="5">
        <v>1</v>
      </c>
      <c r="G2042" s="5"/>
      <c r="H2042" s="5"/>
      <c r="I2042" s="20"/>
      <c r="J2042" s="5"/>
      <c r="K2042" s="5"/>
      <c r="L2042" s="5"/>
      <c r="M2042" s="20"/>
      <c r="N2042" s="5"/>
      <c r="O2042" s="5"/>
      <c r="P2042" s="5"/>
      <c r="Q2042" s="5"/>
      <c r="R2042" s="5"/>
      <c r="S2042" s="5"/>
      <c r="T2042" s="5"/>
    </row>
    <row r="2043" spans="1:20" x14ac:dyDescent="0.25">
      <c r="A2043" s="82" t="s">
        <v>1581</v>
      </c>
      <c r="B2043" s="77"/>
      <c r="C2043" s="5"/>
      <c r="D2043" s="5"/>
      <c r="E2043" s="5"/>
      <c r="F2043" s="5">
        <v>1</v>
      </c>
      <c r="G2043" s="5"/>
      <c r="H2043" s="5"/>
      <c r="I2043" s="20"/>
      <c r="J2043" s="5"/>
      <c r="K2043" s="5"/>
      <c r="L2043" s="5"/>
      <c r="M2043" s="20"/>
      <c r="N2043" s="5"/>
      <c r="O2043" s="5"/>
      <c r="P2043" s="5"/>
      <c r="Q2043" s="5"/>
      <c r="R2043" s="5"/>
      <c r="S2043" s="5"/>
      <c r="T2043" s="5"/>
    </row>
    <row r="2044" spans="1:20" x14ac:dyDescent="0.25">
      <c r="A2044" s="82" t="s">
        <v>1582</v>
      </c>
      <c r="B2044" s="77"/>
      <c r="C2044" s="5"/>
      <c r="D2044" s="5"/>
      <c r="E2044" s="5"/>
      <c r="F2044" s="5">
        <v>1</v>
      </c>
      <c r="G2044" s="5"/>
      <c r="H2044" s="5"/>
      <c r="I2044" s="20"/>
      <c r="J2044" s="5"/>
      <c r="K2044" s="5"/>
      <c r="L2044" s="5"/>
      <c r="M2044" s="20"/>
      <c r="N2044" s="5"/>
      <c r="O2044" s="5"/>
      <c r="P2044" s="5"/>
      <c r="Q2044" s="5"/>
      <c r="R2044" s="5"/>
      <c r="S2044" s="5"/>
      <c r="T2044" s="5"/>
    </row>
    <row r="2045" spans="1:20" x14ac:dyDescent="0.25">
      <c r="A2045" s="82" t="s">
        <v>1583</v>
      </c>
      <c r="B2045" s="77"/>
      <c r="C2045" s="5"/>
      <c r="D2045" s="5"/>
      <c r="E2045" s="5"/>
      <c r="F2045" s="5">
        <v>1</v>
      </c>
      <c r="G2045" s="5"/>
      <c r="H2045" s="5"/>
      <c r="I2045" s="20"/>
      <c r="J2045" s="5"/>
      <c r="K2045" s="5"/>
      <c r="L2045" s="5"/>
      <c r="M2045" s="20"/>
      <c r="N2045" s="5"/>
      <c r="O2045" s="5"/>
      <c r="P2045" s="5"/>
      <c r="Q2045" s="5"/>
      <c r="R2045" s="5"/>
      <c r="S2045" s="5"/>
      <c r="T2045" s="5"/>
    </row>
    <row r="2046" spans="1:20" x14ac:dyDescent="0.25">
      <c r="A2046" s="82" t="s">
        <v>1584</v>
      </c>
      <c r="B2046" s="77"/>
      <c r="C2046" s="5"/>
      <c r="D2046" s="5"/>
      <c r="E2046" s="5"/>
      <c r="F2046" s="5">
        <v>1</v>
      </c>
      <c r="G2046" s="5"/>
      <c r="H2046" s="5"/>
      <c r="I2046" s="20"/>
      <c r="J2046" s="5"/>
      <c r="K2046" s="5"/>
      <c r="L2046" s="5"/>
      <c r="M2046" s="20"/>
      <c r="N2046" s="5"/>
      <c r="O2046" s="5"/>
      <c r="P2046" s="5"/>
      <c r="Q2046" s="5"/>
      <c r="R2046" s="5"/>
      <c r="S2046" s="5"/>
      <c r="T2046" s="5"/>
    </row>
    <row r="2047" spans="1:20" x14ac:dyDescent="0.25">
      <c r="A2047" s="82" t="s">
        <v>1585</v>
      </c>
      <c r="B2047" s="77"/>
      <c r="C2047" s="5"/>
      <c r="D2047" s="5"/>
      <c r="E2047" s="5"/>
      <c r="F2047" s="5">
        <v>1</v>
      </c>
      <c r="G2047" s="5"/>
      <c r="H2047" s="5"/>
      <c r="I2047" s="20"/>
      <c r="J2047" s="5"/>
      <c r="K2047" s="5"/>
      <c r="L2047" s="5"/>
      <c r="M2047" s="20"/>
      <c r="N2047" s="5"/>
      <c r="O2047" s="5"/>
      <c r="P2047" s="5"/>
      <c r="Q2047" s="5"/>
      <c r="R2047" s="5"/>
      <c r="S2047" s="5"/>
      <c r="T2047" s="5"/>
    </row>
    <row r="2048" spans="1:20" x14ac:dyDescent="0.25">
      <c r="A2048" s="82" t="s">
        <v>1586</v>
      </c>
      <c r="B2048" s="77"/>
      <c r="C2048" s="5"/>
      <c r="D2048" s="5"/>
      <c r="E2048" s="5"/>
      <c r="F2048" s="5">
        <v>1</v>
      </c>
      <c r="G2048" s="5"/>
      <c r="H2048" s="5"/>
      <c r="I2048" s="20"/>
      <c r="J2048" s="5"/>
      <c r="K2048" s="5"/>
      <c r="L2048" s="5"/>
      <c r="M2048" s="20"/>
      <c r="N2048" s="5"/>
      <c r="O2048" s="5"/>
      <c r="P2048" s="5"/>
      <c r="Q2048" s="5"/>
      <c r="R2048" s="5"/>
      <c r="S2048" s="5"/>
      <c r="T2048" s="5"/>
    </row>
    <row r="2049" spans="1:20" x14ac:dyDescent="0.25">
      <c r="A2049" s="82" t="s">
        <v>1587</v>
      </c>
      <c r="B2049" s="77"/>
      <c r="C2049" s="5"/>
      <c r="D2049" s="5"/>
      <c r="E2049" s="5"/>
      <c r="F2049" s="5">
        <v>1</v>
      </c>
      <c r="G2049" s="5"/>
      <c r="H2049" s="5"/>
      <c r="I2049" s="20"/>
      <c r="J2049" s="5"/>
      <c r="K2049" s="5"/>
      <c r="L2049" s="5"/>
      <c r="M2049" s="20"/>
      <c r="N2049" s="5"/>
      <c r="O2049" s="5"/>
      <c r="P2049" s="5"/>
      <c r="Q2049" s="5"/>
      <c r="R2049" s="5"/>
      <c r="S2049" s="5"/>
      <c r="T2049" s="5"/>
    </row>
    <row r="2050" spans="1:20" x14ac:dyDescent="0.25">
      <c r="A2050" s="82" t="s">
        <v>1588</v>
      </c>
      <c r="B2050" s="77"/>
      <c r="C2050" s="5"/>
      <c r="D2050" s="5"/>
      <c r="E2050" s="5"/>
      <c r="F2050" s="5">
        <v>1</v>
      </c>
      <c r="G2050" s="5"/>
      <c r="H2050" s="5"/>
      <c r="I2050" s="20"/>
      <c r="J2050" s="5"/>
      <c r="K2050" s="5"/>
      <c r="L2050" s="5"/>
      <c r="M2050" s="20"/>
      <c r="N2050" s="5"/>
      <c r="O2050" s="5"/>
      <c r="P2050" s="5"/>
      <c r="Q2050" s="5"/>
      <c r="R2050" s="5"/>
      <c r="S2050" s="5"/>
      <c r="T2050" s="5"/>
    </row>
    <row r="2051" spans="1:20" x14ac:dyDescent="0.25">
      <c r="A2051" s="82" t="s">
        <v>1589</v>
      </c>
      <c r="B2051" s="77"/>
      <c r="C2051" s="5"/>
      <c r="D2051" s="5"/>
      <c r="E2051" s="5"/>
      <c r="F2051" s="5">
        <v>1</v>
      </c>
      <c r="G2051" s="5"/>
      <c r="H2051" s="5"/>
      <c r="I2051" s="20"/>
      <c r="J2051" s="5"/>
      <c r="K2051" s="5"/>
      <c r="L2051" s="5"/>
      <c r="M2051" s="20"/>
      <c r="N2051" s="5"/>
      <c r="O2051" s="5"/>
      <c r="P2051" s="5"/>
      <c r="Q2051" s="5"/>
      <c r="R2051" s="5"/>
      <c r="S2051" s="5"/>
      <c r="T2051" s="5"/>
    </row>
    <row r="2052" spans="1:20" x14ac:dyDescent="0.25">
      <c r="A2052" s="82" t="s">
        <v>1590</v>
      </c>
      <c r="B2052" s="77"/>
      <c r="C2052" s="5"/>
      <c r="D2052" s="5"/>
      <c r="E2052" s="5"/>
      <c r="F2052" s="5">
        <v>1</v>
      </c>
      <c r="G2052" s="5"/>
      <c r="H2052" s="5"/>
      <c r="I2052" s="20"/>
      <c r="J2052" s="5"/>
      <c r="K2052" s="5"/>
      <c r="L2052" s="5"/>
      <c r="M2052" s="20"/>
      <c r="N2052" s="5"/>
      <c r="O2052" s="5"/>
      <c r="P2052" s="5"/>
      <c r="Q2052" s="5"/>
      <c r="R2052" s="5"/>
      <c r="S2052" s="5"/>
      <c r="T2052" s="5"/>
    </row>
    <row r="2053" spans="1:20" x14ac:dyDescent="0.25">
      <c r="A2053" s="82" t="s">
        <v>1591</v>
      </c>
      <c r="B2053" s="77"/>
      <c r="C2053" s="5"/>
      <c r="D2053" s="5"/>
      <c r="E2053" s="5"/>
      <c r="F2053" s="5">
        <v>1</v>
      </c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</row>
    <row r="2054" spans="1:20" x14ac:dyDescent="0.25">
      <c r="A2054" s="82" t="s">
        <v>1592</v>
      </c>
      <c r="B2054" s="77"/>
      <c r="C2054" s="5"/>
      <c r="D2054" s="5"/>
      <c r="E2054" s="5"/>
      <c r="F2054" s="5">
        <v>1</v>
      </c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</row>
    <row r="2055" spans="1:20" x14ac:dyDescent="0.25">
      <c r="A2055" s="81" t="s">
        <v>1593</v>
      </c>
      <c r="B2055" s="5"/>
      <c r="C2055" s="5"/>
      <c r="D2055" s="5"/>
      <c r="E2055" s="5"/>
      <c r="F2055" s="5">
        <v>1</v>
      </c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</row>
    <row r="2056" spans="1:20" x14ac:dyDescent="0.25">
      <c r="A2056" s="78" t="s">
        <v>1594</v>
      </c>
      <c r="B2056" s="5"/>
      <c r="C2056" s="5"/>
      <c r="D2056" s="5"/>
      <c r="E2056" s="5"/>
      <c r="F2056" s="5">
        <v>1</v>
      </c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</row>
    <row r="2057" spans="1:20" x14ac:dyDescent="0.25">
      <c r="A2057" s="78" t="s">
        <v>1595</v>
      </c>
      <c r="B2057" s="5"/>
      <c r="C2057" s="5"/>
      <c r="D2057" s="5"/>
      <c r="E2057" s="5"/>
      <c r="F2057" s="5">
        <v>1</v>
      </c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</row>
    <row r="2058" spans="1:20" x14ac:dyDescent="0.25">
      <c r="A2058" s="78" t="s">
        <v>1596</v>
      </c>
      <c r="B2058" s="5"/>
      <c r="C2058" s="5"/>
      <c r="D2058" s="5"/>
      <c r="E2058" s="5"/>
      <c r="F2058" s="5">
        <v>1</v>
      </c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</row>
    <row r="2059" spans="1:20" x14ac:dyDescent="0.25">
      <c r="A2059" s="78" t="s">
        <v>1597</v>
      </c>
      <c r="B2059" s="5"/>
      <c r="C2059" s="5"/>
      <c r="D2059" s="5"/>
      <c r="E2059" s="5"/>
      <c r="F2059" s="5">
        <v>1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</row>
    <row r="2060" spans="1:20" x14ac:dyDescent="0.25">
      <c r="A2060" s="78" t="s">
        <v>1598</v>
      </c>
      <c r="B2060" s="5"/>
      <c r="C2060" s="5"/>
      <c r="D2060" s="5"/>
      <c r="E2060" s="5"/>
      <c r="F2060" s="5">
        <v>1</v>
      </c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</row>
    <row r="2061" spans="1:20" x14ac:dyDescent="0.25">
      <c r="A2061" s="78" t="s">
        <v>1599</v>
      </c>
      <c r="B2061" s="5"/>
      <c r="C2061" s="5"/>
      <c r="D2061" s="5"/>
      <c r="E2061" s="5"/>
      <c r="F2061" s="5">
        <v>1</v>
      </c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</row>
    <row r="2062" spans="1:20" x14ac:dyDescent="0.25">
      <c r="A2062" s="78" t="s">
        <v>1600</v>
      </c>
      <c r="B2062" s="5"/>
      <c r="C2062" s="5"/>
      <c r="D2062" s="5"/>
      <c r="E2062" s="5"/>
      <c r="F2062" s="5">
        <v>1</v>
      </c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</row>
    <row r="2063" spans="1:20" x14ac:dyDescent="0.25">
      <c r="A2063" s="78" t="s">
        <v>1601</v>
      </c>
      <c r="B2063" s="5"/>
      <c r="C2063" s="5"/>
      <c r="D2063" s="5"/>
      <c r="E2063" s="5"/>
      <c r="F2063" s="5">
        <v>1</v>
      </c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</row>
    <row r="2064" spans="1:20" x14ac:dyDescent="0.25">
      <c r="A2064" s="78" t="s">
        <v>1602</v>
      </c>
      <c r="B2064" s="5"/>
      <c r="C2064" s="5"/>
      <c r="D2064" s="5"/>
      <c r="E2064" s="5"/>
      <c r="F2064" s="5">
        <v>1</v>
      </c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</row>
    <row r="2065" spans="1:20" x14ac:dyDescent="0.25">
      <c r="A2065" s="6" t="s">
        <v>1603</v>
      </c>
      <c r="B2065" s="5"/>
      <c r="C2065" s="5"/>
      <c r="D2065" s="5"/>
      <c r="E2065" s="5"/>
      <c r="F2065" s="5">
        <v>1</v>
      </c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</row>
    <row r="2066" spans="1:20" x14ac:dyDescent="0.25">
      <c r="A2066" s="6" t="s">
        <v>1604</v>
      </c>
      <c r="B2066" s="5"/>
      <c r="C2066" s="5"/>
      <c r="D2066" s="5"/>
      <c r="E2066" s="5"/>
      <c r="F2066" s="5">
        <v>1</v>
      </c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</row>
    <row r="2067" spans="1:20" x14ac:dyDescent="0.25">
      <c r="A2067" s="6" t="s">
        <v>1605</v>
      </c>
      <c r="B2067" s="5"/>
      <c r="C2067" s="5"/>
      <c r="D2067" s="5"/>
      <c r="E2067" s="5"/>
      <c r="F2067" s="5">
        <v>1</v>
      </c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</row>
    <row r="2068" spans="1:20" x14ac:dyDescent="0.25">
      <c r="A2068" s="6" t="s">
        <v>1606</v>
      </c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 t="s">
        <v>2070</v>
      </c>
      <c r="N2068" s="5"/>
      <c r="O2068" s="5"/>
      <c r="P2068" s="5"/>
      <c r="Q2068" s="5"/>
      <c r="R2068" s="5"/>
      <c r="S2068" s="5"/>
      <c r="T2068" s="5"/>
    </row>
    <row r="2069" spans="1:20" x14ac:dyDescent="0.25">
      <c r="A2069" s="6" t="s">
        <v>1607</v>
      </c>
      <c r="B2069" s="5"/>
      <c r="C2069" s="5"/>
      <c r="D2069" s="5"/>
      <c r="E2069" s="5"/>
      <c r="F2069" s="5">
        <v>1</v>
      </c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</row>
    <row r="2070" spans="1:20" x14ac:dyDescent="0.25">
      <c r="A2070" s="6" t="s">
        <v>1098</v>
      </c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 t="s">
        <v>2070</v>
      </c>
      <c r="N2070" s="5"/>
      <c r="O2070" s="5"/>
      <c r="P2070" s="5"/>
      <c r="Q2070" s="5"/>
      <c r="R2070" s="5"/>
      <c r="S2070" s="5"/>
      <c r="T2070" s="5"/>
    </row>
  </sheetData>
  <mergeCells count="4">
    <mergeCell ref="AH1:AL1"/>
    <mergeCell ref="AC1:AG1"/>
    <mergeCell ref="AM1:AQ1"/>
    <mergeCell ref="X1:AB1"/>
  </mergeCells>
  <pageMargins left="0.7" right="0.7" top="0.75" bottom="0.75" header="0.3" footer="0.3"/>
  <pageSetup paperSize="9" scale="30" fitToHeight="0" orientation="landscape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6"/>
  <sheetViews>
    <sheetView topLeftCell="A13" workbookViewId="0">
      <selection activeCell="E29" sqref="E29"/>
    </sheetView>
  </sheetViews>
  <sheetFormatPr defaultRowHeight="15" x14ac:dyDescent="0.25"/>
  <cols>
    <col min="1" max="1" width="38.7109375" customWidth="1"/>
    <col min="2" max="2" width="24.7109375" customWidth="1"/>
    <col min="3" max="3" width="13.85546875" customWidth="1"/>
    <col min="4" max="4" width="7.28515625" customWidth="1"/>
    <col min="5" max="5" width="36" customWidth="1"/>
  </cols>
  <sheetData>
    <row r="1" spans="1:5" x14ac:dyDescent="0.25">
      <c r="A1" s="84" t="s">
        <v>1630</v>
      </c>
      <c r="B1" s="84" t="s">
        <v>1631</v>
      </c>
      <c r="C1" s="84" t="s">
        <v>1632</v>
      </c>
      <c r="D1" s="84" t="s">
        <v>1633</v>
      </c>
      <c r="E1" s="84" t="s">
        <v>1704</v>
      </c>
    </row>
    <row r="2" spans="1:5" x14ac:dyDescent="0.25">
      <c r="A2" s="6" t="s">
        <v>237</v>
      </c>
      <c r="B2" s="6" t="s">
        <v>1705</v>
      </c>
      <c r="C2" s="9">
        <v>36897</v>
      </c>
      <c r="D2" s="6">
        <v>11</v>
      </c>
      <c r="E2" s="6" t="s">
        <v>1634</v>
      </c>
    </row>
    <row r="3" spans="1:5" x14ac:dyDescent="0.25">
      <c r="A3" s="6" t="s">
        <v>966</v>
      </c>
      <c r="B3" s="6" t="s">
        <v>1635</v>
      </c>
      <c r="C3" s="9">
        <v>35747</v>
      </c>
      <c r="D3" s="6">
        <v>331</v>
      </c>
      <c r="E3" s="6" t="s">
        <v>1636</v>
      </c>
    </row>
    <row r="4" spans="1:5" x14ac:dyDescent="0.25">
      <c r="A4" s="6" t="s">
        <v>915</v>
      </c>
      <c r="B4" s="6" t="s">
        <v>1706</v>
      </c>
      <c r="C4" s="9">
        <v>36051</v>
      </c>
      <c r="D4" s="6">
        <v>831</v>
      </c>
      <c r="E4" s="6" t="s">
        <v>1637</v>
      </c>
    </row>
    <row r="5" spans="1:5" x14ac:dyDescent="0.25">
      <c r="A5" s="6" t="s">
        <v>914</v>
      </c>
      <c r="B5" s="6" t="s">
        <v>1706</v>
      </c>
      <c r="C5" s="9">
        <v>36233</v>
      </c>
      <c r="D5" s="6">
        <v>831</v>
      </c>
      <c r="E5" s="6" t="s">
        <v>1637</v>
      </c>
    </row>
    <row r="6" spans="1:5" x14ac:dyDescent="0.25">
      <c r="A6" s="6" t="s">
        <v>1638</v>
      </c>
      <c r="B6" s="6" t="s">
        <v>1707</v>
      </c>
      <c r="C6" s="9">
        <v>36272</v>
      </c>
      <c r="D6" s="6">
        <v>21</v>
      </c>
      <c r="E6" s="6" t="s">
        <v>1639</v>
      </c>
    </row>
    <row r="7" spans="1:5" x14ac:dyDescent="0.25">
      <c r="A7" s="6" t="s">
        <v>519</v>
      </c>
      <c r="B7" s="6" t="s">
        <v>1708</v>
      </c>
      <c r="C7" s="9">
        <v>36208</v>
      </c>
      <c r="D7" s="6">
        <v>721</v>
      </c>
      <c r="E7" s="6" t="s">
        <v>1709</v>
      </c>
    </row>
    <row r="8" spans="1:5" x14ac:dyDescent="0.25">
      <c r="A8" s="6" t="s">
        <v>549</v>
      </c>
      <c r="B8" s="6" t="s">
        <v>1708</v>
      </c>
      <c r="C8" s="9">
        <v>36397</v>
      </c>
      <c r="D8" s="6">
        <v>821</v>
      </c>
      <c r="E8" s="6" t="s">
        <v>1640</v>
      </c>
    </row>
    <row r="9" spans="1:5" x14ac:dyDescent="0.25">
      <c r="A9" s="6" t="s">
        <v>714</v>
      </c>
      <c r="B9" s="6" t="s">
        <v>1688</v>
      </c>
      <c r="C9" s="9">
        <v>36126</v>
      </c>
      <c r="D9" s="6">
        <v>322</v>
      </c>
      <c r="E9" s="6" t="s">
        <v>1641</v>
      </c>
    </row>
    <row r="10" spans="1:5" x14ac:dyDescent="0.25">
      <c r="A10" s="6" t="s">
        <v>570</v>
      </c>
      <c r="B10" s="6" t="s">
        <v>1642</v>
      </c>
      <c r="C10" s="9">
        <v>36462</v>
      </c>
      <c r="D10" s="6">
        <v>821</v>
      </c>
      <c r="E10" s="6" t="s">
        <v>1640</v>
      </c>
    </row>
    <row r="11" spans="1:5" x14ac:dyDescent="0.25">
      <c r="A11" s="6" t="s">
        <v>870</v>
      </c>
      <c r="B11" s="6" t="s">
        <v>1643</v>
      </c>
      <c r="C11" s="9">
        <v>35790</v>
      </c>
      <c r="D11" s="6">
        <v>731</v>
      </c>
      <c r="E11" s="6" t="s">
        <v>1644</v>
      </c>
    </row>
    <row r="12" spans="1:5" x14ac:dyDescent="0.25">
      <c r="A12" s="6" t="s">
        <v>921</v>
      </c>
      <c r="B12" s="6" t="s">
        <v>1635</v>
      </c>
      <c r="C12" s="9">
        <v>35558</v>
      </c>
      <c r="D12" s="6">
        <v>832</v>
      </c>
      <c r="E12" s="6" t="s">
        <v>1645</v>
      </c>
    </row>
    <row r="13" spans="1:5" x14ac:dyDescent="0.25">
      <c r="A13" s="6" t="s">
        <v>1710</v>
      </c>
      <c r="B13" s="6" t="s">
        <v>1658</v>
      </c>
      <c r="C13" s="9">
        <v>35096</v>
      </c>
      <c r="D13" s="6" t="s">
        <v>1646</v>
      </c>
      <c r="E13" s="6" t="s">
        <v>1647</v>
      </c>
    </row>
    <row r="14" spans="1:5" x14ac:dyDescent="0.25">
      <c r="A14" s="6" t="s">
        <v>1243</v>
      </c>
      <c r="B14" s="6" t="s">
        <v>1658</v>
      </c>
      <c r="C14" s="9">
        <v>34736</v>
      </c>
      <c r="D14" s="6" t="s">
        <v>1648</v>
      </c>
      <c r="E14" s="6" t="s">
        <v>1647</v>
      </c>
    </row>
    <row r="15" spans="1:5" x14ac:dyDescent="0.25">
      <c r="A15" s="6" t="s">
        <v>1649</v>
      </c>
      <c r="B15" s="6" t="s">
        <v>1635</v>
      </c>
      <c r="C15" s="9">
        <v>36036</v>
      </c>
      <c r="D15" s="6">
        <v>211</v>
      </c>
      <c r="E15" s="6" t="s">
        <v>1650</v>
      </c>
    </row>
    <row r="16" spans="1:5" x14ac:dyDescent="0.25">
      <c r="A16" s="6" t="s">
        <v>1126</v>
      </c>
      <c r="B16" s="6" t="s">
        <v>1658</v>
      </c>
      <c r="C16" s="9">
        <v>34647</v>
      </c>
      <c r="D16" s="6">
        <v>541</v>
      </c>
      <c r="E16" s="6" t="s">
        <v>1651</v>
      </c>
    </row>
    <row r="17" spans="1:5" x14ac:dyDescent="0.25">
      <c r="A17" s="6" t="s">
        <v>851</v>
      </c>
      <c r="B17" s="6" t="s">
        <v>1635</v>
      </c>
      <c r="C17" s="9">
        <v>35184</v>
      </c>
      <c r="D17" s="6">
        <v>531</v>
      </c>
      <c r="E17" s="6" t="s">
        <v>1652</v>
      </c>
    </row>
    <row r="18" spans="1:5" x14ac:dyDescent="0.25">
      <c r="A18" s="6" t="s">
        <v>52</v>
      </c>
      <c r="B18" s="6" t="s">
        <v>1635</v>
      </c>
      <c r="C18" s="9">
        <v>33859</v>
      </c>
      <c r="D18" s="6">
        <v>821</v>
      </c>
      <c r="E18" s="6" t="s">
        <v>1640</v>
      </c>
    </row>
    <row r="19" spans="1:5" x14ac:dyDescent="0.25">
      <c r="A19" s="6" t="s">
        <v>378</v>
      </c>
      <c r="B19" s="6" t="s">
        <v>1658</v>
      </c>
      <c r="C19" s="9">
        <v>36221</v>
      </c>
      <c r="D19" s="6">
        <v>221</v>
      </c>
      <c r="E19" s="6" t="s">
        <v>1653</v>
      </c>
    </row>
    <row r="20" spans="1:5" x14ac:dyDescent="0.25">
      <c r="A20" s="6" t="s">
        <v>1654</v>
      </c>
      <c r="B20" s="6" t="s">
        <v>1711</v>
      </c>
      <c r="C20" s="9">
        <v>36480</v>
      </c>
      <c r="D20" s="6">
        <v>211</v>
      </c>
      <c r="E20" s="6" t="s">
        <v>1650</v>
      </c>
    </row>
    <row r="21" spans="1:5" x14ac:dyDescent="0.25">
      <c r="A21" s="6" t="s">
        <v>1140</v>
      </c>
      <c r="B21" s="6" t="s">
        <v>1658</v>
      </c>
      <c r="C21" s="9">
        <v>35611</v>
      </c>
      <c r="D21" s="6">
        <v>741</v>
      </c>
      <c r="E21" s="6" t="s">
        <v>1655</v>
      </c>
    </row>
    <row r="22" spans="1:5" x14ac:dyDescent="0.25">
      <c r="A22" s="6" t="s">
        <v>578</v>
      </c>
      <c r="B22" s="6" t="s">
        <v>1712</v>
      </c>
      <c r="C22" s="9">
        <v>36621</v>
      </c>
      <c r="D22" s="6">
        <v>712</v>
      </c>
      <c r="E22" s="6" t="s">
        <v>1656</v>
      </c>
    </row>
    <row r="23" spans="1:5" x14ac:dyDescent="0.25">
      <c r="A23" s="6" t="s">
        <v>55</v>
      </c>
      <c r="B23" s="6" t="s">
        <v>1635</v>
      </c>
      <c r="C23" s="9">
        <v>34841</v>
      </c>
      <c r="D23" s="6">
        <v>721</v>
      </c>
      <c r="E23" s="6" t="s">
        <v>1657</v>
      </c>
    </row>
    <row r="24" spans="1:5" x14ac:dyDescent="0.25">
      <c r="A24" s="6" t="s">
        <v>403</v>
      </c>
      <c r="B24" s="6" t="s">
        <v>1658</v>
      </c>
      <c r="C24" s="9">
        <v>35769</v>
      </c>
      <c r="D24" s="6">
        <v>421</v>
      </c>
      <c r="E24" s="6" t="s">
        <v>1659</v>
      </c>
    </row>
    <row r="25" spans="1:5" x14ac:dyDescent="0.25">
      <c r="A25" s="6" t="s">
        <v>350</v>
      </c>
      <c r="B25" s="6" t="s">
        <v>1713</v>
      </c>
      <c r="C25" s="9">
        <v>36705</v>
      </c>
      <c r="D25" s="6">
        <v>311</v>
      </c>
      <c r="E25" s="6" t="s">
        <v>1660</v>
      </c>
    </row>
    <row r="26" spans="1:5" x14ac:dyDescent="0.25">
      <c r="A26" s="6" t="s">
        <v>1072</v>
      </c>
      <c r="B26" s="6" t="s">
        <v>1661</v>
      </c>
      <c r="C26" s="9">
        <v>35051</v>
      </c>
      <c r="D26" s="6">
        <v>341</v>
      </c>
      <c r="E26" s="6" t="s">
        <v>1662</v>
      </c>
    </row>
    <row r="27" spans="1:5" x14ac:dyDescent="0.25">
      <c r="A27" s="6" t="s">
        <v>1071</v>
      </c>
      <c r="B27" s="6" t="s">
        <v>1635</v>
      </c>
      <c r="C27" s="9">
        <v>35609</v>
      </c>
      <c r="D27" s="6">
        <v>341</v>
      </c>
      <c r="E27" s="6" t="s">
        <v>1662</v>
      </c>
    </row>
    <row r="28" spans="1:5" x14ac:dyDescent="0.25">
      <c r="A28" s="6" t="s">
        <v>707</v>
      </c>
      <c r="B28" s="6" t="s">
        <v>1658</v>
      </c>
      <c r="C28" s="9">
        <v>35852</v>
      </c>
      <c r="D28" s="6">
        <v>322</v>
      </c>
      <c r="E28" s="6" t="s">
        <v>1641</v>
      </c>
    </row>
    <row r="29" spans="1:5" x14ac:dyDescent="0.25">
      <c r="A29" s="6" t="s">
        <v>1280</v>
      </c>
      <c r="B29" s="6" t="s">
        <v>1658</v>
      </c>
      <c r="C29" s="9">
        <v>36627</v>
      </c>
      <c r="D29" s="6">
        <v>811</v>
      </c>
      <c r="E29" s="6" t="s">
        <v>1807</v>
      </c>
    </row>
    <row r="30" spans="1:5" x14ac:dyDescent="0.25">
      <c r="A30" s="6" t="s">
        <v>15</v>
      </c>
      <c r="B30" s="6" t="s">
        <v>1635</v>
      </c>
      <c r="C30" s="9">
        <v>35197</v>
      </c>
      <c r="D30" s="6" t="s">
        <v>1646</v>
      </c>
      <c r="E30" s="6" t="s">
        <v>1663</v>
      </c>
    </row>
    <row r="31" spans="1:5" x14ac:dyDescent="0.25">
      <c r="A31" s="6" t="s">
        <v>1664</v>
      </c>
      <c r="B31" s="6" t="s">
        <v>1714</v>
      </c>
      <c r="C31" s="9">
        <v>36223</v>
      </c>
      <c r="D31" s="6">
        <v>421</v>
      </c>
      <c r="E31" s="6" t="s">
        <v>1659</v>
      </c>
    </row>
    <row r="32" spans="1:5" x14ac:dyDescent="0.25">
      <c r="A32" s="6" t="s">
        <v>1191</v>
      </c>
      <c r="B32" s="6" t="s">
        <v>1635</v>
      </c>
      <c r="C32" s="9">
        <v>35342</v>
      </c>
      <c r="D32" s="6">
        <v>841</v>
      </c>
      <c r="E32" s="6" t="s">
        <v>1715</v>
      </c>
    </row>
    <row r="33" spans="1:5" x14ac:dyDescent="0.25">
      <c r="A33" s="6" t="s">
        <v>1665</v>
      </c>
      <c r="B33" s="6" t="s">
        <v>1716</v>
      </c>
      <c r="C33" s="9">
        <v>36294</v>
      </c>
      <c r="D33" s="6">
        <v>231</v>
      </c>
      <c r="E33" s="6" t="s">
        <v>1653</v>
      </c>
    </row>
    <row r="34" spans="1:5" x14ac:dyDescent="0.25">
      <c r="A34" s="6" t="s">
        <v>276</v>
      </c>
      <c r="B34" s="6" t="s">
        <v>1666</v>
      </c>
      <c r="C34" s="9">
        <v>35905</v>
      </c>
      <c r="D34" s="6">
        <v>511</v>
      </c>
      <c r="E34" s="6" t="s">
        <v>1667</v>
      </c>
    </row>
    <row r="35" spans="1:5" x14ac:dyDescent="0.25">
      <c r="A35" s="6" t="s">
        <v>857</v>
      </c>
      <c r="B35" s="6" t="s">
        <v>1668</v>
      </c>
      <c r="C35" s="9">
        <v>36087</v>
      </c>
      <c r="D35" s="6">
        <v>531</v>
      </c>
      <c r="E35" s="6" t="s">
        <v>1652</v>
      </c>
    </row>
    <row r="36" spans="1:5" x14ac:dyDescent="0.25">
      <c r="A36" s="6" t="s">
        <v>1669</v>
      </c>
      <c r="B36" s="6" t="s">
        <v>1670</v>
      </c>
      <c r="C36" s="9">
        <v>36952</v>
      </c>
      <c r="D36" s="6">
        <v>411</v>
      </c>
      <c r="E36" s="6" t="s">
        <v>1671</v>
      </c>
    </row>
    <row r="37" spans="1:5" x14ac:dyDescent="0.25">
      <c r="A37" s="6" t="s">
        <v>781</v>
      </c>
      <c r="B37" s="6" t="s">
        <v>1666</v>
      </c>
      <c r="C37" s="9">
        <v>35911</v>
      </c>
      <c r="D37" s="6">
        <v>431</v>
      </c>
      <c r="E37" s="6" t="s">
        <v>1672</v>
      </c>
    </row>
    <row r="38" spans="1:5" x14ac:dyDescent="0.25">
      <c r="A38" s="6" t="s">
        <v>1673</v>
      </c>
      <c r="B38" s="6" t="s">
        <v>1706</v>
      </c>
      <c r="C38" s="9">
        <v>36453</v>
      </c>
      <c r="D38" s="6">
        <v>322</v>
      </c>
      <c r="E38" s="6" t="s">
        <v>1641</v>
      </c>
    </row>
    <row r="39" spans="1:5" x14ac:dyDescent="0.25">
      <c r="A39" s="6" t="s">
        <v>502</v>
      </c>
      <c r="B39" s="6" t="s">
        <v>1717</v>
      </c>
      <c r="C39" s="9">
        <v>35914</v>
      </c>
      <c r="D39" s="6">
        <v>521</v>
      </c>
      <c r="E39" s="6" t="s">
        <v>1674</v>
      </c>
    </row>
    <row r="40" spans="1:5" x14ac:dyDescent="0.25">
      <c r="A40" s="6" t="s">
        <v>1265</v>
      </c>
      <c r="B40" s="6" t="s">
        <v>1675</v>
      </c>
      <c r="C40" s="9">
        <v>35578</v>
      </c>
      <c r="D40" s="6" t="s">
        <v>1646</v>
      </c>
      <c r="E40" s="6" t="s">
        <v>1676</v>
      </c>
    </row>
    <row r="41" spans="1:5" x14ac:dyDescent="0.25">
      <c r="A41" s="6" t="s">
        <v>1677</v>
      </c>
      <c r="B41" s="6" t="s">
        <v>1678</v>
      </c>
      <c r="C41" s="9">
        <v>36428</v>
      </c>
      <c r="D41" s="6">
        <v>322</v>
      </c>
      <c r="E41" s="6" t="s">
        <v>1679</v>
      </c>
    </row>
    <row r="42" spans="1:5" x14ac:dyDescent="0.25">
      <c r="A42" s="6" t="s">
        <v>1254</v>
      </c>
      <c r="B42" s="6" t="s">
        <v>1635</v>
      </c>
      <c r="C42" s="9">
        <v>35932</v>
      </c>
      <c r="D42" s="6">
        <v>121</v>
      </c>
      <c r="E42" s="6" t="s">
        <v>1680</v>
      </c>
    </row>
    <row r="43" spans="1:5" x14ac:dyDescent="0.25">
      <c r="A43" s="6" t="s">
        <v>1681</v>
      </c>
      <c r="B43" s="6" t="s">
        <v>1682</v>
      </c>
      <c r="C43" s="9">
        <v>36412</v>
      </c>
      <c r="D43" s="6">
        <v>411</v>
      </c>
      <c r="E43" s="6" t="s">
        <v>1671</v>
      </c>
    </row>
    <row r="44" spans="1:5" x14ac:dyDescent="0.25">
      <c r="A44" s="6" t="s">
        <v>1683</v>
      </c>
      <c r="B44" s="6" t="s">
        <v>1658</v>
      </c>
      <c r="C44" s="9">
        <v>34743</v>
      </c>
      <c r="D44" s="6">
        <v>842</v>
      </c>
      <c r="E44" s="6" t="s">
        <v>1718</v>
      </c>
    </row>
    <row r="45" spans="1:5" x14ac:dyDescent="0.25">
      <c r="A45" s="6" t="s">
        <v>1684</v>
      </c>
      <c r="B45" s="6" t="s">
        <v>1719</v>
      </c>
      <c r="C45" s="9">
        <v>34151</v>
      </c>
      <c r="D45" s="6">
        <v>842</v>
      </c>
      <c r="E45" s="6" t="s">
        <v>1718</v>
      </c>
    </row>
    <row r="46" spans="1:5" x14ac:dyDescent="0.25">
      <c r="A46" s="6" t="s">
        <v>1685</v>
      </c>
      <c r="B46" s="6" t="s">
        <v>1643</v>
      </c>
      <c r="C46" s="9">
        <v>35607</v>
      </c>
      <c r="D46" s="6">
        <v>541</v>
      </c>
      <c r="E46" s="6" t="s">
        <v>1651</v>
      </c>
    </row>
    <row r="47" spans="1:5" x14ac:dyDescent="0.25">
      <c r="A47" s="6" t="s">
        <v>357</v>
      </c>
      <c r="B47" s="6" t="s">
        <v>1806</v>
      </c>
      <c r="C47" s="9">
        <v>36534</v>
      </c>
      <c r="D47" s="6">
        <v>311</v>
      </c>
      <c r="E47" s="6" t="s">
        <v>1660</v>
      </c>
    </row>
    <row r="48" spans="1:5" x14ac:dyDescent="0.25">
      <c r="A48" s="6" t="s">
        <v>536</v>
      </c>
      <c r="B48" s="6" t="s">
        <v>1686</v>
      </c>
      <c r="C48" s="9">
        <v>36185</v>
      </c>
      <c r="D48" s="6">
        <v>721</v>
      </c>
      <c r="E48" s="6" t="s">
        <v>1709</v>
      </c>
    </row>
    <row r="49" spans="1:5" x14ac:dyDescent="0.25">
      <c r="A49" s="6" t="s">
        <v>360</v>
      </c>
      <c r="B49" s="6" t="s">
        <v>1720</v>
      </c>
      <c r="C49" s="9">
        <v>36190</v>
      </c>
      <c r="D49" s="6">
        <v>311</v>
      </c>
      <c r="E49" s="6" t="s">
        <v>1660</v>
      </c>
    </row>
    <row r="50" spans="1:5" x14ac:dyDescent="0.25">
      <c r="A50" s="6" t="s">
        <v>225</v>
      </c>
      <c r="B50" s="6" t="s">
        <v>1643</v>
      </c>
      <c r="C50" s="9">
        <v>35860</v>
      </c>
      <c r="D50" s="6">
        <v>611</v>
      </c>
      <c r="E50" s="6" t="s">
        <v>1687</v>
      </c>
    </row>
    <row r="51" spans="1:5" x14ac:dyDescent="0.25">
      <c r="A51" s="6" t="s">
        <v>555</v>
      </c>
      <c r="B51" s="6" t="s">
        <v>1688</v>
      </c>
      <c r="C51" s="9">
        <v>36471</v>
      </c>
      <c r="D51" s="6">
        <v>821</v>
      </c>
      <c r="E51" s="6" t="s">
        <v>1640</v>
      </c>
    </row>
    <row r="52" spans="1:5" x14ac:dyDescent="0.25">
      <c r="A52" s="6" t="s">
        <v>680</v>
      </c>
      <c r="B52" s="6" t="s">
        <v>1706</v>
      </c>
      <c r="C52" s="9">
        <v>36140</v>
      </c>
      <c r="D52" s="6">
        <v>321</v>
      </c>
      <c r="E52" s="6" t="s">
        <v>1687</v>
      </c>
    </row>
    <row r="53" spans="1:5" x14ac:dyDescent="0.25">
      <c r="A53" s="6" t="s">
        <v>900</v>
      </c>
      <c r="B53" s="6" t="s">
        <v>1689</v>
      </c>
      <c r="C53" s="9">
        <v>36371</v>
      </c>
      <c r="D53" s="6">
        <v>831</v>
      </c>
      <c r="E53" s="6" t="s">
        <v>1637</v>
      </c>
    </row>
    <row r="54" spans="1:5" x14ac:dyDescent="0.25">
      <c r="A54" s="6" t="s">
        <v>1690</v>
      </c>
      <c r="B54" s="6" t="s">
        <v>1691</v>
      </c>
      <c r="C54" s="9">
        <v>36593</v>
      </c>
      <c r="D54" s="6">
        <v>311</v>
      </c>
      <c r="E54" s="6" t="s">
        <v>1660</v>
      </c>
    </row>
    <row r="55" spans="1:5" x14ac:dyDescent="0.25">
      <c r="A55" s="6" t="s">
        <v>899</v>
      </c>
      <c r="B55" s="6" t="s">
        <v>1692</v>
      </c>
      <c r="C55" s="9">
        <v>36042</v>
      </c>
      <c r="D55" s="6">
        <v>831</v>
      </c>
      <c r="E55" s="6" t="s">
        <v>1637</v>
      </c>
    </row>
    <row r="56" spans="1:5" x14ac:dyDescent="0.25">
      <c r="A56" s="6" t="s">
        <v>1693</v>
      </c>
      <c r="B56" s="6" t="s">
        <v>1694</v>
      </c>
      <c r="C56" s="9">
        <v>36770</v>
      </c>
      <c r="D56" s="6">
        <v>511</v>
      </c>
      <c r="E56" s="6" t="s">
        <v>1667</v>
      </c>
    </row>
    <row r="57" spans="1:5" x14ac:dyDescent="0.25">
      <c r="A57" s="6" t="s">
        <v>1804</v>
      </c>
      <c r="B57" s="6" t="s">
        <v>1805</v>
      </c>
      <c r="C57" s="9">
        <v>36725</v>
      </c>
      <c r="D57" s="6">
        <v>211</v>
      </c>
      <c r="E57" s="6" t="s">
        <v>1650</v>
      </c>
    </row>
    <row r="58" spans="1:5" x14ac:dyDescent="0.25">
      <c r="A58" s="6" t="s">
        <v>937</v>
      </c>
      <c r="B58" s="6" t="s">
        <v>1643</v>
      </c>
      <c r="C58" s="9">
        <v>35672</v>
      </c>
      <c r="D58" s="6">
        <v>832</v>
      </c>
      <c r="E58" s="6" t="s">
        <v>1695</v>
      </c>
    </row>
    <row r="59" spans="1:5" x14ac:dyDescent="0.25">
      <c r="A59" s="6" t="s">
        <v>109</v>
      </c>
      <c r="B59" s="6" t="s">
        <v>1635</v>
      </c>
      <c r="C59" s="9">
        <v>35565</v>
      </c>
      <c r="D59" s="6" t="s">
        <v>1646</v>
      </c>
      <c r="E59" s="6" t="s">
        <v>1647</v>
      </c>
    </row>
    <row r="60" spans="1:5" x14ac:dyDescent="0.25">
      <c r="A60" s="6" t="s">
        <v>1696</v>
      </c>
      <c r="B60" s="6" t="s">
        <v>1635</v>
      </c>
      <c r="C60" s="9">
        <v>35392</v>
      </c>
      <c r="D60" s="6">
        <v>741</v>
      </c>
      <c r="E60" s="6" t="s">
        <v>1697</v>
      </c>
    </row>
    <row r="61" spans="1:5" x14ac:dyDescent="0.25">
      <c r="A61" s="6" t="s">
        <v>744</v>
      </c>
      <c r="B61" s="6" t="s">
        <v>1721</v>
      </c>
      <c r="C61" s="9">
        <v>36050</v>
      </c>
      <c r="D61" s="6">
        <v>131</v>
      </c>
      <c r="E61" s="6" t="s">
        <v>1723</v>
      </c>
    </row>
    <row r="62" spans="1:5" x14ac:dyDescent="0.25">
      <c r="A62" s="6" t="s">
        <v>468</v>
      </c>
      <c r="B62" s="6" t="s">
        <v>1722</v>
      </c>
      <c r="C62" s="9">
        <v>36075</v>
      </c>
      <c r="D62" s="6">
        <v>621</v>
      </c>
      <c r="E62" s="6" t="s">
        <v>1698</v>
      </c>
    </row>
    <row r="63" spans="1:5" x14ac:dyDescent="0.25">
      <c r="A63" s="6" t="s">
        <v>684</v>
      </c>
      <c r="B63" s="6" t="s">
        <v>1699</v>
      </c>
      <c r="C63" s="9">
        <v>36146</v>
      </c>
      <c r="D63" s="6">
        <v>321</v>
      </c>
      <c r="E63" s="6" t="s">
        <v>1687</v>
      </c>
    </row>
    <row r="64" spans="1:5" x14ac:dyDescent="0.25">
      <c r="A64" s="6" t="s">
        <v>988</v>
      </c>
      <c r="B64" s="6" t="s">
        <v>1635</v>
      </c>
      <c r="C64" s="9">
        <v>35729</v>
      </c>
      <c r="D64" s="6">
        <v>331</v>
      </c>
      <c r="E64" s="6" t="s">
        <v>1700</v>
      </c>
    </row>
    <row r="65" spans="1:5" x14ac:dyDescent="0.25">
      <c r="A65" s="6" t="s">
        <v>344</v>
      </c>
      <c r="B65" s="6" t="s">
        <v>1701</v>
      </c>
      <c r="C65" s="9">
        <v>36768</v>
      </c>
      <c r="D65" s="6">
        <v>911</v>
      </c>
      <c r="E65" s="6" t="s">
        <v>1702</v>
      </c>
    </row>
    <row r="66" spans="1:5" x14ac:dyDescent="0.25">
      <c r="A66" s="6" t="s">
        <v>1105</v>
      </c>
      <c r="B66" s="6" t="s">
        <v>1635</v>
      </c>
      <c r="C66" s="9">
        <v>35175</v>
      </c>
      <c r="D66" s="6">
        <v>41</v>
      </c>
      <c r="E66" s="6" t="s">
        <v>1703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68"/>
  <sheetViews>
    <sheetView workbookViewId="0">
      <pane ySplit="1" topLeftCell="A2" activePane="bottomLeft" state="frozen"/>
      <selection pane="bottomLeft" activeCell="C9" sqref="C9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25</v>
      </c>
      <c r="D2" s="24">
        <v>3</v>
      </c>
      <c r="E2" s="97" t="s">
        <v>7</v>
      </c>
      <c r="F2" s="24">
        <f>SUM(C2+C6+C9+C14)</f>
        <v>99</v>
      </c>
      <c r="G2" s="24">
        <f>SUM(C3+C7+C10+C15)</f>
        <v>98</v>
      </c>
      <c r="H2" s="24">
        <f>SUM(C4+C8+C12+C16)</f>
        <v>89</v>
      </c>
      <c r="I2" s="24">
        <f>SUM(C5)</f>
        <v>26</v>
      </c>
      <c r="J2" s="24">
        <f>SUM(F2+G2+H2+I2)</f>
        <v>312</v>
      </c>
    </row>
    <row r="3" spans="1:10" x14ac:dyDescent="0.25">
      <c r="A3" s="5">
        <v>121</v>
      </c>
      <c r="B3" s="5"/>
      <c r="C3" s="5">
        <v>26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23</v>
      </c>
      <c r="D4" s="5"/>
      <c r="E4" s="5"/>
      <c r="F4" s="5">
        <f>SUM(B6+B9)</f>
        <v>13</v>
      </c>
      <c r="G4" s="5">
        <f>SUM(B3+B7+B11)</f>
        <v>31</v>
      </c>
      <c r="H4" s="5">
        <f>SUM(B4+B8+B12+B13+B16)</f>
        <v>13</v>
      </c>
      <c r="I4" s="5">
        <v>0</v>
      </c>
      <c r="J4" s="5">
        <f>SUM(F4+G4+H4+I4)</f>
        <v>57</v>
      </c>
    </row>
    <row r="5" spans="1:10" x14ac:dyDescent="0.25">
      <c r="A5" s="5">
        <v>141</v>
      </c>
      <c r="B5" s="5"/>
      <c r="C5" s="5">
        <v>26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7</v>
      </c>
      <c r="C6" s="5">
        <v>25</v>
      </c>
      <c r="D6" s="5"/>
      <c r="E6" s="5"/>
      <c r="F6" s="5">
        <f>SUM(D2+D9)</f>
        <v>4</v>
      </c>
      <c r="G6" s="5">
        <f>SUM(D7)</f>
        <v>3</v>
      </c>
      <c r="H6" s="5">
        <f>SUM(D4+D8+D12+D16)</f>
        <v>2</v>
      </c>
      <c r="I6" s="5">
        <v>0</v>
      </c>
      <c r="J6" s="5">
        <f>SUM(F6+G6+H6+I6)</f>
        <v>9</v>
      </c>
    </row>
    <row r="7" spans="1:10" x14ac:dyDescent="0.25">
      <c r="A7" s="5">
        <v>221</v>
      </c>
      <c r="B7" s="5">
        <v>3</v>
      </c>
      <c r="C7" s="5">
        <v>24</v>
      </c>
      <c r="D7" s="5">
        <v>3</v>
      </c>
      <c r="E7" s="5"/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23</v>
      </c>
      <c r="D8" s="5">
        <v>2</v>
      </c>
      <c r="E8" s="5"/>
      <c r="F8" s="5">
        <f>SUM(F2+F4+F6)</f>
        <v>116</v>
      </c>
      <c r="G8" s="5">
        <f>SUM(G2+G4+G6)</f>
        <v>132</v>
      </c>
      <c r="H8" s="5">
        <f>SUM(H2+H4+H6)</f>
        <v>104</v>
      </c>
      <c r="I8" s="5">
        <f>SUM(I2+I4+I6)</f>
        <v>26</v>
      </c>
      <c r="J8" s="94">
        <f>SUM(F8+G8+H8+I8)</f>
        <v>378</v>
      </c>
    </row>
    <row r="9" spans="1:10" x14ac:dyDescent="0.25">
      <c r="A9" s="5">
        <v>411</v>
      </c>
      <c r="B9" s="5">
        <v>6</v>
      </c>
      <c r="C9" s="5">
        <v>24</v>
      </c>
      <c r="D9" s="5">
        <v>1</v>
      </c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28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23</v>
      </c>
      <c r="D15" s="5"/>
      <c r="E15" s="5"/>
      <c r="F15" s="5"/>
      <c r="G15" s="5"/>
      <c r="H15" s="5"/>
      <c r="I15" s="5"/>
      <c r="J15" s="5"/>
    </row>
    <row r="16" spans="1:10" ht="15.75" thickBot="1" x14ac:dyDescent="0.3">
      <c r="A16" s="98">
        <v>631</v>
      </c>
      <c r="B16" s="98"/>
      <c r="C16" s="98">
        <v>17</v>
      </c>
      <c r="D16" s="98"/>
      <c r="E16" s="98"/>
      <c r="F16" s="98"/>
      <c r="G16" s="98"/>
      <c r="H16" s="98"/>
      <c r="I16" s="98"/>
      <c r="J16" s="98"/>
    </row>
    <row r="17" spans="1:10" ht="13.9" customHeight="1" x14ac:dyDescent="0.25">
      <c r="A17" s="24">
        <v>11</v>
      </c>
      <c r="B17" s="24"/>
      <c r="C17" s="24">
        <v>25</v>
      </c>
      <c r="D17" s="24"/>
      <c r="E17" s="97" t="s">
        <v>235</v>
      </c>
      <c r="F17" s="5" t="s">
        <v>1759</v>
      </c>
      <c r="G17" s="24"/>
      <c r="H17" s="24"/>
      <c r="I17" s="24"/>
      <c r="J17" s="24"/>
    </row>
    <row r="18" spans="1:10" x14ac:dyDescent="0.25">
      <c r="A18" s="5">
        <v>21</v>
      </c>
      <c r="B18" s="5">
        <v>3</v>
      </c>
      <c r="C18" s="5">
        <v>22</v>
      </c>
      <c r="D18" s="5"/>
      <c r="E18" s="5"/>
      <c r="F18" s="5">
        <f>SUM(C17+C21+C25+C26+C31+C37)</f>
        <v>150</v>
      </c>
      <c r="G18" s="5">
        <f>SUM(C18+C22+C27+C32+C38)</f>
        <v>120</v>
      </c>
      <c r="H18" s="5">
        <f>SUM(C19+C23+C28+C33+C34+C39)</f>
        <v>129</v>
      </c>
      <c r="I18" s="5">
        <f>SUM(C20+C24+C29+C30+C35+C36+C40)</f>
        <v>139</v>
      </c>
      <c r="J18" s="5">
        <f>SUM(F18:I18)</f>
        <v>538</v>
      </c>
    </row>
    <row r="19" spans="1:10" x14ac:dyDescent="0.25">
      <c r="A19" s="5">
        <v>31</v>
      </c>
      <c r="B19" s="5"/>
      <c r="C19" s="5">
        <v>19</v>
      </c>
      <c r="D19" s="5">
        <v>1</v>
      </c>
      <c r="E19" s="5"/>
      <c r="F19" s="5" t="s">
        <v>1770</v>
      </c>
      <c r="G19" s="5"/>
      <c r="H19" s="5"/>
      <c r="I19" s="5"/>
      <c r="J19" s="5"/>
    </row>
    <row r="20" spans="1:10" x14ac:dyDescent="0.25">
      <c r="A20" s="5">
        <v>41</v>
      </c>
      <c r="B20" s="5"/>
      <c r="C20" s="5">
        <v>22</v>
      </c>
      <c r="D20" s="5"/>
      <c r="E20" s="5"/>
      <c r="F20" s="5">
        <f>SUM(B25+B26+B31)</f>
        <v>12</v>
      </c>
      <c r="G20" s="5">
        <f>SUM(B18+B27+B32+B38)</f>
        <v>18</v>
      </c>
      <c r="H20" s="5">
        <f>SUM(B19+B23+B28+B33+B34+B39)</f>
        <v>9</v>
      </c>
      <c r="I20" s="5">
        <f>SUM(B20+B24+B29+B30+B35+B36+B40)</f>
        <v>0</v>
      </c>
      <c r="J20" s="5">
        <f>SUM(F20:I20)</f>
        <v>39</v>
      </c>
    </row>
    <row r="21" spans="1:10" x14ac:dyDescent="0.25">
      <c r="A21" s="5">
        <v>511</v>
      </c>
      <c r="B21" s="5"/>
      <c r="C21" s="5">
        <v>25</v>
      </c>
      <c r="D21" s="5"/>
      <c r="E21" s="5"/>
      <c r="F21" s="5" t="s">
        <v>1775</v>
      </c>
      <c r="G21" s="5"/>
      <c r="H21" s="5"/>
      <c r="I21" s="5"/>
      <c r="J21" s="5"/>
    </row>
    <row r="22" spans="1:10" x14ac:dyDescent="0.25">
      <c r="A22" s="5">
        <v>521</v>
      </c>
      <c r="B22" s="5"/>
      <c r="C22" s="5">
        <v>25</v>
      </c>
      <c r="D22" s="5"/>
      <c r="E22" s="5"/>
      <c r="F22" s="5">
        <f>SUM(D17+D21+D25+D26+D31+D37)</f>
        <v>0</v>
      </c>
      <c r="G22" s="5">
        <f>SUM(D18+D22+D27+D32+D38)</f>
        <v>1</v>
      </c>
      <c r="H22" s="5">
        <f>SUM(D19+D23+D28+D33+D39)</f>
        <v>5</v>
      </c>
      <c r="I22" s="5">
        <f>SUM(D20+D24+D29+D30+D35+D36+D40)</f>
        <v>5</v>
      </c>
      <c r="J22" s="5">
        <f>SUM(F22:I22)</f>
        <v>11</v>
      </c>
    </row>
    <row r="23" spans="1:10" x14ac:dyDescent="0.25">
      <c r="A23" s="5">
        <v>531</v>
      </c>
      <c r="B23" s="5"/>
      <c r="C23" s="5">
        <v>21</v>
      </c>
      <c r="D23" s="5">
        <v>1</v>
      </c>
      <c r="E23" s="5"/>
      <c r="F23" s="5" t="s">
        <v>1776</v>
      </c>
      <c r="G23" s="5"/>
      <c r="H23" s="5"/>
      <c r="I23" s="5"/>
      <c r="J23" s="5"/>
    </row>
    <row r="24" spans="1:10" x14ac:dyDescent="0.25">
      <c r="A24" s="5">
        <v>541</v>
      </c>
      <c r="B24" s="5"/>
      <c r="C24" s="5">
        <v>16</v>
      </c>
      <c r="D24" s="5">
        <v>1</v>
      </c>
      <c r="E24" s="5"/>
      <c r="F24" s="5">
        <f>SUM(F18+F20+F22)</f>
        <v>162</v>
      </c>
      <c r="G24" s="5">
        <f>SUM(G18+G20+G22)</f>
        <v>139</v>
      </c>
      <c r="H24" s="5">
        <f>SUM(H18+H20+H22)</f>
        <v>143</v>
      </c>
      <c r="I24" s="5">
        <f>SUM(I18+I20+I22)</f>
        <v>144</v>
      </c>
      <c r="J24" s="94">
        <f>SUM(F24:I24)</f>
        <v>588</v>
      </c>
    </row>
    <row r="25" spans="1:10" x14ac:dyDescent="0.25">
      <c r="A25" s="5">
        <v>711</v>
      </c>
      <c r="B25" s="5">
        <v>4</v>
      </c>
      <c r="C25" s="5">
        <v>24</v>
      </c>
      <c r="D25" s="5"/>
      <c r="E25" s="5"/>
      <c r="F25" s="5"/>
      <c r="G25" s="5"/>
      <c r="H25" s="5"/>
      <c r="I25" s="5"/>
      <c r="J25" s="5"/>
    </row>
    <row r="26" spans="1:10" x14ac:dyDescent="0.25">
      <c r="A26" s="5">
        <v>712</v>
      </c>
      <c r="B26" s="5">
        <v>5</v>
      </c>
      <c r="C26" s="5">
        <v>26</v>
      </c>
      <c r="D26" s="5"/>
      <c r="E26" s="5"/>
      <c r="F26" s="5"/>
      <c r="G26" s="5"/>
      <c r="H26" s="5"/>
      <c r="I26" s="5"/>
      <c r="J26" s="5"/>
    </row>
    <row r="27" spans="1:10" x14ac:dyDescent="0.25">
      <c r="A27" s="5">
        <v>721</v>
      </c>
      <c r="B27" s="5">
        <v>6</v>
      </c>
      <c r="C27" s="5">
        <v>23</v>
      </c>
      <c r="D27" s="5">
        <v>1</v>
      </c>
      <c r="E27" s="5"/>
      <c r="F27" s="5"/>
      <c r="G27" s="5"/>
      <c r="H27" s="5"/>
      <c r="I27" s="5"/>
      <c r="J27" s="5"/>
    </row>
    <row r="28" spans="1:10" x14ac:dyDescent="0.25">
      <c r="A28" s="5">
        <v>731</v>
      </c>
      <c r="B28" s="5">
        <v>1</v>
      </c>
      <c r="C28" s="5">
        <v>23</v>
      </c>
      <c r="D28" s="5">
        <v>3</v>
      </c>
      <c r="E28" s="5"/>
      <c r="F28" s="5"/>
      <c r="G28" s="5"/>
      <c r="H28" s="5"/>
      <c r="I28" s="5"/>
      <c r="J28" s="5"/>
    </row>
    <row r="29" spans="1:10" x14ac:dyDescent="0.25">
      <c r="A29" s="5">
        <v>741</v>
      </c>
      <c r="B29" s="5"/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742</v>
      </c>
      <c r="B30" s="5"/>
      <c r="C30" s="5">
        <v>18</v>
      </c>
      <c r="D30" s="5">
        <v>2</v>
      </c>
      <c r="E30" s="5"/>
      <c r="F30" s="5"/>
      <c r="G30" s="5"/>
      <c r="H30" s="5"/>
      <c r="I30" s="5"/>
      <c r="J30" s="5"/>
    </row>
    <row r="31" spans="1:10" x14ac:dyDescent="0.25">
      <c r="A31" s="5">
        <v>811</v>
      </c>
      <c r="B31" s="5">
        <v>3</v>
      </c>
      <c r="C31" s="5">
        <v>25</v>
      </c>
      <c r="D31" s="5"/>
      <c r="E31" s="5"/>
      <c r="F31" s="5"/>
      <c r="G31" s="5"/>
      <c r="H31" s="5"/>
      <c r="I31" s="5"/>
      <c r="J31" s="5"/>
    </row>
    <row r="32" spans="1:10" x14ac:dyDescent="0.25">
      <c r="A32" s="5">
        <v>821</v>
      </c>
      <c r="B32" s="5">
        <v>5</v>
      </c>
      <c r="C32" s="5">
        <v>25</v>
      </c>
      <c r="D32" s="5"/>
      <c r="E32" s="5"/>
      <c r="F32" s="5"/>
      <c r="G32" s="5"/>
      <c r="H32" s="5"/>
      <c r="I32" s="5"/>
      <c r="J32" s="5"/>
    </row>
    <row r="33" spans="1:10" x14ac:dyDescent="0.25">
      <c r="A33" s="5">
        <v>831</v>
      </c>
      <c r="B33" s="5">
        <v>3</v>
      </c>
      <c r="C33" s="5">
        <v>24</v>
      </c>
      <c r="D33" s="5"/>
      <c r="E33" s="5"/>
      <c r="F33" s="5"/>
      <c r="G33" s="5"/>
      <c r="H33" s="5"/>
      <c r="I33" s="5"/>
      <c r="J33" s="5"/>
    </row>
    <row r="34" spans="1:10" x14ac:dyDescent="0.25">
      <c r="A34" s="5">
        <v>832</v>
      </c>
      <c r="B34" s="5">
        <v>5</v>
      </c>
      <c r="C34" s="5">
        <v>22</v>
      </c>
      <c r="D34" s="5"/>
      <c r="E34" s="5"/>
      <c r="F34" s="5"/>
      <c r="G34" s="5"/>
      <c r="H34" s="5"/>
      <c r="I34" s="5"/>
      <c r="J34" s="5"/>
    </row>
    <row r="35" spans="1:10" x14ac:dyDescent="0.25">
      <c r="A35" s="5">
        <v>841</v>
      </c>
      <c r="B35" s="5"/>
      <c r="C35" s="5">
        <v>21</v>
      </c>
      <c r="D35" s="5">
        <v>1</v>
      </c>
      <c r="E35" s="5"/>
      <c r="F35" s="5"/>
      <c r="G35" s="5"/>
      <c r="H35" s="5"/>
      <c r="I35" s="5"/>
      <c r="J35" s="5"/>
    </row>
    <row r="36" spans="1:10" x14ac:dyDescent="0.25">
      <c r="A36" s="5">
        <v>842</v>
      </c>
      <c r="B36" s="5"/>
      <c r="C36" s="5">
        <v>22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911</v>
      </c>
      <c r="B37" s="5"/>
      <c r="C37" s="5">
        <v>25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921</v>
      </c>
      <c r="B38" s="5">
        <v>4</v>
      </c>
      <c r="C38" s="5">
        <v>25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931</v>
      </c>
      <c r="B39" s="5"/>
      <c r="C39" s="5">
        <v>20</v>
      </c>
      <c r="D39" s="5"/>
      <c r="E39" s="5"/>
      <c r="F39" s="5"/>
      <c r="G39" s="5"/>
      <c r="H39" s="5"/>
      <c r="I39" s="5"/>
      <c r="J39" s="5"/>
    </row>
    <row r="40" spans="1:10" ht="15.75" thickBot="1" x14ac:dyDescent="0.3">
      <c r="A40" s="98">
        <v>941</v>
      </c>
      <c r="B40" s="98"/>
      <c r="C40" s="98">
        <v>18</v>
      </c>
      <c r="D40" s="98"/>
      <c r="E40" s="98"/>
      <c r="F40" s="98"/>
      <c r="G40" s="98"/>
      <c r="H40" s="98"/>
      <c r="I40" s="98"/>
      <c r="J40" s="98"/>
    </row>
    <row r="41" spans="1:10" x14ac:dyDescent="0.25">
      <c r="A41" s="24">
        <v>311</v>
      </c>
      <c r="B41" s="24">
        <v>6</v>
      </c>
      <c r="C41" s="24">
        <v>25</v>
      </c>
      <c r="D41" s="24"/>
      <c r="E41" s="99" t="s">
        <v>346</v>
      </c>
      <c r="F41" s="5" t="s">
        <v>1759</v>
      </c>
      <c r="G41" s="24"/>
      <c r="H41" s="24"/>
      <c r="I41" s="24"/>
      <c r="J41" s="24"/>
    </row>
    <row r="42" spans="1:10" x14ac:dyDescent="0.25">
      <c r="A42" s="95">
        <v>312</v>
      </c>
      <c r="B42" s="5">
        <v>32</v>
      </c>
      <c r="C42" s="5"/>
      <c r="D42" s="5"/>
      <c r="E42" s="5"/>
      <c r="F42" s="5">
        <f>SUM(C41+C42)</f>
        <v>25</v>
      </c>
      <c r="G42" s="5">
        <f>SUM(C43+C44)</f>
        <v>50</v>
      </c>
      <c r="H42" s="5">
        <f>SUM(C45+C46)</f>
        <v>48</v>
      </c>
      <c r="I42" s="5">
        <f>SUM(C48)</f>
        <v>20</v>
      </c>
      <c r="J42" s="5">
        <f>SUM(F42:I42)</f>
        <v>143</v>
      </c>
    </row>
    <row r="43" spans="1:10" x14ac:dyDescent="0.25">
      <c r="A43" s="5">
        <v>321</v>
      </c>
      <c r="B43" s="5">
        <v>6</v>
      </c>
      <c r="C43" s="5">
        <v>25</v>
      </c>
      <c r="D43" s="5">
        <v>1</v>
      </c>
      <c r="E43" s="5"/>
      <c r="F43" s="5" t="s">
        <v>1770</v>
      </c>
      <c r="G43" s="5"/>
      <c r="H43" s="5"/>
      <c r="I43" s="5"/>
      <c r="J43" s="5"/>
    </row>
    <row r="44" spans="1:10" x14ac:dyDescent="0.25">
      <c r="A44" s="5">
        <v>322</v>
      </c>
      <c r="B44" s="5">
        <v>5</v>
      </c>
      <c r="C44" s="5">
        <v>25</v>
      </c>
      <c r="D44" s="5">
        <v>1</v>
      </c>
      <c r="E44" s="5"/>
      <c r="F44" s="5">
        <f>SUM(B41+B42)</f>
        <v>38</v>
      </c>
      <c r="G44" s="5">
        <f>SUM(B43+B44)</f>
        <v>11</v>
      </c>
      <c r="H44" s="5">
        <f>SUM(B45+B46+B47)</f>
        <v>17</v>
      </c>
      <c r="I44" s="5">
        <f>SUM(B49)</f>
        <v>24</v>
      </c>
      <c r="J44" s="5">
        <f>SUM(F44:I44)</f>
        <v>90</v>
      </c>
    </row>
    <row r="45" spans="1:10" x14ac:dyDescent="0.25">
      <c r="A45" s="5">
        <v>331</v>
      </c>
      <c r="B45" s="5"/>
      <c r="C45" s="5">
        <v>24</v>
      </c>
      <c r="D45" s="5">
        <v>2</v>
      </c>
      <c r="E45" s="5"/>
      <c r="F45" s="5" t="s">
        <v>1775</v>
      </c>
      <c r="G45" s="5"/>
      <c r="H45" s="5"/>
      <c r="I45" s="5"/>
      <c r="J45" s="5"/>
    </row>
    <row r="46" spans="1:10" x14ac:dyDescent="0.25">
      <c r="A46" s="5">
        <v>332</v>
      </c>
      <c r="B46" s="5"/>
      <c r="C46" s="5">
        <v>24</v>
      </c>
      <c r="D46" s="5"/>
      <c r="E46" s="5"/>
      <c r="F46" s="5">
        <f>SUM(D41+D42)</f>
        <v>0</v>
      </c>
      <c r="G46" s="5">
        <f>SUM(D43+D44)</f>
        <v>2</v>
      </c>
      <c r="H46" s="5">
        <f>SUM(D45+D46+D47)</f>
        <v>2</v>
      </c>
      <c r="I46" s="5">
        <f>SUM(D48+D49)</f>
        <v>0</v>
      </c>
      <c r="J46" s="5">
        <f>SUM(F46:I46)</f>
        <v>4</v>
      </c>
    </row>
    <row r="47" spans="1:10" x14ac:dyDescent="0.25">
      <c r="A47" s="95">
        <v>333</v>
      </c>
      <c r="B47" s="5">
        <v>17</v>
      </c>
      <c r="C47" s="5"/>
      <c r="D47" s="5"/>
      <c r="E47" s="5"/>
      <c r="F47" s="5" t="s">
        <v>1776</v>
      </c>
      <c r="G47" s="5"/>
      <c r="H47" s="5"/>
      <c r="I47" s="5"/>
      <c r="J47" s="5"/>
    </row>
    <row r="48" spans="1:10" x14ac:dyDescent="0.25">
      <c r="A48" s="5">
        <v>341</v>
      </c>
      <c r="B48" s="5"/>
      <c r="C48" s="5">
        <v>20</v>
      </c>
      <c r="D48" s="5"/>
      <c r="E48" s="5"/>
      <c r="F48" s="5">
        <f>SUM(F42+F44+F46)</f>
        <v>63</v>
      </c>
      <c r="G48" s="5">
        <f>SUM(G42+G44+G46)</f>
        <v>63</v>
      </c>
      <c r="H48" s="5">
        <f>SUM(H42+H44+H46)</f>
        <v>67</v>
      </c>
      <c r="I48" s="5">
        <f>SUM(I42+I44+I46)</f>
        <v>44</v>
      </c>
      <c r="J48" s="94">
        <f>SUM(F48:I48)</f>
        <v>237</v>
      </c>
    </row>
    <row r="49" spans="1:10" ht="15.75" thickBot="1" x14ac:dyDescent="0.3">
      <c r="A49" s="100">
        <v>342</v>
      </c>
      <c r="B49" s="98">
        <v>24</v>
      </c>
      <c r="C49" s="98"/>
      <c r="D49" s="98"/>
      <c r="E49" s="98"/>
      <c r="F49" s="98"/>
      <c r="G49" s="98"/>
      <c r="H49" s="98"/>
      <c r="I49" s="98"/>
      <c r="J49" s="98"/>
    </row>
    <row r="50" spans="1:10" x14ac:dyDescent="0.25">
      <c r="A50" s="24" t="s">
        <v>1397</v>
      </c>
      <c r="B50" s="24"/>
      <c r="C50" s="24">
        <v>15</v>
      </c>
      <c r="D50" s="24"/>
      <c r="E50" s="101" t="s">
        <v>1266</v>
      </c>
      <c r="F50" s="5" t="s">
        <v>1759</v>
      </c>
      <c r="G50" s="24"/>
      <c r="H50" s="24"/>
      <c r="I50" s="24"/>
      <c r="J50" s="24"/>
    </row>
    <row r="51" spans="1:10" x14ac:dyDescent="0.25">
      <c r="A51" s="95" t="s">
        <v>1396</v>
      </c>
      <c r="B51" s="5">
        <v>20</v>
      </c>
      <c r="C51" s="5"/>
      <c r="D51" s="5"/>
      <c r="E51" s="5"/>
      <c r="F51" s="5">
        <f>SUM(C50+C51+C52+C62)</f>
        <v>30</v>
      </c>
      <c r="G51" s="5">
        <f>SUM(C53)</f>
        <v>15</v>
      </c>
      <c r="H51" s="5">
        <v>0</v>
      </c>
      <c r="I51" s="5">
        <f>SUM(C57+C58)</f>
        <v>28</v>
      </c>
      <c r="J51" s="5">
        <f>SUM(F51:I51)</f>
        <v>73</v>
      </c>
    </row>
    <row r="52" spans="1:10" x14ac:dyDescent="0.25">
      <c r="A52" s="95" t="s">
        <v>1395</v>
      </c>
      <c r="B52" s="5">
        <v>18</v>
      </c>
      <c r="C52" s="5"/>
      <c r="D52" s="5"/>
      <c r="E52" s="5"/>
      <c r="F52" s="5" t="s">
        <v>1770</v>
      </c>
      <c r="G52" s="5"/>
      <c r="H52" s="5"/>
      <c r="I52" s="5"/>
      <c r="J52" s="5"/>
    </row>
    <row r="53" spans="1:10" x14ac:dyDescent="0.25">
      <c r="A53" s="5" t="s">
        <v>1427</v>
      </c>
      <c r="B53" s="5"/>
      <c r="C53" s="5">
        <v>15</v>
      </c>
      <c r="D53" s="5"/>
      <c r="E53" s="5"/>
      <c r="F53" s="5">
        <f>SUM(B51+B52+B64+B50)</f>
        <v>51</v>
      </c>
      <c r="G53" s="5">
        <f>SUM(B54+B55+B65)</f>
        <v>62</v>
      </c>
      <c r="H53" s="5">
        <f>SUM(B56+B66+B63)</f>
        <v>31</v>
      </c>
      <c r="I53" s="5">
        <f>SUM(B59+B60+B61+B67)</f>
        <v>70</v>
      </c>
      <c r="J53" s="5">
        <f>SUM(F53:I53)</f>
        <v>214</v>
      </c>
    </row>
    <row r="54" spans="1:10" x14ac:dyDescent="0.25">
      <c r="A54" s="95" t="s">
        <v>1428</v>
      </c>
      <c r="B54" s="5">
        <v>20</v>
      </c>
      <c r="C54" s="5"/>
      <c r="D54" s="5"/>
      <c r="E54" s="5"/>
      <c r="F54" s="5" t="s">
        <v>1775</v>
      </c>
      <c r="G54" s="5"/>
      <c r="H54" s="5"/>
      <c r="I54" s="5"/>
      <c r="J54" s="5"/>
    </row>
    <row r="55" spans="1:10" x14ac:dyDescent="0.25">
      <c r="A55" s="95" t="s">
        <v>1449</v>
      </c>
      <c r="B55" s="5">
        <v>17</v>
      </c>
      <c r="C55" s="5"/>
      <c r="D55" s="5">
        <v>3</v>
      </c>
      <c r="E55" s="5"/>
      <c r="F55" s="5">
        <f>SUM(D50+D51+D52+D62+D64)</f>
        <v>0</v>
      </c>
      <c r="G55" s="5">
        <f>SUM(D53+D54+D55+D65)</f>
        <v>3</v>
      </c>
      <c r="H55" s="5">
        <f>SUM(D56+D63+D66)</f>
        <v>3</v>
      </c>
      <c r="I55" s="5">
        <f>SUM(D57+D58+D59+D60+D61+D67)</f>
        <v>1</v>
      </c>
      <c r="J55" s="5">
        <f>SUM(F55:I55)</f>
        <v>7</v>
      </c>
    </row>
    <row r="56" spans="1:10" x14ac:dyDescent="0.25">
      <c r="A56" s="95" t="s">
        <v>1488</v>
      </c>
      <c r="B56" s="5">
        <v>16</v>
      </c>
      <c r="C56" s="5"/>
      <c r="D56" s="5">
        <v>1</v>
      </c>
      <c r="E56" s="5"/>
      <c r="F56" s="5" t="s">
        <v>1776</v>
      </c>
      <c r="G56" s="5"/>
      <c r="H56" s="5"/>
      <c r="I56" s="5"/>
      <c r="J56" s="5"/>
    </row>
    <row r="57" spans="1:10" x14ac:dyDescent="0.25">
      <c r="A57" s="5" t="s">
        <v>1505</v>
      </c>
      <c r="B57" s="5"/>
      <c r="C57" s="5">
        <v>14</v>
      </c>
      <c r="D57" s="5"/>
      <c r="E57" s="5"/>
      <c r="F57" s="5">
        <f>SUM(F51+F53+F55)</f>
        <v>81</v>
      </c>
      <c r="G57" s="5">
        <f>SUM(G51+G53+G55)</f>
        <v>80</v>
      </c>
      <c r="H57" s="5">
        <f>SUM(H51+H53+H55)</f>
        <v>34</v>
      </c>
      <c r="I57" s="5">
        <f>SUM(I51+I53+I55)</f>
        <v>99</v>
      </c>
      <c r="J57" s="94">
        <f>SUM(F57:I57)</f>
        <v>294</v>
      </c>
    </row>
    <row r="58" spans="1:10" x14ac:dyDescent="0.25">
      <c r="A58" s="5" t="s">
        <v>1520</v>
      </c>
      <c r="B58" s="5"/>
      <c r="C58" s="5">
        <v>14</v>
      </c>
      <c r="D58" s="5"/>
      <c r="E58" s="5"/>
      <c r="F58" s="5"/>
      <c r="G58" s="5"/>
      <c r="H58" s="5"/>
      <c r="I58" s="5"/>
      <c r="J58" s="5"/>
    </row>
    <row r="59" spans="1:10" x14ac:dyDescent="0.25">
      <c r="A59" s="95" t="s">
        <v>1535</v>
      </c>
      <c r="B59" s="5">
        <v>12</v>
      </c>
      <c r="C59" s="5"/>
      <c r="D59" s="5"/>
      <c r="E59" s="5"/>
      <c r="F59" s="5"/>
      <c r="G59" s="5"/>
      <c r="H59" s="5"/>
      <c r="I59" s="5"/>
      <c r="J59" s="5"/>
    </row>
    <row r="60" spans="1:10" x14ac:dyDescent="0.25">
      <c r="A60" s="95" t="s">
        <v>1548</v>
      </c>
      <c r="B60" s="5">
        <v>15</v>
      </c>
      <c r="C60" s="5"/>
      <c r="D60" s="5"/>
      <c r="E60" s="5"/>
      <c r="F60" s="5"/>
      <c r="G60" s="5"/>
      <c r="H60" s="5"/>
      <c r="I60" s="5"/>
      <c r="J60" s="5"/>
    </row>
    <row r="61" spans="1:10" x14ac:dyDescent="0.25">
      <c r="A61" s="95" t="s">
        <v>1564</v>
      </c>
      <c r="B61" s="5">
        <v>13</v>
      </c>
      <c r="C61" s="5"/>
      <c r="D61" s="5"/>
      <c r="E61" s="5"/>
      <c r="F61" s="5"/>
      <c r="G61" s="5"/>
      <c r="H61" s="5"/>
      <c r="I61" s="5"/>
      <c r="J61" s="5"/>
    </row>
    <row r="62" spans="1:10" x14ac:dyDescent="0.25">
      <c r="A62" s="5" t="s">
        <v>1332</v>
      </c>
      <c r="B62" s="5">
        <v>6</v>
      </c>
      <c r="C62" s="5">
        <v>15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1480</v>
      </c>
      <c r="B63" s="5">
        <v>7</v>
      </c>
      <c r="C63" s="5"/>
      <c r="D63" s="5"/>
      <c r="E63" s="5"/>
      <c r="F63" s="5"/>
      <c r="G63" s="5"/>
      <c r="H63" s="5"/>
      <c r="I63" s="5"/>
      <c r="J63" s="5"/>
    </row>
    <row r="64" spans="1:10" x14ac:dyDescent="0.25">
      <c r="A64" s="95" t="s">
        <v>1305</v>
      </c>
      <c r="B64" s="5">
        <v>13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1398</v>
      </c>
      <c r="B65" s="5">
        <v>25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95" t="s">
        <v>1479</v>
      </c>
      <c r="B66" s="5">
        <v>8</v>
      </c>
      <c r="C66" s="5"/>
      <c r="D66" s="5">
        <v>2</v>
      </c>
      <c r="E66" s="5"/>
      <c r="F66" s="5"/>
      <c r="G66" s="5"/>
      <c r="H66" s="5"/>
      <c r="I66" s="5"/>
      <c r="J66" s="5"/>
    </row>
    <row r="67" spans="1:10" x14ac:dyDescent="0.25">
      <c r="A67" s="95" t="s">
        <v>1577</v>
      </c>
      <c r="B67" s="5">
        <v>30</v>
      </c>
      <c r="C67" s="5"/>
      <c r="D67" s="5">
        <v>1</v>
      </c>
      <c r="E67" s="5"/>
      <c r="F67" s="5"/>
      <c r="G67" s="5"/>
      <c r="H67" s="5"/>
      <c r="I67" s="5"/>
      <c r="J67" s="5"/>
    </row>
    <row r="68" spans="1:10" x14ac:dyDescent="0.25">
      <c r="A68" s="96" t="s">
        <v>1739</v>
      </c>
      <c r="B68" s="5">
        <f>SUM(B2:B67)</f>
        <v>406</v>
      </c>
      <c r="C68" s="5">
        <f>SUM(C2:C67)</f>
        <v>1066</v>
      </c>
      <c r="D68" s="5">
        <f>SUM(D2:D67)</f>
        <v>31</v>
      </c>
      <c r="E68" s="5"/>
      <c r="F68" s="5"/>
      <c r="G68" s="5"/>
      <c r="H68" s="5"/>
      <c r="I68" s="5"/>
      <c r="J68" s="5">
        <f>SUM(B68+C68+D68)</f>
        <v>1503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72"/>
  <sheetViews>
    <sheetView workbookViewId="0">
      <pane ySplit="1" topLeftCell="A20" activePane="bottomLeft" state="frozen"/>
      <selection pane="bottomLeft" activeCell="L6" sqref="L6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2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2" x14ac:dyDescent="0.25">
      <c r="A2" s="24">
        <v>111</v>
      </c>
      <c r="B2" s="24"/>
      <c r="C2" s="24">
        <v>25</v>
      </c>
      <c r="D2" s="24">
        <v>3</v>
      </c>
      <c r="E2" s="97" t="s">
        <v>7</v>
      </c>
      <c r="F2" s="24">
        <f>SUM(C2+C6+C9+C14+C17)</f>
        <v>124</v>
      </c>
      <c r="G2" s="24">
        <f>SUM(C3+C7+C10+C15+C18)</f>
        <v>120</v>
      </c>
      <c r="H2" s="24">
        <f>SUM(C4+C8+C12+C16+C19)</f>
        <v>107</v>
      </c>
      <c r="I2" s="24">
        <f>SUM(C5+C20)</f>
        <v>42</v>
      </c>
      <c r="J2" s="24">
        <f>SUM(F2+G2+H2+I2)</f>
        <v>393</v>
      </c>
    </row>
    <row r="3" spans="1:12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2" x14ac:dyDescent="0.25">
      <c r="A4" s="5">
        <v>131</v>
      </c>
      <c r="B4" s="5"/>
      <c r="C4" s="5">
        <v>22</v>
      </c>
      <c r="D4" s="5"/>
      <c r="E4" s="5"/>
      <c r="F4" s="5">
        <f>SUM(B6+B9+B2+B14+B17)</f>
        <v>12</v>
      </c>
      <c r="G4" s="5">
        <f>SUM(B3+B7+B11+B10+B15+B18)</f>
        <v>34</v>
      </c>
      <c r="H4" s="5">
        <f>SUM(B4+B8+B12+B13+B16+B19)</f>
        <v>13</v>
      </c>
      <c r="I4" s="5">
        <f>SUM(B5+B20)</f>
        <v>0</v>
      </c>
      <c r="J4" s="5">
        <f>SUM(F4+G4+H4+I4)</f>
        <v>59</v>
      </c>
    </row>
    <row r="5" spans="1:12" x14ac:dyDescent="0.25">
      <c r="A5" s="5">
        <v>141</v>
      </c>
      <c r="B5" s="5"/>
      <c r="C5" s="5">
        <v>26</v>
      </c>
      <c r="D5" s="5"/>
      <c r="E5" s="5"/>
      <c r="F5" s="5" t="s">
        <v>1770</v>
      </c>
      <c r="G5" s="5"/>
      <c r="H5" s="5"/>
      <c r="I5" s="5"/>
      <c r="J5" s="5"/>
      <c r="L5">
        <f>C5+C8+D8+C12+B13+C20+D20+C24+C33+D33+C34+D34+C39+D39+C40+C44+C52+C53+C61+C62+B63+B64+B65+B67+B71</f>
        <v>382</v>
      </c>
    </row>
    <row r="6" spans="1:12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4</v>
      </c>
      <c r="G6" s="5">
        <f>SUM(D7+D3+D10+D11+D15+D18)</f>
        <v>3</v>
      </c>
      <c r="H6" s="5">
        <f>SUM(D4+D8+D12+D13+D19+D16)</f>
        <v>3</v>
      </c>
      <c r="I6" s="5">
        <f>SUM(D5+D20)</f>
        <v>1</v>
      </c>
      <c r="J6" s="5">
        <f>SUM(F6+G6+H6+I6)</f>
        <v>11</v>
      </c>
    </row>
    <row r="7" spans="1:12" x14ac:dyDescent="0.25">
      <c r="A7" s="5">
        <v>221</v>
      </c>
      <c r="B7" s="5">
        <v>4</v>
      </c>
      <c r="C7" s="5">
        <v>24</v>
      </c>
      <c r="D7" s="5">
        <v>3</v>
      </c>
      <c r="E7" s="5"/>
      <c r="F7" s="5" t="s">
        <v>1775</v>
      </c>
      <c r="G7" s="5"/>
      <c r="H7" s="5"/>
      <c r="I7" s="5"/>
      <c r="J7" s="5"/>
    </row>
    <row r="8" spans="1:12" x14ac:dyDescent="0.25">
      <c r="A8" s="5">
        <v>231</v>
      </c>
      <c r="B8" s="5"/>
      <c r="C8" s="5">
        <v>23</v>
      </c>
      <c r="D8" s="5">
        <v>2</v>
      </c>
      <c r="E8" s="5"/>
      <c r="F8" s="5">
        <f>SUM(F2+F4+F6)</f>
        <v>140</v>
      </c>
      <c r="G8" s="5">
        <f>SUM(G2+G4+G6)</f>
        <v>157</v>
      </c>
      <c r="H8" s="5">
        <f>SUM(H2+H4+H6)</f>
        <v>123</v>
      </c>
      <c r="I8" s="5">
        <f>SUM(I2+I4+I6)</f>
        <v>43</v>
      </c>
      <c r="J8" s="94">
        <f>SUM(F8+G8+H8+I8)</f>
        <v>463</v>
      </c>
    </row>
    <row r="9" spans="1:12" x14ac:dyDescent="0.25">
      <c r="A9" s="5">
        <v>411</v>
      </c>
      <c r="B9" s="5">
        <v>6</v>
      </c>
      <c r="C9" s="5">
        <v>24</v>
      </c>
      <c r="D9" s="5">
        <v>1</v>
      </c>
      <c r="E9" s="5"/>
      <c r="F9" s="5" t="s">
        <v>1776</v>
      </c>
      <c r="G9" s="5"/>
      <c r="H9" s="5"/>
      <c r="I9" s="5"/>
      <c r="J9" s="5"/>
    </row>
    <row r="10" spans="1:12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2" x14ac:dyDescent="0.25">
      <c r="A11" s="95">
        <v>422</v>
      </c>
      <c r="B11" s="5">
        <v>29</v>
      </c>
      <c r="C11" s="5"/>
      <c r="D11" s="5"/>
      <c r="E11" s="5"/>
      <c r="F11" s="5"/>
      <c r="G11" s="5"/>
      <c r="H11" s="5"/>
      <c r="I11" s="5"/>
      <c r="J11" s="5"/>
    </row>
    <row r="12" spans="1:12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2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2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2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2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/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25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1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16</v>
      </c>
      <c r="D20" s="98">
        <v>1</v>
      </c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25</v>
      </c>
      <c r="D21" s="24"/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24</v>
      </c>
      <c r="D22" s="5"/>
      <c r="E22" s="5"/>
      <c r="F22" s="5">
        <f>SUM(C21+C29+C30+C35+C41)</f>
        <v>125</v>
      </c>
      <c r="G22" s="5">
        <f>SUM(C22+C31+C36+C42)</f>
        <v>98</v>
      </c>
      <c r="H22" s="5">
        <f>SUM(C23+C32+C37+C38+C43)</f>
        <v>106</v>
      </c>
      <c r="I22" s="5">
        <f>SUM(C24+C33+C34+C39+C40+C44)</f>
        <v>123</v>
      </c>
      <c r="J22" s="5">
        <f>SUM(F22:I22)</f>
        <v>452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10</v>
      </c>
      <c r="G24" s="5">
        <f>SUM(B22+B31+B36+B42)</f>
        <v>17</v>
      </c>
      <c r="H24" s="5">
        <f>SUM(B23+B32+B37+B38+B43)</f>
        <v>9</v>
      </c>
      <c r="I24" s="5">
        <f>SUM(B24+B28+B33+B34+B39+B40+B44)</f>
        <v>0</v>
      </c>
      <c r="J24" s="5">
        <f>SUM(F24:I24)</f>
        <v>36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0</v>
      </c>
      <c r="G26" s="5">
        <f>SUM(D22+D31+D36+D42)</f>
        <v>1</v>
      </c>
      <c r="H26" s="5">
        <f>SUM(D23+D32+D37+D38+D43)</f>
        <v>3</v>
      </c>
      <c r="I26" s="5">
        <f>SUM(D24+D33+D34+D39+D40+D44)</f>
        <v>3</v>
      </c>
      <c r="J26" s="5">
        <f>SUM(F26:I26)</f>
        <v>7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135</v>
      </c>
      <c r="G28" s="5">
        <f>SUM(G22+G24+G26)</f>
        <v>116</v>
      </c>
      <c r="H28" s="5">
        <f>SUM(H22+H24+H26)</f>
        <v>118</v>
      </c>
      <c r="I28" s="5">
        <f>SUM(I22+I24+I26)</f>
        <v>126</v>
      </c>
      <c r="J28" s="94">
        <f>SUM(F28:I28)</f>
        <v>495</v>
      </c>
    </row>
    <row r="29" spans="1:10" x14ac:dyDescent="0.25">
      <c r="A29" s="5">
        <v>711</v>
      </c>
      <c r="B29" s="5">
        <v>4</v>
      </c>
      <c r="C29" s="5">
        <v>25</v>
      </c>
      <c r="D29" s="5"/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6</v>
      </c>
      <c r="C31" s="5">
        <v>24</v>
      </c>
      <c r="D31" s="5">
        <v>1</v>
      </c>
      <c r="E31" s="5"/>
      <c r="F31" s="5"/>
      <c r="G31" s="5"/>
      <c r="H31" s="5"/>
      <c r="I31" s="5"/>
      <c r="J31" s="5"/>
    </row>
    <row r="32" spans="1:10" x14ac:dyDescent="0.25">
      <c r="A32" s="5">
        <v>731</v>
      </c>
      <c r="B32" s="5">
        <v>1</v>
      </c>
      <c r="C32" s="5">
        <v>22</v>
      </c>
      <c r="D32" s="5">
        <v>3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2</v>
      </c>
      <c r="C35" s="5">
        <v>25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5</v>
      </c>
      <c r="C36" s="5">
        <v>25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22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22</v>
      </c>
      <c r="D40" s="5"/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25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6</v>
      </c>
      <c r="C45" s="24">
        <v>25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25</v>
      </c>
      <c r="G46" s="5">
        <f>SUM(C47+C48)</f>
        <v>50</v>
      </c>
      <c r="H46" s="5">
        <f>SUM(C49+C50)</f>
        <v>48</v>
      </c>
      <c r="I46" s="5">
        <f>SUM(C52+C53)</f>
        <v>44</v>
      </c>
      <c r="J46" s="5">
        <f>SUM(F46:I46)</f>
        <v>167</v>
      </c>
    </row>
    <row r="47" spans="1:10" x14ac:dyDescent="0.25">
      <c r="A47" s="5">
        <v>321</v>
      </c>
      <c r="B47" s="5">
        <v>6</v>
      </c>
      <c r="C47" s="5">
        <v>25</v>
      </c>
      <c r="D47" s="5">
        <v>1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5</v>
      </c>
      <c r="C48" s="5">
        <v>25</v>
      </c>
      <c r="D48" s="5">
        <v>1</v>
      </c>
      <c r="E48" s="5"/>
      <c r="F48" s="5">
        <f>SUM(B45+B46)</f>
        <v>38</v>
      </c>
      <c r="G48" s="5">
        <f>SUM(B47+B48)</f>
        <v>11</v>
      </c>
      <c r="H48" s="5">
        <f>SUM(B49+B50+B51)</f>
        <v>17</v>
      </c>
      <c r="I48" s="5">
        <f>SUM(B53)</f>
        <v>0</v>
      </c>
      <c r="J48" s="5">
        <f>SUM(F48:I48)</f>
        <v>66</v>
      </c>
    </row>
    <row r="49" spans="1:13" x14ac:dyDescent="0.25">
      <c r="A49" s="5">
        <v>331</v>
      </c>
      <c r="B49" s="5"/>
      <c r="C49" s="5">
        <v>24</v>
      </c>
      <c r="D49" s="5">
        <v>1</v>
      </c>
      <c r="E49" s="5"/>
      <c r="F49" s="5" t="s">
        <v>1775</v>
      </c>
      <c r="G49" s="5"/>
      <c r="H49" s="5"/>
      <c r="I49" s="5"/>
      <c r="J49" s="5"/>
    </row>
    <row r="50" spans="1:13" x14ac:dyDescent="0.25">
      <c r="A50" s="5">
        <v>332</v>
      </c>
      <c r="B50" s="5"/>
      <c r="C50" s="5">
        <v>24</v>
      </c>
      <c r="D50" s="5"/>
      <c r="E50" s="5"/>
      <c r="F50" s="5">
        <f>SUM(D45+D46)</f>
        <v>0</v>
      </c>
      <c r="G50" s="5">
        <f>SUM(D47+D48)</f>
        <v>2</v>
      </c>
      <c r="H50" s="5">
        <f>SUM(D49+D50+D51)</f>
        <v>1</v>
      </c>
      <c r="I50" s="5">
        <f>SUM(D52+D53)</f>
        <v>0</v>
      </c>
      <c r="J50" s="5">
        <f>SUM(F50:I50)</f>
        <v>3</v>
      </c>
    </row>
    <row r="51" spans="1:13" x14ac:dyDescent="0.25">
      <c r="A51" s="95">
        <v>333</v>
      </c>
      <c r="B51" s="5">
        <v>17</v>
      </c>
      <c r="C51" s="5"/>
      <c r="D51" s="5"/>
      <c r="E51" s="5"/>
      <c r="F51" s="5" t="s">
        <v>1776</v>
      </c>
      <c r="G51" s="5"/>
      <c r="H51" s="5"/>
      <c r="I51" s="5"/>
      <c r="J51" s="5"/>
    </row>
    <row r="52" spans="1:13" x14ac:dyDescent="0.25">
      <c r="A52" s="5">
        <v>341</v>
      </c>
      <c r="B52" s="5"/>
      <c r="C52" s="5">
        <v>20</v>
      </c>
      <c r="D52" s="5"/>
      <c r="E52" s="5"/>
      <c r="F52" s="5">
        <f>SUM(F46+F48+F50)</f>
        <v>63</v>
      </c>
      <c r="G52" s="5">
        <f>SUM(G46+G48+G50)</f>
        <v>63</v>
      </c>
      <c r="H52" s="5">
        <f>SUM(H46+H48+H50)</f>
        <v>66</v>
      </c>
      <c r="I52" s="5">
        <f>SUM(I46+I48+I50)</f>
        <v>44</v>
      </c>
      <c r="J52" s="94">
        <f>SUM(F52:I52)</f>
        <v>236</v>
      </c>
    </row>
    <row r="53" spans="1:13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3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  <c r="L54" t="s">
        <v>1969</v>
      </c>
      <c r="M54" t="s">
        <v>1846</v>
      </c>
    </row>
    <row r="55" spans="1:13" x14ac:dyDescent="0.25">
      <c r="A55" s="95" t="s">
        <v>1396</v>
      </c>
      <c r="B55" s="5">
        <v>18</v>
      </c>
      <c r="C55" s="5"/>
      <c r="D55" s="5"/>
      <c r="E55" s="5"/>
      <c r="F55" s="5">
        <f>SUM(C54+C66)</f>
        <v>30</v>
      </c>
      <c r="G55" s="5">
        <f>SUM(C57)</f>
        <v>15</v>
      </c>
      <c r="H55" s="5">
        <v>0</v>
      </c>
      <c r="I55" s="5">
        <f>SUM(C61+C62)</f>
        <v>28</v>
      </c>
      <c r="J55" s="5">
        <f>SUM(F55:I55)</f>
        <v>73</v>
      </c>
      <c r="K55" t="s">
        <v>1968</v>
      </c>
      <c r="L55">
        <v>134</v>
      </c>
      <c r="M55">
        <f>C54+C57+C61+C62</f>
        <v>58</v>
      </c>
    </row>
    <row r="56" spans="1:13" x14ac:dyDescent="0.25">
      <c r="A56" s="95" t="s">
        <v>1395</v>
      </c>
      <c r="B56" s="5">
        <v>19</v>
      </c>
      <c r="C56" s="5"/>
      <c r="D56" s="5"/>
      <c r="E56" s="5"/>
      <c r="F56" s="5" t="s">
        <v>1770</v>
      </c>
      <c r="G56" s="5"/>
      <c r="H56" s="5"/>
      <c r="I56" s="5"/>
      <c r="J56" s="5"/>
      <c r="K56" t="s">
        <v>1970</v>
      </c>
      <c r="L56">
        <v>13</v>
      </c>
      <c r="M56">
        <v>15</v>
      </c>
    </row>
    <row r="57" spans="1:13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74</v>
      </c>
      <c r="G57" s="5">
        <f>SUM(B58+B59+B69)</f>
        <v>65</v>
      </c>
      <c r="H57" s="5">
        <f>SUM(B60+B70+B67)</f>
        <v>37</v>
      </c>
      <c r="I57" s="5">
        <f>SUM(B63+B64+B65+B71)</f>
        <v>70</v>
      </c>
      <c r="J57" s="5">
        <f>SUM(F57:I57)</f>
        <v>246</v>
      </c>
      <c r="K57" t="s">
        <v>1971</v>
      </c>
      <c r="L57">
        <v>105</v>
      </c>
    </row>
    <row r="58" spans="1:13" x14ac:dyDescent="0.25">
      <c r="A58" s="95" t="s">
        <v>1428</v>
      </c>
      <c r="B58" s="5">
        <v>20</v>
      </c>
      <c r="C58" s="5"/>
      <c r="D58" s="5"/>
      <c r="E58" s="5"/>
      <c r="F58" s="5" t="s">
        <v>1775</v>
      </c>
      <c r="G58" s="5"/>
      <c r="H58" s="5"/>
      <c r="I58" s="5"/>
      <c r="J58" s="5"/>
      <c r="L58">
        <f>SUM(L55:L57)</f>
        <v>252</v>
      </c>
      <c r="M58">
        <f>SUM(M55:M57)</f>
        <v>73</v>
      </c>
    </row>
    <row r="59" spans="1:13" x14ac:dyDescent="0.25">
      <c r="A59" s="95" t="s">
        <v>1449</v>
      </c>
      <c r="B59" s="5">
        <v>17</v>
      </c>
      <c r="C59" s="5"/>
      <c r="D59" s="5">
        <v>3</v>
      </c>
      <c r="E59" s="5"/>
      <c r="F59" s="5">
        <f>SUM(D54+D55+D56+D66+D68)</f>
        <v>0</v>
      </c>
      <c r="G59" s="5">
        <f>SUM(D57+D58+D59+D69)</f>
        <v>4</v>
      </c>
      <c r="H59" s="5">
        <f>SUM(D60+D67+D70)</f>
        <v>2</v>
      </c>
      <c r="I59" s="5">
        <f>SUM(D61+D62+D63+D64+D65+D71)</f>
        <v>0</v>
      </c>
      <c r="J59" s="5">
        <f>SUM(F59:I59)</f>
        <v>6</v>
      </c>
    </row>
    <row r="60" spans="1:13" x14ac:dyDescent="0.25">
      <c r="A60" s="95" t="s">
        <v>1488</v>
      </c>
      <c r="B60" s="5">
        <v>16</v>
      </c>
      <c r="C60" s="5"/>
      <c r="D60" s="5">
        <v>1</v>
      </c>
      <c r="E60" s="5"/>
      <c r="F60" s="5" t="s">
        <v>1776</v>
      </c>
      <c r="G60" s="5"/>
      <c r="H60" s="5"/>
      <c r="I60" s="5"/>
      <c r="J60" s="5"/>
    </row>
    <row r="61" spans="1:13" x14ac:dyDescent="0.25">
      <c r="A61" s="5" t="s">
        <v>1505</v>
      </c>
      <c r="B61" s="5"/>
      <c r="C61" s="5">
        <v>14</v>
      </c>
      <c r="D61" s="5"/>
      <c r="E61" s="5"/>
      <c r="F61" s="5">
        <f>SUM(F55+F57+F59)</f>
        <v>104</v>
      </c>
      <c r="G61" s="5">
        <f>SUM(G55+G57+G59)</f>
        <v>84</v>
      </c>
      <c r="H61" s="5">
        <f>SUM(H55+H57+H59)</f>
        <v>39</v>
      </c>
      <c r="I61" s="5">
        <f>SUM(I55+I57+I59)</f>
        <v>98</v>
      </c>
      <c r="J61" s="94">
        <f>SUM(F61:I61)</f>
        <v>325</v>
      </c>
    </row>
    <row r="62" spans="1:13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3" x14ac:dyDescent="0.25">
      <c r="A63" s="95" t="s">
        <v>1535</v>
      </c>
      <c r="B63" s="5">
        <v>12</v>
      </c>
      <c r="C63" s="5"/>
      <c r="D63" s="5"/>
      <c r="E63" s="5"/>
      <c r="F63" s="5"/>
      <c r="G63" s="5"/>
      <c r="H63" s="5"/>
      <c r="I63" s="5"/>
      <c r="J63" s="5"/>
    </row>
    <row r="64" spans="1:13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15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31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28</v>
      </c>
      <c r="C69" s="5"/>
      <c r="D69" s="5">
        <v>1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14</v>
      </c>
      <c r="C70" s="5"/>
      <c r="D70" s="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30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407</v>
      </c>
      <c r="C72" s="5">
        <f>SUM(C2:C71)</f>
        <v>1085</v>
      </c>
      <c r="D72" s="5">
        <f>SUM(D2:D71)</f>
        <v>27</v>
      </c>
      <c r="E72" s="5"/>
      <c r="F72" s="5"/>
      <c r="G72" s="5"/>
      <c r="H72" s="5"/>
      <c r="I72" s="5"/>
      <c r="J72" s="5">
        <f>SUM(B72+C72+D72)</f>
        <v>1519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72"/>
  <sheetViews>
    <sheetView workbookViewId="0">
      <pane ySplit="1" topLeftCell="A46" activePane="bottomLeft" state="frozen"/>
      <selection pane="bottomLeft" activeCell="K74" sqref="K74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25</v>
      </c>
      <c r="D2" s="24">
        <v>3</v>
      </c>
      <c r="E2" s="97" t="s">
        <v>7</v>
      </c>
      <c r="F2" s="24">
        <f>SUM(C2+C6+C9+C14+C17)</f>
        <v>124</v>
      </c>
      <c r="G2" s="24">
        <f>SUM(C3+C7+C10+C15+C18)</f>
        <v>119</v>
      </c>
      <c r="H2" s="24">
        <f>SUM(C4+C8+C12+C16+C19)</f>
        <v>109</v>
      </c>
      <c r="I2" s="24">
        <f>SUM(C5+C20)</f>
        <v>42</v>
      </c>
      <c r="J2" s="24">
        <f>SUM(F2+G2+H2+I2)</f>
        <v>394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22</v>
      </c>
      <c r="D4" s="5"/>
      <c r="E4" s="5"/>
      <c r="F4" s="5">
        <f>SUM(B6+B9+B2+B14+B17)</f>
        <v>12</v>
      </c>
      <c r="G4" s="5">
        <f>SUM(B3+B7+B11+B10+B15+B18)</f>
        <v>34</v>
      </c>
      <c r="H4" s="5">
        <f>SUM(B4+B8+B12+B13+B16+B19)</f>
        <v>13</v>
      </c>
      <c r="I4" s="5">
        <f>SUM(B5+B20)</f>
        <v>0</v>
      </c>
      <c r="J4" s="5">
        <f>SUM(F4+G4+H4+I4)</f>
        <v>59</v>
      </c>
    </row>
    <row r="5" spans="1:10" x14ac:dyDescent="0.25">
      <c r="A5" s="5">
        <v>141</v>
      </c>
      <c r="B5" s="5"/>
      <c r="C5" s="5">
        <v>26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4</v>
      </c>
      <c r="G6" s="5">
        <f>SUM(D7+D3+D10+D11+D15+D18)</f>
        <v>3</v>
      </c>
      <c r="H6" s="5">
        <f>SUM(D4+D8+D12+D13+D19+D16)</f>
        <v>3</v>
      </c>
      <c r="I6" s="5">
        <f>SUM(D5+D20)</f>
        <v>1</v>
      </c>
      <c r="J6" s="5">
        <f>SUM(F6+G6+H6+I6)</f>
        <v>11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5"/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23</v>
      </c>
      <c r="D8" s="5">
        <v>2</v>
      </c>
      <c r="E8" s="5"/>
      <c r="F8" s="5">
        <f>SUM(F2+F4+F6)</f>
        <v>140</v>
      </c>
      <c r="G8" s="5">
        <f>SUM(G2+G4+G6)</f>
        <v>156</v>
      </c>
      <c r="H8" s="5">
        <f>SUM(H2+H4+H6)</f>
        <v>125</v>
      </c>
      <c r="I8" s="5">
        <f>SUM(I2+I4+I6)</f>
        <v>43</v>
      </c>
      <c r="J8" s="94">
        <f>SUM(F8+G8+H8+I8)</f>
        <v>464</v>
      </c>
    </row>
    <row r="9" spans="1:10" x14ac:dyDescent="0.25">
      <c r="A9" s="5">
        <v>411</v>
      </c>
      <c r="B9" s="5">
        <v>6</v>
      </c>
      <c r="C9" s="5">
        <v>24</v>
      </c>
      <c r="D9" s="5">
        <v>1</v>
      </c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29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20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/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25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21</v>
      </c>
      <c r="D19" s="5">
        <v>1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16</v>
      </c>
      <c r="D20" s="98">
        <v>1</v>
      </c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25</v>
      </c>
      <c r="D21" s="24"/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23</v>
      </c>
      <c r="D22" s="5"/>
      <c r="E22" s="5"/>
      <c r="F22" s="5">
        <f>SUM(C21+C29+C30+C35+C41)</f>
        <v>124</v>
      </c>
      <c r="G22" s="5">
        <f>SUM(C22+C31+C36+C42)</f>
        <v>98</v>
      </c>
      <c r="H22" s="5">
        <f>SUM(C23+C32+C37+C38+C43)</f>
        <v>107</v>
      </c>
      <c r="I22" s="5">
        <f>SUM(C24+C33+C34+C39+C40+C44)</f>
        <v>123</v>
      </c>
      <c r="J22" s="5">
        <f>SUM(F22:I22)</f>
        <v>452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16</v>
      </c>
      <c r="H24" s="5">
        <f>SUM(B23+B32+B37+B38+B43)</f>
        <v>8</v>
      </c>
      <c r="I24" s="5">
        <f>SUM(B24+B28+B33+B34+B39+B40+B44)</f>
        <v>0</v>
      </c>
      <c r="J24" s="5">
        <f>SUM(F24:I24)</f>
        <v>33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0</v>
      </c>
      <c r="G26" s="5">
        <f>SUM(D22+D31+D36+D42)</f>
        <v>2</v>
      </c>
      <c r="H26" s="5">
        <f>SUM(D23+D32+D37+D38+D43)</f>
        <v>3</v>
      </c>
      <c r="I26" s="5">
        <f>SUM(D24+D33+D34+D39+D40+D44)</f>
        <v>3</v>
      </c>
      <c r="J26" s="5">
        <f>SUM(F26:I26)</f>
        <v>8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133</v>
      </c>
      <c r="G28" s="5">
        <f>SUM(G22+G24+G26)</f>
        <v>116</v>
      </c>
      <c r="H28" s="5">
        <f>SUM(H22+H24+H26)</f>
        <v>118</v>
      </c>
      <c r="I28" s="5">
        <f>SUM(I22+I24+I26)</f>
        <v>126</v>
      </c>
      <c r="J28" s="94">
        <f>SUM(F28:I28)</f>
        <v>493</v>
      </c>
    </row>
    <row r="29" spans="1:10" x14ac:dyDescent="0.25">
      <c r="A29" s="5">
        <v>711</v>
      </c>
      <c r="B29" s="5">
        <v>4</v>
      </c>
      <c r="C29" s="5">
        <v>25</v>
      </c>
      <c r="D29" s="5"/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5</v>
      </c>
      <c r="C31" s="5">
        <v>24</v>
      </c>
      <c r="D31" s="5">
        <v>2</v>
      </c>
      <c r="E31" s="5"/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23</v>
      </c>
      <c r="D32" s="5">
        <v>3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5</v>
      </c>
      <c r="C36" s="5">
        <v>26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22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22</v>
      </c>
      <c r="D40" s="5"/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25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25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25</v>
      </c>
      <c r="G46" s="5">
        <f>SUM(C47+C48)</f>
        <v>50</v>
      </c>
      <c r="H46" s="5">
        <f>SUM(C49+C50)</f>
        <v>49</v>
      </c>
      <c r="I46" s="5">
        <f>SUM(C52+C53)</f>
        <v>44</v>
      </c>
      <c r="J46" s="5">
        <f>SUM(F46:I46)</f>
        <v>168</v>
      </c>
    </row>
    <row r="47" spans="1:10" x14ac:dyDescent="0.25">
      <c r="A47" s="5">
        <v>321</v>
      </c>
      <c r="B47" s="5">
        <v>5</v>
      </c>
      <c r="C47" s="5">
        <v>25</v>
      </c>
      <c r="D47" s="5">
        <v>1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5</v>
      </c>
      <c r="C48" s="5">
        <v>25</v>
      </c>
      <c r="D48" s="5"/>
      <c r="E48" s="5"/>
      <c r="F48" s="5">
        <f>SUM(B45+B46)</f>
        <v>37</v>
      </c>
      <c r="G48" s="5">
        <f>SUM(B47+B48)</f>
        <v>10</v>
      </c>
      <c r="H48" s="5">
        <f>SUM(B49+B50+B51)</f>
        <v>16</v>
      </c>
      <c r="I48" s="5">
        <f>SUM(B53)</f>
        <v>0</v>
      </c>
      <c r="J48" s="5">
        <f>SUM(F48:I48)</f>
        <v>63</v>
      </c>
    </row>
    <row r="49" spans="1:10" x14ac:dyDescent="0.25">
      <c r="A49" s="5">
        <v>331</v>
      </c>
      <c r="B49" s="5"/>
      <c r="C49" s="5">
        <v>25</v>
      </c>
      <c r="D49" s="5">
        <v>1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24</v>
      </c>
      <c r="D50" s="5"/>
      <c r="E50" s="5"/>
      <c r="F50" s="5">
        <f>SUM(D45+D46)</f>
        <v>0</v>
      </c>
      <c r="G50" s="5">
        <f>SUM(D47+D48)</f>
        <v>1</v>
      </c>
      <c r="H50" s="5">
        <f>SUM(D49+D50+D51)</f>
        <v>1</v>
      </c>
      <c r="I50" s="5">
        <f>SUM(D52+D53)</f>
        <v>0</v>
      </c>
      <c r="J50" s="5">
        <f>SUM(F50:I50)</f>
        <v>2</v>
      </c>
    </row>
    <row r="51" spans="1:10" x14ac:dyDescent="0.25">
      <c r="A51" s="95">
        <v>333</v>
      </c>
      <c r="B51" s="5">
        <v>16</v>
      </c>
      <c r="C51" s="5"/>
      <c r="D51" s="5"/>
      <c r="E51" s="5"/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62</v>
      </c>
      <c r="G52" s="5">
        <f>SUM(G46+G48+G50)</f>
        <v>61</v>
      </c>
      <c r="H52" s="5">
        <f>SUM(H46+H48+H50)</f>
        <v>66</v>
      </c>
      <c r="I52" s="5">
        <f>SUM(I46+I48+I50)</f>
        <v>44</v>
      </c>
      <c r="J52" s="94">
        <f>SUM(F52:I52)</f>
        <v>233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19</v>
      </c>
      <c r="C55" s="5"/>
      <c r="D55" s="5"/>
      <c r="E55" s="5"/>
      <c r="F55" s="5">
        <f>SUM(C54+C66)</f>
        <v>30</v>
      </c>
      <c r="G55" s="5">
        <f>SUM(C57)</f>
        <v>15</v>
      </c>
      <c r="H55" s="5">
        <v>0</v>
      </c>
      <c r="I55" s="5">
        <f>SUM(C61+C62)</f>
        <v>28</v>
      </c>
      <c r="J55" s="5">
        <f>SUM(F55:I55)</f>
        <v>73</v>
      </c>
    </row>
    <row r="56" spans="1:10" x14ac:dyDescent="0.25">
      <c r="A56" s="95" t="s">
        <v>1395</v>
      </c>
      <c r="B56" s="5">
        <v>18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74</v>
      </c>
      <c r="G57" s="5">
        <f>SUM(B58+B59+B69)</f>
        <v>63</v>
      </c>
      <c r="H57" s="5">
        <f>SUM(B60+B70+B67)</f>
        <v>37</v>
      </c>
      <c r="I57" s="5">
        <f>SUM(B63+B64+B65+B71)</f>
        <v>71</v>
      </c>
      <c r="J57" s="5">
        <f>SUM(F57:I57)</f>
        <v>245</v>
      </c>
    </row>
    <row r="58" spans="1:10" x14ac:dyDescent="0.25">
      <c r="A58" s="95" t="s">
        <v>1428</v>
      </c>
      <c r="B58" s="5">
        <v>20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16</v>
      </c>
      <c r="C59" s="5"/>
      <c r="D59" s="5">
        <v>3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</row>
    <row r="60" spans="1:10" x14ac:dyDescent="0.25">
      <c r="A60" s="95" t="s">
        <v>1488</v>
      </c>
      <c r="B60" s="5">
        <v>17</v>
      </c>
      <c r="C60" s="5"/>
      <c r="D60" s="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14</v>
      </c>
      <c r="D61" s="5"/>
      <c r="E61" s="5"/>
      <c r="F61" s="5">
        <f>SUM(F55+F57+F59)</f>
        <v>104</v>
      </c>
      <c r="G61" s="5">
        <f>SUM(G55+G57+G59)</f>
        <v>83</v>
      </c>
      <c r="H61" s="5">
        <f>SUM(H55+H57+H59)</f>
        <v>39</v>
      </c>
      <c r="I61" s="5">
        <f>SUM(I55+I57+I59)</f>
        <v>99</v>
      </c>
      <c r="J61" s="94">
        <f>SUM(F61:I61)</f>
        <v>325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5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15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31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27</v>
      </c>
      <c r="C69" s="5"/>
      <c r="D69" s="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400</v>
      </c>
      <c r="C72" s="5">
        <f>SUM(C2:C71)</f>
        <v>1087</v>
      </c>
      <c r="D72" s="5">
        <f>SUM(D2:D71)</f>
        <v>28</v>
      </c>
      <c r="E72" s="5"/>
      <c r="F72" s="5"/>
      <c r="G72" s="5"/>
      <c r="H72" s="5"/>
      <c r="I72" s="5"/>
      <c r="J72" s="5">
        <f>SUM(B72+C72+D72)</f>
        <v>1515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72"/>
  <sheetViews>
    <sheetView workbookViewId="0">
      <pane ySplit="1" topLeftCell="A41" activePane="bottomLeft" state="frozen"/>
      <selection pane="bottomLeft" activeCell="L28" sqref="L28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25</v>
      </c>
      <c r="D2" s="24">
        <v>3</v>
      </c>
      <c r="E2" s="97" t="s">
        <v>7</v>
      </c>
      <c r="F2" s="24">
        <f>SUM(C2+C6+C9+C14+C17)</f>
        <v>124</v>
      </c>
      <c r="G2" s="24">
        <f>SUM(C3+C7+C10+C15+C18)</f>
        <v>120</v>
      </c>
      <c r="H2" s="24">
        <f>SUM(C4+C8+C12+C16+C19)</f>
        <v>107</v>
      </c>
      <c r="I2" s="24">
        <f>SUM(C5+C20)</f>
        <v>42</v>
      </c>
      <c r="J2" s="24">
        <f>SUM(F2+G2+H2+I2)</f>
        <v>393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22</v>
      </c>
      <c r="D4" s="5"/>
      <c r="E4" s="5"/>
      <c r="F4" s="5">
        <f>SUM(B6+B9+B2+B14+B17)</f>
        <v>13</v>
      </c>
      <c r="G4" s="5">
        <f>SUM(B3+B7+B11+B10+B15+B18)</f>
        <v>34</v>
      </c>
      <c r="H4" s="5">
        <f>SUM(B4+B8+B12+B13+B16+B19)</f>
        <v>13</v>
      </c>
      <c r="I4" s="5">
        <f>SUM(B5+B20)</f>
        <v>0</v>
      </c>
      <c r="J4" s="5">
        <f>SUM(F4+G4+H4+I4)</f>
        <v>60</v>
      </c>
    </row>
    <row r="5" spans="1:10" x14ac:dyDescent="0.25">
      <c r="A5" s="5">
        <v>141</v>
      </c>
      <c r="B5" s="5"/>
      <c r="C5" s="5">
        <v>26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4</v>
      </c>
      <c r="G6" s="5">
        <f>SUM(D7+D3+D10+D11+D15+D18)</f>
        <v>4</v>
      </c>
      <c r="H6" s="5">
        <f>SUM(D4+D8+D12+D13+D19+D16)</f>
        <v>5</v>
      </c>
      <c r="I6" s="5">
        <f>SUM(D5+D20)</f>
        <v>1</v>
      </c>
      <c r="J6" s="5">
        <f>SUM(F6+G6+H6+I6)</f>
        <v>14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22</v>
      </c>
      <c r="D8" s="5">
        <v>3</v>
      </c>
      <c r="E8" s="5"/>
      <c r="F8" s="5">
        <f>SUM(F2+F4+F6)</f>
        <v>141</v>
      </c>
      <c r="G8" s="5">
        <f>SUM(G2+G4+G6)</f>
        <v>158</v>
      </c>
      <c r="H8" s="5">
        <f>SUM(H2+H4+H6)</f>
        <v>125</v>
      </c>
      <c r="I8" s="5">
        <f>SUM(I2+I4+I6)</f>
        <v>43</v>
      </c>
      <c r="J8" s="94">
        <f>SUM(F8+G8+H8+I8)</f>
        <v>467</v>
      </c>
    </row>
    <row r="9" spans="1:10" x14ac:dyDescent="0.25">
      <c r="A9" s="5">
        <v>411</v>
      </c>
      <c r="B9" s="5">
        <v>6</v>
      </c>
      <c r="C9" s="5">
        <v>24</v>
      </c>
      <c r="D9" s="5">
        <v>1</v>
      </c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29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25</v>
      </c>
      <c r="D18" s="5">
        <v>1</v>
      </c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20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16</v>
      </c>
      <c r="D20" s="98">
        <v>1</v>
      </c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25</v>
      </c>
      <c r="D21" s="24"/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23</v>
      </c>
      <c r="D22" s="5"/>
      <c r="E22" s="5"/>
      <c r="F22" s="5">
        <f>SUM(C21+C29+C30+C35+C41)</f>
        <v>124</v>
      </c>
      <c r="G22" s="5">
        <f>SUM(C22+C31+C36+C42)</f>
        <v>98</v>
      </c>
      <c r="H22" s="5">
        <f>SUM(C23+C32+C37+C38+C43)</f>
        <v>106</v>
      </c>
      <c r="I22" s="5">
        <f>SUM(C24+C33+C34+C39+C40+C44)</f>
        <v>123</v>
      </c>
      <c r="J22" s="5">
        <f>SUM(F22:I22)</f>
        <v>451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16</v>
      </c>
      <c r="H24" s="5">
        <f>SUM(B23+B32+B37+B38+B43)</f>
        <v>8</v>
      </c>
      <c r="I24" s="5">
        <f>SUM(B24+B28+B33+B34+B39+B40+B44)</f>
        <v>0</v>
      </c>
      <c r="J24" s="5">
        <f>SUM(F24:I24)</f>
        <v>33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0</v>
      </c>
      <c r="G26" s="5">
        <f>SUM(D22+D31+D36+D42)</f>
        <v>2</v>
      </c>
      <c r="H26" s="5">
        <f>SUM(D23+D32+D37+D38+D43)</f>
        <v>3</v>
      </c>
      <c r="I26" s="5">
        <f>SUM(D24+D33+D34+D39+D40+D44)</f>
        <v>3</v>
      </c>
      <c r="J26" s="5">
        <f>SUM(F26:I26)</f>
        <v>8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133</v>
      </c>
      <c r="G28" s="5">
        <f>SUM(G22+G24+G26)</f>
        <v>116</v>
      </c>
      <c r="H28" s="5">
        <f>SUM(H22+H24+H26)</f>
        <v>117</v>
      </c>
      <c r="I28" s="5">
        <f>SUM(I22+I24+I26)</f>
        <v>126</v>
      </c>
      <c r="J28" s="94">
        <f>SUM(F28:I28)</f>
        <v>492</v>
      </c>
    </row>
    <row r="29" spans="1:10" x14ac:dyDescent="0.25">
      <c r="A29" s="5">
        <v>711</v>
      </c>
      <c r="B29" s="5">
        <v>4</v>
      </c>
      <c r="C29" s="5">
        <v>25</v>
      </c>
      <c r="D29" s="5"/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5</v>
      </c>
      <c r="C31" s="5">
        <v>24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22</v>
      </c>
      <c r="D32" s="5">
        <v>3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5</v>
      </c>
      <c r="C36" s="5">
        <v>26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22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22</v>
      </c>
      <c r="D40" s="5"/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25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23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23</v>
      </c>
      <c r="G46" s="5">
        <f>SUM(C47+C48)</f>
        <v>48</v>
      </c>
      <c r="H46" s="5">
        <f>SUM(C49+C50)</f>
        <v>48</v>
      </c>
      <c r="I46" s="5">
        <f>SUM(C52+C53)</f>
        <v>44</v>
      </c>
      <c r="J46" s="5">
        <f>SUM(F46:I46)</f>
        <v>163</v>
      </c>
    </row>
    <row r="47" spans="1:10" x14ac:dyDescent="0.25">
      <c r="A47" s="5">
        <v>321</v>
      </c>
      <c r="B47" s="5">
        <v>5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5</v>
      </c>
      <c r="C48" s="5">
        <v>24</v>
      </c>
      <c r="D48" s="5">
        <v>1</v>
      </c>
      <c r="E48" s="5"/>
      <c r="F48" s="5">
        <f>SUM(B45+B46)</f>
        <v>37</v>
      </c>
      <c r="G48" s="5">
        <f>SUM(B47+B48)</f>
        <v>10</v>
      </c>
      <c r="H48" s="5">
        <f>SUM(B49+B50+B51)</f>
        <v>14</v>
      </c>
      <c r="I48" s="5">
        <f>SUM(B53)</f>
        <v>0</v>
      </c>
      <c r="J48" s="5">
        <f>SUM(F48:I48)</f>
        <v>61</v>
      </c>
    </row>
    <row r="49" spans="1:10" x14ac:dyDescent="0.25">
      <c r="A49" s="5">
        <v>331</v>
      </c>
      <c r="B49" s="5"/>
      <c r="C49" s="5">
        <v>25</v>
      </c>
      <c r="D49" s="5">
        <v>1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23</v>
      </c>
      <c r="D50" s="5">
        <v>1</v>
      </c>
      <c r="E50" s="5"/>
      <c r="F50" s="5">
        <f>SUM(D45+D46)</f>
        <v>0</v>
      </c>
      <c r="G50" s="5">
        <f>SUM(D47+D48)</f>
        <v>3</v>
      </c>
      <c r="H50" s="5">
        <f>SUM(D49+D50+D51)</f>
        <v>3</v>
      </c>
      <c r="I50" s="5">
        <f>SUM(D52+D53)</f>
        <v>0</v>
      </c>
      <c r="J50" s="5">
        <f>SUM(F50:I50)</f>
        <v>6</v>
      </c>
    </row>
    <row r="51" spans="1:10" x14ac:dyDescent="0.25">
      <c r="A51" s="95">
        <v>333</v>
      </c>
      <c r="B51" s="5">
        <v>14</v>
      </c>
      <c r="C51" s="5"/>
      <c r="D51" s="95">
        <v>1</v>
      </c>
      <c r="E51" s="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60</v>
      </c>
      <c r="G52" s="5">
        <f>SUM(G46+G48+G50)</f>
        <v>61</v>
      </c>
      <c r="H52" s="5">
        <f>SUM(H46+H48+H50)</f>
        <v>65</v>
      </c>
      <c r="I52" s="5">
        <f>SUM(I46+I48+I50)</f>
        <v>44</v>
      </c>
      <c r="J52" s="94">
        <f>SUM(F52:I52)</f>
        <v>230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19</v>
      </c>
      <c r="C55" s="5"/>
      <c r="D55" s="5"/>
      <c r="E55" s="5"/>
      <c r="F55" s="5">
        <f>SUM(C54+C66)</f>
        <v>30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72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76</v>
      </c>
      <c r="G57" s="5">
        <f>SUM(B58+B59+B69)</f>
        <v>61</v>
      </c>
      <c r="H57" s="5">
        <f>SUM(B60+B70+B67)</f>
        <v>37</v>
      </c>
      <c r="I57" s="5">
        <f>SUM(B63+B64+B65+B71)</f>
        <v>71</v>
      </c>
      <c r="J57" s="5">
        <f>SUM(F57:I57)</f>
        <v>245</v>
      </c>
    </row>
    <row r="58" spans="1:10" x14ac:dyDescent="0.25">
      <c r="A58" s="95" t="s">
        <v>1428</v>
      </c>
      <c r="B58" s="5">
        <v>20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15</v>
      </c>
      <c r="C59" s="5"/>
      <c r="D59" s="95">
        <v>3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</row>
    <row r="60" spans="1:10" x14ac:dyDescent="0.25">
      <c r="A60" s="95" t="s">
        <v>1488</v>
      </c>
      <c r="B60" s="5">
        <v>17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106</v>
      </c>
      <c r="G61" s="5">
        <f>SUM(G55+G57+G59)</f>
        <v>81</v>
      </c>
      <c r="H61" s="5">
        <f>SUM(H55+H57+H59)</f>
        <v>39</v>
      </c>
      <c r="I61" s="5">
        <f>SUM(I55+I57+I59)</f>
        <v>98</v>
      </c>
      <c r="J61" s="94">
        <f>SUM(F61:I61)</f>
        <v>324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5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15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31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26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399</v>
      </c>
      <c r="C72" s="5">
        <f>SUM(C2:C71)</f>
        <v>1079</v>
      </c>
      <c r="D72" s="5">
        <f>SUM(D2:D71)</f>
        <v>35</v>
      </c>
      <c r="E72" s="5"/>
      <c r="F72" s="5"/>
      <c r="G72" s="5"/>
      <c r="H72" s="5"/>
      <c r="I72" s="5"/>
      <c r="J72" s="5">
        <f>SUM(B72+C72+D72)</f>
        <v>1513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72"/>
  <sheetViews>
    <sheetView workbookViewId="0">
      <pane ySplit="1" topLeftCell="A40" activePane="bottomLeft" state="frozen"/>
      <selection pane="bottomLeft" activeCell="L55" sqref="L55:P59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25</v>
      </c>
      <c r="D2" s="24">
        <v>3</v>
      </c>
      <c r="E2" s="97" t="s">
        <v>7</v>
      </c>
      <c r="F2" s="24">
        <f>SUM(C2+C6+C9+C14+C17)</f>
        <v>124</v>
      </c>
      <c r="G2" s="24">
        <f>SUM(C3+C7+C10+C15+C18)</f>
        <v>120</v>
      </c>
      <c r="H2" s="24">
        <f>SUM(C4+C8+C12+C16+C19)</f>
        <v>106</v>
      </c>
      <c r="I2" s="24">
        <f>SUM(C5+C20)</f>
        <v>41</v>
      </c>
      <c r="J2" s="24">
        <f>SUM(F2+G2+H2+I2)</f>
        <v>391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22</v>
      </c>
      <c r="D4" s="5"/>
      <c r="E4" s="5"/>
      <c r="F4" s="5">
        <f>SUM(B6+B9+B2+B14+B17)</f>
        <v>13</v>
      </c>
      <c r="G4" s="5">
        <f>SUM(B3+B7+B11+B10+B15+B18)</f>
        <v>34</v>
      </c>
      <c r="H4" s="5">
        <f>SUM(B4+B8+B12+B13+B16+B19)</f>
        <v>13</v>
      </c>
      <c r="I4" s="5">
        <f>SUM(B5+B20)</f>
        <v>0</v>
      </c>
      <c r="J4" s="5">
        <f>SUM(F4+G4+H4+I4)</f>
        <v>60</v>
      </c>
    </row>
    <row r="5" spans="1:10" x14ac:dyDescent="0.25">
      <c r="A5" s="5">
        <v>141</v>
      </c>
      <c r="B5" s="5"/>
      <c r="C5" s="5">
        <v>25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4</v>
      </c>
      <c r="G6" s="5">
        <f>SUM(D7+D3+D10+D11+D15+D18)</f>
        <v>4</v>
      </c>
      <c r="H6" s="5">
        <f>SUM(D4+D8+D12+D13+D19+D16)</f>
        <v>5</v>
      </c>
      <c r="I6" s="5">
        <f>SUM(D5+D20)</f>
        <v>1</v>
      </c>
      <c r="J6" s="5">
        <f>SUM(F6+G6+H6+I6)</f>
        <v>14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141</v>
      </c>
      <c r="G8" s="5">
        <f>SUM(G2+G4+G6)</f>
        <v>158</v>
      </c>
      <c r="H8" s="5">
        <f>SUM(H2+H4+H6)</f>
        <v>124</v>
      </c>
      <c r="I8" s="5">
        <f>SUM(I2+I4+I6)</f>
        <v>42</v>
      </c>
      <c r="J8" s="94">
        <f>SUM(F8+G8+H8+I8)</f>
        <v>465</v>
      </c>
    </row>
    <row r="9" spans="1:10" x14ac:dyDescent="0.25">
      <c r="A9" s="5">
        <v>411</v>
      </c>
      <c r="B9" s="5">
        <v>6</v>
      </c>
      <c r="C9" s="5">
        <v>24</v>
      </c>
      <c r="D9" s="5">
        <v>1</v>
      </c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29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25</v>
      </c>
      <c r="D18" s="5">
        <v>1</v>
      </c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20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16</v>
      </c>
      <c r="D20" s="98">
        <v>1</v>
      </c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25</v>
      </c>
      <c r="D21" s="24"/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123</v>
      </c>
      <c r="G22" s="5">
        <f>SUM(C22+C31+C36+C42)</f>
        <v>97</v>
      </c>
      <c r="H22" s="5">
        <f>SUM(C23+C32+C37+C38+C43)</f>
        <v>104</v>
      </c>
      <c r="I22" s="5">
        <f>SUM(C24+C33+C34+C39+C40+C44)</f>
        <v>122</v>
      </c>
      <c r="J22" s="5">
        <f>SUM(F22:I22)</f>
        <v>446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16</v>
      </c>
      <c r="H24" s="5">
        <f>SUM(B23+B32+B37+B38+B43)</f>
        <v>8</v>
      </c>
      <c r="I24" s="5">
        <f>SUM(B24+B28+B33+B34+B39+B40+B44)</f>
        <v>0</v>
      </c>
      <c r="J24" s="5">
        <f>SUM(F24:I24)</f>
        <v>33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1</v>
      </c>
      <c r="G26" s="5">
        <f>SUM(D22+D31+D36+D42)</f>
        <v>2</v>
      </c>
      <c r="H26" s="5">
        <f>SUM(D23+D32+D37+D38+D43)</f>
        <v>3</v>
      </c>
      <c r="I26" s="5">
        <f>SUM(D24+D33+D34+D39+D40+D44)</f>
        <v>4</v>
      </c>
      <c r="J26" s="5">
        <f>SUM(F26:I26)</f>
        <v>10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133</v>
      </c>
      <c r="G28" s="5">
        <f>SUM(G22+G24+G26)</f>
        <v>115</v>
      </c>
      <c r="H28" s="5">
        <f>SUM(H22+H24+H26)</f>
        <v>115</v>
      </c>
      <c r="I28" s="5">
        <f>SUM(I22+I24+I26)</f>
        <v>126</v>
      </c>
      <c r="J28" s="94">
        <f>SUM(F28:I28)</f>
        <v>489</v>
      </c>
    </row>
    <row r="29" spans="1:10" x14ac:dyDescent="0.25">
      <c r="A29" s="5">
        <v>711</v>
      </c>
      <c r="B29" s="5">
        <v>4</v>
      </c>
      <c r="C29" s="5">
        <v>24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5</v>
      </c>
      <c r="C31" s="5">
        <v>24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20</v>
      </c>
      <c r="D32" s="5">
        <v>3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5</v>
      </c>
      <c r="C36" s="5">
        <v>26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22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25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23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23</v>
      </c>
      <c r="G46" s="5">
        <f>SUM(C47+C48)</f>
        <v>48</v>
      </c>
      <c r="H46" s="5">
        <f>SUM(C49+C50)</f>
        <v>47</v>
      </c>
      <c r="I46" s="5">
        <f>SUM(C52+C53)</f>
        <v>44</v>
      </c>
      <c r="J46" s="5">
        <f>SUM(F46:I46)</f>
        <v>162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5</v>
      </c>
      <c r="C48" s="5">
        <v>24</v>
      </c>
      <c r="D48" s="5">
        <v>1</v>
      </c>
      <c r="E48" s="5"/>
      <c r="F48" s="5">
        <f>SUM(B45+B46)</f>
        <v>37</v>
      </c>
      <c r="G48" s="5">
        <f>SUM(B47+B48)</f>
        <v>9</v>
      </c>
      <c r="H48" s="5">
        <f>SUM(B49+B50+B51)</f>
        <v>14</v>
      </c>
      <c r="I48" s="5">
        <f>SUM(B53)</f>
        <v>0</v>
      </c>
      <c r="J48" s="5">
        <f>SUM(F48:I48)</f>
        <v>60</v>
      </c>
    </row>
    <row r="49" spans="1:16" x14ac:dyDescent="0.25">
      <c r="A49" s="5">
        <v>331</v>
      </c>
      <c r="B49" s="5"/>
      <c r="C49" s="5">
        <v>24</v>
      </c>
      <c r="D49" s="5">
        <v>1</v>
      </c>
      <c r="E49" s="5"/>
      <c r="F49" s="5" t="s">
        <v>1775</v>
      </c>
      <c r="G49" s="5"/>
      <c r="H49" s="5"/>
      <c r="I49" s="5"/>
      <c r="J49" s="5"/>
    </row>
    <row r="50" spans="1:16" x14ac:dyDescent="0.25">
      <c r="A50" s="5">
        <v>332</v>
      </c>
      <c r="B50" s="5"/>
      <c r="C50" s="5">
        <v>23</v>
      </c>
      <c r="D50" s="5">
        <v>1</v>
      </c>
      <c r="E50" s="5"/>
      <c r="F50" s="5">
        <f>SUM(D45+D46)</f>
        <v>0</v>
      </c>
      <c r="G50" s="5">
        <f>SUM(D47+D48)</f>
        <v>3</v>
      </c>
      <c r="H50" s="5">
        <f>SUM(D49+D50+D51)</f>
        <v>3</v>
      </c>
      <c r="I50" s="5">
        <f>SUM(D52+D53)</f>
        <v>0</v>
      </c>
      <c r="J50" s="5">
        <f>SUM(F50:I50)</f>
        <v>6</v>
      </c>
    </row>
    <row r="51" spans="1:16" x14ac:dyDescent="0.25">
      <c r="A51" s="95">
        <v>333</v>
      </c>
      <c r="B51" s="5">
        <v>14</v>
      </c>
      <c r="C51" s="5"/>
      <c r="D51" s="95">
        <v>1</v>
      </c>
      <c r="E51" s="5" t="s">
        <v>1883</v>
      </c>
      <c r="F51" s="5" t="s">
        <v>1776</v>
      </c>
      <c r="G51" s="5"/>
      <c r="H51" s="5"/>
      <c r="I51" s="5"/>
      <c r="J51" s="5"/>
    </row>
    <row r="52" spans="1:16" x14ac:dyDescent="0.25">
      <c r="A52" s="5">
        <v>341</v>
      </c>
      <c r="B52" s="5"/>
      <c r="C52" s="5">
        <v>20</v>
      </c>
      <c r="D52" s="5"/>
      <c r="E52" s="5"/>
      <c r="F52" s="5">
        <f>SUM(F46+F48+F50)</f>
        <v>60</v>
      </c>
      <c r="G52" s="5">
        <f>SUM(G46+G48+G50)</f>
        <v>60</v>
      </c>
      <c r="H52" s="5">
        <f>SUM(H46+H48+H50)</f>
        <v>64</v>
      </c>
      <c r="I52" s="5">
        <f>SUM(I46+I48+I50)</f>
        <v>44</v>
      </c>
      <c r="J52" s="94">
        <f>SUM(F52:I52)</f>
        <v>228</v>
      </c>
    </row>
    <row r="53" spans="1:16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6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6" x14ac:dyDescent="0.25">
      <c r="A55" s="95" t="s">
        <v>1396</v>
      </c>
      <c r="B55" s="5">
        <v>20</v>
      </c>
      <c r="C55" s="5"/>
      <c r="D55" s="5"/>
      <c r="E55" s="5"/>
      <c r="F55" s="5">
        <f>SUM(C54+C66)</f>
        <v>28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70</v>
      </c>
      <c r="M55" t="s">
        <v>1969</v>
      </c>
      <c r="N55" t="s">
        <v>1846</v>
      </c>
      <c r="O55" t="s">
        <v>1969</v>
      </c>
      <c r="P55" t="s">
        <v>1846</v>
      </c>
    </row>
    <row r="56" spans="1:16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  <c r="L56" t="s">
        <v>1968</v>
      </c>
      <c r="M56">
        <v>134</v>
      </c>
      <c r="N56">
        <v>58</v>
      </c>
      <c r="O56">
        <v>136</v>
      </c>
      <c r="P56">
        <v>57</v>
      </c>
    </row>
    <row r="57" spans="1:16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75</v>
      </c>
      <c r="G57" s="5">
        <f>SUM(B58+B59+B69)</f>
        <v>63</v>
      </c>
      <c r="H57" s="5">
        <f>SUM(B60+B70+B67)</f>
        <v>37</v>
      </c>
      <c r="I57" s="5">
        <f>SUM(B63+B64+B65+B71)</f>
        <v>71</v>
      </c>
      <c r="J57" s="5">
        <f>SUM(F57:I57)</f>
        <v>246</v>
      </c>
      <c r="L57" t="s">
        <v>1970</v>
      </c>
      <c r="M57">
        <v>13</v>
      </c>
      <c r="N57">
        <v>15</v>
      </c>
      <c r="O57">
        <v>13</v>
      </c>
      <c r="P57">
        <v>13</v>
      </c>
    </row>
    <row r="58" spans="1:16" x14ac:dyDescent="0.25">
      <c r="A58" s="95" t="s">
        <v>1428</v>
      </c>
      <c r="B58" s="5">
        <v>20</v>
      </c>
      <c r="C58" s="5"/>
      <c r="D58" s="5"/>
      <c r="E58" s="5"/>
      <c r="F58" s="5" t="s">
        <v>1775</v>
      </c>
      <c r="G58" s="5"/>
      <c r="H58" s="5"/>
      <c r="I58" s="5"/>
      <c r="J58" s="5"/>
      <c r="L58" t="s">
        <v>1971</v>
      </c>
      <c r="M58">
        <v>105</v>
      </c>
      <c r="O58">
        <f>B68+B69+B70+B71+D69+D70</f>
        <v>104</v>
      </c>
    </row>
    <row r="59" spans="1:16" x14ac:dyDescent="0.25">
      <c r="A59" s="95" t="s">
        <v>1449</v>
      </c>
      <c r="B59" s="5">
        <v>15</v>
      </c>
      <c r="C59" s="5"/>
      <c r="D59" s="95">
        <v>3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  <c r="M59">
        <f>SUM(M56:M58)</f>
        <v>252</v>
      </c>
      <c r="N59">
        <f>SUM(N56:N58)</f>
        <v>73</v>
      </c>
      <c r="O59">
        <f>SUM(O56:O58)</f>
        <v>253</v>
      </c>
      <c r="P59">
        <f>SUM(P56:P58)</f>
        <v>70</v>
      </c>
    </row>
    <row r="60" spans="1:16" x14ac:dyDescent="0.25">
      <c r="A60" s="95" t="s">
        <v>1488</v>
      </c>
      <c r="B60" s="5">
        <v>17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6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103</v>
      </c>
      <c r="G61" s="5">
        <f>SUM(G55+G57+G59)</f>
        <v>83</v>
      </c>
      <c r="H61" s="5">
        <f>SUM(H55+H57+H59)</f>
        <v>39</v>
      </c>
      <c r="I61" s="5">
        <f>SUM(I55+I57+I59)</f>
        <v>98</v>
      </c>
      <c r="J61" s="94">
        <f>SUM(F61:I61)</f>
        <v>323</v>
      </c>
    </row>
    <row r="62" spans="1:16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6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6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13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29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28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399</v>
      </c>
      <c r="C72" s="5">
        <f>SUM(C2:C71)</f>
        <v>1069</v>
      </c>
      <c r="D72" s="5">
        <f>SUM(D2:D71)</f>
        <v>37</v>
      </c>
      <c r="E72" s="5"/>
      <c r="F72" s="5"/>
      <c r="G72" s="5"/>
      <c r="H72" s="5"/>
      <c r="I72" s="5"/>
      <c r="J72" s="5">
        <f>SUM(B72+C72+D72)</f>
        <v>1505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72"/>
  <sheetViews>
    <sheetView workbookViewId="0">
      <pane ySplit="1" topLeftCell="A44" activePane="bottomLeft" state="frozen"/>
      <selection pane="bottomLeft" activeCell="L55" sqref="L55:Q60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27</v>
      </c>
      <c r="D2" s="24">
        <v>1</v>
      </c>
      <c r="E2" s="97" t="s">
        <v>7</v>
      </c>
      <c r="F2" s="24">
        <f>SUM(C2+C6+C9+C14+C17)</f>
        <v>127</v>
      </c>
      <c r="G2" s="24">
        <f>SUM(C3+C7+C10+C15+C18)</f>
        <v>120</v>
      </c>
      <c r="H2" s="24">
        <f>SUM(C4+C8+C12+C16+C19)</f>
        <v>104</v>
      </c>
      <c r="I2" s="24">
        <f>SUM(C5+C20)</f>
        <v>42</v>
      </c>
      <c r="J2" s="24">
        <f>SUM(F2+G2+H2+I2)</f>
        <v>393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21</v>
      </c>
      <c r="D4" s="5"/>
      <c r="E4" s="5"/>
      <c r="F4" s="5">
        <f>SUM(B6+B9+B2+B14+B17)</f>
        <v>13</v>
      </c>
      <c r="G4" s="5">
        <f>SUM(B3+B7+B11+B10+B15+B18)</f>
        <v>34</v>
      </c>
      <c r="H4" s="5">
        <f>SUM(B4+B8+B12+B13+B16+B19)</f>
        <v>13</v>
      </c>
      <c r="I4" s="5">
        <f>SUM(B5+B20)</f>
        <v>0</v>
      </c>
      <c r="J4" s="5">
        <f>SUM(F4+G4+H4+I4)</f>
        <v>60</v>
      </c>
    </row>
    <row r="5" spans="1:10" x14ac:dyDescent="0.25">
      <c r="A5" s="5">
        <v>141</v>
      </c>
      <c r="B5" s="5"/>
      <c r="C5" s="5">
        <v>25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1</v>
      </c>
      <c r="G6" s="5">
        <f>SUM(D7+D3+D10+D11+D15+D18)</f>
        <v>3</v>
      </c>
      <c r="H6" s="5">
        <f>SUM(D4+D8+D12+D13+D19+D16)</f>
        <v>5</v>
      </c>
      <c r="I6" s="5">
        <f>SUM(D5+D20)</f>
        <v>0</v>
      </c>
      <c r="J6" s="5">
        <f>SUM(F6+G6+H6+I6)</f>
        <v>9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141</v>
      </c>
      <c r="G8" s="5">
        <f>SUM(G2+G4+G6)</f>
        <v>157</v>
      </c>
      <c r="H8" s="5">
        <f>SUM(H2+H4+H6)</f>
        <v>122</v>
      </c>
      <c r="I8" s="5">
        <f>SUM(I2+I4+I6)</f>
        <v>42</v>
      </c>
      <c r="J8" s="94">
        <f>SUM(F8+G8+H8+I8)</f>
        <v>462</v>
      </c>
    </row>
    <row r="9" spans="1:10" x14ac:dyDescent="0.25">
      <c r="A9" s="5">
        <v>411</v>
      </c>
      <c r="B9" s="5">
        <v>6</v>
      </c>
      <c r="C9" s="5">
        <v>25</v>
      </c>
      <c r="D9" s="5"/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29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25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25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24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119</v>
      </c>
      <c r="G22" s="5">
        <f>SUM(C22+C31+C36+C42)</f>
        <v>94</v>
      </c>
      <c r="H22" s="5">
        <f>SUM(C23+C32+C37+C38+C43)</f>
        <v>105</v>
      </c>
      <c r="I22" s="5">
        <f>SUM(C24+C33+C34+C39+C40+C44)</f>
        <v>122</v>
      </c>
      <c r="J22" s="5">
        <f>SUM(F22:I22)</f>
        <v>440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14</v>
      </c>
      <c r="H24" s="5">
        <f>SUM(B23+B32+B37+B38+B43)</f>
        <v>8</v>
      </c>
      <c r="I24" s="5">
        <f>SUM(B24+B28+B33+B34+B39+B40+B44)</f>
        <v>0</v>
      </c>
      <c r="J24" s="5">
        <f>SUM(F24:I24)</f>
        <v>31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2</v>
      </c>
      <c r="H26" s="5">
        <f>SUM(D23+D32+D37+D38+D43)</f>
        <v>2</v>
      </c>
      <c r="I26" s="5">
        <f>SUM(D24+D33+D34+D39+D40+D44)</f>
        <v>4</v>
      </c>
      <c r="J26" s="5">
        <f>SUM(F26:I26)</f>
        <v>10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130</v>
      </c>
      <c r="G28" s="5">
        <f>SUM(G22+G24+G26)</f>
        <v>110</v>
      </c>
      <c r="H28" s="5">
        <f>SUM(H22+H24+H26)</f>
        <v>115</v>
      </c>
      <c r="I28" s="5">
        <f>SUM(I22+I24+I26)</f>
        <v>126</v>
      </c>
      <c r="J28" s="94">
        <f>SUM(F28:I28)</f>
        <v>481</v>
      </c>
    </row>
    <row r="29" spans="1:10" x14ac:dyDescent="0.25">
      <c r="A29" s="5">
        <v>711</v>
      </c>
      <c r="B29" s="5">
        <v>4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5</v>
      </c>
      <c r="C31" s="5">
        <v>22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>
        <v>2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25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22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23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23</v>
      </c>
      <c r="G46" s="5">
        <f>SUM(C47+C48)</f>
        <v>47</v>
      </c>
      <c r="H46" s="5">
        <f>SUM(C49+C50)</f>
        <v>45</v>
      </c>
      <c r="I46" s="5">
        <f>SUM(C52+C53)</f>
        <v>44</v>
      </c>
      <c r="J46" s="5">
        <f>SUM(F46:I46)</f>
        <v>159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5</v>
      </c>
      <c r="C48" s="5">
        <v>23</v>
      </c>
      <c r="D48" s="5">
        <v>2</v>
      </c>
      <c r="E48" s="5"/>
      <c r="F48" s="5">
        <f>SUM(B45+B46)</f>
        <v>37</v>
      </c>
      <c r="G48" s="5">
        <f>SUM(B47+B48)</f>
        <v>9</v>
      </c>
      <c r="H48" s="5">
        <f>SUM(B49+B50+B51)</f>
        <v>14</v>
      </c>
      <c r="I48" s="5">
        <f>SUM(B53)</f>
        <v>0</v>
      </c>
      <c r="J48" s="5">
        <f>SUM(F48:I48)</f>
        <v>60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22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5">
        <v>1</v>
      </c>
      <c r="E51" s="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60</v>
      </c>
      <c r="G52" s="5">
        <f>SUM(G46+G48+G50)</f>
        <v>60</v>
      </c>
      <c r="H52" s="5">
        <f>SUM(H46+H48+H50)</f>
        <v>63</v>
      </c>
      <c r="I52" s="5">
        <f>SUM(I46+I48+I50)</f>
        <v>44</v>
      </c>
      <c r="J52" s="94">
        <f>SUM(F52:I52)</f>
        <v>227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20</v>
      </c>
      <c r="C55" s="5"/>
      <c r="D55" s="5"/>
      <c r="E55" s="5"/>
      <c r="F55" s="5">
        <f>SUM(C54+C66)</f>
        <v>28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70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76</v>
      </c>
      <c r="G57" s="5">
        <f>SUM(B58+B59+B69)</f>
        <v>62</v>
      </c>
      <c r="H57" s="5">
        <f>SUM(B60+B70+B67)</f>
        <v>37</v>
      </c>
      <c r="I57" s="5">
        <f>SUM(B63+B64+B65+B71)</f>
        <v>71</v>
      </c>
      <c r="J57" s="5">
        <f>SUM(F57:I57)</f>
        <v>246</v>
      </c>
    </row>
    <row r="58" spans="1:10" x14ac:dyDescent="0.25">
      <c r="A58" s="95" t="s">
        <v>1428</v>
      </c>
      <c r="B58" s="5">
        <v>18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15</v>
      </c>
      <c r="C59" s="5"/>
      <c r="D59" s="95">
        <v>2</v>
      </c>
      <c r="E59" s="5"/>
      <c r="F59" s="5">
        <f>SUM(D54+D55+D56+D66+D68)</f>
        <v>0</v>
      </c>
      <c r="G59" s="5">
        <f>SUM(D57+D58+D59+D69)</f>
        <v>4</v>
      </c>
      <c r="H59" s="5">
        <f>SUM(D60+D67+D70)</f>
        <v>2</v>
      </c>
      <c r="I59" s="5">
        <f>SUM(D61+D62+D63+D64+D65+D71)</f>
        <v>0</v>
      </c>
      <c r="J59" s="5">
        <f>SUM(F59:I59)</f>
        <v>6</v>
      </c>
    </row>
    <row r="60" spans="1:10" x14ac:dyDescent="0.25">
      <c r="A60" s="95" t="s">
        <v>1488</v>
      </c>
      <c r="B60" s="5">
        <v>17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104</v>
      </c>
      <c r="G61" s="5">
        <f>SUM(G55+G57+G59)</f>
        <v>81</v>
      </c>
      <c r="H61" s="5">
        <f>SUM(H55+H57+H59)</f>
        <v>39</v>
      </c>
      <c r="I61" s="5">
        <f>SUM(I55+I57+I59)</f>
        <v>98</v>
      </c>
      <c r="J61" s="94">
        <f>SUM(F61:I61)</f>
        <v>322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7</v>
      </c>
      <c r="C66" s="5">
        <v>13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29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29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397</v>
      </c>
      <c r="C72" s="5">
        <f>SUM(C2:C71)</f>
        <v>1062</v>
      </c>
      <c r="D72" s="5">
        <f>SUM(D2:D71)</f>
        <v>33</v>
      </c>
      <c r="E72" s="5"/>
      <c r="F72" s="5"/>
      <c r="G72" s="5"/>
      <c r="H72" s="5"/>
      <c r="I72" s="5"/>
      <c r="J72" s="5">
        <f>SUM(B72+C72+D72)</f>
        <v>1492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72"/>
  <sheetViews>
    <sheetView workbookViewId="0">
      <pane ySplit="1" topLeftCell="A36" activePane="bottomLeft" state="frozen"/>
      <selection pane="bottomLeft" activeCell="L65" sqref="L6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27</v>
      </c>
      <c r="D2" s="24">
        <v>1</v>
      </c>
      <c r="E2" s="97" t="s">
        <v>7</v>
      </c>
      <c r="F2" s="24">
        <f>SUM(C2+C6+C9+C14+C17)</f>
        <v>126</v>
      </c>
      <c r="G2" s="24">
        <f>SUM(C3+C7+C10+C15+C18)</f>
        <v>119</v>
      </c>
      <c r="H2" s="24">
        <f>SUM(C4+C8+C12+C16+C19)</f>
        <v>104</v>
      </c>
      <c r="I2" s="24">
        <f>SUM(C5+C20)</f>
        <v>42</v>
      </c>
      <c r="J2" s="24">
        <f>SUM(F2+G2+H2+I2)</f>
        <v>391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21</v>
      </c>
      <c r="D4" s="5"/>
      <c r="E4" s="5"/>
      <c r="F4" s="5">
        <f>SUM(B6+B9+B2+B14+B17)</f>
        <v>13</v>
      </c>
      <c r="G4" s="5">
        <f>SUM(B3+B7+B11+B10+B15+B18)</f>
        <v>33</v>
      </c>
      <c r="H4" s="5">
        <f>SUM(B4+B8+B12+B13+B16+B19)</f>
        <v>13</v>
      </c>
      <c r="I4" s="5">
        <f>SUM(B5+B20)</f>
        <v>0</v>
      </c>
      <c r="J4" s="5">
        <f>SUM(F4+G4+H4+I4)</f>
        <v>59</v>
      </c>
    </row>
    <row r="5" spans="1:10" x14ac:dyDescent="0.25">
      <c r="A5" s="5">
        <v>141</v>
      </c>
      <c r="B5" s="5"/>
      <c r="C5" s="5">
        <v>25</v>
      </c>
      <c r="D5" s="5"/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1</v>
      </c>
      <c r="G6" s="5">
        <f>SUM(D7+D3+D10+D11+D15+D18)</f>
        <v>3</v>
      </c>
      <c r="H6" s="5">
        <f>SUM(D4+D8+D12+D13+D19+D16)</f>
        <v>5</v>
      </c>
      <c r="I6" s="5">
        <f>SUM(D5+D20)</f>
        <v>0</v>
      </c>
      <c r="J6" s="5">
        <f>SUM(F6+G6+H6+I6)</f>
        <v>9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140</v>
      </c>
      <c r="G8" s="5">
        <f>SUM(G2+G4+G6)</f>
        <v>155</v>
      </c>
      <c r="H8" s="5">
        <f>SUM(H2+H4+H6)</f>
        <v>122</v>
      </c>
      <c r="I8" s="5">
        <f>SUM(I2+I4+I6)</f>
        <v>42</v>
      </c>
      <c r="J8" s="94">
        <f>SUM(F8+G8+H8+I8)</f>
        <v>459</v>
      </c>
    </row>
    <row r="9" spans="1:10" x14ac:dyDescent="0.25">
      <c r="A9" s="5">
        <v>411</v>
      </c>
      <c r="B9" s="5">
        <v>6</v>
      </c>
      <c r="C9" s="5">
        <v>25</v>
      </c>
      <c r="D9" s="5"/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28</v>
      </c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24</v>
      </c>
      <c r="D14" s="5"/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25</v>
      </c>
      <c r="D17" s="5"/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24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24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119</v>
      </c>
      <c r="G22" s="5">
        <f>SUM(C22+C31+C36+C42)</f>
        <v>93</v>
      </c>
      <c r="H22" s="5">
        <f>SUM(C23+C32+C37+C38+C43)</f>
        <v>104</v>
      </c>
      <c r="I22" s="5">
        <f>SUM(C24+C33+C34+C39+C40+C44)</f>
        <v>122</v>
      </c>
      <c r="J22" s="5">
        <f>SUM(F22:I22)</f>
        <v>438</v>
      </c>
    </row>
    <row r="23" spans="1:10" x14ac:dyDescent="0.25">
      <c r="A23" s="5">
        <v>31</v>
      </c>
      <c r="B23" s="5"/>
      <c r="C23" s="5">
        <v>19</v>
      </c>
      <c r="D23" s="5"/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13</v>
      </c>
      <c r="H24" s="5">
        <f>SUM(B23+B32+B37+B38+B43)</f>
        <v>8</v>
      </c>
      <c r="I24" s="5">
        <f>SUM(B24+B28+B33+B34+B39+B40+B44)</f>
        <v>0</v>
      </c>
      <c r="J24" s="5">
        <f>SUM(F24:I24)</f>
        <v>30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2</v>
      </c>
      <c r="H26" s="5">
        <f>SUM(D23+D32+D37+D38+D43)</f>
        <v>2</v>
      </c>
      <c r="I26" s="5">
        <f>SUM(D24+D33+D34+D39+D40+D44)</f>
        <v>4</v>
      </c>
      <c r="J26" s="5">
        <f>SUM(F26:I26)</f>
        <v>10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130</v>
      </c>
      <c r="G28" s="5">
        <f>SUM(G22+G24+G26)</f>
        <v>108</v>
      </c>
      <c r="H28" s="5">
        <f>SUM(H22+H24+H26)</f>
        <v>114</v>
      </c>
      <c r="I28" s="5">
        <f>SUM(I22+I24+I26)</f>
        <v>126</v>
      </c>
      <c r="J28" s="94">
        <f>SUM(F28:I28)</f>
        <v>478</v>
      </c>
    </row>
    <row r="29" spans="1:10" x14ac:dyDescent="0.25">
      <c r="A29" s="5">
        <v>711</v>
      </c>
      <c r="B29" s="5">
        <v>4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4</v>
      </c>
      <c r="C31" s="5">
        <v>21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>
        <v>2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25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4</v>
      </c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23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23</v>
      </c>
      <c r="G46" s="5">
        <f>SUM(C47+C48)</f>
        <v>47</v>
      </c>
      <c r="H46" s="5">
        <f>SUM(C49+C50)</f>
        <v>45</v>
      </c>
      <c r="I46" s="5">
        <f>SUM(C52+C53)</f>
        <v>44</v>
      </c>
      <c r="J46" s="5">
        <f>SUM(F46:I46)</f>
        <v>159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23</v>
      </c>
      <c r="D48" s="5">
        <v>2</v>
      </c>
      <c r="E48" s="5"/>
      <c r="F48" s="5">
        <f>SUM(B45+B46)</f>
        <v>37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59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22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5">
        <v>1</v>
      </c>
      <c r="E51" s="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60</v>
      </c>
      <c r="G52" s="5">
        <f>SUM(G46+G48+G50)</f>
        <v>59</v>
      </c>
      <c r="H52" s="5">
        <f>SUM(H46+H48+H50)</f>
        <v>63</v>
      </c>
      <c r="I52" s="5">
        <f>SUM(I46+I48+I50)</f>
        <v>44</v>
      </c>
      <c r="J52" s="94">
        <f>SUM(F52:I52)</f>
        <v>226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20</v>
      </c>
      <c r="C55" s="5"/>
      <c r="D55" s="5"/>
      <c r="E55" s="5"/>
      <c r="F55" s="5">
        <f>SUM(C54+C66)</f>
        <v>30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72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76</v>
      </c>
      <c r="G57" s="5">
        <f>SUM(B58+B59+B69)</f>
        <v>59</v>
      </c>
      <c r="H57" s="5">
        <f>SUM(B60+B70+B67)</f>
        <v>37</v>
      </c>
      <c r="I57" s="5">
        <f>SUM(B63+B64+B65+B71)</f>
        <v>71</v>
      </c>
      <c r="J57" s="5">
        <f>SUM(F57:I57)</f>
        <v>243</v>
      </c>
    </row>
    <row r="58" spans="1:10" x14ac:dyDescent="0.25">
      <c r="A58" s="95" t="s">
        <v>1428</v>
      </c>
      <c r="B58" s="5">
        <v>18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14</v>
      </c>
      <c r="C59" s="5"/>
      <c r="D59" s="95">
        <v>2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</row>
    <row r="60" spans="1:10" x14ac:dyDescent="0.25">
      <c r="A60" s="95" t="s">
        <v>1488</v>
      </c>
      <c r="B60" s="5">
        <v>17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106</v>
      </c>
      <c r="G61" s="5">
        <f>SUM(G55+G57+G59)</f>
        <v>79</v>
      </c>
      <c r="H61" s="5">
        <f>SUM(H55+H57+H59)</f>
        <v>39</v>
      </c>
      <c r="I61" s="5">
        <f>SUM(I55+I57+I59)</f>
        <v>98</v>
      </c>
      <c r="J61" s="94">
        <f>SUM(F61:I61)</f>
        <v>322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7</v>
      </c>
      <c r="C66" s="5">
        <v>15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29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27</v>
      </c>
      <c r="C69" s="5"/>
      <c r="D69" s="95">
        <v>3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391</v>
      </c>
      <c r="C72" s="5">
        <f>SUM(C2:C71)</f>
        <v>1060</v>
      </c>
      <c r="D72" s="5">
        <f>SUM(D2:D71)</f>
        <v>34</v>
      </c>
      <c r="E72" s="5"/>
      <c r="F72" s="5"/>
      <c r="G72" s="5"/>
      <c r="H72" s="5"/>
      <c r="I72" s="5"/>
      <c r="J72" s="5">
        <f>SUM(B72+C72+D72)</f>
        <v>1485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72"/>
  <sheetViews>
    <sheetView workbookViewId="0">
      <pane ySplit="1" topLeftCell="A44" activePane="bottomLeft" state="frozen"/>
      <selection pane="bottomLeft" activeCell="L68" sqref="L68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3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3" x14ac:dyDescent="0.25">
      <c r="A2" s="24">
        <v>111</v>
      </c>
      <c r="B2" s="24"/>
      <c r="C2" s="24">
        <v>27</v>
      </c>
      <c r="D2" s="24">
        <v>1</v>
      </c>
      <c r="E2" s="97" t="s">
        <v>7</v>
      </c>
      <c r="F2" s="24">
        <f>SUM(C2+C6+C9+C14+C17)</f>
        <v>125</v>
      </c>
      <c r="G2" s="24">
        <f>SUM(C3+C7+C10+C15+C18)</f>
        <v>117</v>
      </c>
      <c r="H2" s="24">
        <f>SUM(C4+C8+C12+C16+C19)</f>
        <v>104</v>
      </c>
      <c r="I2" s="24">
        <f>SUM(C5+C20)</f>
        <v>41</v>
      </c>
      <c r="J2" s="24">
        <f>SUM(F2+G2+H2+I2)</f>
        <v>387</v>
      </c>
    </row>
    <row r="3" spans="1:13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3" x14ac:dyDescent="0.25">
      <c r="A4" s="5">
        <v>131</v>
      </c>
      <c r="B4" s="5"/>
      <c r="C4" s="5">
        <v>21</v>
      </c>
      <c r="D4" s="5"/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13</v>
      </c>
      <c r="I4" s="5">
        <f>SUM(B5+B20)</f>
        <v>0</v>
      </c>
      <c r="J4" s="5">
        <f>SUM(F4+G4+H4+I4)</f>
        <v>58</v>
      </c>
      <c r="M4">
        <f>J2+J22+J46</f>
        <v>980</v>
      </c>
    </row>
    <row r="5" spans="1:13" x14ac:dyDescent="0.25">
      <c r="A5" s="5">
        <v>141</v>
      </c>
      <c r="B5" s="5"/>
      <c r="C5" s="5">
        <v>24</v>
      </c>
      <c r="D5" s="5">
        <v>1</v>
      </c>
      <c r="E5" s="5"/>
      <c r="F5" s="5" t="s">
        <v>1770</v>
      </c>
      <c r="G5" s="5"/>
      <c r="H5" s="5"/>
      <c r="I5" s="5"/>
      <c r="J5" s="5"/>
    </row>
    <row r="6" spans="1:13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2</v>
      </c>
      <c r="G6" s="5">
        <f>SUM(D7+D3+D10+D11+D15+D18)</f>
        <v>4</v>
      </c>
      <c r="H6" s="5">
        <f>SUM(D4+D8+D12+D13+D19+D16)</f>
        <v>5</v>
      </c>
      <c r="I6" s="5">
        <f>SUM(D5+D20)</f>
        <v>1</v>
      </c>
      <c r="J6" s="5">
        <f>SUM(F6+G6+H6+I6)</f>
        <v>12</v>
      </c>
    </row>
    <row r="7" spans="1:13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3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140</v>
      </c>
      <c r="G8" s="5">
        <f>SUM(G2+G4+G6)</f>
        <v>153</v>
      </c>
      <c r="H8" s="5">
        <f>SUM(H2+H4+H6)</f>
        <v>122</v>
      </c>
      <c r="I8" s="5">
        <f>SUM(I2+I4+I6)</f>
        <v>42</v>
      </c>
      <c r="J8" s="94">
        <f>SUM(F8+G8+H8+I8)</f>
        <v>457</v>
      </c>
    </row>
    <row r="9" spans="1:13" x14ac:dyDescent="0.25">
      <c r="A9" s="5">
        <v>411</v>
      </c>
      <c r="B9" s="5">
        <v>6</v>
      </c>
      <c r="C9" s="5">
        <v>25</v>
      </c>
      <c r="D9" s="5"/>
      <c r="E9" s="5"/>
      <c r="F9" s="5" t="s">
        <v>1776</v>
      </c>
      <c r="G9" s="5"/>
      <c r="H9" s="5"/>
      <c r="I9" s="5"/>
      <c r="J9" s="5"/>
    </row>
    <row r="10" spans="1:13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3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3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3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3" x14ac:dyDescent="0.25">
      <c r="A14" s="5">
        <v>611</v>
      </c>
      <c r="B14" s="5"/>
      <c r="C14" s="5">
        <v>24</v>
      </c>
      <c r="D14" s="5"/>
      <c r="E14" s="5"/>
      <c r="F14" s="5"/>
      <c r="G14" s="5"/>
      <c r="H14" s="5"/>
      <c r="I14" s="5"/>
      <c r="J14" s="5"/>
    </row>
    <row r="15" spans="1:13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3" x14ac:dyDescent="0.25">
      <c r="A16" s="5">
        <v>631</v>
      </c>
      <c r="B16" s="5"/>
      <c r="C16" s="5">
        <v>17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24</v>
      </c>
      <c r="D17" s="5">
        <v>1</v>
      </c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22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24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119</v>
      </c>
      <c r="G22" s="5">
        <f>SUM(C22+C31+C36+C42)</f>
        <v>93</v>
      </c>
      <c r="H22" s="5">
        <f>SUM(C23+C32+C37+C38+C43)</f>
        <v>103</v>
      </c>
      <c r="I22" s="5">
        <f>SUM(C24+C33+C34+C39+C40+C44)</f>
        <v>122</v>
      </c>
      <c r="J22" s="5">
        <f>SUM(F22:I22)</f>
        <v>437</v>
      </c>
    </row>
    <row r="23" spans="1:10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11</v>
      </c>
      <c r="H24" s="5">
        <f>SUM(B23+B32+B37+B38+B43)</f>
        <v>8</v>
      </c>
      <c r="I24" s="5">
        <f>SUM(B24+B28+B33+B34+B39+B40+B44)</f>
        <v>0</v>
      </c>
      <c r="J24" s="5">
        <f>SUM(F24:I24)</f>
        <v>28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4</v>
      </c>
      <c r="H26" s="5">
        <f>SUM(D23+D32+D37+D38+D43)</f>
        <v>3</v>
      </c>
      <c r="I26" s="5">
        <f>SUM(D24+D33+D34+D39+D40+D44)</f>
        <v>4</v>
      </c>
      <c r="J26" s="5">
        <f>SUM(F26:I26)</f>
        <v>13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130</v>
      </c>
      <c r="G28" s="5">
        <f>SUM(G22+G24+G26)</f>
        <v>108</v>
      </c>
      <c r="H28" s="5">
        <f>SUM(H22+H24+H26)</f>
        <v>114</v>
      </c>
      <c r="I28" s="5">
        <f>SUM(I22+I24+I26)</f>
        <v>126</v>
      </c>
      <c r="J28" s="94">
        <f>SUM(F28:I28)</f>
        <v>478</v>
      </c>
    </row>
    <row r="29" spans="1:10" x14ac:dyDescent="0.25">
      <c r="A29" s="5">
        <v>711</v>
      </c>
      <c r="B29" s="5">
        <v>4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4</v>
      </c>
      <c r="C31" s="5">
        <v>21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>
        <v>2</v>
      </c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25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x14ac:dyDescent="0.25">
      <c r="A42" s="5">
        <v>921</v>
      </c>
      <c r="B42" s="5">
        <v>2</v>
      </c>
      <c r="C42" s="5">
        <v>25</v>
      </c>
      <c r="D42" s="96">
        <v>2</v>
      </c>
      <c r="E42" s="95" t="s">
        <v>2036</v>
      </c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23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32</v>
      </c>
      <c r="C46" s="5"/>
      <c r="D46" s="5"/>
      <c r="E46" s="5"/>
      <c r="F46" s="5">
        <f>SUM(C45+C46)</f>
        <v>23</v>
      </c>
      <c r="G46" s="5">
        <f>SUM(C47+C48)</f>
        <v>44</v>
      </c>
      <c r="H46" s="5">
        <f>SUM(C49+C50)</f>
        <v>45</v>
      </c>
      <c r="I46" s="5">
        <f>SUM(C52+C53)</f>
        <v>44</v>
      </c>
      <c r="J46" s="5">
        <f>SUM(F46:I46)</f>
        <v>156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20</v>
      </c>
      <c r="D48" s="5">
        <v>2</v>
      </c>
      <c r="E48" s="5"/>
      <c r="F48" s="5">
        <f>SUM(B45+B46)</f>
        <v>37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59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22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60</v>
      </c>
      <c r="G52" s="5">
        <f>SUM(G46+G48+G50)</f>
        <v>56</v>
      </c>
      <c r="H52" s="5">
        <f>SUM(H46+H48+H50)</f>
        <v>63</v>
      </c>
      <c r="I52" s="5">
        <f>SUM(I46+I48+I50)</f>
        <v>44</v>
      </c>
      <c r="J52" s="94">
        <f>SUM(F52:I52)</f>
        <v>223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20</v>
      </c>
      <c r="C55" s="5"/>
      <c r="D55" s="5"/>
      <c r="E55" s="5"/>
      <c r="F55" s="5">
        <f>SUM(C54+C66)</f>
        <v>29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71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80</v>
      </c>
      <c r="G57" s="5">
        <f>SUM(B58+B59+B69)</f>
        <v>58</v>
      </c>
      <c r="H57" s="5">
        <f>SUM(B60+B70+B67)</f>
        <v>37</v>
      </c>
      <c r="I57" s="5">
        <f>SUM(B63+B64+B65+B71)</f>
        <v>71</v>
      </c>
      <c r="J57" s="5">
        <f>SUM(F57:I57)</f>
        <v>246</v>
      </c>
    </row>
    <row r="58" spans="1:10" x14ac:dyDescent="0.25">
      <c r="A58" s="95" t="s">
        <v>1428</v>
      </c>
      <c r="B58" s="5">
        <v>18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14</v>
      </c>
      <c r="C59" s="5"/>
      <c r="D59" s="95">
        <v>2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</row>
    <row r="60" spans="1:10" x14ac:dyDescent="0.25">
      <c r="A60" s="95" t="s">
        <v>1488</v>
      </c>
      <c r="B60" s="5">
        <v>17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109</v>
      </c>
      <c r="G61" s="5">
        <f>SUM(G55+G57+G59)</f>
        <v>78</v>
      </c>
      <c r="H61" s="5">
        <f>SUM(H55+H57+H59)</f>
        <v>39</v>
      </c>
      <c r="I61" s="5">
        <f>SUM(I55+I57+I59)</f>
        <v>98</v>
      </c>
      <c r="J61" s="94">
        <f>SUM(F61:I61)</f>
        <v>324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8</v>
      </c>
      <c r="C66" s="5">
        <v>14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32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26</v>
      </c>
      <c r="C69" s="5"/>
      <c r="D69" s="95">
        <v>3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391</v>
      </c>
      <c r="C72" s="5">
        <f>SUM(C2:C71)</f>
        <v>1051</v>
      </c>
      <c r="D72" s="5">
        <f>SUM(D2:D71)</f>
        <v>40</v>
      </c>
      <c r="E72" s="5"/>
      <c r="F72" s="5"/>
      <c r="G72" s="5"/>
      <c r="H72" s="5"/>
      <c r="I72" s="5"/>
      <c r="J72" s="5">
        <f>SUM(B72+C72+D72)</f>
        <v>1482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72"/>
  <sheetViews>
    <sheetView workbookViewId="0">
      <pane ySplit="1" topLeftCell="A51" activePane="bottomLeft" state="frozen"/>
      <selection pane="bottomLeft" activeCell="B51" sqref="B51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3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3" x14ac:dyDescent="0.25">
      <c r="A2" s="24">
        <v>111</v>
      </c>
      <c r="B2" s="24"/>
      <c r="C2" s="24">
        <v>26</v>
      </c>
      <c r="D2" s="24">
        <v>1</v>
      </c>
      <c r="E2" s="97" t="s">
        <v>7</v>
      </c>
      <c r="F2" s="24">
        <f>SUM(C2+C6+C9+C14+C17)</f>
        <v>122</v>
      </c>
      <c r="G2" s="24">
        <f>SUM(C3+C7+C10+C15+C18)</f>
        <v>116</v>
      </c>
      <c r="H2" s="24">
        <f>SUM(C4+C8+C12+C16+C19)</f>
        <v>103</v>
      </c>
      <c r="I2" s="24">
        <f>SUM(C5+C20)</f>
        <v>40</v>
      </c>
      <c r="J2" s="24">
        <f>SUM(F2+G2+H2+I2)</f>
        <v>381</v>
      </c>
    </row>
    <row r="3" spans="1:13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3" x14ac:dyDescent="0.25">
      <c r="A4" s="5">
        <v>131</v>
      </c>
      <c r="B4" s="5"/>
      <c r="C4" s="5">
        <v>21</v>
      </c>
      <c r="D4" s="5"/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13</v>
      </c>
      <c r="I4" s="5">
        <f>SUM(B5+B20)</f>
        <v>0</v>
      </c>
      <c r="J4" s="5">
        <f>SUM(F4+G4+H4+I4)</f>
        <v>58</v>
      </c>
      <c r="M4">
        <f>J2+J22+J46</f>
        <v>972</v>
      </c>
    </row>
    <row r="5" spans="1:13" x14ac:dyDescent="0.25">
      <c r="A5" s="5">
        <v>141</v>
      </c>
      <c r="B5" s="5"/>
      <c r="C5" s="5">
        <v>23</v>
      </c>
      <c r="D5" s="5">
        <v>1</v>
      </c>
      <c r="E5" s="5"/>
      <c r="F5" s="5" t="s">
        <v>1770</v>
      </c>
      <c r="G5" s="5"/>
      <c r="H5" s="5"/>
      <c r="I5" s="5"/>
      <c r="J5" s="5"/>
    </row>
    <row r="6" spans="1:13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2</v>
      </c>
      <c r="G6" s="5">
        <f>SUM(D7+D3+D10+D11+D15+D18)</f>
        <v>4</v>
      </c>
      <c r="H6" s="5">
        <f>SUM(D4+D8+D12+D13+D19+D16)</f>
        <v>5</v>
      </c>
      <c r="I6" s="5">
        <f>SUM(D5+D20)</f>
        <v>1</v>
      </c>
      <c r="J6" s="5">
        <f>SUM(F6+G6+H6+I6)</f>
        <v>12</v>
      </c>
    </row>
    <row r="7" spans="1:13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3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137</v>
      </c>
      <c r="G8" s="5">
        <f>SUM(G2+G4+G6)</f>
        <v>152</v>
      </c>
      <c r="H8" s="5">
        <f>SUM(H2+H4+H6)</f>
        <v>121</v>
      </c>
      <c r="I8" s="5">
        <f>SUM(I2+I4+I6)</f>
        <v>41</v>
      </c>
      <c r="J8" s="94">
        <f>SUM(F8+G8+H8+I8)</f>
        <v>451</v>
      </c>
    </row>
    <row r="9" spans="1:13" x14ac:dyDescent="0.25">
      <c r="A9" s="5">
        <v>411</v>
      </c>
      <c r="B9" s="5">
        <v>6</v>
      </c>
      <c r="C9" s="5">
        <v>25</v>
      </c>
      <c r="D9" s="5"/>
      <c r="E9" s="5"/>
      <c r="F9" s="5" t="s">
        <v>1776</v>
      </c>
      <c r="G9" s="5"/>
      <c r="H9" s="5"/>
      <c r="I9" s="5"/>
      <c r="J9" s="5"/>
    </row>
    <row r="10" spans="1:13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3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3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3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3" x14ac:dyDescent="0.25">
      <c r="A14" s="5">
        <v>611</v>
      </c>
      <c r="B14" s="5"/>
      <c r="C14" s="5">
        <v>24</v>
      </c>
      <c r="D14" s="5"/>
      <c r="E14" s="5"/>
      <c r="F14" s="5"/>
      <c r="G14" s="5"/>
      <c r="H14" s="5"/>
      <c r="I14" s="5"/>
      <c r="J14" s="5"/>
    </row>
    <row r="15" spans="1:13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3" x14ac:dyDescent="0.25">
      <c r="A16" s="5">
        <v>631</v>
      </c>
      <c r="B16" s="5"/>
      <c r="C16" s="5">
        <v>16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22</v>
      </c>
      <c r="D17" s="5">
        <v>1</v>
      </c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21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24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119</v>
      </c>
      <c r="G22" s="5">
        <f>SUM(C22+C31+C36+C42)</f>
        <v>91</v>
      </c>
      <c r="H22" s="5">
        <f>SUM(C23+C32+C37+C38+C43)</f>
        <v>103</v>
      </c>
      <c r="I22" s="5">
        <f>SUM(C24+C33+C34+C39+C40+C44)</f>
        <v>122</v>
      </c>
      <c r="J22" s="5">
        <f>SUM(F22:I22)</f>
        <v>435</v>
      </c>
    </row>
    <row r="23" spans="1:10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9</v>
      </c>
      <c r="G24" s="5">
        <f>SUM(B22+B31+B36+B42)</f>
        <v>10</v>
      </c>
      <c r="H24" s="5">
        <f>SUM(B23+B32+B37+B38+B43)</f>
        <v>8</v>
      </c>
      <c r="I24" s="5">
        <f>SUM(B24+B28+B33+B34+B39+B40+B44)</f>
        <v>0</v>
      </c>
      <c r="J24" s="5">
        <f>SUM(F24:I24)</f>
        <v>27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5</v>
      </c>
      <c r="H26" s="5">
        <f>SUM(D23+D32+D37+D38+D43)</f>
        <v>1</v>
      </c>
      <c r="I26" s="5">
        <f>SUM(D24+D33+D34+D39+D40+D44)</f>
        <v>4</v>
      </c>
      <c r="J26" s="5">
        <f>SUM(F26:I26)</f>
        <v>12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130</v>
      </c>
      <c r="G28" s="5">
        <f>SUM(G22+G24+G26)</f>
        <v>106</v>
      </c>
      <c r="H28" s="5">
        <f>SUM(H22+H24+H26)</f>
        <v>112</v>
      </c>
      <c r="I28" s="5">
        <f>SUM(I22+I24+I26)</f>
        <v>126</v>
      </c>
      <c r="J28" s="94">
        <f>SUM(F28:I28)</f>
        <v>474</v>
      </c>
    </row>
    <row r="29" spans="1:10" x14ac:dyDescent="0.25">
      <c r="A29" s="5">
        <v>711</v>
      </c>
      <c r="B29" s="5">
        <v>4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4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4</v>
      </c>
      <c r="C31" s="5">
        <v>21</v>
      </c>
      <c r="D31" s="5">
        <v>2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/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>
        <v>1</v>
      </c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24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24</v>
      </c>
      <c r="D37" s="5"/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ht="30" x14ac:dyDescent="0.25">
      <c r="A42" s="5">
        <v>921</v>
      </c>
      <c r="B42" s="5">
        <v>1</v>
      </c>
      <c r="C42" s="5">
        <v>24</v>
      </c>
      <c r="D42" s="96">
        <v>3</v>
      </c>
      <c r="E42" s="145" t="s">
        <v>2059</v>
      </c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24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30</v>
      </c>
      <c r="C46" s="5"/>
      <c r="D46" s="5"/>
      <c r="E46" s="5"/>
      <c r="F46" s="5">
        <f>SUM(C45+C46)</f>
        <v>24</v>
      </c>
      <c r="G46" s="5">
        <f>SUM(C47+C48)</f>
        <v>44</v>
      </c>
      <c r="H46" s="5">
        <f>SUM(C49+C50)</f>
        <v>44</v>
      </c>
      <c r="I46" s="5">
        <f>SUM(C52+C53)</f>
        <v>44</v>
      </c>
      <c r="J46" s="5">
        <f>SUM(F46:I46)</f>
        <v>156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20</v>
      </c>
      <c r="D48" s="5">
        <v>2</v>
      </c>
      <c r="E48" s="5"/>
      <c r="F48" s="5">
        <f>SUM(B45+B46)</f>
        <v>35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57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21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59</v>
      </c>
      <c r="G52" s="5">
        <f>SUM(G46+G48+G50)</f>
        <v>56</v>
      </c>
      <c r="H52" s="5">
        <f>SUM(H46+H48+H50)</f>
        <v>62</v>
      </c>
      <c r="I52" s="5">
        <f>SUM(I46+I48+I50)</f>
        <v>44</v>
      </c>
      <c r="J52" s="94">
        <f>SUM(F52:I52)</f>
        <v>221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19</v>
      </c>
      <c r="C55" s="5"/>
      <c r="D55" s="5"/>
      <c r="E55" s="5"/>
      <c r="F55" s="5">
        <f>SUM(C54+C66)</f>
        <v>27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69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79</v>
      </c>
      <c r="G57" s="5">
        <f>SUM(B58+B59+B69)</f>
        <v>58</v>
      </c>
      <c r="H57" s="5">
        <f>SUM(B60+B70+B67)</f>
        <v>36</v>
      </c>
      <c r="I57" s="5">
        <f>SUM(B63+B64+B65+B71)</f>
        <v>71</v>
      </c>
      <c r="J57" s="5">
        <f>SUM(F57:I57)</f>
        <v>244</v>
      </c>
    </row>
    <row r="58" spans="1:10" x14ac:dyDescent="0.25">
      <c r="A58" s="95" t="s">
        <v>1428</v>
      </c>
      <c r="B58" s="5">
        <v>18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14</v>
      </c>
      <c r="C59" s="5"/>
      <c r="D59" s="95">
        <v>2</v>
      </c>
      <c r="E59" s="5"/>
      <c r="F59" s="5">
        <f>SUM(D54+D55+D56+D66+D68)</f>
        <v>0</v>
      </c>
      <c r="G59" s="5">
        <f>SUM(D57+D58+D59+D69)</f>
        <v>5</v>
      </c>
      <c r="H59" s="5">
        <f>SUM(D60+D67+D70)</f>
        <v>2</v>
      </c>
      <c r="I59" s="5">
        <f>SUM(D61+D62+D63+D64+D65+D71)</f>
        <v>0</v>
      </c>
      <c r="J59" s="5">
        <f>SUM(F59:I59)</f>
        <v>7</v>
      </c>
    </row>
    <row r="60" spans="1:10" x14ac:dyDescent="0.25">
      <c r="A60" s="95" t="s">
        <v>1488</v>
      </c>
      <c r="B60" s="5">
        <v>16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106</v>
      </c>
      <c r="G61" s="5">
        <f>SUM(G55+G57+G59)</f>
        <v>78</v>
      </c>
      <c r="H61" s="5">
        <f>SUM(H55+H57+H59)</f>
        <v>38</v>
      </c>
      <c r="I61" s="5">
        <f>SUM(I55+I57+I59)</f>
        <v>98</v>
      </c>
      <c r="J61" s="94">
        <f>SUM(F61:I61)</f>
        <v>320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8</v>
      </c>
      <c r="C66" s="5">
        <v>12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32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26</v>
      </c>
      <c r="C69" s="5"/>
      <c r="D69" s="95">
        <v>3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31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386</v>
      </c>
      <c r="C72" s="5">
        <f>SUM(C2:C71)</f>
        <v>1041</v>
      </c>
      <c r="D72" s="5">
        <f>SUM(D2:D71)</f>
        <v>39</v>
      </c>
      <c r="E72" s="5"/>
      <c r="F72" s="5"/>
      <c r="G72" s="5"/>
      <c r="H72" s="5"/>
      <c r="I72" s="5"/>
      <c r="J72" s="5">
        <f>SUM(B72+C72+D72)</f>
        <v>1466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9"/>
  <sheetViews>
    <sheetView topLeftCell="A25" workbookViewId="0">
      <selection activeCell="A49" sqref="A49:H49"/>
    </sheetView>
  </sheetViews>
  <sheetFormatPr defaultRowHeight="15" x14ac:dyDescent="0.25"/>
  <cols>
    <col min="1" max="1" width="6.42578125" customWidth="1"/>
    <col min="3" max="3" width="16.5703125" customWidth="1"/>
    <col min="4" max="4" width="20.85546875" customWidth="1"/>
    <col min="6" max="6" width="15.140625" customWidth="1"/>
    <col min="8" max="8" width="17.28515625" customWidth="1"/>
  </cols>
  <sheetData>
    <row r="1" spans="1:8" ht="15.75" thickBot="1" x14ac:dyDescent="0.3">
      <c r="A1" s="21" t="s">
        <v>31</v>
      </c>
      <c r="B1" s="522" t="s">
        <v>32</v>
      </c>
      <c r="C1" s="522"/>
      <c r="D1" s="522"/>
      <c r="E1" s="22" t="s">
        <v>33</v>
      </c>
      <c r="F1" s="22" t="s">
        <v>27</v>
      </c>
      <c r="G1" s="22" t="s">
        <v>18</v>
      </c>
      <c r="H1" s="23" t="s">
        <v>34</v>
      </c>
    </row>
    <row r="2" spans="1:8" x14ac:dyDescent="0.25">
      <c r="A2" s="24">
        <v>1</v>
      </c>
      <c r="B2" s="523" t="s">
        <v>35</v>
      </c>
      <c r="C2" s="523"/>
      <c r="D2" s="524"/>
      <c r="E2" s="32" t="s">
        <v>36</v>
      </c>
      <c r="F2" s="35" t="s">
        <v>37</v>
      </c>
      <c r="G2" s="35">
        <v>41</v>
      </c>
      <c r="H2" s="25">
        <v>42415</v>
      </c>
    </row>
    <row r="3" spans="1:8" x14ac:dyDescent="0.25">
      <c r="A3" s="5">
        <v>2</v>
      </c>
      <c r="B3" s="26" t="s">
        <v>38</v>
      </c>
      <c r="C3" s="26"/>
      <c r="D3" s="27"/>
      <c r="E3" s="33" t="s">
        <v>39</v>
      </c>
      <c r="F3" s="36" t="s">
        <v>40</v>
      </c>
      <c r="G3" s="36">
        <v>114</v>
      </c>
      <c r="H3" s="28">
        <v>42552</v>
      </c>
    </row>
    <row r="4" spans="1:8" x14ac:dyDescent="0.25">
      <c r="A4" s="5">
        <v>3</v>
      </c>
      <c r="B4" s="518" t="s">
        <v>41</v>
      </c>
      <c r="C4" s="518"/>
      <c r="D4" s="519"/>
      <c r="E4" s="34">
        <v>722</v>
      </c>
      <c r="F4" s="36" t="s">
        <v>42</v>
      </c>
      <c r="G4" s="36">
        <v>83</v>
      </c>
      <c r="H4" s="28">
        <v>42514</v>
      </c>
    </row>
    <row r="5" spans="1:8" x14ac:dyDescent="0.25">
      <c r="A5" s="5">
        <v>4</v>
      </c>
      <c r="B5" s="520" t="s">
        <v>43</v>
      </c>
      <c r="C5" s="520"/>
      <c r="D5" s="521"/>
      <c r="E5" s="180">
        <v>731</v>
      </c>
      <c r="F5" s="181" t="s">
        <v>44</v>
      </c>
      <c r="G5" s="181">
        <v>60</v>
      </c>
      <c r="H5" s="182">
        <v>42461</v>
      </c>
    </row>
    <row r="6" spans="1:8" x14ac:dyDescent="0.25">
      <c r="A6" s="5">
        <v>5</v>
      </c>
      <c r="B6" s="518" t="s">
        <v>45</v>
      </c>
      <c r="C6" s="518"/>
      <c r="D6" s="519"/>
      <c r="E6" s="34">
        <v>531</v>
      </c>
      <c r="F6" s="36" t="s">
        <v>42</v>
      </c>
      <c r="G6" s="36">
        <v>263</v>
      </c>
      <c r="H6" s="28">
        <v>42311</v>
      </c>
    </row>
    <row r="7" spans="1:8" x14ac:dyDescent="0.25">
      <c r="A7" s="5">
        <v>6</v>
      </c>
      <c r="B7" s="518" t="s">
        <v>46</v>
      </c>
      <c r="C7" s="518"/>
      <c r="D7" s="519"/>
      <c r="E7" s="34">
        <v>121</v>
      </c>
      <c r="F7" s="36" t="s">
        <v>47</v>
      </c>
      <c r="G7" s="36">
        <v>305</v>
      </c>
      <c r="H7" s="28">
        <v>42356</v>
      </c>
    </row>
    <row r="8" spans="1:8" x14ac:dyDescent="0.25">
      <c r="A8" s="5">
        <v>7</v>
      </c>
      <c r="B8" s="518" t="s">
        <v>48</v>
      </c>
      <c r="C8" s="518"/>
      <c r="D8" s="519"/>
      <c r="E8" s="34">
        <v>741</v>
      </c>
      <c r="F8" s="36" t="s">
        <v>49</v>
      </c>
      <c r="G8" s="36">
        <v>264</v>
      </c>
      <c r="H8" s="28">
        <v>42314</v>
      </c>
    </row>
    <row r="9" spans="1:8" x14ac:dyDescent="0.25">
      <c r="A9" s="5">
        <v>8</v>
      </c>
      <c r="B9" s="26" t="s">
        <v>50</v>
      </c>
      <c r="C9" s="26"/>
      <c r="D9" s="27"/>
      <c r="E9" s="34">
        <v>742</v>
      </c>
      <c r="F9" s="36" t="s">
        <v>51</v>
      </c>
      <c r="G9" s="36">
        <v>87</v>
      </c>
      <c r="H9" s="28">
        <v>42517</v>
      </c>
    </row>
    <row r="10" spans="1:8" x14ac:dyDescent="0.25">
      <c r="A10" s="5">
        <v>9</v>
      </c>
      <c r="B10" s="518" t="s">
        <v>52</v>
      </c>
      <c r="C10" s="518"/>
      <c r="D10" s="519"/>
      <c r="E10" s="34">
        <v>821</v>
      </c>
      <c r="F10" s="36" t="s">
        <v>53</v>
      </c>
      <c r="G10" s="36">
        <v>1</v>
      </c>
      <c r="H10" s="28">
        <v>42380</v>
      </c>
    </row>
    <row r="11" spans="1:8" x14ac:dyDescent="0.25">
      <c r="A11" s="5">
        <v>10</v>
      </c>
      <c r="B11" s="520" t="s">
        <v>54</v>
      </c>
      <c r="C11" s="520"/>
      <c r="D11" s="521"/>
      <c r="E11" s="180">
        <v>111</v>
      </c>
      <c r="F11" s="181" t="s">
        <v>44</v>
      </c>
      <c r="G11" s="181">
        <v>70</v>
      </c>
      <c r="H11" s="182">
        <v>42475</v>
      </c>
    </row>
    <row r="12" spans="1:8" x14ac:dyDescent="0.25">
      <c r="A12" s="5">
        <v>11</v>
      </c>
      <c r="B12" s="518" t="s">
        <v>55</v>
      </c>
      <c r="C12" s="518"/>
      <c r="D12" s="519"/>
      <c r="E12" s="34">
        <v>721</v>
      </c>
      <c r="F12" s="31" t="s">
        <v>56</v>
      </c>
      <c r="G12" s="38"/>
      <c r="H12" s="28">
        <v>42187</v>
      </c>
    </row>
    <row r="13" spans="1:8" x14ac:dyDescent="0.25">
      <c r="A13" s="5">
        <v>12</v>
      </c>
      <c r="B13" s="518" t="s">
        <v>57</v>
      </c>
      <c r="C13" s="518"/>
      <c r="D13" s="519"/>
      <c r="E13" s="34">
        <v>541</v>
      </c>
      <c r="F13" s="36" t="s">
        <v>58</v>
      </c>
      <c r="G13" s="36">
        <v>248</v>
      </c>
      <c r="H13" s="28">
        <v>42138</v>
      </c>
    </row>
    <row r="14" spans="1:8" x14ac:dyDescent="0.25">
      <c r="A14" s="5">
        <v>13</v>
      </c>
      <c r="B14" s="518" t="s">
        <v>59</v>
      </c>
      <c r="C14" s="518"/>
      <c r="D14" s="519"/>
      <c r="E14" s="34">
        <v>431</v>
      </c>
      <c r="F14" s="36" t="s">
        <v>42</v>
      </c>
      <c r="G14" s="36">
        <v>180</v>
      </c>
      <c r="H14" s="28">
        <v>42248</v>
      </c>
    </row>
    <row r="15" spans="1:8" x14ac:dyDescent="0.25">
      <c r="A15" s="5">
        <v>14</v>
      </c>
      <c r="B15" s="518" t="s">
        <v>60</v>
      </c>
      <c r="C15" s="518"/>
      <c r="D15" s="519"/>
      <c r="E15" s="34">
        <v>732</v>
      </c>
      <c r="F15" s="36" t="s">
        <v>61</v>
      </c>
      <c r="G15" s="36">
        <v>299</v>
      </c>
      <c r="H15" s="28">
        <v>42349</v>
      </c>
    </row>
    <row r="16" spans="1:8" x14ac:dyDescent="0.25">
      <c r="A16" s="5">
        <v>15</v>
      </c>
      <c r="B16" s="26" t="s">
        <v>15</v>
      </c>
      <c r="C16" s="26"/>
      <c r="D16" s="27"/>
      <c r="E16" s="34">
        <v>841</v>
      </c>
      <c r="F16" s="36" t="s">
        <v>62</v>
      </c>
      <c r="G16" s="36">
        <v>113</v>
      </c>
      <c r="H16" s="28">
        <v>42591</v>
      </c>
    </row>
    <row r="17" spans="1:8" x14ac:dyDescent="0.25">
      <c r="A17" s="5">
        <v>16</v>
      </c>
      <c r="B17" s="26" t="s">
        <v>63</v>
      </c>
      <c r="C17" s="26"/>
      <c r="D17" s="27"/>
      <c r="E17" s="34">
        <v>721</v>
      </c>
      <c r="F17" s="36" t="s">
        <v>53</v>
      </c>
      <c r="G17" s="36">
        <v>276</v>
      </c>
      <c r="H17" s="28">
        <v>42324</v>
      </c>
    </row>
    <row r="18" spans="1:8" x14ac:dyDescent="0.25">
      <c r="A18" s="5">
        <v>17</v>
      </c>
      <c r="B18" s="518" t="s">
        <v>64</v>
      </c>
      <c r="C18" s="518"/>
      <c r="D18" s="519"/>
      <c r="E18" s="34">
        <v>331</v>
      </c>
      <c r="F18" s="36" t="s">
        <v>65</v>
      </c>
      <c r="G18" s="36">
        <v>278</v>
      </c>
      <c r="H18" s="28">
        <v>42325</v>
      </c>
    </row>
    <row r="19" spans="1:8" x14ac:dyDescent="0.25">
      <c r="A19" s="5">
        <v>18</v>
      </c>
      <c r="B19" s="518" t="s">
        <v>66</v>
      </c>
      <c r="C19" s="518"/>
      <c r="D19" s="519"/>
      <c r="E19" s="34">
        <v>731</v>
      </c>
      <c r="F19" s="36" t="s">
        <v>67</v>
      </c>
      <c r="G19" s="36">
        <v>297</v>
      </c>
      <c r="H19" s="28">
        <v>42349</v>
      </c>
    </row>
    <row r="20" spans="1:8" x14ac:dyDescent="0.25">
      <c r="A20" s="5">
        <v>19</v>
      </c>
      <c r="B20" s="26" t="s">
        <v>68</v>
      </c>
      <c r="C20" s="26"/>
      <c r="D20" s="27"/>
      <c r="E20" s="34">
        <v>411</v>
      </c>
      <c r="F20" s="36" t="s">
        <v>51</v>
      </c>
      <c r="G20" s="36">
        <v>93</v>
      </c>
      <c r="H20" s="28">
        <v>42558</v>
      </c>
    </row>
    <row r="21" spans="1:8" x14ac:dyDescent="0.25">
      <c r="A21" s="5">
        <v>20</v>
      </c>
      <c r="B21" s="26" t="s">
        <v>69</v>
      </c>
      <c r="C21" s="26"/>
      <c r="D21" s="26"/>
      <c r="E21" s="34">
        <v>742</v>
      </c>
      <c r="F21" s="36" t="s">
        <v>61</v>
      </c>
      <c r="G21" s="36">
        <v>298</v>
      </c>
      <c r="H21" s="29">
        <v>42349</v>
      </c>
    </row>
    <row r="22" spans="1:8" x14ac:dyDescent="0.25">
      <c r="A22" s="5">
        <v>21</v>
      </c>
      <c r="B22" s="518" t="s">
        <v>70</v>
      </c>
      <c r="C22" s="518"/>
      <c r="D22" s="518"/>
      <c r="E22" s="34">
        <v>141</v>
      </c>
      <c r="F22" s="31" t="s">
        <v>71</v>
      </c>
      <c r="G22" s="38"/>
      <c r="H22" s="29">
        <v>42630</v>
      </c>
    </row>
    <row r="23" spans="1:8" x14ac:dyDescent="0.25">
      <c r="A23" s="5">
        <v>22</v>
      </c>
      <c r="B23" s="26" t="s">
        <v>72</v>
      </c>
      <c r="C23" s="26"/>
      <c r="D23" s="26"/>
      <c r="E23" s="34">
        <v>621</v>
      </c>
      <c r="F23" s="36" t="s">
        <v>42</v>
      </c>
      <c r="G23" s="36">
        <v>48</v>
      </c>
      <c r="H23" s="29">
        <v>42438</v>
      </c>
    </row>
    <row r="24" spans="1:8" x14ac:dyDescent="0.25">
      <c r="A24" s="5">
        <v>23</v>
      </c>
      <c r="B24" s="518" t="s">
        <v>73</v>
      </c>
      <c r="C24" s="518"/>
      <c r="D24" s="519"/>
      <c r="E24" s="33" t="s">
        <v>74</v>
      </c>
      <c r="F24" s="37" t="s">
        <v>75</v>
      </c>
      <c r="G24" s="37" t="s">
        <v>76</v>
      </c>
      <c r="H24" s="28">
        <v>42701</v>
      </c>
    </row>
    <row r="25" spans="1:8" x14ac:dyDescent="0.25">
      <c r="A25" s="5">
        <v>24</v>
      </c>
      <c r="B25" s="518" t="s">
        <v>77</v>
      </c>
      <c r="C25" s="518"/>
      <c r="D25" s="519"/>
      <c r="E25" s="34">
        <v>322</v>
      </c>
      <c r="F25" s="37" t="s">
        <v>78</v>
      </c>
      <c r="G25" s="37" t="s">
        <v>79</v>
      </c>
      <c r="H25" s="28">
        <v>42152</v>
      </c>
    </row>
    <row r="26" spans="1:8" x14ac:dyDescent="0.25">
      <c r="A26" s="5">
        <v>25</v>
      </c>
      <c r="B26" s="518" t="s">
        <v>80</v>
      </c>
      <c r="C26" s="518"/>
      <c r="D26" s="519"/>
      <c r="E26" s="34">
        <v>421</v>
      </c>
      <c r="F26" s="37" t="s">
        <v>81</v>
      </c>
      <c r="G26" s="37" t="s">
        <v>82</v>
      </c>
      <c r="H26" s="28">
        <v>42264</v>
      </c>
    </row>
    <row r="27" spans="1:8" x14ac:dyDescent="0.25">
      <c r="A27" s="5">
        <v>26</v>
      </c>
      <c r="B27" s="26" t="s">
        <v>83</v>
      </c>
      <c r="C27" s="26"/>
      <c r="D27" s="27"/>
      <c r="E27" s="34">
        <v>521</v>
      </c>
      <c r="F27" s="37" t="s">
        <v>51</v>
      </c>
      <c r="G27" s="37" t="s">
        <v>84</v>
      </c>
      <c r="H27" s="29">
        <v>42543</v>
      </c>
    </row>
    <row r="28" spans="1:8" x14ac:dyDescent="0.25">
      <c r="A28" s="5">
        <v>27</v>
      </c>
      <c r="B28" s="518" t="s">
        <v>85</v>
      </c>
      <c r="C28" s="518"/>
      <c r="D28" s="519"/>
      <c r="E28" s="34">
        <v>231</v>
      </c>
      <c r="F28" s="37" t="s">
        <v>86</v>
      </c>
      <c r="G28" s="37" t="s">
        <v>87</v>
      </c>
      <c r="H28" s="29">
        <v>42325</v>
      </c>
    </row>
    <row r="29" spans="1:8" x14ac:dyDescent="0.25">
      <c r="A29" s="5">
        <v>28</v>
      </c>
      <c r="B29" s="26" t="s">
        <v>88</v>
      </c>
      <c r="C29" s="26"/>
      <c r="D29" s="27"/>
      <c r="E29" s="34">
        <v>731</v>
      </c>
      <c r="F29" s="37" t="s">
        <v>89</v>
      </c>
      <c r="G29" s="37" t="s">
        <v>90</v>
      </c>
      <c r="H29" s="29">
        <v>42360</v>
      </c>
    </row>
    <row r="30" spans="1:8" x14ac:dyDescent="0.25">
      <c r="A30" s="5">
        <v>29</v>
      </c>
      <c r="B30" s="518" t="s">
        <v>91</v>
      </c>
      <c r="C30" s="518"/>
      <c r="D30" s="519"/>
      <c r="E30" s="34">
        <v>541</v>
      </c>
      <c r="F30" s="36" t="s">
        <v>92</v>
      </c>
      <c r="G30" s="36">
        <v>50</v>
      </c>
      <c r="H30" s="29">
        <v>42443</v>
      </c>
    </row>
    <row r="31" spans="1:8" x14ac:dyDescent="0.25">
      <c r="A31" s="5">
        <v>30</v>
      </c>
      <c r="B31" s="26" t="s">
        <v>93</v>
      </c>
      <c r="C31" s="26"/>
      <c r="D31" s="27"/>
      <c r="E31" s="34">
        <v>911</v>
      </c>
      <c r="F31" s="36" t="s">
        <v>40</v>
      </c>
      <c r="G31" s="36" t="s">
        <v>94</v>
      </c>
      <c r="H31" s="30">
        <v>42550</v>
      </c>
    </row>
    <row r="32" spans="1:8" x14ac:dyDescent="0.25">
      <c r="A32" s="5">
        <v>31</v>
      </c>
      <c r="B32" s="518" t="s">
        <v>95</v>
      </c>
      <c r="C32" s="518"/>
      <c r="D32" s="519"/>
      <c r="E32" s="34">
        <v>931</v>
      </c>
      <c r="F32" s="36" t="s">
        <v>96</v>
      </c>
      <c r="G32" s="36" t="s">
        <v>97</v>
      </c>
      <c r="H32" s="29">
        <v>42398</v>
      </c>
    </row>
    <row r="33" spans="1:8" x14ac:dyDescent="0.25">
      <c r="A33" s="5">
        <v>32</v>
      </c>
      <c r="B33" s="26" t="s">
        <v>98</v>
      </c>
      <c r="C33" s="26"/>
      <c r="D33" s="27"/>
      <c r="E33" s="34">
        <v>921</v>
      </c>
      <c r="F33" s="37" t="s">
        <v>42</v>
      </c>
      <c r="G33" s="36" t="s">
        <v>79</v>
      </c>
      <c r="H33" s="29">
        <v>42515</v>
      </c>
    </row>
    <row r="34" spans="1:8" x14ac:dyDescent="0.25">
      <c r="A34" s="5">
        <v>33</v>
      </c>
      <c r="B34" s="518" t="s">
        <v>99</v>
      </c>
      <c r="C34" s="518"/>
      <c r="D34" s="519"/>
      <c r="E34" s="33" t="s">
        <v>100</v>
      </c>
      <c r="F34" s="36" t="s">
        <v>101</v>
      </c>
      <c r="G34" s="36" t="s">
        <v>102</v>
      </c>
      <c r="H34" s="29">
        <v>42353</v>
      </c>
    </row>
    <row r="35" spans="1:8" x14ac:dyDescent="0.25">
      <c r="A35" s="5">
        <v>34</v>
      </c>
      <c r="B35" s="518" t="s">
        <v>103</v>
      </c>
      <c r="C35" s="518"/>
      <c r="D35" s="519"/>
      <c r="E35" s="34">
        <v>831</v>
      </c>
      <c r="F35" s="36" t="s">
        <v>53</v>
      </c>
      <c r="G35" s="37" t="s">
        <v>104</v>
      </c>
      <c r="H35" s="29">
        <v>42321</v>
      </c>
    </row>
    <row r="36" spans="1:8" x14ac:dyDescent="0.25">
      <c r="A36" s="5">
        <v>35</v>
      </c>
      <c r="B36" s="518" t="s">
        <v>105</v>
      </c>
      <c r="C36" s="518"/>
      <c r="D36" s="519"/>
      <c r="E36" s="34">
        <v>231</v>
      </c>
      <c r="F36" s="36" t="s">
        <v>106</v>
      </c>
      <c r="G36" s="36">
        <v>46</v>
      </c>
      <c r="H36" s="29">
        <v>42432</v>
      </c>
    </row>
    <row r="37" spans="1:8" x14ac:dyDescent="0.25">
      <c r="A37" s="5">
        <v>36</v>
      </c>
      <c r="B37" s="518" t="s">
        <v>107</v>
      </c>
      <c r="C37" s="518"/>
      <c r="D37" s="519"/>
      <c r="E37" s="34">
        <v>121</v>
      </c>
      <c r="F37" s="528" t="s">
        <v>108</v>
      </c>
      <c r="G37" s="528"/>
      <c r="H37" s="29">
        <v>42298</v>
      </c>
    </row>
    <row r="38" spans="1:8" x14ac:dyDescent="0.25">
      <c r="A38" s="5">
        <v>37</v>
      </c>
      <c r="B38" s="518" t="s">
        <v>109</v>
      </c>
      <c r="C38" s="518"/>
      <c r="D38" s="519"/>
      <c r="E38" s="34">
        <v>332</v>
      </c>
      <c r="F38" s="36" t="s">
        <v>110</v>
      </c>
      <c r="G38" s="36">
        <v>259</v>
      </c>
      <c r="H38" s="29">
        <v>42303</v>
      </c>
    </row>
    <row r="39" spans="1:8" x14ac:dyDescent="0.25">
      <c r="A39" s="5">
        <v>38</v>
      </c>
      <c r="B39" s="518" t="s">
        <v>111</v>
      </c>
      <c r="C39" s="518"/>
      <c r="D39" s="519"/>
      <c r="E39" s="34">
        <v>731</v>
      </c>
      <c r="F39" s="36" t="s">
        <v>51</v>
      </c>
      <c r="G39" s="36">
        <v>6</v>
      </c>
      <c r="H39" s="29">
        <v>42380</v>
      </c>
    </row>
    <row r="40" spans="1:8" x14ac:dyDescent="0.25">
      <c r="A40" s="5">
        <v>39</v>
      </c>
      <c r="B40" s="518" t="s">
        <v>112</v>
      </c>
      <c r="C40" s="518"/>
      <c r="D40" s="519"/>
      <c r="E40" s="34">
        <v>111</v>
      </c>
      <c r="F40" s="36" t="s">
        <v>44</v>
      </c>
      <c r="G40" s="36">
        <v>58</v>
      </c>
      <c r="H40" s="29">
        <v>42452</v>
      </c>
    </row>
    <row r="41" spans="1:8" x14ac:dyDescent="0.25">
      <c r="A41" s="5">
        <v>40</v>
      </c>
      <c r="B41" s="26" t="s">
        <v>113</v>
      </c>
      <c r="C41" s="26"/>
      <c r="D41" s="27"/>
      <c r="E41" s="34">
        <v>111</v>
      </c>
      <c r="F41" s="36" t="s">
        <v>44</v>
      </c>
      <c r="G41" s="36">
        <v>66</v>
      </c>
      <c r="H41" s="29">
        <v>42475</v>
      </c>
    </row>
    <row r="42" spans="1:8" x14ac:dyDescent="0.25">
      <c r="A42" s="5">
        <v>41</v>
      </c>
      <c r="B42" s="26" t="s">
        <v>114</v>
      </c>
      <c r="C42" s="26"/>
      <c r="D42" s="27"/>
      <c r="E42" s="34">
        <v>731</v>
      </c>
      <c r="F42" s="36" t="s">
        <v>89</v>
      </c>
      <c r="G42" s="36">
        <v>310</v>
      </c>
      <c r="H42" s="29">
        <v>42360</v>
      </c>
    </row>
    <row r="43" spans="1:8" x14ac:dyDescent="0.25">
      <c r="A43" s="5">
        <v>42</v>
      </c>
      <c r="B43" s="518" t="s">
        <v>115</v>
      </c>
      <c r="C43" s="518"/>
      <c r="D43" s="519"/>
      <c r="E43" s="34">
        <v>531</v>
      </c>
      <c r="F43" s="36" t="s">
        <v>42</v>
      </c>
      <c r="G43" s="36">
        <v>288</v>
      </c>
      <c r="H43" s="29">
        <v>42340</v>
      </c>
    </row>
    <row r="44" spans="1:8" x14ac:dyDescent="0.25">
      <c r="A44" s="5">
        <v>43</v>
      </c>
      <c r="B44" s="518" t="s">
        <v>116</v>
      </c>
      <c r="C44" s="518"/>
      <c r="D44" s="519"/>
      <c r="E44" s="34">
        <v>21</v>
      </c>
      <c r="F44" s="36" t="s">
        <v>47</v>
      </c>
      <c r="G44" s="36">
        <v>24</v>
      </c>
      <c r="H44" s="29">
        <v>42388</v>
      </c>
    </row>
    <row r="45" spans="1:8" x14ac:dyDescent="0.25">
      <c r="A45" s="5">
        <v>44</v>
      </c>
      <c r="B45" s="518" t="s">
        <v>117</v>
      </c>
      <c r="C45" s="518"/>
      <c r="D45" s="519"/>
      <c r="E45" s="34">
        <v>331</v>
      </c>
      <c r="F45" s="36" t="s">
        <v>118</v>
      </c>
      <c r="G45" s="36">
        <v>99</v>
      </c>
      <c r="H45" s="29">
        <v>42171</v>
      </c>
    </row>
    <row r="46" spans="1:8" x14ac:dyDescent="0.25">
      <c r="A46" s="5">
        <v>45</v>
      </c>
      <c r="B46" s="525" t="str">
        <f>'академисты на 01.12.16 '!B23</f>
        <v>Валиахметова Гульсан  Чамитовна</v>
      </c>
      <c r="C46" s="526"/>
      <c r="D46" s="527"/>
      <c r="E46" s="3" t="s">
        <v>1449</v>
      </c>
      <c r="F46" s="3"/>
      <c r="G46" s="5"/>
      <c r="H46" s="5"/>
    </row>
    <row r="47" spans="1:8" x14ac:dyDescent="0.25">
      <c r="A47" s="5">
        <v>46</v>
      </c>
      <c r="B47" s="525" t="str">
        <f>'академисты на 01.12.16 '!B24</f>
        <v>Худоева Алла Владимировна</v>
      </c>
      <c r="C47" s="526"/>
      <c r="D47" s="527"/>
      <c r="E47" s="3" t="s">
        <v>1449</v>
      </c>
      <c r="F47" s="36"/>
      <c r="G47" s="5"/>
      <c r="H47" s="5"/>
    </row>
    <row r="48" spans="1:8" x14ac:dyDescent="0.25">
      <c r="A48" s="5">
        <v>47</v>
      </c>
      <c r="B48" s="525" t="str">
        <f>'академисты на 01.12.16 '!B25</f>
        <v>Усова Ирина Ивановна</v>
      </c>
      <c r="C48" s="526"/>
      <c r="D48" s="527"/>
      <c r="E48" s="3" t="s">
        <v>1449</v>
      </c>
      <c r="F48" s="36"/>
      <c r="G48" s="5"/>
      <c r="H48" s="5"/>
    </row>
    <row r="49" spans="1:8" x14ac:dyDescent="0.25">
      <c r="A49" s="5">
        <v>48</v>
      </c>
      <c r="B49" s="525" t="s">
        <v>499</v>
      </c>
      <c r="C49" s="526"/>
      <c r="D49" s="527"/>
      <c r="E49" s="70">
        <v>521</v>
      </c>
      <c r="F49" s="36" t="s">
        <v>2230</v>
      </c>
      <c r="G49" s="86">
        <v>146</v>
      </c>
      <c r="H49" s="87">
        <v>42957</v>
      </c>
    </row>
  </sheetData>
  <mergeCells count="37">
    <mergeCell ref="B49:D49"/>
    <mergeCell ref="B45:D45"/>
    <mergeCell ref="F37:G37"/>
    <mergeCell ref="B39:D39"/>
    <mergeCell ref="B40:D40"/>
    <mergeCell ref="B43:D43"/>
    <mergeCell ref="B44:D44"/>
    <mergeCell ref="B38:D38"/>
    <mergeCell ref="B46:D46"/>
    <mergeCell ref="B47:D47"/>
    <mergeCell ref="B48:D48"/>
    <mergeCell ref="B35:D35"/>
    <mergeCell ref="B36:D36"/>
    <mergeCell ref="B37:D37"/>
    <mergeCell ref="B24:D24"/>
    <mergeCell ref="B25:D25"/>
    <mergeCell ref="B26:D26"/>
    <mergeCell ref="B28:D28"/>
    <mergeCell ref="B30:D30"/>
    <mergeCell ref="B18:D18"/>
    <mergeCell ref="B19:D19"/>
    <mergeCell ref="B22:D22"/>
    <mergeCell ref="B32:D32"/>
    <mergeCell ref="B34:D34"/>
    <mergeCell ref="B7:D7"/>
    <mergeCell ref="B1:D1"/>
    <mergeCell ref="B2:D2"/>
    <mergeCell ref="B4:D4"/>
    <mergeCell ref="B5:D5"/>
    <mergeCell ref="B6:D6"/>
    <mergeCell ref="B14:D14"/>
    <mergeCell ref="B15:D15"/>
    <mergeCell ref="B8:D8"/>
    <mergeCell ref="B10:D10"/>
    <mergeCell ref="B11:D11"/>
    <mergeCell ref="B12:D12"/>
    <mergeCell ref="B13:D13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72"/>
  <sheetViews>
    <sheetView workbookViewId="0">
      <pane ySplit="1" topLeftCell="A41" activePane="bottomLeft" state="frozen"/>
      <selection pane="bottomLeft" activeCell="K68" sqref="K68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3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3" x14ac:dyDescent="0.25">
      <c r="A2" s="24">
        <v>111</v>
      </c>
      <c r="B2" s="24"/>
      <c r="C2" s="24">
        <v>26</v>
      </c>
      <c r="D2" s="24">
        <v>1</v>
      </c>
      <c r="E2" s="97" t="s">
        <v>7</v>
      </c>
      <c r="F2" s="24">
        <f>SUM(C2+C6+C9+C14+C17)</f>
        <v>122</v>
      </c>
      <c r="G2" s="24">
        <f>SUM(C3+C7+C10+C15+C18)</f>
        <v>116</v>
      </c>
      <c r="H2" s="24">
        <f>SUM(C4+C8+C12+C16+C19)</f>
        <v>102</v>
      </c>
      <c r="I2" s="24">
        <f>SUM(C5+C20)</f>
        <v>39</v>
      </c>
      <c r="J2" s="24">
        <f>SUM(F2+G2+H2+I2)</f>
        <v>379</v>
      </c>
    </row>
    <row r="3" spans="1:13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3" x14ac:dyDescent="0.25">
      <c r="A4" s="5">
        <v>131</v>
      </c>
      <c r="B4" s="5"/>
      <c r="C4" s="5">
        <v>20</v>
      </c>
      <c r="D4" s="5">
        <v>1</v>
      </c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13</v>
      </c>
      <c r="I4" s="5">
        <f>SUM(B5+B20)</f>
        <v>0</v>
      </c>
      <c r="J4" s="5">
        <f>SUM(F4+G4+H4+I4)</f>
        <v>58</v>
      </c>
      <c r="M4">
        <f>J2+J22+J46</f>
        <v>968</v>
      </c>
    </row>
    <row r="5" spans="1:13" x14ac:dyDescent="0.25">
      <c r="A5" s="5">
        <v>141</v>
      </c>
      <c r="B5" s="5"/>
      <c r="C5" s="5">
        <v>22</v>
      </c>
      <c r="D5" s="5">
        <v>2</v>
      </c>
      <c r="E5" s="5"/>
      <c r="F5" s="5" t="s">
        <v>1770</v>
      </c>
      <c r="G5" s="5"/>
      <c r="H5" s="5"/>
      <c r="I5" s="5"/>
      <c r="J5" s="5"/>
    </row>
    <row r="6" spans="1:13" x14ac:dyDescent="0.25">
      <c r="A6" s="5">
        <v>211</v>
      </c>
      <c r="B6" s="5">
        <v>6</v>
      </c>
      <c r="C6" s="5">
        <v>25</v>
      </c>
      <c r="D6" s="5"/>
      <c r="E6" s="5"/>
      <c r="F6" s="5">
        <f>SUM(D2+D9+D6+D14+D17)</f>
        <v>2</v>
      </c>
      <c r="G6" s="5">
        <f>SUM(D7+D3+D10+D11+D15+D18)</f>
        <v>4</v>
      </c>
      <c r="H6" s="5">
        <f>SUM(D4+D8+D12+D13+D19+D16)</f>
        <v>6</v>
      </c>
      <c r="I6" s="5">
        <f>SUM(D5+D20)</f>
        <v>2</v>
      </c>
      <c r="J6" s="5">
        <f>SUM(F6+G6+H6+I6)</f>
        <v>14</v>
      </c>
    </row>
    <row r="7" spans="1:13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3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137</v>
      </c>
      <c r="G8" s="5">
        <f>SUM(G2+G4+G6)</f>
        <v>152</v>
      </c>
      <c r="H8" s="5">
        <f>SUM(H2+H4+H6)</f>
        <v>121</v>
      </c>
      <c r="I8" s="5">
        <f>SUM(I2+I4+I6)</f>
        <v>41</v>
      </c>
      <c r="J8" s="94">
        <f>SUM(F8+G8+H8+I8)</f>
        <v>451</v>
      </c>
    </row>
    <row r="9" spans="1:13" x14ac:dyDescent="0.25">
      <c r="A9" s="5">
        <v>411</v>
      </c>
      <c r="B9" s="5">
        <v>6</v>
      </c>
      <c r="C9" s="5">
        <v>25</v>
      </c>
      <c r="D9" s="5"/>
      <c r="E9" s="5"/>
      <c r="F9" s="5" t="s">
        <v>1776</v>
      </c>
      <c r="G9" s="5"/>
      <c r="H9" s="5"/>
      <c r="I9" s="5"/>
      <c r="J9" s="5"/>
    </row>
    <row r="10" spans="1:13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3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3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3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3" x14ac:dyDescent="0.25">
      <c r="A14" s="5">
        <v>611</v>
      </c>
      <c r="B14" s="5"/>
      <c r="C14" s="5">
        <v>24</v>
      </c>
      <c r="D14" s="5"/>
      <c r="E14" s="5"/>
      <c r="F14" s="5"/>
      <c r="G14" s="5"/>
      <c r="H14" s="5"/>
      <c r="I14" s="5"/>
      <c r="J14" s="5"/>
    </row>
    <row r="15" spans="1:13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3" x14ac:dyDescent="0.25">
      <c r="A16" s="5">
        <v>631</v>
      </c>
      <c r="B16" s="5"/>
      <c r="C16" s="5">
        <v>16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22</v>
      </c>
      <c r="D17" s="5">
        <v>1</v>
      </c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21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19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24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2</v>
      </c>
      <c r="C22" s="5">
        <v>22</v>
      </c>
      <c r="D22" s="5"/>
      <c r="E22" s="5"/>
      <c r="F22" s="5">
        <f>SUM(C21+C29+C30+C35+C41)</f>
        <v>119</v>
      </c>
      <c r="G22" s="5">
        <f>SUM(C22+C31+C36+C42)</f>
        <v>91</v>
      </c>
      <c r="H22" s="5">
        <f>SUM(C23+C32+C37+C38+C43)</f>
        <v>101</v>
      </c>
      <c r="I22" s="5">
        <f>SUM(C24+C33+C34+C39+C40+C44)</f>
        <v>122</v>
      </c>
      <c r="J22" s="5">
        <f>SUM(F22:I22)</f>
        <v>433</v>
      </c>
    </row>
    <row r="23" spans="1:10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7</v>
      </c>
      <c r="G24" s="5">
        <f>SUM(B22+B31+B36+B42)</f>
        <v>9</v>
      </c>
      <c r="H24" s="5">
        <f>SUM(B23+B32+B37+B38+B43)</f>
        <v>8</v>
      </c>
      <c r="I24" s="5">
        <f>SUM(B24+B28+B33+B34+B39+B40+B44)</f>
        <v>0</v>
      </c>
      <c r="J24" s="5">
        <f>SUM(F24:I24)</f>
        <v>24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5</v>
      </c>
      <c r="H26" s="5">
        <f>SUM(D23+D32+D37+D38+D43)</f>
        <v>3</v>
      </c>
      <c r="I26" s="5">
        <f>SUM(D24+D33+D34+D39+D40+D44)</f>
        <v>4</v>
      </c>
      <c r="J26" s="5">
        <f>SUM(F26:I26)</f>
        <v>14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128</v>
      </c>
      <c r="G28" s="5">
        <f>SUM(G22+G24+G26)</f>
        <v>105</v>
      </c>
      <c r="H28" s="5">
        <f>SUM(H22+H24+H26)</f>
        <v>112</v>
      </c>
      <c r="I28" s="5">
        <f>SUM(I22+I24+I26)</f>
        <v>126</v>
      </c>
      <c r="J28" s="94">
        <f>SUM(F28:I28)</f>
        <v>471</v>
      </c>
    </row>
    <row r="29" spans="1:10" x14ac:dyDescent="0.25">
      <c r="A29" s="5">
        <v>711</v>
      </c>
      <c r="B29" s="5">
        <v>4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3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4</v>
      </c>
      <c r="C31" s="5">
        <v>21</v>
      </c>
      <c r="D31" s="5">
        <v>1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/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/>
      <c r="C35" s="5">
        <v>24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24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22</v>
      </c>
      <c r="D37" s="5">
        <v>2</v>
      </c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ht="45" x14ac:dyDescent="0.25">
      <c r="A42" s="5">
        <v>921</v>
      </c>
      <c r="B42" s="5"/>
      <c r="C42" s="5">
        <v>24</v>
      </c>
      <c r="D42" s="96">
        <v>4</v>
      </c>
      <c r="E42" s="145" t="s">
        <v>2101</v>
      </c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5</v>
      </c>
      <c r="C45" s="24">
        <v>24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30</v>
      </c>
      <c r="C46" s="5"/>
      <c r="D46" s="5"/>
      <c r="E46" s="5"/>
      <c r="F46" s="5">
        <f>SUM(C45+C46)</f>
        <v>24</v>
      </c>
      <c r="G46" s="5">
        <f>SUM(C47+C48)</f>
        <v>44</v>
      </c>
      <c r="H46" s="5">
        <f>SUM(C49+C50)</f>
        <v>44</v>
      </c>
      <c r="I46" s="5">
        <f>SUM(C52+C53)</f>
        <v>44</v>
      </c>
      <c r="J46" s="5">
        <f>SUM(F46:I46)</f>
        <v>156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20</v>
      </c>
      <c r="D48" s="5">
        <v>2</v>
      </c>
      <c r="E48" s="5"/>
      <c r="F48" s="5">
        <f>SUM(B45+B46)</f>
        <v>35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57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21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59</v>
      </c>
      <c r="G52" s="5">
        <f>SUM(G46+G48+G50)</f>
        <v>56</v>
      </c>
      <c r="H52" s="5">
        <f>SUM(H46+H48+H50)</f>
        <v>62</v>
      </c>
      <c r="I52" s="5">
        <f>SUM(I46+I48+I50)</f>
        <v>44</v>
      </c>
      <c r="J52" s="94">
        <f>SUM(F52:I52)</f>
        <v>221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18</v>
      </c>
      <c r="C55" s="5"/>
      <c r="D55" s="5"/>
      <c r="E55" s="5"/>
      <c r="F55" s="5">
        <f>SUM(C54+C66)</f>
        <v>27</v>
      </c>
      <c r="G55" s="5">
        <f>SUM(C57)</f>
        <v>15</v>
      </c>
      <c r="H55" s="5">
        <v>0</v>
      </c>
      <c r="I55" s="5">
        <f>SUM(C61+C62)</f>
        <v>27</v>
      </c>
      <c r="J55" s="5">
        <f>SUM(F55:I55)</f>
        <v>69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15</v>
      </c>
      <c r="D57" s="5"/>
      <c r="E57" s="5"/>
      <c r="F57" s="5">
        <f>SUM(B55+B56+B68+B66)</f>
        <v>76</v>
      </c>
      <c r="G57" s="5">
        <f>SUM(B58+B59+B69)</f>
        <v>57</v>
      </c>
      <c r="H57" s="5">
        <f>SUM(B60+B70+B67)</f>
        <v>36</v>
      </c>
      <c r="I57" s="5">
        <f>SUM(B63+B64+B65+B71)</f>
        <v>69</v>
      </c>
      <c r="J57" s="5">
        <f>SUM(F57:I57)</f>
        <v>238</v>
      </c>
    </row>
    <row r="58" spans="1:10" x14ac:dyDescent="0.25">
      <c r="A58" s="95" t="s">
        <v>1428</v>
      </c>
      <c r="B58" s="5">
        <v>17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14</v>
      </c>
      <c r="C59" s="5"/>
      <c r="D59" s="95">
        <v>2</v>
      </c>
      <c r="E59" s="5"/>
      <c r="F59" s="5">
        <f>SUM(D54+D55+D56+D66+D68)</f>
        <v>0</v>
      </c>
      <c r="G59" s="5">
        <f>SUM(D57+D58+D59+D69)</f>
        <v>4</v>
      </c>
      <c r="H59" s="5">
        <f>SUM(D60+D67+D70)</f>
        <v>2</v>
      </c>
      <c r="I59" s="5">
        <f>SUM(D61+D62+D63+D64+D65+D71)</f>
        <v>0</v>
      </c>
      <c r="J59" s="5">
        <f>SUM(F59:I59)</f>
        <v>6</v>
      </c>
    </row>
    <row r="60" spans="1:10" x14ac:dyDescent="0.25">
      <c r="A60" s="95" t="s">
        <v>1488</v>
      </c>
      <c r="B60" s="5">
        <v>16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103</v>
      </c>
      <c r="G61" s="5">
        <f>SUM(G55+G57+G59)</f>
        <v>76</v>
      </c>
      <c r="H61" s="5">
        <f>SUM(H55+H57+H59)</f>
        <v>38</v>
      </c>
      <c r="I61" s="5">
        <f>SUM(I55+I57+I59)</f>
        <v>96</v>
      </c>
      <c r="J61" s="94">
        <f>SUM(F61:I61)</f>
        <v>313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8</v>
      </c>
      <c r="C66" s="5">
        <v>12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30</v>
      </c>
      <c r="C68" s="5"/>
      <c r="D68" s="5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26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5">
        <v>1</v>
      </c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29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377</v>
      </c>
      <c r="C72" s="5">
        <f>SUM(C2:C71)</f>
        <v>1037</v>
      </c>
      <c r="D72" s="5">
        <f>SUM(D2:D71)</f>
        <v>42</v>
      </c>
      <c r="E72" s="5"/>
      <c r="F72" s="5"/>
      <c r="G72" s="5"/>
      <c r="H72" s="5"/>
      <c r="I72" s="5"/>
      <c r="J72" s="5">
        <f>SUM(B72+C72+D72)</f>
        <v>1456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72"/>
  <sheetViews>
    <sheetView workbookViewId="0">
      <pane ySplit="1" topLeftCell="A44" activePane="bottomLeft" state="frozen"/>
      <selection pane="bottomLeft" activeCell="P61" sqref="P61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3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3" x14ac:dyDescent="0.25">
      <c r="A2" s="24">
        <v>111</v>
      </c>
      <c r="B2" s="24"/>
      <c r="C2" s="24">
        <v>26</v>
      </c>
      <c r="D2" s="24">
        <v>1</v>
      </c>
      <c r="E2" s="97" t="s">
        <v>7</v>
      </c>
      <c r="F2" s="24">
        <f>SUM(C2+C6+C9+C14+C17)</f>
        <v>119</v>
      </c>
      <c r="G2" s="24">
        <f>SUM(C3+C7+C10+C15+C18)</f>
        <v>116</v>
      </c>
      <c r="H2" s="24">
        <f>SUM(C4+C8+C12+C16+C19)</f>
        <v>101</v>
      </c>
      <c r="I2" s="24">
        <f>SUM(C5+C20)</f>
        <v>39</v>
      </c>
      <c r="J2" s="24">
        <f>SUM(F2+G2+H2+I2)</f>
        <v>375</v>
      </c>
    </row>
    <row r="3" spans="1:13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3" x14ac:dyDescent="0.25">
      <c r="A4" s="5">
        <v>131</v>
      </c>
      <c r="B4" s="5"/>
      <c r="C4" s="5">
        <v>20</v>
      </c>
      <c r="D4" s="5">
        <v>1</v>
      </c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13</v>
      </c>
      <c r="I4" s="5">
        <f>SUM(B5+B20)</f>
        <v>0</v>
      </c>
      <c r="J4" s="5">
        <f>SUM(F4+G4+H4+I4)</f>
        <v>58</v>
      </c>
      <c r="M4">
        <f>J2+J22+J46</f>
        <v>956</v>
      </c>
    </row>
    <row r="5" spans="1:13" x14ac:dyDescent="0.25">
      <c r="A5" s="5">
        <v>141</v>
      </c>
      <c r="B5" s="5"/>
      <c r="C5" s="5">
        <v>22</v>
      </c>
      <c r="D5" s="5">
        <v>2</v>
      </c>
      <c r="E5" s="5"/>
      <c r="F5" s="5" t="s">
        <v>1770</v>
      </c>
      <c r="G5" s="5"/>
      <c r="H5" s="5"/>
      <c r="I5" s="5"/>
      <c r="J5" s="5"/>
    </row>
    <row r="6" spans="1:13" x14ac:dyDescent="0.25">
      <c r="A6" s="5">
        <v>211</v>
      </c>
      <c r="B6" s="5">
        <v>6</v>
      </c>
      <c r="C6" s="5">
        <v>24</v>
      </c>
      <c r="D6" s="5"/>
      <c r="E6" s="5"/>
      <c r="F6" s="5">
        <f>SUM(D2+D9+D6+D14+D17)</f>
        <v>3</v>
      </c>
      <c r="G6" s="5">
        <f>SUM(D7+D3+D10+D11+D15+D18)</f>
        <v>4</v>
      </c>
      <c r="H6" s="5">
        <f>SUM(D4+D8+D12+D13+D19+D16)</f>
        <v>6</v>
      </c>
      <c r="I6" s="5">
        <f>SUM(D5+D20)</f>
        <v>2</v>
      </c>
      <c r="J6" s="5">
        <f>SUM(F6+G6+H6+I6)</f>
        <v>15</v>
      </c>
    </row>
    <row r="7" spans="1:13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3" x14ac:dyDescent="0.25">
      <c r="A8" s="5">
        <v>231</v>
      </c>
      <c r="B8" s="5"/>
      <c r="C8" s="5">
        <v>21</v>
      </c>
      <c r="D8" s="5">
        <v>3</v>
      </c>
      <c r="E8" s="5"/>
      <c r="F8" s="5">
        <f>SUM(F2+F4+F6)</f>
        <v>135</v>
      </c>
      <c r="G8" s="5">
        <f>SUM(G2+G4+G6)</f>
        <v>152</v>
      </c>
      <c r="H8" s="5">
        <f>SUM(H2+H4+H6)</f>
        <v>120</v>
      </c>
      <c r="I8" s="5">
        <f>SUM(I2+I4+I6)</f>
        <v>41</v>
      </c>
      <c r="J8" s="94">
        <f>SUM(F8+G8+H8+I8)</f>
        <v>448</v>
      </c>
    </row>
    <row r="9" spans="1:13" x14ac:dyDescent="0.25">
      <c r="A9" s="5">
        <v>411</v>
      </c>
      <c r="B9" s="5">
        <v>6</v>
      </c>
      <c r="C9" s="5">
        <v>24</v>
      </c>
      <c r="D9" s="5"/>
      <c r="E9" s="5"/>
      <c r="F9" s="5" t="s">
        <v>1776</v>
      </c>
      <c r="G9" s="5"/>
      <c r="H9" s="5"/>
      <c r="I9" s="5"/>
      <c r="J9" s="5"/>
    </row>
    <row r="10" spans="1:13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3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3" x14ac:dyDescent="0.25">
      <c r="A12" s="5">
        <v>431</v>
      </c>
      <c r="B12" s="5"/>
      <c r="C12" s="5">
        <v>26</v>
      </c>
      <c r="D12" s="5"/>
      <c r="E12" s="5"/>
      <c r="F12" s="5"/>
      <c r="G12" s="5"/>
      <c r="H12" s="5"/>
      <c r="I12" s="5"/>
      <c r="J12" s="5"/>
    </row>
    <row r="13" spans="1:13" x14ac:dyDescent="0.25">
      <c r="A13" s="95">
        <v>432</v>
      </c>
      <c r="B13" s="5">
        <v>13</v>
      </c>
      <c r="C13" s="5"/>
      <c r="D13" s="5"/>
      <c r="E13" s="5"/>
      <c r="F13" s="5"/>
      <c r="G13" s="5"/>
      <c r="H13" s="5"/>
      <c r="I13" s="5"/>
      <c r="J13" s="5"/>
    </row>
    <row r="14" spans="1:13" x14ac:dyDescent="0.25">
      <c r="A14" s="5">
        <v>611</v>
      </c>
      <c r="B14" s="5"/>
      <c r="C14" s="5">
        <v>23</v>
      </c>
      <c r="D14" s="5">
        <v>1</v>
      </c>
      <c r="E14" s="5"/>
      <c r="F14" s="5"/>
      <c r="G14" s="5"/>
      <c r="H14" s="5"/>
      <c r="I14" s="5"/>
      <c r="J14" s="5"/>
    </row>
    <row r="15" spans="1:13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3" x14ac:dyDescent="0.25">
      <c r="A16" s="5">
        <v>631</v>
      </c>
      <c r="B16" s="5"/>
      <c r="C16" s="5">
        <v>16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22</v>
      </c>
      <c r="D17" s="5">
        <v>1</v>
      </c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21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18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17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23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1</v>
      </c>
      <c r="C22" s="5">
        <v>21</v>
      </c>
      <c r="D22" s="5"/>
      <c r="E22" s="5"/>
      <c r="F22" s="5">
        <f>SUM(C21+C29+C30+C35+C41)</f>
        <v>116</v>
      </c>
      <c r="G22" s="5">
        <f>SUM(C22+C31+C36+C42)</f>
        <v>87</v>
      </c>
      <c r="H22" s="5">
        <f>SUM(C23+C32+C37+C38+C43)</f>
        <v>101</v>
      </c>
      <c r="I22" s="5">
        <f>SUM(C24+C33+C34+C39+C40+C44)</f>
        <v>122</v>
      </c>
      <c r="J22" s="5">
        <f>SUM(F22:I22)</f>
        <v>426</v>
      </c>
    </row>
    <row r="23" spans="1:10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22</v>
      </c>
      <c r="D24" s="5"/>
      <c r="E24" s="5"/>
      <c r="F24" s="5">
        <f>SUM(B21+B29+B30+B35+B41)</f>
        <v>5</v>
      </c>
      <c r="G24" s="5">
        <f>SUM(B22+B31+B36+B42)</f>
        <v>8</v>
      </c>
      <c r="H24" s="5">
        <f>SUM(B23+B32+B37+B38+B43)</f>
        <v>8</v>
      </c>
      <c r="I24" s="5">
        <f>SUM(B24+B28+B33+B34+B39+B40+B44)</f>
        <v>0</v>
      </c>
      <c r="J24" s="5">
        <f>SUM(F24:I24)</f>
        <v>21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6</v>
      </c>
      <c r="H26" s="5">
        <f>SUM(D23+D32+D37+D38+D43)</f>
        <v>3</v>
      </c>
      <c r="I26" s="5">
        <f>SUM(D24+D33+D34+D39+D40+D44)</f>
        <v>4</v>
      </c>
      <c r="J26" s="5">
        <f>SUM(F26:I26)</f>
        <v>15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123</v>
      </c>
      <c r="G28" s="5">
        <f>SUM(G22+G24+G26)</f>
        <v>101</v>
      </c>
      <c r="H28" s="5">
        <f>SUM(H22+H24+H26)</f>
        <v>112</v>
      </c>
      <c r="I28" s="5">
        <f>SUM(I22+I24+I26)</f>
        <v>126</v>
      </c>
      <c r="J28" s="94">
        <f>SUM(F28:I28)</f>
        <v>462</v>
      </c>
    </row>
    <row r="29" spans="1:10" x14ac:dyDescent="0.25">
      <c r="A29" s="5">
        <v>711</v>
      </c>
      <c r="B29" s="5">
        <v>3</v>
      </c>
      <c r="C29" s="5">
        <v>22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2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4</v>
      </c>
      <c r="C31" s="5">
        <v>20</v>
      </c>
      <c r="D31" s="5">
        <v>1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/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22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18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/>
      <c r="C35" s="5">
        <v>22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23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22</v>
      </c>
      <c r="D37" s="5">
        <v>2</v>
      </c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21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21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</row>
    <row r="42" spans="1:10" ht="45" x14ac:dyDescent="0.25">
      <c r="A42" s="5">
        <v>921</v>
      </c>
      <c r="B42" s="5"/>
      <c r="C42" s="5">
        <v>23</v>
      </c>
      <c r="D42" s="96">
        <v>5</v>
      </c>
      <c r="E42" s="145" t="s">
        <v>2101</v>
      </c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18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4</v>
      </c>
      <c r="C45" s="24">
        <v>24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30</v>
      </c>
      <c r="C46" s="5"/>
      <c r="D46" s="5"/>
      <c r="E46" s="5"/>
      <c r="F46" s="5">
        <f>SUM(C45+C46)</f>
        <v>24</v>
      </c>
      <c r="G46" s="5">
        <f>SUM(C47+C48)</f>
        <v>43</v>
      </c>
      <c r="H46" s="5">
        <f>SUM(C49+C50)</f>
        <v>44</v>
      </c>
      <c r="I46" s="5">
        <f>SUM(C52+C53)</f>
        <v>44</v>
      </c>
      <c r="J46" s="5">
        <f>SUM(F46:I46)</f>
        <v>155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19</v>
      </c>
      <c r="D48" s="5">
        <v>2</v>
      </c>
      <c r="E48" s="5"/>
      <c r="F48" s="5">
        <f>SUM(B45+B46)</f>
        <v>34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56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21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20</v>
      </c>
      <c r="D52" s="5"/>
      <c r="E52" s="5"/>
      <c r="F52" s="5">
        <f>SUM(F46+F48+F50)</f>
        <v>58</v>
      </c>
      <c r="G52" s="5">
        <f>SUM(G46+G48+G50)</f>
        <v>55</v>
      </c>
      <c r="H52" s="5">
        <f>SUM(H46+H48+H50)</f>
        <v>62</v>
      </c>
      <c r="I52" s="5">
        <f>SUM(I46+I48+I50)</f>
        <v>44</v>
      </c>
      <c r="J52" s="94">
        <f>SUM(F52:I52)</f>
        <v>219</v>
      </c>
    </row>
    <row r="53" spans="1:10" ht="15.75" thickBot="1" x14ac:dyDescent="0.3">
      <c r="A53" s="107">
        <v>342</v>
      </c>
      <c r="B53" s="98"/>
      <c r="C53" s="98">
        <v>24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18</v>
      </c>
      <c r="C55" s="5"/>
      <c r="D55" s="5"/>
      <c r="E55" s="5"/>
      <c r="F55" s="5">
        <f>SUM(C54+C66)</f>
        <v>27</v>
      </c>
      <c r="G55" s="5">
        <f>SUM(C57)</f>
        <v>14</v>
      </c>
      <c r="H55" s="5">
        <v>0</v>
      </c>
      <c r="I55" s="5">
        <f>SUM(C61+C62)</f>
        <v>27</v>
      </c>
      <c r="J55" s="5">
        <f>SUM(F55:I55)</f>
        <v>68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14</v>
      </c>
      <c r="D57" s="5"/>
      <c r="E57" s="5"/>
      <c r="F57" s="5">
        <f>SUM(B55+B56+B68+B66)</f>
        <v>72</v>
      </c>
      <c r="G57" s="5">
        <f>SUM(B58+B59+B69)</f>
        <v>52</v>
      </c>
      <c r="H57" s="5">
        <f>SUM(B60+B70+B67)</f>
        <v>35</v>
      </c>
      <c r="I57" s="5">
        <f>SUM(B63+B64+B65+B71)</f>
        <v>69</v>
      </c>
      <c r="J57" s="5">
        <f>SUM(F57:I57)</f>
        <v>228</v>
      </c>
    </row>
    <row r="58" spans="1:10" x14ac:dyDescent="0.25">
      <c r="A58" s="95" t="s">
        <v>1428</v>
      </c>
      <c r="B58" s="5">
        <v>17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12</v>
      </c>
      <c r="C59" s="5"/>
      <c r="D59" s="96"/>
      <c r="E59" s="5"/>
      <c r="F59" s="5">
        <f>SUM(D54+D55+D56+D66+D68)</f>
        <v>0</v>
      </c>
      <c r="G59" s="5">
        <f>SUM(D57+D58+D59+D69)</f>
        <v>2</v>
      </c>
      <c r="H59" s="5">
        <f>SUM(D60+D67+D70)</f>
        <v>1</v>
      </c>
      <c r="I59" s="5">
        <f>SUM(D61+D62+D63+D64+D65+D71)</f>
        <v>0</v>
      </c>
      <c r="J59" s="5">
        <f>SUM(F59:I59)</f>
        <v>3</v>
      </c>
    </row>
    <row r="60" spans="1:10" x14ac:dyDescent="0.25">
      <c r="A60" s="95" t="s">
        <v>1488</v>
      </c>
      <c r="B60" s="5">
        <v>15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13</v>
      </c>
      <c r="D61" s="5"/>
      <c r="E61" s="5"/>
      <c r="F61" s="5">
        <f>SUM(F55+F57+F59)</f>
        <v>99</v>
      </c>
      <c r="G61" s="5">
        <f>SUM(G55+G57+G59)</f>
        <v>68</v>
      </c>
      <c r="H61" s="5">
        <f>SUM(H55+H57+H59)</f>
        <v>36</v>
      </c>
      <c r="I61" s="5">
        <f>SUM(I55+I57+I59)</f>
        <v>96</v>
      </c>
      <c r="J61" s="94">
        <f>SUM(F61:I61)</f>
        <v>299</v>
      </c>
    </row>
    <row r="62" spans="1:10" x14ac:dyDescent="0.25">
      <c r="A62" s="5" t="s">
        <v>1520</v>
      </c>
      <c r="B62" s="5"/>
      <c r="C62" s="5">
        <v>14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12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15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13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12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7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28</v>
      </c>
      <c r="C68" s="5"/>
      <c r="D68" s="96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23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6"/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29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363</v>
      </c>
      <c r="C72" s="5">
        <f>SUM(C2:C71)</f>
        <v>1024</v>
      </c>
      <c r="D72" s="5">
        <f>SUM(D2:D71)</f>
        <v>41</v>
      </c>
      <c r="E72" s="5"/>
      <c r="F72" s="5"/>
      <c r="G72" s="5"/>
      <c r="H72" s="5"/>
      <c r="I72" s="5"/>
      <c r="J72" s="5">
        <f>SUM(B72+C72+D72)</f>
        <v>1428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72"/>
  <sheetViews>
    <sheetView workbookViewId="0">
      <pane ySplit="1" topLeftCell="A45" activePane="bottomLeft" state="frozen"/>
      <selection pane="bottomLeft" activeCell="E55" sqref="E5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2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2" x14ac:dyDescent="0.25">
      <c r="A2" s="24">
        <v>111</v>
      </c>
      <c r="B2" s="24"/>
      <c r="C2" s="24">
        <v>26</v>
      </c>
      <c r="D2" s="24">
        <v>1</v>
      </c>
      <c r="E2" s="97" t="s">
        <v>7</v>
      </c>
      <c r="F2" s="24">
        <f>SUM(C2+C6+C9+C14+C17)</f>
        <v>119</v>
      </c>
      <c r="G2" s="24">
        <f>SUM(C3+C7+C10+C15+C18)</f>
        <v>116</v>
      </c>
      <c r="H2" s="24">
        <f>SUM(C4+C8+C12+C16+C19)</f>
        <v>54</v>
      </c>
      <c r="I2" s="24">
        <f>SUM(C5+C20)</f>
        <v>0</v>
      </c>
      <c r="J2" s="24">
        <f>SUM(F2+G2+H2+I2)</f>
        <v>289</v>
      </c>
    </row>
    <row r="3" spans="1:12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  <c r="L3">
        <f>C2+C3+C4+D2+D4+D5</f>
        <v>75</v>
      </c>
    </row>
    <row r="4" spans="1:12" x14ac:dyDescent="0.25">
      <c r="A4" s="5">
        <v>131</v>
      </c>
      <c r="B4" s="5"/>
      <c r="C4" s="5">
        <v>20</v>
      </c>
      <c r="D4" s="5">
        <v>1</v>
      </c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0</v>
      </c>
      <c r="I4" s="5">
        <f>SUM(B5+B20)</f>
        <v>0</v>
      </c>
      <c r="J4" s="5">
        <f>SUM(F4+G4+H4+I4)</f>
        <v>45</v>
      </c>
    </row>
    <row r="5" spans="1:12" x14ac:dyDescent="0.25">
      <c r="A5" s="5">
        <v>141</v>
      </c>
      <c r="B5" s="5"/>
      <c r="C5" s="5">
        <v>0</v>
      </c>
      <c r="D5" s="5">
        <v>2</v>
      </c>
      <c r="E5" s="5"/>
      <c r="F5" s="5" t="s">
        <v>1770</v>
      </c>
      <c r="G5" s="5"/>
      <c r="H5" s="5"/>
      <c r="I5" s="5"/>
      <c r="J5" s="5"/>
    </row>
    <row r="6" spans="1:12" x14ac:dyDescent="0.25">
      <c r="A6" s="5">
        <v>211</v>
      </c>
      <c r="B6" s="5">
        <v>6</v>
      </c>
      <c r="C6" s="5">
        <v>24</v>
      </c>
      <c r="D6" s="5"/>
      <c r="E6" s="5"/>
      <c r="F6" s="5">
        <f>SUM(D2+D9+D6+D14+D17)</f>
        <v>3</v>
      </c>
      <c r="G6" s="5">
        <f>SUM(D7+D3+D10+D11+D15+D18)</f>
        <v>4</v>
      </c>
      <c r="H6" s="5">
        <f>SUM(D4+D8+D12+D13+D19+D16)</f>
        <v>6</v>
      </c>
      <c r="I6" s="5">
        <f>SUM(D5+D20)</f>
        <v>2</v>
      </c>
      <c r="J6" s="5">
        <f>SUM(F6+G6+H6+I6)</f>
        <v>15</v>
      </c>
      <c r="L6">
        <v>53</v>
      </c>
    </row>
    <row r="7" spans="1:12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2" x14ac:dyDescent="0.25">
      <c r="A8" s="5">
        <v>231</v>
      </c>
      <c r="B8" s="5"/>
      <c r="C8" s="5">
        <v>0</v>
      </c>
      <c r="D8" s="5">
        <v>3</v>
      </c>
      <c r="E8" s="5"/>
      <c r="F8" s="5">
        <f>SUM(F2+F4+F6)</f>
        <v>135</v>
      </c>
      <c r="G8" s="5">
        <f>SUM(G2+G4+G6)</f>
        <v>152</v>
      </c>
      <c r="H8" s="5">
        <f>SUM(H2+H4+H6)</f>
        <v>60</v>
      </c>
      <c r="I8" s="5">
        <f>SUM(I2+I4+I6)</f>
        <v>2</v>
      </c>
      <c r="J8" s="94">
        <f>SUM(F8+G8+H8+I8)</f>
        <v>349</v>
      </c>
    </row>
    <row r="9" spans="1:12" x14ac:dyDescent="0.25">
      <c r="A9" s="5">
        <v>411</v>
      </c>
      <c r="B9" s="5">
        <v>6</v>
      </c>
      <c r="C9" s="5">
        <v>24</v>
      </c>
      <c r="D9" s="5"/>
      <c r="E9" s="5"/>
      <c r="F9" s="5" t="s">
        <v>1776</v>
      </c>
      <c r="G9" s="5"/>
      <c r="H9" s="5"/>
      <c r="I9" s="5"/>
      <c r="J9" s="5"/>
      <c r="L9">
        <f>C9+C10</f>
        <v>49</v>
      </c>
    </row>
    <row r="10" spans="1:12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2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2" x14ac:dyDescent="0.25">
      <c r="A12" s="5">
        <v>431</v>
      </c>
      <c r="B12" s="5"/>
      <c r="C12" s="5">
        <v>0</v>
      </c>
      <c r="D12" s="5"/>
      <c r="E12" s="5"/>
      <c r="F12" s="5"/>
      <c r="G12" s="5"/>
      <c r="H12" s="5"/>
      <c r="I12" s="5"/>
      <c r="J12" s="5"/>
    </row>
    <row r="13" spans="1:12" x14ac:dyDescent="0.25">
      <c r="A13" s="95">
        <v>432</v>
      </c>
      <c r="B13" s="5">
        <v>0</v>
      </c>
      <c r="C13" s="5"/>
      <c r="D13" s="5"/>
      <c r="E13" s="5"/>
      <c r="F13" s="5"/>
      <c r="G13" s="5"/>
      <c r="H13" s="5"/>
      <c r="I13" s="5"/>
      <c r="J13" s="5"/>
    </row>
    <row r="14" spans="1:12" x14ac:dyDescent="0.25">
      <c r="A14" s="5">
        <v>611</v>
      </c>
      <c r="B14" s="5"/>
      <c r="C14" s="5">
        <v>23</v>
      </c>
      <c r="D14" s="5">
        <v>1</v>
      </c>
      <c r="E14" s="5"/>
      <c r="F14" s="5"/>
      <c r="G14" s="5"/>
      <c r="H14" s="5"/>
      <c r="I14" s="5"/>
      <c r="J14" s="5"/>
      <c r="L14">
        <f>C14+C15+C16+D14</f>
        <v>61</v>
      </c>
    </row>
    <row r="15" spans="1:12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2" x14ac:dyDescent="0.25">
      <c r="A16" s="5">
        <v>631</v>
      </c>
      <c r="B16" s="5"/>
      <c r="C16" s="5">
        <v>16</v>
      </c>
      <c r="D16" s="108"/>
      <c r="E16" s="108"/>
      <c r="F16" s="108"/>
      <c r="G16" s="108"/>
      <c r="H16" s="108"/>
      <c r="I16" s="108"/>
      <c r="J16" s="108"/>
    </row>
    <row r="17" spans="1:12" x14ac:dyDescent="0.25">
      <c r="A17" s="24">
        <v>511</v>
      </c>
      <c r="B17" s="24">
        <v>1</v>
      </c>
      <c r="C17" s="24">
        <v>22</v>
      </c>
      <c r="D17" s="5">
        <v>1</v>
      </c>
      <c r="E17" s="108"/>
      <c r="F17" s="108"/>
      <c r="G17" s="108"/>
      <c r="H17" s="108"/>
      <c r="I17" s="108"/>
      <c r="J17" s="108"/>
      <c r="L17">
        <f>C17+C18+C19+D17+D19</f>
        <v>64</v>
      </c>
    </row>
    <row r="18" spans="1:12" x14ac:dyDescent="0.25">
      <c r="A18" s="5">
        <v>521</v>
      </c>
      <c r="B18" s="5"/>
      <c r="C18" s="5">
        <v>21</v>
      </c>
      <c r="D18" s="5"/>
      <c r="E18" s="108"/>
      <c r="F18" s="108"/>
      <c r="G18" s="108"/>
      <c r="H18" s="108"/>
      <c r="I18" s="108"/>
      <c r="J18" s="108"/>
    </row>
    <row r="19" spans="1:12" x14ac:dyDescent="0.25">
      <c r="A19" s="5">
        <v>531</v>
      </c>
      <c r="B19" s="5"/>
      <c r="C19" s="5">
        <v>18</v>
      </c>
      <c r="D19" s="5">
        <v>2</v>
      </c>
      <c r="E19" s="108"/>
      <c r="F19" s="108"/>
      <c r="G19" s="108"/>
      <c r="H19" s="108"/>
      <c r="I19" s="108"/>
      <c r="J19" s="108"/>
    </row>
    <row r="20" spans="1:12" ht="15.75" thickBot="1" x14ac:dyDescent="0.3">
      <c r="A20" s="98">
        <v>541</v>
      </c>
      <c r="B20" s="98"/>
      <c r="C20" s="98">
        <v>0</v>
      </c>
      <c r="D20" s="98"/>
      <c r="E20" s="98"/>
      <c r="F20" s="98"/>
      <c r="G20" s="98"/>
      <c r="H20" s="98"/>
      <c r="I20" s="98"/>
      <c r="J20" s="98"/>
    </row>
    <row r="21" spans="1:12" ht="13.9" customHeight="1" x14ac:dyDescent="0.25">
      <c r="A21" s="24">
        <v>11</v>
      </c>
      <c r="B21" s="24"/>
      <c r="C21" s="24">
        <v>23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  <c r="L21">
        <f>C21+C22+C23+D21+D23</f>
        <v>64</v>
      </c>
    </row>
    <row r="22" spans="1:12" x14ac:dyDescent="0.25">
      <c r="A22" s="5">
        <v>21</v>
      </c>
      <c r="B22" s="5">
        <v>1</v>
      </c>
      <c r="C22" s="5">
        <v>21</v>
      </c>
      <c r="D22" s="5"/>
      <c r="E22" s="5"/>
      <c r="F22" s="5">
        <f>SUM(C21+C29+C30+C35+C41)</f>
        <v>116</v>
      </c>
      <c r="G22" s="5">
        <f>SUM(C22+C31+C36+C42)</f>
        <v>88</v>
      </c>
      <c r="H22" s="5">
        <f>SUM(C23+C32+C37+C38+C43)</f>
        <v>101</v>
      </c>
      <c r="I22" s="5">
        <f>SUM(C24+C33+C34+C39+C40+C44)</f>
        <v>0</v>
      </c>
      <c r="J22" s="5">
        <f>SUM(F22:I22)</f>
        <v>305</v>
      </c>
    </row>
    <row r="23" spans="1:12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2" x14ac:dyDescent="0.25">
      <c r="A24" s="5">
        <v>41</v>
      </c>
      <c r="B24" s="5"/>
      <c r="C24" s="5">
        <v>0</v>
      </c>
      <c r="D24" s="5"/>
      <c r="E24" s="5"/>
      <c r="F24" s="5">
        <f>SUM(B21+B29+B30+B35+B41)</f>
        <v>5</v>
      </c>
      <c r="G24" s="5">
        <f>SUM(B22+B31+B36+B42)</f>
        <v>7</v>
      </c>
      <c r="H24" s="5">
        <f>SUM(B23+B32+B37+B38+B43)</f>
        <v>8</v>
      </c>
      <c r="I24" s="5">
        <f>SUM(B24+B28+B33+B34+B39+B40+B44)</f>
        <v>0</v>
      </c>
      <c r="J24" s="5">
        <f>SUM(F24:I24)</f>
        <v>20</v>
      </c>
    </row>
    <row r="25" spans="1:12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2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6</v>
      </c>
      <c r="H26" s="5">
        <f>SUM(D23+D32+D37+D38+D43)</f>
        <v>3</v>
      </c>
      <c r="I26" s="5">
        <f>SUM(D24+D33+D34+D39+D40+D44)</f>
        <v>4</v>
      </c>
      <c r="J26" s="5">
        <f>SUM(F26:I26)</f>
        <v>15</v>
      </c>
    </row>
    <row r="27" spans="1:12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2" x14ac:dyDescent="0.25">
      <c r="A28" s="5"/>
      <c r="B28" s="5">
        <v>0</v>
      </c>
      <c r="C28" s="5">
        <v>0</v>
      </c>
      <c r="D28" s="5"/>
      <c r="E28" s="5"/>
      <c r="F28" s="5">
        <f>SUM(F22+F24+F26)</f>
        <v>123</v>
      </c>
      <c r="G28" s="5">
        <f>SUM(G22+G24+G26)</f>
        <v>101</v>
      </c>
      <c r="H28" s="5">
        <f>SUM(H22+H24+H26)</f>
        <v>112</v>
      </c>
      <c r="I28" s="5">
        <f>SUM(I22+I24+I26)</f>
        <v>4</v>
      </c>
      <c r="J28" s="94">
        <f>SUM(F28:I28)</f>
        <v>340</v>
      </c>
    </row>
    <row r="29" spans="1:12" x14ac:dyDescent="0.25">
      <c r="A29" s="5">
        <v>711</v>
      </c>
      <c r="B29" s="5">
        <v>3</v>
      </c>
      <c r="C29" s="5">
        <v>22</v>
      </c>
      <c r="D29" s="5">
        <v>1</v>
      </c>
      <c r="E29" s="5"/>
      <c r="F29" s="5"/>
      <c r="G29" s="5"/>
      <c r="H29" s="5"/>
      <c r="I29" s="5"/>
      <c r="J29" s="5"/>
      <c r="L29">
        <f>C29+D29+C30+C31+C32+D33+D34</f>
        <v>92</v>
      </c>
    </row>
    <row r="30" spans="1:12" x14ac:dyDescent="0.25">
      <c r="A30" s="5">
        <v>712</v>
      </c>
      <c r="B30" s="5">
        <v>2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2" x14ac:dyDescent="0.25">
      <c r="A31" s="5">
        <v>721</v>
      </c>
      <c r="B31" s="5">
        <v>3</v>
      </c>
      <c r="C31" s="5">
        <v>21</v>
      </c>
      <c r="D31" s="5">
        <v>1</v>
      </c>
      <c r="E31" s="131" t="s">
        <v>1881</v>
      </c>
      <c r="F31" s="5"/>
      <c r="G31" s="5"/>
      <c r="H31" s="5"/>
      <c r="I31" s="5"/>
      <c r="J31" s="5"/>
    </row>
    <row r="32" spans="1:12" x14ac:dyDescent="0.25">
      <c r="A32" s="5">
        <v>731</v>
      </c>
      <c r="B32" s="5"/>
      <c r="C32" s="5">
        <v>21</v>
      </c>
      <c r="D32" s="5"/>
      <c r="E32" s="5"/>
      <c r="F32" s="5"/>
      <c r="G32" s="5"/>
      <c r="H32" s="5"/>
      <c r="I32" s="5"/>
      <c r="J32" s="5"/>
    </row>
    <row r="33" spans="1:12" x14ac:dyDescent="0.25">
      <c r="A33" s="5">
        <v>741</v>
      </c>
      <c r="B33" s="5"/>
      <c r="C33" s="5">
        <v>0</v>
      </c>
      <c r="D33" s="5">
        <v>1</v>
      </c>
      <c r="E33" s="5"/>
      <c r="F33" s="5"/>
      <c r="G33" s="5"/>
      <c r="H33" s="5"/>
      <c r="I33" s="5"/>
      <c r="J33" s="5"/>
    </row>
    <row r="34" spans="1:12" x14ac:dyDescent="0.25">
      <c r="A34" s="5">
        <v>742</v>
      </c>
      <c r="B34" s="5"/>
      <c r="C34" s="5">
        <v>0</v>
      </c>
      <c r="D34" s="5">
        <v>1</v>
      </c>
      <c r="E34" s="5"/>
      <c r="F34" s="5"/>
      <c r="G34" s="5"/>
      <c r="H34" s="5"/>
      <c r="I34" s="5"/>
      <c r="J34" s="5"/>
    </row>
    <row r="35" spans="1:12" x14ac:dyDescent="0.25">
      <c r="A35" s="5">
        <v>811</v>
      </c>
      <c r="B35" s="5"/>
      <c r="C35" s="5">
        <v>22</v>
      </c>
      <c r="D35" s="5"/>
      <c r="E35" s="5"/>
      <c r="F35" s="5"/>
      <c r="G35" s="5"/>
      <c r="H35" s="5"/>
      <c r="I35" s="5"/>
      <c r="J35" s="5"/>
      <c r="L35">
        <f>C35+C36+C37+D37+C38+D39+D40</f>
        <v>92</v>
      </c>
    </row>
    <row r="36" spans="1:12" x14ac:dyDescent="0.25">
      <c r="A36" s="5">
        <v>821</v>
      </c>
      <c r="B36" s="5">
        <v>3</v>
      </c>
      <c r="C36" s="5">
        <v>23</v>
      </c>
      <c r="D36" s="5"/>
      <c r="E36" s="5"/>
      <c r="F36" s="5"/>
      <c r="G36" s="5"/>
      <c r="H36" s="5"/>
      <c r="I36" s="5"/>
      <c r="J36" s="5"/>
    </row>
    <row r="37" spans="1:12" x14ac:dyDescent="0.25">
      <c r="A37" s="5">
        <v>831</v>
      </c>
      <c r="B37" s="5">
        <v>3</v>
      </c>
      <c r="C37" s="5">
        <v>22</v>
      </c>
      <c r="D37" s="5">
        <v>2</v>
      </c>
      <c r="E37" s="5"/>
      <c r="F37" s="5"/>
      <c r="G37" s="5"/>
      <c r="H37" s="5"/>
      <c r="I37" s="5"/>
      <c r="J37" s="5"/>
    </row>
    <row r="38" spans="1:12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2" x14ac:dyDescent="0.25">
      <c r="A39" s="5">
        <v>841</v>
      </c>
      <c r="B39" s="5"/>
      <c r="C39" s="5">
        <v>0</v>
      </c>
      <c r="D39" s="5">
        <v>1</v>
      </c>
      <c r="E39" s="5"/>
      <c r="F39" s="5"/>
      <c r="G39" s="5"/>
      <c r="H39" s="5"/>
      <c r="I39" s="5"/>
      <c r="J39" s="5"/>
    </row>
    <row r="40" spans="1:12" x14ac:dyDescent="0.25">
      <c r="A40" s="5">
        <v>842</v>
      </c>
      <c r="B40" s="5"/>
      <c r="C40" s="5">
        <v>0</v>
      </c>
      <c r="D40" s="5">
        <v>1</v>
      </c>
      <c r="E40" s="5"/>
      <c r="F40" s="5"/>
      <c r="G40" s="5"/>
      <c r="H40" s="5"/>
      <c r="I40" s="5"/>
      <c r="J40" s="5"/>
    </row>
    <row r="41" spans="1:12" x14ac:dyDescent="0.25">
      <c r="A41" s="5">
        <v>911</v>
      </c>
      <c r="B41" s="5"/>
      <c r="C41" s="5">
        <v>24</v>
      </c>
      <c r="D41" s="5"/>
      <c r="E41" s="5"/>
      <c r="F41" s="5"/>
      <c r="G41" s="5"/>
      <c r="H41" s="5"/>
      <c r="I41" s="5"/>
      <c r="J41" s="5"/>
      <c r="L41">
        <f>C41+C42+C43+D40</f>
        <v>67</v>
      </c>
    </row>
    <row r="42" spans="1:12" ht="45" x14ac:dyDescent="0.25">
      <c r="A42" s="5">
        <v>921</v>
      </c>
      <c r="B42" s="5"/>
      <c r="C42" s="5">
        <v>23</v>
      </c>
      <c r="D42" s="96">
        <v>5</v>
      </c>
      <c r="E42" s="145" t="s">
        <v>2101</v>
      </c>
      <c r="F42" s="5"/>
      <c r="G42" s="5"/>
      <c r="H42" s="5"/>
      <c r="I42" s="5"/>
      <c r="J42" s="5"/>
    </row>
    <row r="43" spans="1:12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2" ht="15.75" thickBot="1" x14ac:dyDescent="0.3">
      <c r="A44" s="98">
        <v>941</v>
      </c>
      <c r="B44" s="98"/>
      <c r="C44" s="98">
        <v>0</v>
      </c>
      <c r="D44" s="98"/>
      <c r="E44" s="98"/>
      <c r="F44" s="98"/>
      <c r="G44" s="98"/>
      <c r="H44" s="98"/>
      <c r="I44" s="98"/>
      <c r="J44" s="98"/>
    </row>
    <row r="45" spans="1:12" x14ac:dyDescent="0.25">
      <c r="A45" s="24">
        <v>311</v>
      </c>
      <c r="B45" s="24">
        <v>4</v>
      </c>
      <c r="C45" s="24">
        <v>24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2" x14ac:dyDescent="0.25">
      <c r="A46" s="95">
        <v>312</v>
      </c>
      <c r="B46" s="5">
        <v>30</v>
      </c>
      <c r="C46" s="5"/>
      <c r="D46" s="5"/>
      <c r="E46" s="5"/>
      <c r="F46" s="5">
        <f>SUM(C45+C46)</f>
        <v>24</v>
      </c>
      <c r="G46" s="5">
        <f>SUM(C47+C48)</f>
        <v>43</v>
      </c>
      <c r="H46" s="5">
        <f>SUM(C49+C50)</f>
        <v>44</v>
      </c>
      <c r="I46" s="5">
        <f>SUM(C52+C53)</f>
        <v>0</v>
      </c>
      <c r="J46" s="5">
        <f>SUM(F46:I46)</f>
        <v>111</v>
      </c>
    </row>
    <row r="47" spans="1:12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2" x14ac:dyDescent="0.25">
      <c r="A48" s="5">
        <v>322</v>
      </c>
      <c r="B48" s="5">
        <v>4</v>
      </c>
      <c r="C48" s="5">
        <v>19</v>
      </c>
      <c r="D48" s="5">
        <v>2</v>
      </c>
      <c r="E48" s="5"/>
      <c r="F48" s="5">
        <f>SUM(B45+B46)</f>
        <v>34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56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21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0</v>
      </c>
      <c r="D52" s="5"/>
      <c r="E52" s="5"/>
      <c r="F52" s="5">
        <f>SUM(F46+F48+F50)</f>
        <v>58</v>
      </c>
      <c r="G52" s="5">
        <f>SUM(G46+G48+G50)</f>
        <v>55</v>
      </c>
      <c r="H52" s="5">
        <f>SUM(H46+H48+H50)</f>
        <v>62</v>
      </c>
      <c r="I52" s="5">
        <f>SUM(I46+I48+I50)</f>
        <v>0</v>
      </c>
      <c r="J52" s="94">
        <f>SUM(F52:I52)</f>
        <v>175</v>
      </c>
    </row>
    <row r="53" spans="1:10" ht="15.75" thickBot="1" x14ac:dyDescent="0.3">
      <c r="A53" s="107">
        <v>342</v>
      </c>
      <c r="B53" s="98"/>
      <c r="C53" s="98">
        <v>0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18</v>
      </c>
      <c r="C55" s="5"/>
      <c r="D55" s="5"/>
      <c r="E55" s="5"/>
      <c r="F55" s="5">
        <f>SUM(C54+C66)</f>
        <v>27</v>
      </c>
      <c r="G55" s="5">
        <f>SUM(C57)</f>
        <v>14</v>
      </c>
      <c r="H55" s="5">
        <v>0</v>
      </c>
      <c r="I55" s="5">
        <f>SUM(C61+C62)</f>
        <v>0</v>
      </c>
      <c r="J55" s="5">
        <f>SUM(F55:I55)</f>
        <v>41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14</v>
      </c>
      <c r="D57" s="5"/>
      <c r="E57" s="5"/>
      <c r="F57" s="5">
        <f>SUM(B55+B56+B68+B66)</f>
        <v>72</v>
      </c>
      <c r="G57" s="5">
        <f>SUM(B58+B59+B69)</f>
        <v>52</v>
      </c>
      <c r="H57" s="5">
        <f>SUM(B60+B70+B67)</f>
        <v>28</v>
      </c>
      <c r="I57" s="5">
        <f>SUM(B63+B64+B65+B71)</f>
        <v>0</v>
      </c>
      <c r="J57" s="5">
        <f>SUM(F57:I57)</f>
        <v>152</v>
      </c>
    </row>
    <row r="58" spans="1:10" x14ac:dyDescent="0.25">
      <c r="A58" s="95" t="s">
        <v>1428</v>
      </c>
      <c r="B58" s="5">
        <v>17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12</v>
      </c>
      <c r="C59" s="5"/>
      <c r="D59" s="96"/>
      <c r="E59" s="5"/>
      <c r="F59" s="5">
        <f>SUM(D54+D55+D56+D66+D68)</f>
        <v>0</v>
      </c>
      <c r="G59" s="5">
        <f>SUM(D57+D58+D59+D69)</f>
        <v>2</v>
      </c>
      <c r="H59" s="5">
        <f>SUM(D60+D67+D70)</f>
        <v>1</v>
      </c>
      <c r="I59" s="5">
        <f>SUM(D61+D62+D63+D64+D65+D71)</f>
        <v>0</v>
      </c>
      <c r="J59" s="5">
        <f>SUM(F59:I59)</f>
        <v>3</v>
      </c>
    </row>
    <row r="60" spans="1:10" x14ac:dyDescent="0.25">
      <c r="A60" s="95" t="s">
        <v>1488</v>
      </c>
      <c r="B60" s="5">
        <v>15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0</v>
      </c>
      <c r="D61" s="5"/>
      <c r="E61" s="5"/>
      <c r="F61" s="5">
        <f>SUM(F55+F57+F59)</f>
        <v>99</v>
      </c>
      <c r="G61" s="5">
        <f>SUM(G55+G57+G59)</f>
        <v>68</v>
      </c>
      <c r="H61" s="5">
        <f>SUM(H55+H57+H59)</f>
        <v>29</v>
      </c>
      <c r="I61" s="5">
        <f>SUM(I55+I57+I59)</f>
        <v>0</v>
      </c>
      <c r="J61" s="94">
        <f>SUM(F61:I61)</f>
        <v>196</v>
      </c>
    </row>
    <row r="62" spans="1:10" x14ac:dyDescent="0.25">
      <c r="A62" s="5" t="s">
        <v>1520</v>
      </c>
      <c r="B62" s="5"/>
      <c r="C62" s="5">
        <v>0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0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0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0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12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0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28</v>
      </c>
      <c r="C68" s="5"/>
      <c r="D68" s="96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23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6"/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0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273</v>
      </c>
      <c r="C72" s="5">
        <f>SUM(C2:C71)</f>
        <v>746</v>
      </c>
      <c r="D72" s="5">
        <f>SUM(D2:D71)</f>
        <v>41</v>
      </c>
      <c r="E72" s="5"/>
      <c r="F72" s="5"/>
      <c r="G72" s="5"/>
      <c r="H72" s="5"/>
      <c r="I72" s="5"/>
      <c r="J72" s="5">
        <f>SUM(B72+C72+D72)</f>
        <v>1060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72"/>
  <sheetViews>
    <sheetView workbookViewId="0">
      <pane ySplit="1" topLeftCell="A35" activePane="bottomLeft" state="frozen"/>
      <selection pane="bottomLeft" activeCell="N22" sqref="N2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s="24">
        <v>111</v>
      </c>
      <c r="B2" s="24"/>
      <c r="C2" s="24">
        <v>25</v>
      </c>
      <c r="D2" s="24">
        <v>1</v>
      </c>
      <c r="E2" s="97" t="s">
        <v>7</v>
      </c>
      <c r="F2" s="24">
        <f>SUM(C2+C6+C9+C14+C17)</f>
        <v>117</v>
      </c>
      <c r="G2" s="24">
        <f>SUM(C3+C7+C10+C15+C18)</f>
        <v>115</v>
      </c>
      <c r="H2" s="24">
        <f>SUM(C4+C8+C12+C16+C19)</f>
        <v>54</v>
      </c>
      <c r="I2" s="24">
        <f>SUM(C5+C20)</f>
        <v>0</v>
      </c>
      <c r="J2" s="24">
        <f>SUM(F2+G2+H2+I2)</f>
        <v>286</v>
      </c>
    </row>
    <row r="3" spans="1:10" x14ac:dyDescent="0.25">
      <c r="A3" s="5">
        <v>121</v>
      </c>
      <c r="B3" s="5">
        <v>1</v>
      </c>
      <c r="C3" s="5">
        <v>25</v>
      </c>
      <c r="D3" s="5"/>
      <c r="E3" s="5"/>
      <c r="F3" s="5" t="s">
        <v>1759</v>
      </c>
      <c r="G3" s="5"/>
      <c r="H3" s="5"/>
      <c r="I3" s="5"/>
      <c r="J3" s="5"/>
    </row>
    <row r="4" spans="1:10" x14ac:dyDescent="0.25">
      <c r="A4" s="5">
        <v>131</v>
      </c>
      <c r="B4" s="5"/>
      <c r="C4" s="5">
        <v>20</v>
      </c>
      <c r="D4" s="5">
        <v>1</v>
      </c>
      <c r="E4" s="5"/>
      <c r="F4" s="5">
        <f>SUM(B6+B9+B2+B14+B17)</f>
        <v>13</v>
      </c>
      <c r="G4" s="5">
        <f>SUM(B3+B7+B11+B10+B15+B18)</f>
        <v>32</v>
      </c>
      <c r="H4" s="5">
        <f>SUM(B4+B8+B12+B13+B16+B19)</f>
        <v>0</v>
      </c>
      <c r="I4" s="5">
        <f>SUM(B5+B20)</f>
        <v>0</v>
      </c>
      <c r="J4" s="5">
        <f>SUM(F4+G4+H4+I4)</f>
        <v>45</v>
      </c>
    </row>
    <row r="5" spans="1:10" x14ac:dyDescent="0.25">
      <c r="A5" s="5">
        <v>141</v>
      </c>
      <c r="B5" s="5"/>
      <c r="C5" s="5">
        <v>0</v>
      </c>
      <c r="D5" s="5">
        <v>2</v>
      </c>
      <c r="E5" s="5"/>
      <c r="F5" s="5" t="s">
        <v>1770</v>
      </c>
      <c r="G5" s="5"/>
      <c r="H5" s="5"/>
      <c r="I5" s="5"/>
      <c r="J5" s="5"/>
    </row>
    <row r="6" spans="1:10" x14ac:dyDescent="0.25">
      <c r="A6" s="5">
        <v>211</v>
      </c>
      <c r="B6" s="5">
        <v>6</v>
      </c>
      <c r="C6" s="5">
        <v>24</v>
      </c>
      <c r="D6" s="5"/>
      <c r="E6" s="5"/>
      <c r="F6" s="5">
        <f>SUM(D2+D9+D6+D14+D17)</f>
        <v>3</v>
      </c>
      <c r="G6" s="5">
        <f>SUM(D7+D3+D10+D11+D15+D18)</f>
        <v>4</v>
      </c>
      <c r="H6" s="5">
        <f>SUM(D4+D8+D12+D13+D19+D16)</f>
        <v>6</v>
      </c>
      <c r="I6" s="5">
        <f>SUM(D5+D20)</f>
        <v>2</v>
      </c>
      <c r="J6" s="5">
        <f>SUM(F6+G6+H6+I6)</f>
        <v>15</v>
      </c>
    </row>
    <row r="7" spans="1:10" x14ac:dyDescent="0.25">
      <c r="A7" s="5">
        <v>221</v>
      </c>
      <c r="B7" s="5">
        <v>4</v>
      </c>
      <c r="C7" s="5">
        <v>24</v>
      </c>
      <c r="D7" s="5">
        <v>3</v>
      </c>
      <c r="E7" s="95" t="s">
        <v>1882</v>
      </c>
      <c r="F7" s="5" t="s">
        <v>1775</v>
      </c>
      <c r="G7" s="5"/>
      <c r="H7" s="5"/>
      <c r="I7" s="5"/>
      <c r="J7" s="5"/>
    </row>
    <row r="8" spans="1:10" x14ac:dyDescent="0.25">
      <c r="A8" s="5">
        <v>231</v>
      </c>
      <c r="B8" s="5"/>
      <c r="C8" s="5">
        <v>0</v>
      </c>
      <c r="D8" s="5">
        <v>3</v>
      </c>
      <c r="E8" s="5"/>
      <c r="F8" s="5">
        <f>SUM(F2+F4+F6)</f>
        <v>133</v>
      </c>
      <c r="G8" s="5">
        <f>SUM(G2+G4+G6)</f>
        <v>151</v>
      </c>
      <c r="H8" s="5">
        <f>SUM(H2+H4+H6)</f>
        <v>60</v>
      </c>
      <c r="I8" s="5">
        <f>SUM(I2+I4+I6)</f>
        <v>2</v>
      </c>
      <c r="J8" s="94">
        <f>SUM(F8+G8+H8+I8)</f>
        <v>346</v>
      </c>
    </row>
    <row r="9" spans="1:10" x14ac:dyDescent="0.25">
      <c r="A9" s="5">
        <v>411</v>
      </c>
      <c r="B9" s="5">
        <v>6</v>
      </c>
      <c r="C9" s="5">
        <v>23</v>
      </c>
      <c r="D9" s="5"/>
      <c r="E9" s="5"/>
      <c r="F9" s="5" t="s">
        <v>1776</v>
      </c>
      <c r="G9" s="5"/>
      <c r="H9" s="5"/>
      <c r="I9" s="5"/>
      <c r="J9" s="5"/>
    </row>
    <row r="10" spans="1:10" x14ac:dyDescent="0.25">
      <c r="A10" s="5">
        <v>421</v>
      </c>
      <c r="B10" s="5"/>
      <c r="C10" s="5">
        <v>25</v>
      </c>
      <c r="D10" s="5"/>
      <c r="E10" s="5"/>
      <c r="F10" s="5"/>
      <c r="G10" s="5"/>
      <c r="H10" s="5"/>
      <c r="I10" s="5"/>
      <c r="J10" s="5"/>
    </row>
    <row r="11" spans="1:10" x14ac:dyDescent="0.25">
      <c r="A11" s="95">
        <v>422</v>
      </c>
      <c r="B11" s="5">
        <v>27</v>
      </c>
      <c r="C11" s="5"/>
      <c r="D11" s="5">
        <v>1</v>
      </c>
      <c r="E11" s="95" t="s">
        <v>2029</v>
      </c>
      <c r="F11" s="5"/>
      <c r="G11" s="5"/>
      <c r="H11" s="5"/>
      <c r="I11" s="5"/>
      <c r="J11" s="5"/>
    </row>
    <row r="12" spans="1:10" x14ac:dyDescent="0.25">
      <c r="A12" s="5">
        <v>431</v>
      </c>
      <c r="B12" s="5"/>
      <c r="C12" s="5">
        <v>0</v>
      </c>
      <c r="D12" s="5"/>
      <c r="E12" s="5"/>
      <c r="F12" s="5"/>
      <c r="G12" s="5"/>
      <c r="H12" s="5"/>
      <c r="I12" s="5"/>
      <c r="J12" s="5"/>
    </row>
    <row r="13" spans="1:10" x14ac:dyDescent="0.25">
      <c r="A13" s="95">
        <v>432</v>
      </c>
      <c r="B13" s="5">
        <v>0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611</v>
      </c>
      <c r="B14" s="5"/>
      <c r="C14" s="5">
        <v>23</v>
      </c>
      <c r="D14" s="5">
        <v>1</v>
      </c>
      <c r="E14" s="5"/>
      <c r="F14" s="5"/>
      <c r="G14" s="5"/>
      <c r="H14" s="5"/>
      <c r="I14" s="5"/>
      <c r="J14" s="5"/>
    </row>
    <row r="15" spans="1:10" x14ac:dyDescent="0.25">
      <c r="A15" s="5">
        <v>621</v>
      </c>
      <c r="B15" s="5"/>
      <c r="C15" s="5">
        <v>21</v>
      </c>
      <c r="D15" s="5"/>
      <c r="E15" s="5"/>
      <c r="F15" s="5"/>
      <c r="G15" s="5"/>
      <c r="H15" s="5"/>
      <c r="I15" s="5"/>
      <c r="J15" s="5"/>
    </row>
    <row r="16" spans="1:10" x14ac:dyDescent="0.25">
      <c r="A16" s="5">
        <v>631</v>
      </c>
      <c r="B16" s="5"/>
      <c r="C16" s="5">
        <v>16</v>
      </c>
      <c r="D16" s="108"/>
      <c r="E16" s="108"/>
      <c r="F16" s="108"/>
      <c r="G16" s="108"/>
      <c r="H16" s="108"/>
      <c r="I16" s="108"/>
      <c r="J16" s="108"/>
    </row>
    <row r="17" spans="1:10" x14ac:dyDescent="0.25">
      <c r="A17" s="24">
        <v>511</v>
      </c>
      <c r="B17" s="24">
        <v>1</v>
      </c>
      <c r="C17" s="24">
        <v>22</v>
      </c>
      <c r="D17" s="5">
        <v>1</v>
      </c>
      <c r="E17" s="108"/>
      <c r="F17" s="108"/>
      <c r="G17" s="108"/>
      <c r="H17" s="108"/>
      <c r="I17" s="108"/>
      <c r="J17" s="108"/>
    </row>
    <row r="18" spans="1:10" x14ac:dyDescent="0.25">
      <c r="A18" s="5">
        <v>521</v>
      </c>
      <c r="B18" s="5"/>
      <c r="C18" s="5">
        <v>20</v>
      </c>
      <c r="D18" s="5"/>
      <c r="E18" s="108"/>
      <c r="F18" s="108"/>
      <c r="G18" s="108"/>
      <c r="H18" s="108"/>
      <c r="I18" s="108"/>
      <c r="J18" s="108"/>
    </row>
    <row r="19" spans="1:10" x14ac:dyDescent="0.25">
      <c r="A19" s="5">
        <v>531</v>
      </c>
      <c r="B19" s="5"/>
      <c r="C19" s="5">
        <v>18</v>
      </c>
      <c r="D19" s="5">
        <v>2</v>
      </c>
      <c r="E19" s="108"/>
      <c r="F19" s="108"/>
      <c r="G19" s="108"/>
      <c r="H19" s="108"/>
      <c r="I19" s="108"/>
      <c r="J19" s="108"/>
    </row>
    <row r="20" spans="1:10" ht="15.75" thickBot="1" x14ac:dyDescent="0.3">
      <c r="A20" s="98">
        <v>541</v>
      </c>
      <c r="B20" s="98"/>
      <c r="C20" s="98">
        <v>0</v>
      </c>
      <c r="D20" s="98"/>
      <c r="E20" s="98"/>
      <c r="F20" s="98"/>
      <c r="G20" s="98"/>
      <c r="H20" s="98"/>
      <c r="I20" s="98"/>
      <c r="J20" s="98"/>
    </row>
    <row r="21" spans="1:10" ht="13.9" customHeight="1" x14ac:dyDescent="0.25">
      <c r="A21" s="24">
        <v>11</v>
      </c>
      <c r="B21" s="24"/>
      <c r="C21" s="24">
        <v>21</v>
      </c>
      <c r="D21" s="24">
        <v>1</v>
      </c>
      <c r="E21" s="97" t="s">
        <v>235</v>
      </c>
      <c r="F21" s="5" t="s">
        <v>1759</v>
      </c>
      <c r="G21" s="24"/>
      <c r="H21" s="24"/>
      <c r="I21" s="24"/>
      <c r="J21" s="24"/>
    </row>
    <row r="22" spans="1:10" x14ac:dyDescent="0.25">
      <c r="A22" s="5">
        <v>21</v>
      </c>
      <c r="B22" s="5">
        <v>1</v>
      </c>
      <c r="C22" s="5">
        <v>20</v>
      </c>
      <c r="D22" s="5"/>
      <c r="E22" s="5"/>
      <c r="F22" s="5">
        <f>SUM(C21+C29+C30+C35+C41)</f>
        <v>110</v>
      </c>
      <c r="G22" s="5">
        <f>SUM(C22+C31+C36+C42)</f>
        <v>86</v>
      </c>
      <c r="H22" s="5">
        <f>SUM(C23+C32+C37+C38+C43)</f>
        <v>100</v>
      </c>
      <c r="I22" s="5">
        <f>SUM(C24+C33+C34+C39+C40+C44)</f>
        <v>0</v>
      </c>
      <c r="J22" s="5">
        <f>SUM(F22:I22)</f>
        <v>296</v>
      </c>
    </row>
    <row r="23" spans="1:10" x14ac:dyDescent="0.25">
      <c r="A23" s="5">
        <v>31</v>
      </c>
      <c r="B23" s="5"/>
      <c r="C23" s="5">
        <v>18</v>
      </c>
      <c r="D23" s="5">
        <v>1</v>
      </c>
      <c r="E23" s="5"/>
      <c r="F23" s="5" t="s">
        <v>1770</v>
      </c>
      <c r="G23" s="5"/>
      <c r="H23" s="5"/>
      <c r="I23" s="5"/>
      <c r="J23" s="5"/>
    </row>
    <row r="24" spans="1:10" x14ac:dyDescent="0.25">
      <c r="A24" s="5">
        <v>41</v>
      </c>
      <c r="B24" s="5"/>
      <c r="C24" s="5">
        <v>0</v>
      </c>
      <c r="D24" s="5"/>
      <c r="E24" s="5"/>
      <c r="F24" s="5">
        <f>SUM(B21+B29+B30+B35+B41)</f>
        <v>5</v>
      </c>
      <c r="G24" s="5">
        <f>SUM(B22+B31+B36+B42)</f>
        <v>7</v>
      </c>
      <c r="H24" s="5">
        <f>SUM(B23+B32+B37+B38+B43)</f>
        <v>8</v>
      </c>
      <c r="I24" s="5">
        <f>SUM(B24+B28+B33+B34+B39+B40+B44)</f>
        <v>0</v>
      </c>
      <c r="J24" s="5">
        <f>SUM(F24:I24)</f>
        <v>20</v>
      </c>
    </row>
    <row r="25" spans="1:10" x14ac:dyDescent="0.25">
      <c r="A25" s="5"/>
      <c r="B25" s="5">
        <v>0</v>
      </c>
      <c r="C25" s="5">
        <v>0</v>
      </c>
      <c r="D25" s="5"/>
      <c r="E25" s="5"/>
      <c r="F25" s="5" t="s">
        <v>1775</v>
      </c>
      <c r="G25" s="5"/>
      <c r="H25" s="5"/>
      <c r="I25" s="5"/>
      <c r="J25" s="5"/>
    </row>
    <row r="26" spans="1:10" x14ac:dyDescent="0.25">
      <c r="A26" s="5"/>
      <c r="B26" s="5">
        <v>0</v>
      </c>
      <c r="C26" s="5">
        <v>0</v>
      </c>
      <c r="D26" s="5"/>
      <c r="E26" s="5"/>
      <c r="F26" s="5">
        <f>SUM(D21+D29+D30+D35+D41)</f>
        <v>2</v>
      </c>
      <c r="G26" s="5">
        <f>SUM(D22+D31+D36+D42)</f>
        <v>6</v>
      </c>
      <c r="H26" s="5">
        <f>SUM(D23+D32+D37+D38+D43)</f>
        <v>3</v>
      </c>
      <c r="I26" s="5">
        <f>SUM(D24+D33+D34+D39+D40+D44)</f>
        <v>4</v>
      </c>
      <c r="J26" s="5">
        <f>SUM(F26:I26)</f>
        <v>15</v>
      </c>
    </row>
    <row r="27" spans="1:10" x14ac:dyDescent="0.25">
      <c r="A27" s="5"/>
      <c r="B27" s="5">
        <v>0</v>
      </c>
      <c r="C27" s="5">
        <v>0</v>
      </c>
      <c r="D27" s="5"/>
      <c r="E27" s="5"/>
      <c r="F27" s="5" t="s">
        <v>1776</v>
      </c>
      <c r="G27" s="5"/>
      <c r="H27" s="5"/>
      <c r="I27" s="5"/>
      <c r="J27" s="5"/>
    </row>
    <row r="28" spans="1:10" x14ac:dyDescent="0.25">
      <c r="A28" s="5"/>
      <c r="B28" s="5">
        <v>0</v>
      </c>
      <c r="C28" s="5">
        <v>0</v>
      </c>
      <c r="D28" s="5"/>
      <c r="E28" s="5"/>
      <c r="F28" s="5">
        <f>SUM(F22+F24+F26)</f>
        <v>117</v>
      </c>
      <c r="G28" s="5">
        <f>SUM(G22+G24+G26)</f>
        <v>99</v>
      </c>
      <c r="H28" s="5">
        <f>SUM(H22+H24+H26)</f>
        <v>111</v>
      </c>
      <c r="I28" s="5">
        <f>SUM(I22+I24+I26)</f>
        <v>4</v>
      </c>
      <c r="J28" s="94">
        <f>SUM(F28:I28)</f>
        <v>331</v>
      </c>
    </row>
    <row r="29" spans="1:10" x14ac:dyDescent="0.25">
      <c r="A29" s="5">
        <v>711</v>
      </c>
      <c r="B29" s="5">
        <v>3</v>
      </c>
      <c r="C29" s="5">
        <v>21</v>
      </c>
      <c r="D29" s="5">
        <v>1</v>
      </c>
      <c r="E29" s="5"/>
      <c r="F29" s="5"/>
      <c r="G29" s="5"/>
      <c r="H29" s="5"/>
      <c r="I29" s="5"/>
      <c r="J29" s="5"/>
    </row>
    <row r="30" spans="1:10" x14ac:dyDescent="0.25">
      <c r="A30" s="5">
        <v>712</v>
      </c>
      <c r="B30" s="5">
        <v>2</v>
      </c>
      <c r="C30" s="5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721</v>
      </c>
      <c r="B31" s="5">
        <v>3</v>
      </c>
      <c r="C31" s="5">
        <v>22</v>
      </c>
      <c r="D31" s="5">
        <v>1</v>
      </c>
      <c r="E31" s="131" t="s">
        <v>1881</v>
      </c>
      <c r="F31" s="5"/>
      <c r="G31" s="5"/>
      <c r="H31" s="5"/>
      <c r="I31" s="5"/>
      <c r="J31" s="5"/>
    </row>
    <row r="32" spans="1:10" x14ac:dyDescent="0.25">
      <c r="A32" s="5">
        <v>731</v>
      </c>
      <c r="B32" s="5"/>
      <c r="C32" s="5">
        <v>21</v>
      </c>
      <c r="D32" s="5"/>
      <c r="E32" s="5"/>
      <c r="F32" s="5"/>
      <c r="G32" s="5"/>
      <c r="H32" s="5"/>
      <c r="I32" s="5"/>
      <c r="J32" s="5"/>
    </row>
    <row r="33" spans="1:10" x14ac:dyDescent="0.25">
      <c r="A33" s="5">
        <v>741</v>
      </c>
      <c r="B33" s="5"/>
      <c r="C33" s="5">
        <v>0</v>
      </c>
      <c r="D33" s="5">
        <v>1</v>
      </c>
      <c r="E33" s="5"/>
      <c r="F33" s="5"/>
      <c r="G33" s="5"/>
      <c r="H33" s="5"/>
      <c r="I33" s="5"/>
      <c r="J33" s="5"/>
    </row>
    <row r="34" spans="1:10" x14ac:dyDescent="0.25">
      <c r="A34" s="5">
        <v>742</v>
      </c>
      <c r="B34" s="5"/>
      <c r="C34" s="5">
        <v>0</v>
      </c>
      <c r="D34" s="5">
        <v>1</v>
      </c>
      <c r="E34" s="5"/>
      <c r="F34" s="5"/>
      <c r="G34" s="5"/>
      <c r="H34" s="5"/>
      <c r="I34" s="5"/>
      <c r="J34" s="5"/>
    </row>
    <row r="35" spans="1:10" x14ac:dyDescent="0.25">
      <c r="A35" s="5">
        <v>811</v>
      </c>
      <c r="B35" s="5"/>
      <c r="C35" s="5">
        <v>21</v>
      </c>
      <c r="D35" s="5"/>
      <c r="E35" s="5"/>
      <c r="F35" s="5"/>
      <c r="G35" s="5"/>
      <c r="H35" s="5"/>
      <c r="I35" s="5"/>
      <c r="J35" s="5"/>
    </row>
    <row r="36" spans="1:10" x14ac:dyDescent="0.25">
      <c r="A36" s="5">
        <v>821</v>
      </c>
      <c r="B36" s="5">
        <v>3</v>
      </c>
      <c r="C36" s="5">
        <v>21</v>
      </c>
      <c r="D36" s="5"/>
      <c r="E36" s="5"/>
      <c r="F36" s="5"/>
      <c r="G36" s="5"/>
      <c r="H36" s="5"/>
      <c r="I36" s="5"/>
      <c r="J36" s="5"/>
    </row>
    <row r="37" spans="1:10" x14ac:dyDescent="0.25">
      <c r="A37" s="5">
        <v>831</v>
      </c>
      <c r="B37" s="5">
        <v>3</v>
      </c>
      <c r="C37" s="5">
        <v>21</v>
      </c>
      <c r="D37" s="5">
        <v>2</v>
      </c>
      <c r="E37" s="5"/>
      <c r="F37" s="5"/>
      <c r="G37" s="5"/>
      <c r="H37" s="5"/>
      <c r="I37" s="5"/>
      <c r="J37" s="5"/>
    </row>
    <row r="38" spans="1:10" x14ac:dyDescent="0.25">
      <c r="A38" s="5">
        <v>832</v>
      </c>
      <c r="B38" s="5">
        <v>5</v>
      </c>
      <c r="C38" s="5">
        <v>21</v>
      </c>
      <c r="D38" s="5"/>
      <c r="E38" s="5"/>
      <c r="F38" s="5"/>
      <c r="G38" s="5"/>
      <c r="H38" s="5"/>
      <c r="I38" s="5"/>
      <c r="J38" s="5"/>
    </row>
    <row r="39" spans="1:10" x14ac:dyDescent="0.25">
      <c r="A39" s="5">
        <v>841</v>
      </c>
      <c r="B39" s="5"/>
      <c r="C39" s="5">
        <v>0</v>
      </c>
      <c r="D39" s="5">
        <v>1</v>
      </c>
      <c r="E39" s="5"/>
      <c r="F39" s="5"/>
      <c r="G39" s="5"/>
      <c r="H39" s="5"/>
      <c r="I39" s="5"/>
      <c r="J39" s="5"/>
    </row>
    <row r="40" spans="1:10" x14ac:dyDescent="0.25">
      <c r="A40" s="5">
        <v>842</v>
      </c>
      <c r="B40" s="5"/>
      <c r="C40" s="5">
        <v>0</v>
      </c>
      <c r="D40" s="5">
        <v>1</v>
      </c>
      <c r="E40" s="5"/>
      <c r="F40" s="5"/>
      <c r="G40" s="5"/>
      <c r="H40" s="5"/>
      <c r="I40" s="5"/>
      <c r="J40" s="5"/>
    </row>
    <row r="41" spans="1:10" x14ac:dyDescent="0.25">
      <c r="A41" s="5">
        <v>911</v>
      </c>
      <c r="B41" s="5"/>
      <c r="C41" s="5">
        <v>22</v>
      </c>
      <c r="D41" s="5"/>
      <c r="E41" s="5"/>
      <c r="F41" s="5"/>
      <c r="G41" s="5"/>
      <c r="H41" s="5"/>
      <c r="I41" s="5"/>
      <c r="J41" s="5"/>
    </row>
    <row r="42" spans="1:10" ht="45" x14ac:dyDescent="0.25">
      <c r="A42" s="5">
        <v>921</v>
      </c>
      <c r="B42" s="5"/>
      <c r="C42" s="5">
        <v>23</v>
      </c>
      <c r="D42" s="96">
        <v>5</v>
      </c>
      <c r="E42" s="145" t="s">
        <v>2101</v>
      </c>
      <c r="F42" s="5"/>
      <c r="G42" s="5"/>
      <c r="H42" s="5"/>
      <c r="I42" s="5"/>
      <c r="J42" s="5"/>
    </row>
    <row r="43" spans="1:10" x14ac:dyDescent="0.25">
      <c r="A43" s="5">
        <v>931</v>
      </c>
      <c r="B43" s="5"/>
      <c r="C43" s="5">
        <v>19</v>
      </c>
      <c r="D43" s="5"/>
      <c r="E43" s="5"/>
      <c r="F43" s="5"/>
      <c r="G43" s="5"/>
      <c r="H43" s="5"/>
      <c r="I43" s="5"/>
      <c r="J43" s="5"/>
    </row>
    <row r="44" spans="1:10" ht="15.75" thickBot="1" x14ac:dyDescent="0.3">
      <c r="A44" s="98">
        <v>941</v>
      </c>
      <c r="B44" s="98"/>
      <c r="C44" s="98">
        <v>0</v>
      </c>
      <c r="D44" s="98"/>
      <c r="E44" s="98"/>
      <c r="F44" s="98"/>
      <c r="G44" s="98"/>
      <c r="H44" s="98"/>
      <c r="I44" s="98"/>
      <c r="J44" s="98"/>
    </row>
    <row r="45" spans="1:10" x14ac:dyDescent="0.25">
      <c r="A45" s="24">
        <v>311</v>
      </c>
      <c r="B45" s="24">
        <v>4</v>
      </c>
      <c r="C45" s="24">
        <v>24</v>
      </c>
      <c r="D45" s="24"/>
      <c r="E45" s="99" t="s">
        <v>346</v>
      </c>
      <c r="F45" s="5" t="s">
        <v>1759</v>
      </c>
      <c r="G45" s="24"/>
      <c r="H45" s="24"/>
      <c r="I45" s="24"/>
      <c r="J45" s="24"/>
    </row>
    <row r="46" spans="1:10" x14ac:dyDescent="0.25">
      <c r="A46" s="95">
        <v>312</v>
      </c>
      <c r="B46" s="5">
        <v>29</v>
      </c>
      <c r="C46" s="5"/>
      <c r="D46" s="5"/>
      <c r="E46" s="5"/>
      <c r="F46" s="5">
        <f>SUM(C45+C46)</f>
        <v>24</v>
      </c>
      <c r="G46" s="5">
        <f>SUM(C47+C48)</f>
        <v>43</v>
      </c>
      <c r="H46" s="5">
        <f>SUM(C49+C50)</f>
        <v>44</v>
      </c>
      <c r="I46" s="5">
        <f>SUM(C52+C53)</f>
        <v>0</v>
      </c>
      <c r="J46" s="5">
        <f>SUM(F46:I46)</f>
        <v>111</v>
      </c>
    </row>
    <row r="47" spans="1:10" x14ac:dyDescent="0.25">
      <c r="A47" s="5">
        <v>321</v>
      </c>
      <c r="B47" s="5">
        <v>4</v>
      </c>
      <c r="C47" s="5">
        <v>24</v>
      </c>
      <c r="D47" s="5">
        <v>2</v>
      </c>
      <c r="E47" s="5"/>
      <c r="F47" s="5" t="s">
        <v>1770</v>
      </c>
      <c r="G47" s="5"/>
      <c r="H47" s="5"/>
      <c r="I47" s="5"/>
      <c r="J47" s="5"/>
    </row>
    <row r="48" spans="1:10" x14ac:dyDescent="0.25">
      <c r="A48" s="5">
        <v>322</v>
      </c>
      <c r="B48" s="5">
        <v>4</v>
      </c>
      <c r="C48" s="5">
        <v>19</v>
      </c>
      <c r="D48" s="5">
        <v>2</v>
      </c>
      <c r="E48" s="5"/>
      <c r="F48" s="5">
        <f>SUM(B45+B46)</f>
        <v>33</v>
      </c>
      <c r="G48" s="5">
        <f>SUM(B47+B48)</f>
        <v>8</v>
      </c>
      <c r="H48" s="5">
        <f>SUM(B49+B50+B51)</f>
        <v>14</v>
      </c>
      <c r="I48" s="5">
        <f>SUM(B53)</f>
        <v>0</v>
      </c>
      <c r="J48" s="5">
        <f>SUM(F48:I48)</f>
        <v>55</v>
      </c>
    </row>
    <row r="49" spans="1:10" x14ac:dyDescent="0.25">
      <c r="A49" s="5">
        <v>331</v>
      </c>
      <c r="B49" s="5"/>
      <c r="C49" s="5">
        <v>23</v>
      </c>
      <c r="D49" s="5">
        <v>2</v>
      </c>
      <c r="E49" s="5"/>
      <c r="F49" s="5" t="s">
        <v>1775</v>
      </c>
      <c r="G49" s="5"/>
      <c r="H49" s="5"/>
      <c r="I49" s="5"/>
      <c r="J49" s="5"/>
    </row>
    <row r="50" spans="1:10" x14ac:dyDescent="0.25">
      <c r="A50" s="5">
        <v>332</v>
      </c>
      <c r="B50" s="5"/>
      <c r="C50" s="5">
        <v>21</v>
      </c>
      <c r="D50" s="5">
        <v>1</v>
      </c>
      <c r="E50" s="5"/>
      <c r="F50" s="5">
        <f>SUM(D45+D46)</f>
        <v>0</v>
      </c>
      <c r="G50" s="5">
        <f>SUM(D47+D48)</f>
        <v>4</v>
      </c>
      <c r="H50" s="5">
        <f>SUM(D49+D50+D51)</f>
        <v>4</v>
      </c>
      <c r="I50" s="5">
        <f>SUM(D52+D53)</f>
        <v>0</v>
      </c>
      <c r="J50" s="5">
        <f>SUM(F50:I50)</f>
        <v>8</v>
      </c>
    </row>
    <row r="51" spans="1:10" x14ac:dyDescent="0.25">
      <c r="A51" s="95">
        <v>333</v>
      </c>
      <c r="B51" s="5">
        <v>14</v>
      </c>
      <c r="C51" s="5"/>
      <c r="D51" s="96">
        <v>1</v>
      </c>
      <c r="E51" s="95" t="s">
        <v>1883</v>
      </c>
      <c r="F51" s="5" t="s">
        <v>1776</v>
      </c>
      <c r="G51" s="5"/>
      <c r="H51" s="5"/>
      <c r="I51" s="5"/>
      <c r="J51" s="5"/>
    </row>
    <row r="52" spans="1:10" x14ac:dyDescent="0.25">
      <c r="A52" s="5">
        <v>341</v>
      </c>
      <c r="B52" s="5"/>
      <c r="C52" s="5">
        <v>0</v>
      </c>
      <c r="D52" s="5"/>
      <c r="E52" s="5"/>
      <c r="F52" s="5">
        <f>SUM(F46+F48+F50)</f>
        <v>57</v>
      </c>
      <c r="G52" s="5">
        <f>SUM(G46+G48+G50)</f>
        <v>55</v>
      </c>
      <c r="H52" s="5">
        <f>SUM(H46+H48+H50)</f>
        <v>62</v>
      </c>
      <c r="I52" s="5">
        <f>SUM(I46+I48+I50)</f>
        <v>0</v>
      </c>
      <c r="J52" s="94">
        <f>SUM(F52:I52)</f>
        <v>174</v>
      </c>
    </row>
    <row r="53" spans="1:10" ht="15.75" thickBot="1" x14ac:dyDescent="0.3">
      <c r="A53" s="107">
        <v>342</v>
      </c>
      <c r="B53" s="98"/>
      <c r="C53" s="98">
        <v>0</v>
      </c>
      <c r="D53" s="98"/>
      <c r="E53" s="98"/>
      <c r="F53" s="98"/>
      <c r="G53" s="98"/>
      <c r="H53" s="98"/>
      <c r="I53" s="98"/>
      <c r="J53" s="98"/>
    </row>
    <row r="54" spans="1:10" x14ac:dyDescent="0.25">
      <c r="A54" s="24" t="s">
        <v>1397</v>
      </c>
      <c r="B54" s="24"/>
      <c r="C54" s="24">
        <v>15</v>
      </c>
      <c r="D54" s="24"/>
      <c r="E54" s="101" t="s">
        <v>1266</v>
      </c>
      <c r="F54" s="5" t="s">
        <v>1759</v>
      </c>
      <c r="G54" s="24"/>
      <c r="H54" s="24"/>
      <c r="I54" s="24"/>
      <c r="J54" s="24"/>
    </row>
    <row r="55" spans="1:10" x14ac:dyDescent="0.25">
      <c r="A55" s="95" t="s">
        <v>1396</v>
      </c>
      <c r="B55" s="5">
        <v>18</v>
      </c>
      <c r="C55" s="5"/>
      <c r="D55" s="5"/>
      <c r="E55" s="5"/>
      <c r="F55" s="5">
        <f>SUM(C54+C66)</f>
        <v>27</v>
      </c>
      <c r="G55" s="5">
        <f>SUM(C57)</f>
        <v>14</v>
      </c>
      <c r="H55" s="5">
        <v>0</v>
      </c>
      <c r="I55" s="5">
        <f>SUM(C61+C62)</f>
        <v>0</v>
      </c>
      <c r="J55" s="5">
        <f>SUM(F55:I55)</f>
        <v>41</v>
      </c>
    </row>
    <row r="56" spans="1:10" x14ac:dyDescent="0.25">
      <c r="A56" s="95" t="s">
        <v>1395</v>
      </c>
      <c r="B56" s="5">
        <v>20</v>
      </c>
      <c r="C56" s="5"/>
      <c r="D56" s="5"/>
      <c r="E56" s="5"/>
      <c r="F56" s="5" t="s">
        <v>1770</v>
      </c>
      <c r="G56" s="5"/>
      <c r="H56" s="5"/>
      <c r="I56" s="5"/>
      <c r="J56" s="5"/>
    </row>
    <row r="57" spans="1:10" x14ac:dyDescent="0.25">
      <c r="A57" s="5" t="s">
        <v>1427</v>
      </c>
      <c r="B57" s="5"/>
      <c r="C57" s="5">
        <v>14</v>
      </c>
      <c r="D57" s="5"/>
      <c r="E57" s="5"/>
      <c r="F57" s="5">
        <f>SUM(B55+B56+B68+B66)</f>
        <v>72</v>
      </c>
      <c r="G57" s="5">
        <f>SUM(B58+B59+B69)</f>
        <v>52</v>
      </c>
      <c r="H57" s="5">
        <f>SUM(B60+B70+B67)</f>
        <v>28</v>
      </c>
      <c r="I57" s="5">
        <f>SUM(B63+B64+B65+B71)</f>
        <v>0</v>
      </c>
      <c r="J57" s="5">
        <f>SUM(F57:I57)</f>
        <v>152</v>
      </c>
    </row>
    <row r="58" spans="1:10" x14ac:dyDescent="0.25">
      <c r="A58" s="95" t="s">
        <v>1428</v>
      </c>
      <c r="B58" s="5">
        <v>17</v>
      </c>
      <c r="C58" s="5"/>
      <c r="D58" s="5"/>
      <c r="E58" s="5"/>
      <c r="F58" s="5" t="s">
        <v>1775</v>
      </c>
      <c r="G58" s="5"/>
      <c r="H58" s="5"/>
      <c r="I58" s="5"/>
      <c r="J58" s="5"/>
    </row>
    <row r="59" spans="1:10" x14ac:dyDescent="0.25">
      <c r="A59" s="95" t="s">
        <v>1449</v>
      </c>
      <c r="B59" s="5">
        <v>12</v>
      </c>
      <c r="C59" s="5"/>
      <c r="D59" s="96"/>
      <c r="E59" s="5"/>
      <c r="F59" s="5">
        <f>SUM(D54+D55+D56+D66+D68)</f>
        <v>0</v>
      </c>
      <c r="G59" s="5">
        <f>SUM(D57+D58+D59+D69)</f>
        <v>2</v>
      </c>
      <c r="H59" s="5">
        <f>SUM(D60+D67+D70)</f>
        <v>1</v>
      </c>
      <c r="I59" s="5">
        <f>SUM(D61+D62+D63+D64+D65+D71)</f>
        <v>0</v>
      </c>
      <c r="J59" s="5">
        <f>SUM(F59:I59)</f>
        <v>3</v>
      </c>
    </row>
    <row r="60" spans="1:10" x14ac:dyDescent="0.25">
      <c r="A60" s="95" t="s">
        <v>1488</v>
      </c>
      <c r="B60" s="5">
        <v>15</v>
      </c>
      <c r="C60" s="5"/>
      <c r="D60" s="95">
        <v>1</v>
      </c>
      <c r="E60" s="5"/>
      <c r="F60" s="5" t="s">
        <v>1776</v>
      </c>
      <c r="G60" s="5"/>
      <c r="H60" s="5"/>
      <c r="I60" s="5"/>
      <c r="J60" s="5"/>
    </row>
    <row r="61" spans="1:10" x14ac:dyDescent="0.25">
      <c r="A61" s="5" t="s">
        <v>1505</v>
      </c>
      <c r="B61" s="5"/>
      <c r="C61" s="5">
        <v>0</v>
      </c>
      <c r="D61" s="5"/>
      <c r="E61" s="5"/>
      <c r="F61" s="5">
        <f>SUM(F55+F57+F59)</f>
        <v>99</v>
      </c>
      <c r="G61" s="5">
        <f>SUM(G55+G57+G59)</f>
        <v>68</v>
      </c>
      <c r="H61" s="5">
        <f>SUM(H55+H57+H59)</f>
        <v>29</v>
      </c>
      <c r="I61" s="5">
        <f>SUM(I55+I57+I59)</f>
        <v>0</v>
      </c>
      <c r="J61" s="94">
        <f>SUM(F61:I61)</f>
        <v>196</v>
      </c>
    </row>
    <row r="62" spans="1:10" x14ac:dyDescent="0.25">
      <c r="A62" s="5" t="s">
        <v>1520</v>
      </c>
      <c r="B62" s="5"/>
      <c r="C62" s="5">
        <v>0</v>
      </c>
      <c r="D62" s="5"/>
      <c r="E62" s="5"/>
      <c r="F62" s="5"/>
      <c r="G62" s="5"/>
      <c r="H62" s="5"/>
      <c r="I62" s="5"/>
      <c r="J62" s="5"/>
    </row>
    <row r="63" spans="1:10" x14ac:dyDescent="0.25">
      <c r="A63" s="95" t="s">
        <v>1535</v>
      </c>
      <c r="B63" s="5">
        <v>0</v>
      </c>
      <c r="C63" s="5"/>
      <c r="D63" s="96"/>
      <c r="E63" s="5"/>
      <c r="F63" s="5"/>
      <c r="G63" s="5"/>
      <c r="H63" s="5"/>
      <c r="I63" s="5"/>
      <c r="J63" s="5"/>
    </row>
    <row r="64" spans="1:10" x14ac:dyDescent="0.25">
      <c r="A64" s="95" t="s">
        <v>1548</v>
      </c>
      <c r="B64" s="5">
        <v>0</v>
      </c>
      <c r="C64" s="5"/>
      <c r="D64" s="5"/>
      <c r="E64" s="5"/>
      <c r="F64" s="5"/>
      <c r="G64" s="5"/>
      <c r="H64" s="5"/>
      <c r="I64" s="5"/>
      <c r="J64" s="5"/>
    </row>
    <row r="65" spans="1:10" x14ac:dyDescent="0.25">
      <c r="A65" s="95" t="s">
        <v>1564</v>
      </c>
      <c r="B65" s="5">
        <v>0</v>
      </c>
      <c r="C65" s="5"/>
      <c r="D65" s="5"/>
      <c r="E65" s="5"/>
      <c r="F65" s="5"/>
      <c r="G65" s="5"/>
      <c r="H65" s="5"/>
      <c r="I65" s="5"/>
      <c r="J65" s="5"/>
    </row>
    <row r="66" spans="1:10" x14ac:dyDescent="0.25">
      <c r="A66" s="5" t="s">
        <v>1332</v>
      </c>
      <c r="B66" s="5">
        <v>6</v>
      </c>
      <c r="C66" s="5">
        <v>12</v>
      </c>
      <c r="D66" s="5"/>
      <c r="E66" s="5"/>
      <c r="F66" s="5"/>
      <c r="G66" s="5"/>
      <c r="H66" s="5"/>
      <c r="I66" s="5"/>
      <c r="J66" s="5"/>
    </row>
    <row r="67" spans="1:10" x14ac:dyDescent="0.25">
      <c r="A67" s="95" t="s">
        <v>1480</v>
      </c>
      <c r="B67" s="5">
        <v>0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95" t="s">
        <v>1305</v>
      </c>
      <c r="B68" s="5">
        <v>28</v>
      </c>
      <c r="C68" s="5"/>
      <c r="D68" s="96"/>
      <c r="E68" s="5"/>
      <c r="F68" s="5"/>
      <c r="G68" s="5"/>
      <c r="H68" s="5"/>
      <c r="I68" s="5"/>
      <c r="J68" s="5"/>
    </row>
    <row r="69" spans="1:10" x14ac:dyDescent="0.25">
      <c r="A69" s="95" t="s">
        <v>1398</v>
      </c>
      <c r="B69" s="5">
        <v>23</v>
      </c>
      <c r="C69" s="5"/>
      <c r="D69" s="95">
        <v>2</v>
      </c>
      <c r="E69" s="5"/>
      <c r="F69" s="5"/>
      <c r="G69" s="5"/>
      <c r="H69" s="5"/>
      <c r="I69" s="5"/>
      <c r="J69" s="5"/>
    </row>
    <row r="70" spans="1:10" x14ac:dyDescent="0.25">
      <c r="A70" s="95" t="s">
        <v>1479</v>
      </c>
      <c r="B70" s="5">
        <v>13</v>
      </c>
      <c r="C70" s="5"/>
      <c r="D70" s="96"/>
      <c r="E70" s="5"/>
      <c r="F70" s="5"/>
      <c r="G70" s="5"/>
      <c r="H70" s="5"/>
      <c r="I70" s="5"/>
      <c r="J70" s="5"/>
    </row>
    <row r="71" spans="1:10" x14ac:dyDescent="0.25">
      <c r="A71" s="95" t="s">
        <v>1577</v>
      </c>
      <c r="B71" s="5">
        <v>0</v>
      </c>
      <c r="C71" s="5"/>
      <c r="D71" s="5"/>
      <c r="E71" s="5"/>
      <c r="F71" s="5"/>
      <c r="G71" s="5"/>
      <c r="H71" s="5"/>
      <c r="I71" s="5"/>
      <c r="J71" s="5"/>
    </row>
    <row r="72" spans="1:10" x14ac:dyDescent="0.25">
      <c r="A72" s="96" t="s">
        <v>1739</v>
      </c>
      <c r="B72" s="5">
        <f>SUM(B2:B71)</f>
        <v>272</v>
      </c>
      <c r="C72" s="5">
        <f>SUM(C2:C71)</f>
        <v>734</v>
      </c>
      <c r="D72" s="5">
        <f>SUM(D2:D71)</f>
        <v>41</v>
      </c>
      <c r="E72" s="5"/>
      <c r="F72" s="5"/>
      <c r="G72" s="5"/>
      <c r="H72" s="5"/>
      <c r="I72" s="5"/>
      <c r="J72" s="5">
        <f>SUM(B72+C72+D72)</f>
        <v>1047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N115"/>
  <sheetViews>
    <sheetView workbookViewId="0">
      <pane ySplit="1" topLeftCell="A53" activePane="bottomLeft" state="frozen"/>
      <selection pane="bottomLeft" activeCell="C65" sqref="C6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>
        <v>1</v>
      </c>
      <c r="E3" s="97" t="s">
        <v>7</v>
      </c>
      <c r="F3" s="24">
        <f>C3+C8+C12+C19+C24+C28+C29</f>
        <v>165</v>
      </c>
      <c r="G3" s="24">
        <f>C4+C9+C14+C20+C25+C15</f>
        <v>116</v>
      </c>
      <c r="H3" s="24">
        <f>C5+C10+C16+C17+C21+C26</f>
        <v>113</v>
      </c>
      <c r="I3" s="24">
        <f>C6+C27+C22</f>
        <v>54</v>
      </c>
      <c r="J3" s="170">
        <f>F3+G3+H3+I3</f>
        <v>448</v>
      </c>
    </row>
    <row r="4" spans="1:10" x14ac:dyDescent="0.25">
      <c r="A4" s="5">
        <v>121</v>
      </c>
      <c r="B4" s="5"/>
      <c r="C4" s="5">
        <v>24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25</v>
      </c>
      <c r="D5" s="5">
        <v>1</v>
      </c>
      <c r="E5" s="5"/>
      <c r="F5" s="5">
        <f>SUM(B8+B12+B3+B19+B24+B13+B28+B29)</f>
        <v>33</v>
      </c>
      <c r="G5" s="5">
        <f>SUM(B4+B9+B15+B14+B20+B25)</f>
        <v>12</v>
      </c>
      <c r="H5" s="5">
        <f>SUM(B5+B10+B16+B17+B21+B26)</f>
        <v>32</v>
      </c>
      <c r="I5" s="5">
        <f>SUM(B6+B29)</f>
        <v>0</v>
      </c>
      <c r="J5" s="5">
        <f>SUM(F5+G5+H5+I5)</f>
        <v>77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6</v>
      </c>
      <c r="I8" s="5">
        <f>SUM(D6+D29)</f>
        <v>2</v>
      </c>
      <c r="J8" s="5">
        <f>SUM(F8+G8+H8+I8)</f>
        <v>16</v>
      </c>
    </row>
    <row r="9" spans="1:10" x14ac:dyDescent="0.25">
      <c r="A9" s="5">
        <v>221</v>
      </c>
      <c r="B9" s="5">
        <v>6</v>
      </c>
      <c r="C9" s="5">
        <v>24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24</v>
      </c>
      <c r="D10" s="5">
        <v>3</v>
      </c>
      <c r="E10" s="5"/>
      <c r="F10" s="5">
        <f>SUM(F3+F5+F8)</f>
        <v>201</v>
      </c>
      <c r="G10" s="5">
        <f>SUM(G3+G5+G8)</f>
        <v>133</v>
      </c>
      <c r="H10" s="5">
        <f>SUM(H3+H5+H8)</f>
        <v>151</v>
      </c>
      <c r="I10" s="5">
        <f>SUM(I3+I5+I8)</f>
        <v>56</v>
      </c>
      <c r="J10" s="94">
        <f>SUM(F10+G10+H10+I10)</f>
        <v>541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25</v>
      </c>
      <c r="D12" s="5"/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27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25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21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2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25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21</v>
      </c>
      <c r="D33" s="5"/>
      <c r="E33" s="5"/>
      <c r="F33" s="5">
        <f>C32+C41+C42+C49+C50+C57</f>
        <v>150</v>
      </c>
      <c r="G33" s="5">
        <f>SUM(C33+C43+C51+C58+C44)</f>
        <v>113</v>
      </c>
      <c r="H33" s="5">
        <f>SUM(C34+C45+C52+C53+C59)</f>
        <v>87</v>
      </c>
      <c r="I33" s="5">
        <f>SUM(C35+C46+C54+C55+C60)</f>
        <v>104</v>
      </c>
      <c r="J33" s="5">
        <f>SUM(F33:I33)</f>
        <v>454</v>
      </c>
    </row>
    <row r="34" spans="1:10" x14ac:dyDescent="0.25">
      <c r="A34" s="218" t="s">
        <v>100</v>
      </c>
      <c r="B34" s="5"/>
      <c r="C34" s="5">
        <v>20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3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2</v>
      </c>
      <c r="G37" s="5">
        <f>SUM(D33+D43+D51+D58)</f>
        <v>5</v>
      </c>
      <c r="H37" s="5">
        <f>SUM(D34+D45+D52+D53+D59)</f>
        <v>4</v>
      </c>
      <c r="I37" s="5">
        <f>SUM(D35+D46+D47+D54+D55+D60)</f>
        <v>2</v>
      </c>
      <c r="J37" s="5">
        <f>SUM(F37:I37)</f>
        <v>13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152</v>
      </c>
      <c r="G39" s="5">
        <f>SUM(G33+G35+G37)</f>
        <v>123</v>
      </c>
      <c r="H39" s="5">
        <f>SUM(H33+H35+H37)</f>
        <v>94</v>
      </c>
      <c r="I39" s="5">
        <f>SUM(I33+I35+I37)</f>
        <v>113</v>
      </c>
      <c r="J39" s="94">
        <f>SUM(F39:I39)</f>
        <v>482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25</v>
      </c>
      <c r="D41" s="5">
        <v>1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3</v>
      </c>
      <c r="C43" s="5">
        <v>24</v>
      </c>
      <c r="D43" s="5"/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23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0" x14ac:dyDescent="0.25">
      <c r="A50" s="5">
        <v>812</v>
      </c>
      <c r="B50" s="5"/>
      <c r="C50" s="5">
        <v>25</v>
      </c>
      <c r="D50" s="5"/>
      <c r="E50" s="5"/>
      <c r="F50" s="5"/>
      <c r="G50" s="5"/>
      <c r="H50" s="5"/>
      <c r="I50" s="5"/>
      <c r="J50" s="5"/>
    </row>
    <row r="51" spans="1:10" x14ac:dyDescent="0.25">
      <c r="A51" s="5">
        <v>821</v>
      </c>
      <c r="B51" s="5"/>
      <c r="C51" s="5">
        <v>20</v>
      </c>
      <c r="D51" s="5"/>
      <c r="E51" s="5"/>
      <c r="F51" s="5"/>
      <c r="G51" s="5"/>
      <c r="H51" s="5"/>
      <c r="I51" s="5"/>
      <c r="J51" s="5"/>
    </row>
    <row r="52" spans="1:10" x14ac:dyDescent="0.25">
      <c r="A52" s="5">
        <v>831</v>
      </c>
      <c r="B52" s="5">
        <v>2</v>
      </c>
      <c r="C52" s="5">
        <v>22</v>
      </c>
      <c r="D52" s="5">
        <v>2</v>
      </c>
      <c r="E52" s="5"/>
      <c r="F52" s="5"/>
      <c r="G52" s="5"/>
      <c r="H52" s="5"/>
      <c r="I52" s="5"/>
      <c r="J52" s="5"/>
    </row>
    <row r="53" spans="1:10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0" x14ac:dyDescent="0.25">
      <c r="A54" s="5">
        <v>841</v>
      </c>
      <c r="B54" s="5">
        <v>3</v>
      </c>
      <c r="C54" s="5">
        <v>22</v>
      </c>
      <c r="D54" s="5"/>
      <c r="E54" s="5"/>
      <c r="F54" s="5"/>
      <c r="G54" s="5"/>
      <c r="H54" s="5"/>
      <c r="I54" s="5"/>
      <c r="J54" s="5"/>
    </row>
    <row r="55" spans="1:10" x14ac:dyDescent="0.25">
      <c r="A55" s="5">
        <v>842</v>
      </c>
      <c r="B55" s="5">
        <v>4</v>
      </c>
      <c r="C55" s="5">
        <v>22</v>
      </c>
      <c r="D55" s="5">
        <v>1</v>
      </c>
      <c r="E55" s="5"/>
      <c r="F55" s="5"/>
      <c r="G55" s="5"/>
      <c r="H55" s="5"/>
      <c r="I55" s="5"/>
      <c r="J55" s="5"/>
    </row>
    <row r="56" spans="1:10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0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0" x14ac:dyDescent="0.25">
      <c r="A58" s="5">
        <v>921</v>
      </c>
      <c r="B58" s="5"/>
      <c r="C58" s="5">
        <v>23</v>
      </c>
      <c r="D58" s="96">
        <v>5</v>
      </c>
      <c r="E58" s="164"/>
      <c r="F58" s="5"/>
      <c r="G58" s="5"/>
      <c r="H58" s="5"/>
      <c r="I58" s="5"/>
      <c r="J58" s="5"/>
    </row>
    <row r="59" spans="1:10" x14ac:dyDescent="0.25">
      <c r="A59" s="5">
        <v>931</v>
      </c>
      <c r="B59" s="5"/>
      <c r="C59" s="5">
        <v>22</v>
      </c>
      <c r="D59" s="5">
        <v>1</v>
      </c>
      <c r="E59" s="5"/>
      <c r="F59" s="5"/>
      <c r="G59" s="5"/>
      <c r="H59" s="5"/>
      <c r="I59" s="5"/>
      <c r="J59" s="5"/>
    </row>
    <row r="60" spans="1:10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0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0" x14ac:dyDescent="0.25">
      <c r="A62" s="96">
        <v>312</v>
      </c>
      <c r="B62" s="5">
        <v>32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46</v>
      </c>
      <c r="J62" s="5">
        <f>SUM(F62:I62)</f>
        <v>141</v>
      </c>
    </row>
    <row r="63" spans="1:10" x14ac:dyDescent="0.25">
      <c r="A63" s="5">
        <v>321</v>
      </c>
      <c r="B63" s="5">
        <v>4</v>
      </c>
      <c r="C63" s="5">
        <v>25</v>
      </c>
      <c r="D63" s="5">
        <v>3</v>
      </c>
      <c r="E63" s="5"/>
      <c r="F63" s="5" t="s">
        <v>1770</v>
      </c>
      <c r="G63" s="5"/>
      <c r="H63" s="5"/>
      <c r="I63" s="5"/>
      <c r="J63" s="5"/>
    </row>
    <row r="64" spans="1:10" x14ac:dyDescent="0.25">
      <c r="A64" s="5">
        <v>322</v>
      </c>
      <c r="B64" s="5">
        <v>29</v>
      </c>
      <c r="C64" s="5"/>
      <c r="D64" s="5"/>
      <c r="E64" s="5"/>
      <c r="F64" s="5">
        <f>SUM(B61+B62)</f>
        <v>32</v>
      </c>
      <c r="G64" s="5">
        <f>SUM(B63+B64)</f>
        <v>33</v>
      </c>
      <c r="H64" s="5">
        <f>SUM(B65+B66+B67)</f>
        <v>6</v>
      </c>
      <c r="I64" s="5">
        <f>B70</f>
        <v>12</v>
      </c>
      <c r="J64" s="5">
        <f>SUM(F64:I64)</f>
        <v>83</v>
      </c>
    </row>
    <row r="65" spans="1:14" x14ac:dyDescent="0.25">
      <c r="A65" s="5">
        <v>331</v>
      </c>
      <c r="B65" s="5">
        <v>3</v>
      </c>
      <c r="C65" s="5">
        <v>25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3</v>
      </c>
      <c r="C66" s="5">
        <v>20</v>
      </c>
      <c r="D66" s="5">
        <v>2</v>
      </c>
      <c r="E66" s="5"/>
      <c r="F66" s="5">
        <f>SUM(D61+D62)</f>
        <v>0</v>
      </c>
      <c r="G66" s="5">
        <f>SUM(D63+D64)</f>
        <v>3</v>
      </c>
      <c r="H66" s="5">
        <f>SUM(D65+D66+D67)</f>
        <v>4</v>
      </c>
      <c r="I66" s="5">
        <f>SUM(D68+D69)</f>
        <v>0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25</v>
      </c>
      <c r="D68" s="5"/>
      <c r="E68" s="5"/>
      <c r="F68" s="5">
        <f>SUM(F62+F64+F66)</f>
        <v>57</v>
      </c>
      <c r="G68" s="5">
        <f>SUM(G62+G64+G66)</f>
        <v>61</v>
      </c>
      <c r="H68" s="5">
        <f>SUM(H62+H64+H66)</f>
        <v>55</v>
      </c>
      <c r="I68" s="5">
        <f>SUM(I62+I64+I66)</f>
        <v>58</v>
      </c>
      <c r="J68" s="94">
        <f>SUM(F68:I68)</f>
        <v>231</v>
      </c>
    </row>
    <row r="69" spans="1:14" x14ac:dyDescent="0.25">
      <c r="A69" s="96">
        <v>342</v>
      </c>
      <c r="B69" s="5"/>
      <c r="C69" s="5">
        <v>21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</f>
        <v>175</v>
      </c>
      <c r="C72" s="176">
        <f>C3+C4+C5+C6+C8+C9+C10+C12+C14+C16+C19+C20+C21+C24+C25+C26+C27+C28+C32+C33+C34+C35+C41+C42+C43+C44+C45+C46+C49+C50+C51+C52+C54+C55+C57+C58+C59+C60+C61+C63+C65+C66+C69+C68+C22+C29</f>
        <v>1043</v>
      </c>
      <c r="D72" s="176">
        <f>D3+D5+D6+D9+D10+D14+D19+D24+D26+D32+D34+D41+D43+D46+D52+D54+D55+D58+D63+D65+D66+D59+D25</f>
        <v>36</v>
      </c>
      <c r="E72" s="165"/>
      <c r="F72" s="176"/>
      <c r="G72" s="165"/>
      <c r="H72" s="165"/>
      <c r="I72" s="165"/>
      <c r="J72" s="176">
        <f>J68+J39+J10</f>
        <v>1254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23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30</v>
      </c>
      <c r="G81" s="165">
        <f>C81+C94</f>
        <v>27</v>
      </c>
      <c r="H81" s="165">
        <f>C84</f>
        <v>14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18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20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14</v>
      </c>
      <c r="D84" s="96"/>
      <c r="E84" s="96"/>
      <c r="F84" s="96">
        <f>B96+B80+B93</f>
        <v>47</v>
      </c>
      <c r="G84" s="96">
        <f>B82+B83+B94+B97</f>
        <v>71</v>
      </c>
      <c r="H84" s="96">
        <f>B85+B86+B98</f>
        <v>52</v>
      </c>
      <c r="I84" s="96">
        <f>B87+B99</f>
        <v>28</v>
      </c>
      <c r="J84" s="96">
        <f>F84+G84+H84+I84</f>
        <v>198</v>
      </c>
      <c r="K84" s="174"/>
      <c r="L84" s="166"/>
    </row>
    <row r="85" spans="1:12" x14ac:dyDescent="0.25">
      <c r="A85" s="96" t="s">
        <v>1428</v>
      </c>
      <c r="B85" s="96">
        <v>17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12</v>
      </c>
      <c r="C86" s="96"/>
      <c r="D86" s="96">
        <v>1</v>
      </c>
      <c r="E86" s="96"/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77</v>
      </c>
      <c r="G88" s="96">
        <f>G81+G84+G86</f>
        <v>101</v>
      </c>
      <c r="H88" s="96">
        <f>H81+H84+H86</f>
        <v>67</v>
      </c>
      <c r="I88" s="96">
        <f>I84</f>
        <v>28</v>
      </c>
      <c r="J88" s="96">
        <f>F88+G88+H88+I88</f>
        <v>273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6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6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18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2" x14ac:dyDescent="0.25">
      <c r="A97" s="96" t="s">
        <v>1305</v>
      </c>
      <c r="B97" s="5">
        <v>27</v>
      </c>
      <c r="C97" s="5"/>
      <c r="D97" s="5">
        <v>3</v>
      </c>
      <c r="E97" s="5"/>
      <c r="F97" s="5"/>
      <c r="G97" s="5"/>
      <c r="H97" s="5"/>
      <c r="I97" s="5"/>
      <c r="J97" s="5"/>
    </row>
    <row r="98" spans="1:12" x14ac:dyDescent="0.25">
      <c r="A98" s="96" t="s">
        <v>1398</v>
      </c>
      <c r="B98" s="5">
        <v>23</v>
      </c>
      <c r="C98" s="5"/>
      <c r="D98" s="5"/>
      <c r="E98" s="5"/>
      <c r="F98" s="5"/>
      <c r="G98" s="5"/>
      <c r="H98" s="5"/>
      <c r="I98" s="5"/>
      <c r="J98" s="5"/>
    </row>
    <row r="99" spans="1:12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2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2" ht="15.75" thickBot="1" x14ac:dyDescent="0.3">
      <c r="A101" s="179" t="s">
        <v>1739</v>
      </c>
      <c r="B101" s="179">
        <f>SUM(B79:B99)</f>
        <v>198</v>
      </c>
      <c r="C101" s="179">
        <f>C79+C81+C84+C93+C94</f>
        <v>71</v>
      </c>
      <c r="D101" s="179">
        <f>D97+D86</f>
        <v>4</v>
      </c>
      <c r="E101" s="179" t="s">
        <v>2243</v>
      </c>
      <c r="F101" s="179"/>
      <c r="G101" s="179"/>
      <c r="H101" s="179"/>
      <c r="I101" s="179"/>
      <c r="J101" s="179">
        <f>B101+C101+D101</f>
        <v>273</v>
      </c>
    </row>
    <row r="102" spans="1:12" ht="15.75" thickTop="1" x14ac:dyDescent="0.25">
      <c r="A102" s="24" t="s">
        <v>1776</v>
      </c>
      <c r="B102" s="24">
        <f>B101+B72</f>
        <v>373</v>
      </c>
      <c r="C102" s="24">
        <f>C72+C101</f>
        <v>1114</v>
      </c>
      <c r="D102" s="24">
        <f>D72+D101</f>
        <v>40</v>
      </c>
      <c r="E102" s="24">
        <v>3</v>
      </c>
      <c r="F102" s="24">
        <v>65</v>
      </c>
      <c r="G102" s="24"/>
      <c r="H102" s="24"/>
      <c r="I102" s="24"/>
      <c r="J102" s="24">
        <f>J101+J72</f>
        <v>1527</v>
      </c>
    </row>
    <row r="103" spans="1:12" x14ac:dyDescent="0.25">
      <c r="B103" t="s">
        <v>2228</v>
      </c>
      <c r="C103" t="s">
        <v>2229</v>
      </c>
    </row>
    <row r="107" spans="1:12" x14ac:dyDescent="0.25">
      <c r="A107" t="s">
        <v>2495</v>
      </c>
    </row>
    <row r="108" spans="1:12" x14ac:dyDescent="0.25">
      <c r="A108" t="s">
        <v>2494</v>
      </c>
    </row>
    <row r="111" spans="1:12" x14ac:dyDescent="0.25">
      <c r="A111" t="s">
        <v>2492</v>
      </c>
    </row>
    <row r="112" spans="1:12" x14ac:dyDescent="0.25">
      <c r="A112" t="s">
        <v>2493</v>
      </c>
    </row>
    <row r="114" spans="1:1" x14ac:dyDescent="0.25">
      <c r="A114" s="220" t="s">
        <v>2528</v>
      </c>
    </row>
    <row r="115" spans="1:1" x14ac:dyDescent="0.25">
      <c r="A115" t="s">
        <v>2527</v>
      </c>
    </row>
  </sheetData>
  <pageMargins left="0.70866141732283472" right="0.70866141732283472" top="0.74803149606299213" bottom="0.74803149606299213" header="0.31496062992125984" footer="0.31496062992125984"/>
  <pageSetup paperSize="9" scale="44" orientation="portrait" horizontalDpi="300" verticalDpi="300" r:id="rId1"/>
  <rowBreaks count="1" manualBreakCount="1">
    <brk id="7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N103"/>
  <sheetViews>
    <sheetView workbookViewId="0">
      <pane ySplit="1" topLeftCell="A79" activePane="bottomLeft" state="frozen"/>
      <selection pane="bottomLeft" activeCell="M92" sqref="M9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/>
      <c r="D3" s="24">
        <v>1</v>
      </c>
      <c r="E3" s="97" t="s">
        <v>7</v>
      </c>
      <c r="F3" s="24">
        <f>C3+C8+C12+C19+C24+C28+C29</f>
        <v>0</v>
      </c>
      <c r="G3" s="24">
        <f>C4+C9+C14+C20+C25+C15</f>
        <v>117</v>
      </c>
      <c r="H3" s="24">
        <f>C5+C10+C16+C17+C21+C26</f>
        <v>115</v>
      </c>
      <c r="I3" s="24">
        <f>C6+C27+C22</f>
        <v>54</v>
      </c>
      <c r="J3" s="170">
        <f>SUM(F3+G3+H3+I3)</f>
        <v>286</v>
      </c>
    </row>
    <row r="4" spans="1:10" x14ac:dyDescent="0.25">
      <c r="A4" s="5">
        <v>121</v>
      </c>
      <c r="B4" s="5"/>
      <c r="C4" s="5">
        <v>24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25</v>
      </c>
      <c r="D5" s="5">
        <v>1</v>
      </c>
      <c r="E5" s="5"/>
      <c r="F5" s="5">
        <f>SUM(B8+B12+B3+B19+B24+B13+B28)</f>
        <v>0</v>
      </c>
      <c r="G5" s="5">
        <f>SUM(B4+B9+B15+B14+B20+B25)</f>
        <v>12</v>
      </c>
      <c r="H5" s="5">
        <f>SUM(B5+B10+B16+B17+B21+B26)</f>
        <v>32</v>
      </c>
      <c r="I5" s="5">
        <f>SUM(B6+B29)</f>
        <v>0</v>
      </c>
      <c r="J5" s="5">
        <f>SUM(F5+G5+H5+I5)</f>
        <v>44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/>
      <c r="D8" s="5"/>
      <c r="E8" s="5"/>
      <c r="F8" s="5">
        <f>SUM(D3+D12+D8+D19+D24)</f>
        <v>3</v>
      </c>
      <c r="G8" s="5">
        <f>SUM(D9+D4+D14+D15+D20+D25)</f>
        <v>4</v>
      </c>
      <c r="H8" s="5">
        <f>SUM(D5+D10+D16+D17+D26+D21)</f>
        <v>6</v>
      </c>
      <c r="I8" s="5">
        <f>SUM(D6+D29)</f>
        <v>2</v>
      </c>
      <c r="J8" s="5">
        <f>SUM(F8+G8+H8+I8)</f>
        <v>15</v>
      </c>
    </row>
    <row r="9" spans="1:10" x14ac:dyDescent="0.25">
      <c r="A9" s="5">
        <v>221</v>
      </c>
      <c r="B9" s="5">
        <v>6</v>
      </c>
      <c r="C9" s="5">
        <v>24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24</v>
      </c>
      <c r="D10" s="5">
        <v>3</v>
      </c>
      <c r="E10" s="5"/>
      <c r="F10" s="5">
        <f>SUM(F3+F5+F8)</f>
        <v>3</v>
      </c>
      <c r="G10" s="5">
        <f>SUM(G3+G5+G8)</f>
        <v>133</v>
      </c>
      <c r="H10" s="5">
        <f>SUM(H3+H5+H8)</f>
        <v>153</v>
      </c>
      <c r="I10" s="5">
        <f>SUM(I3+I5+I8)</f>
        <v>56</v>
      </c>
      <c r="J10" s="94">
        <f>SUM(F10+G10+H10+I10)</f>
        <v>345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/>
      <c r="D12" s="5"/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/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27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/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/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22</v>
      </c>
      <c r="D25" s="5"/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20</v>
      </c>
      <c r="D26" s="5">
        <v>2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/>
      <c r="C28" s="108"/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/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4">
        <v>11</v>
      </c>
      <c r="B32" s="24"/>
      <c r="C32" s="24"/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5">
        <v>21</v>
      </c>
      <c r="B33" s="5"/>
      <c r="C33" s="5">
        <v>21</v>
      </c>
      <c r="D33" s="5"/>
      <c r="E33" s="5"/>
      <c r="F33" s="5">
        <f>C32+C41+C42+C49+C50+C57</f>
        <v>0</v>
      </c>
      <c r="G33" s="5">
        <f>SUM(C33+C43+C51+C58+C44)</f>
        <v>112</v>
      </c>
      <c r="H33" s="5">
        <f>SUM(C34+C45+C52+C53+C59)</f>
        <v>88</v>
      </c>
      <c r="I33" s="5">
        <f>SUM(C35+C46+C54+C55+C60)</f>
        <v>102</v>
      </c>
      <c r="J33" s="5">
        <f>SUM(F33:I33)</f>
        <v>302</v>
      </c>
    </row>
    <row r="34" spans="1:10" x14ac:dyDescent="0.25">
      <c r="A34" s="5">
        <v>31</v>
      </c>
      <c r="B34" s="5">
        <v>1</v>
      </c>
      <c r="C34" s="5">
        <v>20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5">
        <v>41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4</v>
      </c>
      <c r="H35" s="5">
        <f>SUM(B34+B45+B52+B53+B59)</f>
        <v>4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2</v>
      </c>
      <c r="G37" s="5">
        <f>SUM(D33+D43+D51+D58)</f>
        <v>6</v>
      </c>
      <c r="H37" s="5">
        <f>SUM(D34+D45+D52+D53+D59)</f>
        <v>3</v>
      </c>
      <c r="I37" s="5">
        <f>SUM(D35+D46+D47+D54+D55+D60)</f>
        <v>4</v>
      </c>
      <c r="J37" s="5">
        <f>SUM(F37:I37)</f>
        <v>15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2</v>
      </c>
      <c r="G39" s="5">
        <f>SUM(G33+G35+G37)</f>
        <v>122</v>
      </c>
      <c r="H39" s="5">
        <f>SUM(H33+H35+H37)</f>
        <v>95</v>
      </c>
      <c r="I39" s="5">
        <f>SUM(I33+I35+I37)</f>
        <v>113</v>
      </c>
      <c r="J39" s="94">
        <f>SUM(F39:I39)</f>
        <v>332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/>
      <c r="D41" s="5">
        <v>1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24</v>
      </c>
      <c r="D43" s="5">
        <v>1</v>
      </c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2</v>
      </c>
      <c r="C45" s="5">
        <v>22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2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5">
      <c r="A49" s="5">
        <v>811</v>
      </c>
      <c r="B49" s="5"/>
      <c r="C49" s="5"/>
      <c r="D49" s="5"/>
      <c r="E49" s="5"/>
      <c r="F49" s="5"/>
      <c r="G49" s="5"/>
      <c r="H49" s="5"/>
      <c r="I49" s="5"/>
      <c r="J49" s="5"/>
    </row>
    <row r="50" spans="1:10" x14ac:dyDescent="0.25">
      <c r="A50" s="5">
        <v>812</v>
      </c>
      <c r="B50" s="5"/>
      <c r="C50" s="5"/>
      <c r="D50" s="5"/>
      <c r="E50" s="5"/>
      <c r="F50" s="5"/>
      <c r="G50" s="5"/>
      <c r="H50" s="5"/>
      <c r="I50" s="5"/>
      <c r="J50" s="5"/>
    </row>
    <row r="51" spans="1:10" x14ac:dyDescent="0.25">
      <c r="A51" s="5">
        <v>821</v>
      </c>
      <c r="B51" s="5"/>
      <c r="C51" s="5">
        <v>20</v>
      </c>
      <c r="D51" s="5"/>
      <c r="E51" s="5"/>
      <c r="F51" s="5"/>
      <c r="G51" s="5"/>
      <c r="H51" s="5"/>
      <c r="I51" s="5"/>
      <c r="J51" s="5"/>
    </row>
    <row r="52" spans="1:10" x14ac:dyDescent="0.25">
      <c r="A52" s="5">
        <v>831</v>
      </c>
      <c r="B52" s="5">
        <v>1</v>
      </c>
      <c r="C52" s="5">
        <v>23</v>
      </c>
      <c r="D52" s="5">
        <v>2</v>
      </c>
      <c r="E52" s="5"/>
      <c r="F52" s="5"/>
      <c r="G52" s="5"/>
      <c r="H52" s="5"/>
      <c r="I52" s="5"/>
      <c r="J52" s="5"/>
    </row>
    <row r="53" spans="1:10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0" x14ac:dyDescent="0.25">
      <c r="A54" s="5">
        <v>841</v>
      </c>
      <c r="B54" s="5">
        <v>3</v>
      </c>
      <c r="C54" s="5">
        <v>21</v>
      </c>
      <c r="D54" s="5">
        <v>1</v>
      </c>
      <c r="E54" s="5"/>
      <c r="F54" s="5"/>
      <c r="G54" s="5"/>
      <c r="H54" s="5"/>
      <c r="I54" s="5"/>
      <c r="J54" s="5"/>
    </row>
    <row r="55" spans="1:10" x14ac:dyDescent="0.25">
      <c r="A55" s="5">
        <v>842</v>
      </c>
      <c r="B55" s="5">
        <v>4</v>
      </c>
      <c r="C55" s="5">
        <v>22</v>
      </c>
      <c r="D55" s="5">
        <v>1</v>
      </c>
      <c r="E55" s="5"/>
      <c r="F55" s="5"/>
      <c r="G55" s="5"/>
      <c r="H55" s="5"/>
      <c r="I55" s="5"/>
      <c r="J55" s="5"/>
    </row>
    <row r="56" spans="1:10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0" x14ac:dyDescent="0.25">
      <c r="A57" s="5">
        <v>911</v>
      </c>
      <c r="B57" s="5"/>
      <c r="C57" s="5"/>
      <c r="D57" s="5"/>
      <c r="E57" s="5"/>
      <c r="F57" s="5"/>
      <c r="G57" s="5"/>
      <c r="H57" s="5"/>
      <c r="I57" s="5"/>
      <c r="J57" s="5"/>
    </row>
    <row r="58" spans="1:10" x14ac:dyDescent="0.25">
      <c r="A58" s="5">
        <v>921</v>
      </c>
      <c r="B58" s="5"/>
      <c r="C58" s="5">
        <v>22</v>
      </c>
      <c r="D58" s="96">
        <v>5</v>
      </c>
      <c r="E58" s="164"/>
      <c r="F58" s="5"/>
      <c r="G58" s="5"/>
      <c r="H58" s="5"/>
      <c r="I58" s="5"/>
      <c r="J58" s="5"/>
    </row>
    <row r="59" spans="1:10" x14ac:dyDescent="0.25">
      <c r="A59" s="5">
        <v>931</v>
      </c>
      <c r="B59" s="5"/>
      <c r="C59" s="5">
        <v>23</v>
      </c>
      <c r="D59" s="5"/>
      <c r="E59" s="5"/>
      <c r="F59" s="5"/>
      <c r="G59" s="5"/>
      <c r="H59" s="5"/>
      <c r="I59" s="5"/>
      <c r="J59" s="5"/>
    </row>
    <row r="60" spans="1:10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0" x14ac:dyDescent="0.25">
      <c r="A61" s="24">
        <v>311</v>
      </c>
      <c r="B61" s="24"/>
      <c r="C61" s="24"/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0" x14ac:dyDescent="0.25">
      <c r="A62" s="96">
        <v>312</v>
      </c>
      <c r="B62" s="5"/>
      <c r="C62" s="5"/>
      <c r="D62" s="5"/>
      <c r="E62" s="5"/>
      <c r="F62" s="5">
        <f>SUM(C61+C62)</f>
        <v>0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114</v>
      </c>
    </row>
    <row r="63" spans="1:10" x14ac:dyDescent="0.25">
      <c r="A63" s="5">
        <v>321</v>
      </c>
      <c r="B63" s="5">
        <v>4</v>
      </c>
      <c r="C63" s="5">
        <v>25</v>
      </c>
      <c r="D63" s="5">
        <v>3</v>
      </c>
      <c r="E63" s="5"/>
      <c r="F63" s="5" t="s">
        <v>1770</v>
      </c>
      <c r="G63" s="5"/>
      <c r="H63" s="5"/>
      <c r="I63" s="5"/>
      <c r="J63" s="5"/>
    </row>
    <row r="64" spans="1:10" x14ac:dyDescent="0.25">
      <c r="A64" s="5">
        <v>322</v>
      </c>
      <c r="B64" s="5">
        <v>29</v>
      </c>
      <c r="C64" s="5"/>
      <c r="D64" s="5"/>
      <c r="E64" s="5"/>
      <c r="F64" s="5">
        <f>SUM(B61+B62)</f>
        <v>0</v>
      </c>
      <c r="G64" s="5">
        <f>SUM(B63+B64)</f>
        <v>33</v>
      </c>
      <c r="H64" s="5">
        <f>SUM(B65+B66+B67)</f>
        <v>6</v>
      </c>
      <c r="I64" s="5">
        <f>B70</f>
        <v>14</v>
      </c>
      <c r="J64" s="5">
        <f>SUM(F64:I64)</f>
        <v>53</v>
      </c>
    </row>
    <row r="65" spans="1:14" x14ac:dyDescent="0.25">
      <c r="A65" s="5">
        <v>331</v>
      </c>
      <c r="B65" s="5">
        <v>3</v>
      </c>
      <c r="C65" s="5">
        <v>25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3</v>
      </c>
      <c r="C66" s="5">
        <v>20</v>
      </c>
      <c r="D66" s="5">
        <v>2</v>
      </c>
      <c r="E66" s="5"/>
      <c r="F66" s="5">
        <f>SUM(D61+D62)</f>
        <v>0</v>
      </c>
      <c r="G66" s="5">
        <f>SUM(D63+D64)</f>
        <v>3</v>
      </c>
      <c r="H66" s="5">
        <f>SUM(D65+D66+D67)</f>
        <v>4</v>
      </c>
      <c r="I66" s="5">
        <f>SUM(D68+D69)</f>
        <v>0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23</v>
      </c>
      <c r="D68" s="5"/>
      <c r="E68" s="5"/>
      <c r="F68" s="5">
        <f>SUM(F62+F64+F66)</f>
        <v>0</v>
      </c>
      <c r="G68" s="5">
        <f>SUM(G62+G64+G66)</f>
        <v>61</v>
      </c>
      <c r="H68" s="5">
        <f>SUM(H62+H64+H66)</f>
        <v>55</v>
      </c>
      <c r="I68" s="5">
        <f>SUM(I62+I64+I66)</f>
        <v>58</v>
      </c>
      <c r="J68" s="94">
        <f>SUM(F68:I68)</f>
        <v>174</v>
      </c>
    </row>
    <row r="69" spans="1:14" x14ac:dyDescent="0.25">
      <c r="A69" s="96">
        <v>342</v>
      </c>
      <c r="B69" s="5"/>
      <c r="C69" s="5">
        <v>21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14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B5+B9+B10+B13+B14+B25+B28+B34+B43+B44+B45+B52+B54+B55+B62+B63+B64+B65+B66+B70+B17</f>
        <v>112</v>
      </c>
      <c r="C72" s="176">
        <f>C3+C4+C5+C6+C8+C9+C10+C12+C14+C16+C19+C20+C21+C24+C25+C26+C27+C28+C32+C33+C34+C35+C41+C42+C43+C44+C45+C46+C49+C50+C51+C52+C54+C55+C57+C58+C59+C60+C61+C63+C65+C66+C69+C68+C22+C29</f>
        <v>702</v>
      </c>
      <c r="D72" s="176">
        <f>D3+D5+D6+D9+D10+D14+D19+D24+D26+D32+D34+D41+D43+D46+D52+D54+D55+D58+D63+D65+D66</f>
        <v>37</v>
      </c>
      <c r="E72" s="165"/>
      <c r="F72" s="165"/>
      <c r="G72" s="165"/>
      <c r="H72" s="165"/>
      <c r="I72" s="165"/>
      <c r="J72" s="176">
        <f>J68+J39+J10</f>
        <v>851</v>
      </c>
      <c r="K72" s="174"/>
      <c r="L72" s="166"/>
    </row>
    <row r="73" spans="1:14" x14ac:dyDescent="0.25">
      <c r="A73" s="96"/>
      <c r="B73" s="96" t="s">
        <v>2524</v>
      </c>
      <c r="C73" s="96" t="s">
        <v>2523</v>
      </c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96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/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x14ac:dyDescent="0.25">
      <c r="A80" s="172" t="s">
        <v>1397</v>
      </c>
      <c r="B80" s="165"/>
      <c r="C80" s="165">
        <v>15</v>
      </c>
      <c r="D80" s="165"/>
      <c r="E80" s="178"/>
      <c r="F80" s="165">
        <f>C79+C92</f>
        <v>0</v>
      </c>
      <c r="G80" s="165">
        <f>C80+C93</f>
        <v>27</v>
      </c>
      <c r="H80" s="165">
        <f>C83</f>
        <v>14</v>
      </c>
      <c r="I80" s="165"/>
      <c r="J80" s="165">
        <f>F80+G80+H80</f>
        <v>41</v>
      </c>
      <c r="K80" s="174"/>
      <c r="L80" s="166"/>
    </row>
    <row r="81" spans="1:12" x14ac:dyDescent="0.25">
      <c r="A81" s="96" t="s">
        <v>1396</v>
      </c>
      <c r="B81" s="96">
        <v>18</v>
      </c>
      <c r="C81" s="96"/>
      <c r="D81" s="96"/>
      <c r="E81" s="96"/>
      <c r="F81" s="96"/>
      <c r="G81" s="96"/>
      <c r="H81" s="96"/>
      <c r="I81" s="96"/>
      <c r="J81" s="96"/>
      <c r="K81" s="174"/>
      <c r="L81" s="166"/>
    </row>
    <row r="82" spans="1:12" x14ac:dyDescent="0.25">
      <c r="A82" s="96" t="s">
        <v>1395</v>
      </c>
      <c r="B82" s="96">
        <v>20</v>
      </c>
      <c r="C82" s="96"/>
      <c r="D82" s="96"/>
      <c r="E82" s="96"/>
      <c r="F82" s="96" t="s">
        <v>1770</v>
      </c>
      <c r="G82" s="96"/>
      <c r="H82" s="96"/>
      <c r="I82" s="96"/>
      <c r="J82" s="167"/>
      <c r="K82" s="174"/>
      <c r="L82" s="166"/>
    </row>
    <row r="83" spans="1:12" x14ac:dyDescent="0.25">
      <c r="A83" s="96" t="s">
        <v>1427</v>
      </c>
      <c r="B83" s="96"/>
      <c r="C83" s="96">
        <v>14</v>
      </c>
      <c r="D83" s="96"/>
      <c r="E83" s="96"/>
      <c r="F83" s="96">
        <f>B95</f>
        <v>0</v>
      </c>
      <c r="G83" s="96">
        <f>B81+B82+B93+B96</f>
        <v>74</v>
      </c>
      <c r="H83" s="96">
        <f>B84+B85+B97</f>
        <v>53</v>
      </c>
      <c r="I83" s="96">
        <f>B86+B98</f>
        <v>28</v>
      </c>
      <c r="J83" s="96">
        <f>F83+G83+H83+I83</f>
        <v>155</v>
      </c>
      <c r="K83" s="174"/>
      <c r="L83" s="166"/>
    </row>
    <row r="84" spans="1:12" x14ac:dyDescent="0.25">
      <c r="A84" s="96" t="s">
        <v>1428</v>
      </c>
      <c r="B84" s="96">
        <v>17</v>
      </c>
      <c r="C84" s="96"/>
      <c r="D84" s="96"/>
      <c r="E84" s="96"/>
      <c r="F84" s="96" t="s">
        <v>1775</v>
      </c>
      <c r="G84" s="96"/>
      <c r="H84" s="96"/>
      <c r="I84" s="96"/>
      <c r="J84" s="96"/>
      <c r="K84" s="174"/>
      <c r="L84" s="166"/>
    </row>
    <row r="85" spans="1:12" x14ac:dyDescent="0.25">
      <c r="A85" s="96" t="s">
        <v>1449</v>
      </c>
      <c r="B85" s="96">
        <v>13</v>
      </c>
      <c r="C85" s="96"/>
      <c r="D85" s="96">
        <v>1</v>
      </c>
      <c r="E85" s="96"/>
      <c r="F85" s="96"/>
      <c r="G85" s="96">
        <f>D96</f>
        <v>3</v>
      </c>
      <c r="H85" s="96">
        <f>D85</f>
        <v>1</v>
      </c>
      <c r="I85" s="96"/>
      <c r="J85" s="96">
        <f>G85+H85+I85</f>
        <v>4</v>
      </c>
      <c r="K85" s="174"/>
      <c r="L85" s="166"/>
    </row>
    <row r="86" spans="1:12" x14ac:dyDescent="0.25">
      <c r="A86" s="96" t="s">
        <v>1488</v>
      </c>
      <c r="B86" s="96">
        <v>15</v>
      </c>
      <c r="C86" s="96"/>
      <c r="D86" s="96"/>
      <c r="E86" s="96"/>
      <c r="F86" s="96" t="s">
        <v>1776</v>
      </c>
      <c r="G86" s="96"/>
      <c r="H86" s="96"/>
      <c r="I86" s="96"/>
      <c r="J86" s="96"/>
      <c r="K86" s="174"/>
      <c r="L86" s="166"/>
    </row>
    <row r="87" spans="1:12" x14ac:dyDescent="0.25">
      <c r="A87" s="96"/>
      <c r="B87" s="96"/>
      <c r="C87" s="96"/>
      <c r="D87" s="96"/>
      <c r="E87" s="96"/>
      <c r="F87" s="96">
        <f>F83+F80</f>
        <v>0</v>
      </c>
      <c r="G87" s="96">
        <f>G80+G83+G85</f>
        <v>104</v>
      </c>
      <c r="H87" s="96">
        <f>H80+H83</f>
        <v>67</v>
      </c>
      <c r="I87" s="96">
        <f>I83</f>
        <v>28</v>
      </c>
      <c r="J87" s="96">
        <f>F87+G87+H87+I87</f>
        <v>199</v>
      </c>
      <c r="K87" s="174"/>
      <c r="L87" s="166"/>
    </row>
    <row r="88" spans="1:1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 t="s">
        <v>2179</v>
      </c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1332</v>
      </c>
      <c r="B93" s="96">
        <v>6</v>
      </c>
      <c r="C93" s="96">
        <v>12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 t="s">
        <v>2172</v>
      </c>
      <c r="B95" s="96"/>
      <c r="C95" s="96"/>
      <c r="D95" s="96"/>
      <c r="E95" s="96"/>
      <c r="F95" s="96"/>
      <c r="G95" s="96"/>
      <c r="H95" s="96"/>
      <c r="I95" s="96"/>
      <c r="J95" s="96"/>
      <c r="K95" s="166"/>
      <c r="L95" s="166"/>
    </row>
    <row r="96" spans="1:12" x14ac:dyDescent="0.25">
      <c r="A96" s="96" t="s">
        <v>1305</v>
      </c>
      <c r="B96" s="5">
        <v>30</v>
      </c>
      <c r="C96" s="5"/>
      <c r="D96" s="5">
        <v>3</v>
      </c>
      <c r="E96" s="5"/>
      <c r="F96" s="5"/>
      <c r="G96" s="5"/>
      <c r="H96" s="5"/>
      <c r="I96" s="5"/>
      <c r="J96" s="5"/>
    </row>
    <row r="97" spans="1:12" x14ac:dyDescent="0.25">
      <c r="A97" s="96" t="s">
        <v>1398</v>
      </c>
      <c r="B97" s="5">
        <v>23</v>
      </c>
      <c r="C97" s="5"/>
      <c r="D97" s="5"/>
      <c r="E97" s="5"/>
      <c r="F97" s="5"/>
      <c r="G97" s="5"/>
      <c r="H97" s="5"/>
      <c r="I97" s="5"/>
      <c r="J97" s="5"/>
    </row>
    <row r="98" spans="1:12" x14ac:dyDescent="0.25">
      <c r="A98" s="96" t="s">
        <v>1479</v>
      </c>
      <c r="B98" s="5">
        <v>13</v>
      </c>
      <c r="C98" s="5"/>
      <c r="D98" s="5"/>
      <c r="E98" s="5"/>
      <c r="F98" s="5"/>
      <c r="G98" s="5"/>
      <c r="H98" s="5"/>
      <c r="I98" s="5"/>
      <c r="J98" s="5"/>
    </row>
    <row r="99" spans="1:12" ht="15.75" thickBot="1" x14ac:dyDescent="0.3">
      <c r="A99" s="98"/>
      <c r="B99" s="98"/>
      <c r="C99" s="98"/>
      <c r="D99" s="98"/>
      <c r="E99" s="98"/>
      <c r="F99" s="98"/>
      <c r="G99" s="98"/>
      <c r="H99" s="98"/>
      <c r="I99" s="98"/>
      <c r="J99" s="98"/>
      <c r="L99" t="s">
        <v>2192</v>
      </c>
    </row>
    <row r="100" spans="1:12" ht="15.75" thickBot="1" x14ac:dyDescent="0.3">
      <c r="A100" s="179" t="s">
        <v>1739</v>
      </c>
      <c r="B100" s="179">
        <f>B81+B82+B84+B85+B86+B93+B95+B96+B97+B98</f>
        <v>155</v>
      </c>
      <c r="C100" s="179">
        <f>C79+C80+C83+C92+C93</f>
        <v>41</v>
      </c>
      <c r="D100" s="179">
        <f>D96+D85</f>
        <v>4</v>
      </c>
      <c r="E100" s="179" t="s">
        <v>2522</v>
      </c>
      <c r="F100" s="179"/>
      <c r="G100" s="179"/>
      <c r="H100" s="179"/>
      <c r="I100" s="179"/>
      <c r="J100" s="179">
        <f>J80+J83+J85</f>
        <v>200</v>
      </c>
    </row>
    <row r="101" spans="1:12" ht="15.75" thickTop="1" x14ac:dyDescent="0.25">
      <c r="A101" s="24" t="s">
        <v>1776</v>
      </c>
      <c r="B101" s="24">
        <f>B100+B72</f>
        <v>267</v>
      </c>
      <c r="C101" s="24">
        <f>C72+C100</f>
        <v>743</v>
      </c>
      <c r="D101" s="24">
        <f>D72+D100</f>
        <v>41</v>
      </c>
      <c r="E101" s="24">
        <v>3</v>
      </c>
      <c r="F101" s="24">
        <v>65</v>
      </c>
      <c r="G101" s="24"/>
      <c r="H101" s="24"/>
      <c r="I101" s="24"/>
      <c r="J101" s="24">
        <f>J100+J72</f>
        <v>1051</v>
      </c>
    </row>
    <row r="102" spans="1:12" x14ac:dyDescent="0.25">
      <c r="B102" t="s">
        <v>2228</v>
      </c>
      <c r="C102" t="s">
        <v>2229</v>
      </c>
    </row>
    <row r="103" spans="1:12" x14ac:dyDescent="0.25">
      <c r="B103">
        <v>278</v>
      </c>
      <c r="C103">
        <v>773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horizontalDpi="300" verticalDpi="300" r:id="rId1"/>
  <rowBreaks count="1" manualBreakCount="1">
    <brk id="72" max="16383" man="1"/>
  </row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N121"/>
  <sheetViews>
    <sheetView workbookViewId="0">
      <pane ySplit="1" topLeftCell="A60" activePane="bottomLeft" state="frozen"/>
      <selection pane="bottomLeft" activeCell="D65" sqref="D6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>
        <v>1</v>
      </c>
      <c r="E3" s="97" t="s">
        <v>7</v>
      </c>
      <c r="F3" s="24">
        <f>C3+C8+C12+C19+C24+C28+C29</f>
        <v>165</v>
      </c>
      <c r="G3" s="24">
        <f>C4+C9+C14+C20+C25+C15</f>
        <v>116</v>
      </c>
      <c r="H3" s="24">
        <f>C5+C10+C16+C17+C21+C26</f>
        <v>112</v>
      </c>
      <c r="I3" s="24">
        <f>C6+C27+C22</f>
        <v>54</v>
      </c>
      <c r="J3" s="170">
        <f>F3+G3+H3+I3</f>
        <v>447</v>
      </c>
    </row>
    <row r="4" spans="1:10" x14ac:dyDescent="0.25">
      <c r="A4" s="5">
        <v>121</v>
      </c>
      <c r="B4" s="5"/>
      <c r="C4" s="5">
        <v>24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24</v>
      </c>
      <c r="D5" s="5">
        <v>2</v>
      </c>
      <c r="E5" s="5"/>
      <c r="F5" s="5">
        <f>SUM(B8+B12+B3+B19+B24+B13+B28+B29)</f>
        <v>33</v>
      </c>
      <c r="G5" s="5">
        <f>SUM(B4+B9+B15+B14+B20+B25)</f>
        <v>12</v>
      </c>
      <c r="H5" s="5">
        <f>SUM(B5+B10+B16+B17+B21+B26)</f>
        <v>32</v>
      </c>
      <c r="I5" s="5">
        <f>SUM(B6+B29)</f>
        <v>0</v>
      </c>
      <c r="J5" s="5">
        <f>SUM(F5+G5+H5+I5)</f>
        <v>77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6</v>
      </c>
      <c r="I8" s="5">
        <f>SUM(D6+D29)</f>
        <v>2</v>
      </c>
      <c r="J8" s="5">
        <f>SUM(F8+G8+H8+I8)</f>
        <v>16</v>
      </c>
    </row>
    <row r="9" spans="1:10" x14ac:dyDescent="0.25">
      <c r="A9" s="5">
        <v>221</v>
      </c>
      <c r="B9" s="5">
        <v>6</v>
      </c>
      <c r="C9" s="5">
        <v>24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24</v>
      </c>
      <c r="D10" s="5">
        <v>3</v>
      </c>
      <c r="E10" s="5"/>
      <c r="F10" s="5">
        <f>SUM(F3+F5+F8)</f>
        <v>201</v>
      </c>
      <c r="G10" s="5">
        <f>SUM(G3+G5+G8)</f>
        <v>133</v>
      </c>
      <c r="H10" s="5">
        <f>SUM(H3+H5+H8)</f>
        <v>150</v>
      </c>
      <c r="I10" s="5">
        <f>SUM(I3+I5+I8)</f>
        <v>56</v>
      </c>
      <c r="J10" s="94">
        <f>SUM(F10+G10+H10+I10)</f>
        <v>540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25</v>
      </c>
      <c r="D12" s="5"/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27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25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21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25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149</v>
      </c>
      <c r="G33" s="5">
        <f>SUM(C33+C43+C51+C58+C44)</f>
        <v>121</v>
      </c>
      <c r="H33" s="5">
        <f>SUM(C34+C45+C52+C53+C59)</f>
        <v>85</v>
      </c>
      <c r="I33" s="5">
        <f>SUM(C35+C46+C54+C55+C60)</f>
        <v>103</v>
      </c>
      <c r="J33" s="5">
        <f>SUM(F33:I33)</f>
        <v>458</v>
      </c>
    </row>
    <row r="34" spans="1:10" x14ac:dyDescent="0.25">
      <c r="A34" s="218" t="s">
        <v>100</v>
      </c>
      <c r="B34" s="5"/>
      <c r="C34" s="5">
        <v>20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3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3</v>
      </c>
      <c r="G37" s="5">
        <f>SUM(D33+D43+D51+D58)</f>
        <v>5</v>
      </c>
      <c r="H37" s="5">
        <f>SUM(D34+D45+D52+D53+D59)</f>
        <v>5</v>
      </c>
      <c r="I37" s="5">
        <f>SUM(D35+D46+D47+D54+D55+D60)</f>
        <v>2</v>
      </c>
      <c r="J37" s="5">
        <f>SUM(F37:I37)</f>
        <v>15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152</v>
      </c>
      <c r="G39" s="5">
        <f>SUM(G33+G35+G37)</f>
        <v>131</v>
      </c>
      <c r="H39" s="5">
        <f>SUM(H33+H35+H37)</f>
        <v>93</v>
      </c>
      <c r="I39" s="5">
        <f>SUM(I33+I35+I37)</f>
        <v>112</v>
      </c>
      <c r="J39" s="94">
        <f>SUM(F39:I39)</f>
        <v>488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3</v>
      </c>
      <c r="C43" s="5">
        <v>25</v>
      </c>
      <c r="D43" s="5"/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25</v>
      </c>
      <c r="D50" s="5"/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25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2</v>
      </c>
      <c r="C52" s="5">
        <v>21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22</v>
      </c>
      <c r="D54" s="5"/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22</v>
      </c>
      <c r="D55" s="5">
        <v>1</v>
      </c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/>
      <c r="C58" s="5">
        <v>24</v>
      </c>
      <c r="D58" s="96">
        <v>5</v>
      </c>
      <c r="E58" s="164"/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21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31</v>
      </c>
      <c r="C62" s="5"/>
      <c r="D62" s="5"/>
      <c r="E62" s="5"/>
      <c r="F62" s="5">
        <f>SUM(C61+C62)</f>
        <v>25</v>
      </c>
      <c r="G62" s="5">
        <f>SUM(C63+C64)</f>
        <v>24</v>
      </c>
      <c r="H62" s="5">
        <f>SUM(C65+C66)</f>
        <v>45</v>
      </c>
      <c r="I62" s="5">
        <f>SUM(C68+C69)</f>
        <v>46</v>
      </c>
      <c r="J62" s="5">
        <f>SUM(F62:I62)</f>
        <v>140</v>
      </c>
    </row>
    <row r="63" spans="1:14" x14ac:dyDescent="0.25">
      <c r="A63" s="5">
        <v>321</v>
      </c>
      <c r="B63" s="5">
        <v>4</v>
      </c>
      <c r="C63" s="5">
        <v>24</v>
      </c>
      <c r="D63" s="5">
        <v>3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28</v>
      </c>
      <c r="C64" s="5"/>
      <c r="D64" s="5"/>
      <c r="E64" s="5"/>
      <c r="F64" s="5">
        <f>SUM(B61+B62)</f>
        <v>31</v>
      </c>
      <c r="G64" s="5">
        <f>SUM(B63+B64)</f>
        <v>32</v>
      </c>
      <c r="H64" s="5">
        <f>SUM(B65+B66+B67)</f>
        <v>6</v>
      </c>
      <c r="I64" s="5">
        <f>B70</f>
        <v>12</v>
      </c>
      <c r="J64" s="5">
        <f>SUM(F64:I64)</f>
        <v>81</v>
      </c>
      <c r="N64" t="s">
        <v>6</v>
      </c>
    </row>
    <row r="65" spans="1:14" x14ac:dyDescent="0.25">
      <c r="A65" s="5">
        <v>331</v>
      </c>
      <c r="B65" s="5">
        <v>3</v>
      </c>
      <c r="C65" s="5">
        <v>25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3</v>
      </c>
      <c r="C66" s="5">
        <v>20</v>
      </c>
      <c r="D66" s="5">
        <v>2</v>
      </c>
      <c r="E66" s="5"/>
      <c r="F66" s="5">
        <f>SUM(D61+D62)</f>
        <v>0</v>
      </c>
      <c r="G66" s="5">
        <f>SUM(D63+D64)</f>
        <v>3</v>
      </c>
      <c r="H66" s="5">
        <f>SUM(D65+D66+D67)</f>
        <v>4</v>
      </c>
      <c r="I66" s="5">
        <f>SUM(D68+D69)</f>
        <v>0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25</v>
      </c>
      <c r="D68" s="5"/>
      <c r="E68" s="5"/>
      <c r="F68" s="5">
        <f>SUM(F62+F64+F66)</f>
        <v>56</v>
      </c>
      <c r="G68" s="5">
        <f>SUM(G62+G64+G66)</f>
        <v>59</v>
      </c>
      <c r="H68" s="5">
        <f>SUM(H62+H64+H66)</f>
        <v>55</v>
      </c>
      <c r="I68" s="5">
        <f>SUM(I62+I64+I66)</f>
        <v>58</v>
      </c>
      <c r="J68" s="94">
        <f>SUM(F68:I68)</f>
        <v>228</v>
      </c>
    </row>
    <row r="69" spans="1:14" x14ac:dyDescent="0.25">
      <c r="A69" s="96">
        <v>342</v>
      </c>
      <c r="B69" s="5"/>
      <c r="C69" s="5">
        <v>21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</f>
        <v>173</v>
      </c>
      <c r="C72" s="176">
        <f>C3+C4+C5+C6+C8+C9+C10+C12+C14+C16+C19+C20+C21+C24+C25+C26+C27+C28+C32+C33+C34+C35+C41+C42+C43+C44+C45+C46+C49+C50+C51+C52+C54+C55+C57+C58+C59+C60+C61+C63+C65+C66+C69+C68+C22+C29</f>
        <v>1045</v>
      </c>
      <c r="D72" s="176">
        <f>D3+D5+D6+D9+D10+D14+D19+D24+D26+D32+D34+D41+D43+D46+D52+D54+D55+D58+D63+D65+D66+D59+D25</f>
        <v>38</v>
      </c>
      <c r="E72" s="165"/>
      <c r="F72" s="176"/>
      <c r="G72" s="165"/>
      <c r="H72" s="165"/>
      <c r="I72" s="165"/>
      <c r="J72" s="176">
        <f>J68+J39+J10</f>
        <v>1256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26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30</v>
      </c>
      <c r="G81" s="165">
        <f>C81+C94</f>
        <v>27</v>
      </c>
      <c r="H81" s="165">
        <f>C84</f>
        <v>14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18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19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14</v>
      </c>
      <c r="D84" s="96"/>
      <c r="E84" s="96"/>
      <c r="F84" s="96">
        <f>B96+B80+B93</f>
        <v>49</v>
      </c>
      <c r="G84" s="96">
        <f>B82+B83+B94+B97</f>
        <v>71</v>
      </c>
      <c r="H84" s="96">
        <f>B85+B86+B98</f>
        <v>51</v>
      </c>
      <c r="I84" s="96">
        <f>B87+B99</f>
        <v>28</v>
      </c>
      <c r="J84" s="96">
        <f>F84+G84+H84+I84</f>
        <v>199</v>
      </c>
      <c r="K84" s="174"/>
      <c r="L84" s="166"/>
    </row>
    <row r="85" spans="1:12" x14ac:dyDescent="0.25">
      <c r="A85" s="96" t="s">
        <v>1428</v>
      </c>
      <c r="B85" s="96">
        <v>17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12</v>
      </c>
      <c r="C86" s="96"/>
      <c r="D86" s="96">
        <v>1</v>
      </c>
      <c r="E86" s="96"/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79</v>
      </c>
      <c r="G88" s="96">
        <f>G81+G84+G86</f>
        <v>101</v>
      </c>
      <c r="H88" s="96">
        <f>H81+H84+H86</f>
        <v>66</v>
      </c>
      <c r="I88" s="96">
        <f>I84</f>
        <v>28</v>
      </c>
      <c r="J88" s="96">
        <f>F88+G88+H88+I88</f>
        <v>274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6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6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2" x14ac:dyDescent="0.25">
      <c r="A97" s="96" t="s">
        <v>1305</v>
      </c>
      <c r="B97" s="5">
        <v>28</v>
      </c>
      <c r="C97" s="5"/>
      <c r="D97" s="5">
        <v>3</v>
      </c>
      <c r="E97" s="5"/>
      <c r="F97" s="5"/>
      <c r="G97" s="5"/>
      <c r="H97" s="5"/>
      <c r="I97" s="5"/>
      <c r="J97" s="5"/>
    </row>
    <row r="98" spans="1:12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2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2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2" ht="15.75" thickBot="1" x14ac:dyDescent="0.3">
      <c r="A101" s="179" t="s">
        <v>1739</v>
      </c>
      <c r="B101" s="179">
        <f>SUM(B79:B99)</f>
        <v>199</v>
      </c>
      <c r="C101" s="179">
        <f>C79+C81+C84+C93+C94</f>
        <v>71</v>
      </c>
      <c r="D101" s="179">
        <f>D97+D86</f>
        <v>4</v>
      </c>
      <c r="E101" s="179" t="s">
        <v>2522</v>
      </c>
      <c r="F101" s="179"/>
      <c r="G101" s="179"/>
      <c r="H101" s="179"/>
      <c r="I101" s="179"/>
      <c r="J101" s="179">
        <f>B101+C101+D101</f>
        <v>274</v>
      </c>
    </row>
    <row r="102" spans="1:12" ht="15.75" thickTop="1" x14ac:dyDescent="0.25">
      <c r="A102" s="24" t="s">
        <v>1776</v>
      </c>
      <c r="B102" s="24">
        <f>B101+B72</f>
        <v>372</v>
      </c>
      <c r="C102" s="24">
        <f>C72+C101</f>
        <v>1116</v>
      </c>
      <c r="D102" s="24">
        <f>D72+D101</f>
        <v>42</v>
      </c>
      <c r="E102" s="24">
        <v>3</v>
      </c>
      <c r="F102" s="24">
        <v>66</v>
      </c>
      <c r="G102" s="24"/>
      <c r="H102" s="24"/>
      <c r="I102" s="24"/>
      <c r="J102" s="24">
        <f>J101+J72</f>
        <v>1530</v>
      </c>
    </row>
    <row r="103" spans="1:12" x14ac:dyDescent="0.25">
      <c r="B103" t="s">
        <v>2228</v>
      </c>
      <c r="C103" t="s">
        <v>2229</v>
      </c>
    </row>
    <row r="107" spans="1:12" x14ac:dyDescent="0.25">
      <c r="A107" t="s">
        <v>2495</v>
      </c>
    </row>
    <row r="108" spans="1:12" x14ac:dyDescent="0.25">
      <c r="A108" t="s">
        <v>2494</v>
      </c>
    </row>
    <row r="111" spans="1:12" x14ac:dyDescent="0.25">
      <c r="A111" t="s">
        <v>2492</v>
      </c>
    </row>
    <row r="112" spans="1:12" x14ac:dyDescent="0.25">
      <c r="A112" t="s">
        <v>2493</v>
      </c>
    </row>
    <row r="113" spans="1:1" x14ac:dyDescent="0.25">
      <c r="A113" s="220" t="s">
        <v>2528</v>
      </c>
    </row>
    <row r="114" spans="1:1" x14ac:dyDescent="0.25">
      <c r="A114" t="s">
        <v>2529</v>
      </c>
    </row>
    <row r="115" spans="1:1" x14ac:dyDescent="0.25">
      <c r="A115" t="s">
        <v>2530</v>
      </c>
    </row>
    <row r="116" spans="1:1" x14ac:dyDescent="0.25">
      <c r="A116" t="s">
        <v>2531</v>
      </c>
    </row>
    <row r="117" spans="1:1" x14ac:dyDescent="0.25">
      <c r="A117" t="s">
        <v>2532</v>
      </c>
    </row>
    <row r="118" spans="1:1" x14ac:dyDescent="0.25">
      <c r="A118" t="s">
        <v>2533</v>
      </c>
    </row>
    <row r="119" spans="1:1" x14ac:dyDescent="0.25">
      <c r="A119" t="s">
        <v>2534</v>
      </c>
    </row>
    <row r="120" spans="1:1" x14ac:dyDescent="0.25">
      <c r="A120" t="s">
        <v>2535</v>
      </c>
    </row>
    <row r="121" spans="1:1" x14ac:dyDescent="0.25">
      <c r="A121" t="s">
        <v>2536</v>
      </c>
    </row>
  </sheetData>
  <pageMargins left="0.70866141732283472" right="0.70866141732283472" top="0.74803149606299213" bottom="0.74803149606299213" header="0.31496062992125984" footer="0.31496062992125984"/>
  <pageSetup paperSize="9" scale="41" orientation="portrait" horizontalDpi="300" verticalDpi="300" r:id="rId1"/>
  <rowBreaks count="1" manualBreakCount="1">
    <brk id="7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N129"/>
  <sheetViews>
    <sheetView workbookViewId="0">
      <pane ySplit="1" topLeftCell="A83" activePane="bottomLeft" state="frozen"/>
      <selection pane="bottomLeft" activeCell="D65" sqref="D6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>
        <v>1</v>
      </c>
      <c r="E3" s="97" t="s">
        <v>7</v>
      </c>
      <c r="F3" s="24">
        <f>C3+C8+C12+C19+C24+C28+C29</f>
        <v>164</v>
      </c>
      <c r="G3" s="24">
        <f>C4+C9+C14+C20+C25+C15</f>
        <v>116</v>
      </c>
      <c r="H3" s="24">
        <f>C5+C10+C16+C17+C21+C26</f>
        <v>110</v>
      </c>
      <c r="I3" s="24">
        <f>C6+C27+C22</f>
        <v>54</v>
      </c>
      <c r="J3" s="170">
        <f>F3+G3+H3+I3</f>
        <v>444</v>
      </c>
    </row>
    <row r="4" spans="1:10" x14ac:dyDescent="0.25">
      <c r="A4" s="5">
        <v>121</v>
      </c>
      <c r="B4" s="5"/>
      <c r="C4" s="5">
        <v>25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22</v>
      </c>
      <c r="D5" s="5">
        <v>3</v>
      </c>
      <c r="E5" s="5"/>
      <c r="F5" s="5">
        <f>SUM(B8+B12+B3+B19+B24+B13+B28+B29)</f>
        <v>35</v>
      </c>
      <c r="G5" s="5">
        <f>SUM(B4+B9+B15+B14+B20+B25)</f>
        <v>12</v>
      </c>
      <c r="H5" s="5">
        <f>SUM(B5+B10+B16+B17+B21+B26)</f>
        <v>31</v>
      </c>
      <c r="I5" s="5">
        <f>SUM(B6+B29)</f>
        <v>0</v>
      </c>
      <c r="J5" s="5">
        <f>SUM(F5+G5+H5+I5)</f>
        <v>78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7</v>
      </c>
      <c r="I8" s="5">
        <f>SUM(D6+D29)</f>
        <v>2</v>
      </c>
      <c r="J8" s="5">
        <f>SUM(F8+G8+H8+I8)</f>
        <v>17</v>
      </c>
    </row>
    <row r="9" spans="1:10" x14ac:dyDescent="0.25">
      <c r="A9" s="5">
        <v>221</v>
      </c>
      <c r="B9" s="5">
        <v>6</v>
      </c>
      <c r="C9" s="5">
        <v>24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24</v>
      </c>
      <c r="D10" s="5">
        <v>3</v>
      </c>
      <c r="E10" s="5"/>
      <c r="F10" s="5">
        <f>SUM(F3+F5+F8)</f>
        <v>202</v>
      </c>
      <c r="G10" s="5">
        <f>SUM(G3+G5+G8)</f>
        <v>133</v>
      </c>
      <c r="H10" s="5">
        <f>SUM(H3+H5+H8)</f>
        <v>148</v>
      </c>
      <c r="I10" s="5">
        <f>SUM(I3+I5+I8)</f>
        <v>56</v>
      </c>
      <c r="J10" s="94">
        <f>SUM(F10+G10+H10+I10)</f>
        <v>539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25</v>
      </c>
      <c r="D12" s="5"/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26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24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20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25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149</v>
      </c>
      <c r="G33" s="5">
        <f>SUM(C33+C43+C51+C58+C44)</f>
        <v>120</v>
      </c>
      <c r="H33" s="5">
        <f>SUM(C34+C45+C52+C53+C59)</f>
        <v>84</v>
      </c>
      <c r="I33" s="5">
        <f>SUM(C35+C46+C54+C55+C60)</f>
        <v>103</v>
      </c>
      <c r="J33" s="5">
        <f>SUM(F33:I33)</f>
        <v>456</v>
      </c>
    </row>
    <row r="34" spans="1:10" x14ac:dyDescent="0.25">
      <c r="A34" s="218" t="s">
        <v>100</v>
      </c>
      <c r="B34" s="5"/>
      <c r="C34" s="5">
        <v>19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7</v>
      </c>
      <c r="J35" s="5">
        <f>SUM(F35:I35)</f>
        <v>14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3</v>
      </c>
      <c r="G37" s="5">
        <f>SUM(D33+D43+D51+D58)</f>
        <v>5</v>
      </c>
      <c r="H37" s="5">
        <f>SUM(D34+D45+D52+D53+D59)</f>
        <v>5</v>
      </c>
      <c r="I37" s="5">
        <f>SUM(D35+D46+D47+D54+D55+D60)</f>
        <v>2</v>
      </c>
      <c r="J37" s="5">
        <f>SUM(F37:I37)</f>
        <v>15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152</v>
      </c>
      <c r="G39" s="5">
        <f>SUM(G33+G35+G37)</f>
        <v>130</v>
      </c>
      <c r="H39" s="5">
        <f>SUM(H33+H35+H37)</f>
        <v>91</v>
      </c>
      <c r="I39" s="5">
        <f>SUM(I33+I35+I37)</f>
        <v>112</v>
      </c>
      <c r="J39" s="94">
        <f>SUM(F39:I39)</f>
        <v>485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25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3</v>
      </c>
      <c r="C43" s="5">
        <v>24</v>
      </c>
      <c r="D43" s="5"/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25</v>
      </c>
      <c r="D50" s="5"/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25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21</v>
      </c>
      <c r="D52" s="5">
        <v>2</v>
      </c>
      <c r="E52" s="5" t="s">
        <v>2537</v>
      </c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22</v>
      </c>
      <c r="D54" s="5"/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22</v>
      </c>
      <c r="D55" s="5">
        <v>1</v>
      </c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/>
      <c r="C58" s="5">
        <v>24</v>
      </c>
      <c r="D58" s="96">
        <v>5</v>
      </c>
      <c r="E58" s="164"/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21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31</v>
      </c>
      <c r="C62" s="5"/>
      <c r="D62" s="5"/>
      <c r="E62" s="5"/>
      <c r="F62" s="5">
        <f>SUM(C61+C62)</f>
        <v>25</v>
      </c>
      <c r="G62" s="5">
        <f>SUM(C63+C64)</f>
        <v>24</v>
      </c>
      <c r="H62" s="5">
        <f>SUM(C65+C66)</f>
        <v>45</v>
      </c>
      <c r="I62" s="5">
        <f>SUM(C68+C69)</f>
        <v>45</v>
      </c>
      <c r="J62" s="5">
        <f>SUM(F62:I62)</f>
        <v>139</v>
      </c>
    </row>
    <row r="63" spans="1:14" x14ac:dyDescent="0.25">
      <c r="A63" s="5">
        <v>321</v>
      </c>
      <c r="B63" s="5">
        <v>4</v>
      </c>
      <c r="C63" s="5">
        <v>24</v>
      </c>
      <c r="D63" s="5">
        <v>3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27</v>
      </c>
      <c r="C64" s="5"/>
      <c r="D64" s="5"/>
      <c r="E64" s="5"/>
      <c r="F64" s="5">
        <f>SUM(B61+B62)</f>
        <v>31</v>
      </c>
      <c r="G64" s="5">
        <f>SUM(B63+B64)</f>
        <v>31</v>
      </c>
      <c r="H64" s="5">
        <f>SUM(B65+B66+B67)</f>
        <v>6</v>
      </c>
      <c r="I64" s="5">
        <f>B70</f>
        <v>12</v>
      </c>
      <c r="J64" s="5">
        <f>SUM(F64:I64)</f>
        <v>80</v>
      </c>
      <c r="N64" t="s">
        <v>6</v>
      </c>
    </row>
    <row r="65" spans="1:14" x14ac:dyDescent="0.25">
      <c r="A65" s="5">
        <v>331</v>
      </c>
      <c r="B65" s="5">
        <v>3</v>
      </c>
      <c r="C65" s="5">
        <v>25</v>
      </c>
      <c r="D65" s="5">
        <v>1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3</v>
      </c>
      <c r="C66" s="5">
        <v>20</v>
      </c>
      <c r="D66" s="5">
        <v>2</v>
      </c>
      <c r="E66" s="5"/>
      <c r="F66" s="5">
        <f>SUM(D61+D62)</f>
        <v>0</v>
      </c>
      <c r="G66" s="5">
        <f>SUM(D63+D64)</f>
        <v>3</v>
      </c>
      <c r="H66" s="5">
        <f>SUM(D65+D66+D67)</f>
        <v>3</v>
      </c>
      <c r="I66" s="5">
        <f>SUM(D68+D69)</f>
        <v>1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56</v>
      </c>
      <c r="G68" s="5">
        <f>SUM(G62+G64+G66)</f>
        <v>58</v>
      </c>
      <c r="H68" s="5">
        <f>SUM(H62+H64+H66)</f>
        <v>54</v>
      </c>
      <c r="I68" s="5">
        <f>SUM(I62+I64+I66)</f>
        <v>58</v>
      </c>
      <c r="J68" s="94">
        <f>SUM(F68:I68)</f>
        <v>226</v>
      </c>
    </row>
    <row r="69" spans="1:14" x14ac:dyDescent="0.25">
      <c r="A69" s="96">
        <v>342</v>
      </c>
      <c r="B69" s="5"/>
      <c r="C69" s="5">
        <v>21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</f>
        <v>172</v>
      </c>
      <c r="C72" s="176">
        <f>C3+C4+C5+C6+C8+C9+C10+C12+C14+C16+C19+C20+C21+C24+C25+C26+C27+C28+C32+C33+C34+C35+C41+C42+C43+C44+C45+C46+C49+C50+C51+C52+C54+C55+C57+C58+C59+C60+C61+C63+C65+C66+C69+C68+C22+C29</f>
        <v>1039</v>
      </c>
      <c r="D72" s="176">
        <f>D3+D5+D6+D9+D10+D14+D19+D24+D26+D32+D34+D41+D43+D46+D52+D54+D55+D58+D63+D65+D66+D59+D25+D68+D69+D70</f>
        <v>39</v>
      </c>
      <c r="E72" s="165"/>
      <c r="F72" s="176"/>
      <c r="G72" s="165"/>
      <c r="H72" s="165"/>
      <c r="I72" s="165"/>
      <c r="J72" s="176">
        <f>J68+J39+J10</f>
        <v>1250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31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30</v>
      </c>
      <c r="G81" s="165">
        <f>C81+C94</f>
        <v>27</v>
      </c>
      <c r="H81" s="165">
        <f>C84</f>
        <v>14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19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19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14</v>
      </c>
      <c r="D84" s="96"/>
      <c r="E84" s="96"/>
      <c r="F84" s="96">
        <f>B96+B80+B93</f>
        <v>58</v>
      </c>
      <c r="G84" s="96">
        <f>B82+B83+B94+B97</f>
        <v>71</v>
      </c>
      <c r="H84" s="96">
        <f>B85+B86+B98</f>
        <v>51</v>
      </c>
      <c r="I84" s="96">
        <f>B87+B99</f>
        <v>28</v>
      </c>
      <c r="J84" s="96">
        <f>F84+G84+H84+I84</f>
        <v>208</v>
      </c>
      <c r="K84" s="174"/>
      <c r="L84" s="166"/>
    </row>
    <row r="85" spans="1:12" x14ac:dyDescent="0.25">
      <c r="A85" s="96" t="s">
        <v>1428</v>
      </c>
      <c r="B85" s="96">
        <v>17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12</v>
      </c>
      <c r="C86" s="96"/>
      <c r="D86" s="96">
        <v>1</v>
      </c>
      <c r="E86" s="96"/>
      <c r="F86" s="96"/>
      <c r="G86" s="96">
        <f>D97</f>
        <v>5</v>
      </c>
      <c r="H86" s="96">
        <f>D86</f>
        <v>1</v>
      </c>
      <c r="I86" s="96"/>
      <c r="J86" s="96">
        <f>G86+H86+I86</f>
        <v>6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88</v>
      </c>
      <c r="G88" s="96">
        <f>G81+G84+G86</f>
        <v>103</v>
      </c>
      <c r="H88" s="96">
        <f>H81+H84+H86</f>
        <v>66</v>
      </c>
      <c r="I88" s="96">
        <f>I84</f>
        <v>28</v>
      </c>
      <c r="J88" s="96">
        <f>F88+G88+H88+I88</f>
        <v>285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8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7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19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2" x14ac:dyDescent="0.25">
      <c r="A97" s="96" t="s">
        <v>1305</v>
      </c>
      <c r="B97" s="5">
        <v>26</v>
      </c>
      <c r="C97" s="5"/>
      <c r="D97" s="5">
        <v>5</v>
      </c>
      <c r="E97" s="5"/>
      <c r="F97" s="5"/>
      <c r="G97" s="5"/>
      <c r="H97" s="5"/>
      <c r="I97" s="5"/>
      <c r="J97" s="5"/>
    </row>
    <row r="98" spans="1:12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2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2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2" ht="15.75" thickBot="1" x14ac:dyDescent="0.3">
      <c r="A101" s="179" t="s">
        <v>1739</v>
      </c>
      <c r="B101" s="179">
        <f>SUM(B79:B99)</f>
        <v>208</v>
      </c>
      <c r="C101" s="179">
        <f>C79+C81+C84+C93+C94</f>
        <v>71</v>
      </c>
      <c r="D101" s="179">
        <f>D97+D86</f>
        <v>6</v>
      </c>
      <c r="E101" s="179" t="s">
        <v>2522</v>
      </c>
      <c r="F101" s="179"/>
      <c r="G101" s="179"/>
      <c r="H101" s="179"/>
      <c r="I101" s="179"/>
      <c r="J101" s="179">
        <f>B101+C101+D101</f>
        <v>285</v>
      </c>
    </row>
    <row r="102" spans="1:12" ht="15.75" thickTop="1" x14ac:dyDescent="0.25">
      <c r="A102" s="24" t="s">
        <v>1802</v>
      </c>
      <c r="B102" s="24">
        <f>B101+B72</f>
        <v>380</v>
      </c>
      <c r="C102" s="24">
        <f>C72+C101</f>
        <v>1110</v>
      </c>
      <c r="D102" s="24">
        <f>D72+D101</f>
        <v>45</v>
      </c>
      <c r="E102" s="24" t="s">
        <v>2566</v>
      </c>
      <c r="F102" s="24"/>
      <c r="G102" s="24"/>
      <c r="H102" s="24"/>
      <c r="I102" s="24"/>
      <c r="J102" s="24">
        <f>J101+J72</f>
        <v>1535</v>
      </c>
    </row>
    <row r="103" spans="1:12" x14ac:dyDescent="0.25">
      <c r="B103" t="s">
        <v>2228</v>
      </c>
      <c r="C103" t="s">
        <v>2229</v>
      </c>
    </row>
    <row r="113" spans="1:1" x14ac:dyDescent="0.25">
      <c r="A113" s="220" t="s">
        <v>2528</v>
      </c>
    </row>
    <row r="114" spans="1:1" x14ac:dyDescent="0.25">
      <c r="A114" t="s">
        <v>2546</v>
      </c>
    </row>
    <row r="115" spans="1:1" x14ac:dyDescent="0.25">
      <c r="A115" t="s">
        <v>2547</v>
      </c>
    </row>
    <row r="116" spans="1:1" x14ac:dyDescent="0.25">
      <c r="A116" t="s">
        <v>2538</v>
      </c>
    </row>
    <row r="117" spans="1:1" x14ac:dyDescent="0.25">
      <c r="A117" t="s">
        <v>2539</v>
      </c>
    </row>
    <row r="118" spans="1:1" x14ac:dyDescent="0.25">
      <c r="A118" t="s">
        <v>2540</v>
      </c>
    </row>
    <row r="119" spans="1:1" x14ac:dyDescent="0.25">
      <c r="A119" t="s">
        <v>2564</v>
      </c>
    </row>
    <row r="120" spans="1:1" x14ac:dyDescent="0.25">
      <c r="A120" t="s">
        <v>2541</v>
      </c>
    </row>
    <row r="121" spans="1:1" x14ac:dyDescent="0.25">
      <c r="A121" t="s">
        <v>2542</v>
      </c>
    </row>
    <row r="122" spans="1:1" x14ac:dyDescent="0.25">
      <c r="A122" t="s">
        <v>2543</v>
      </c>
    </row>
    <row r="123" spans="1:1" x14ac:dyDescent="0.25">
      <c r="A123" t="s">
        <v>2544</v>
      </c>
    </row>
    <row r="124" spans="1:1" x14ac:dyDescent="0.25">
      <c r="A124" t="s">
        <v>2545</v>
      </c>
    </row>
    <row r="125" spans="1:1" x14ac:dyDescent="0.25">
      <c r="A125" t="s">
        <v>2565</v>
      </c>
    </row>
    <row r="126" spans="1:1" x14ac:dyDescent="0.25">
      <c r="A126" t="s">
        <v>2558</v>
      </c>
    </row>
    <row r="128" spans="1:1" x14ac:dyDescent="0.25">
      <c r="A128" t="s">
        <v>2559</v>
      </c>
    </row>
    <row r="129" spans="1:1" x14ac:dyDescent="0.25">
      <c r="A129" t="s">
        <v>2563</v>
      </c>
    </row>
  </sheetData>
  <pageMargins left="0.70866141732283472" right="0.70866141732283472" top="0.74803149606299213" bottom="0.74803149606299213" header="0.31496062992125984" footer="0.31496062992125984"/>
  <pageSetup paperSize="9" scale="39" orientation="portrait" horizontalDpi="300" verticalDpi="300" r:id="rId1"/>
  <rowBreaks count="1" manualBreakCount="1">
    <brk id="7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O145"/>
  <sheetViews>
    <sheetView workbookViewId="0">
      <pane ySplit="1" topLeftCell="A65" activePane="bottomLeft" state="frozen"/>
      <selection pane="bottomLeft" activeCell="M63" sqref="M63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163</v>
      </c>
      <c r="G3" s="24">
        <f>C4+C9+C14+C20+C25+C15</f>
        <v>115</v>
      </c>
      <c r="H3" s="24">
        <f>C5+C10+C16+C17+C21+C26</f>
        <v>111</v>
      </c>
      <c r="I3" s="24">
        <f>C6+C27+C22</f>
        <v>54</v>
      </c>
      <c r="J3" s="170">
        <f>F3+G3+H3+I3</f>
        <v>443</v>
      </c>
    </row>
    <row r="4" spans="1:10" x14ac:dyDescent="0.25">
      <c r="A4" s="5">
        <v>121</v>
      </c>
      <c r="B4" s="5"/>
      <c r="C4" s="5">
        <v>25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21</v>
      </c>
      <c r="D5" s="5">
        <v>3</v>
      </c>
      <c r="E5" s="5"/>
      <c r="F5" s="5">
        <f>SUM(B8+B12+B3+B19+B24+B13+B28+B29)</f>
        <v>35</v>
      </c>
      <c r="G5" s="5">
        <f>SUM(B4+B9+B15+B14+B20+B25)</f>
        <v>12</v>
      </c>
      <c r="H5" s="5">
        <f>SUM(B5+B10+B16+B17+B21+B26)</f>
        <v>30</v>
      </c>
      <c r="I5" s="5">
        <f>SUM(B6+B29)</f>
        <v>0</v>
      </c>
      <c r="J5" s="5">
        <f>SUM(F5+G5+H5+I5)</f>
        <v>77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5</v>
      </c>
      <c r="I8" s="5">
        <f>SUM(D6+D29)</f>
        <v>2</v>
      </c>
      <c r="J8" s="5">
        <f>SUM(F8+G8+H8+I8)</f>
        <v>15</v>
      </c>
    </row>
    <row r="9" spans="1:10" x14ac:dyDescent="0.25">
      <c r="A9" s="5">
        <v>221</v>
      </c>
      <c r="B9" s="5">
        <v>6</v>
      </c>
      <c r="C9" s="5">
        <v>23</v>
      </c>
      <c r="D9" s="5">
        <v>3</v>
      </c>
      <c r="E9" s="96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201</v>
      </c>
      <c r="G10" s="5">
        <f>SUM(G3+G5+G8)</f>
        <v>132</v>
      </c>
      <c r="H10" s="5">
        <f>SUM(H3+H5+H8)</f>
        <v>146</v>
      </c>
      <c r="I10" s="5">
        <f>SUM(I3+I5+I8)</f>
        <v>56</v>
      </c>
      <c r="J10" s="94">
        <f>SUM(F10+G10+H10+I10)</f>
        <v>535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25</v>
      </c>
      <c r="D14" s="5">
        <v>1</v>
      </c>
      <c r="E14" s="168" t="s">
        <v>2190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24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19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19</v>
      </c>
      <c r="D26" s="5"/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18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25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148</v>
      </c>
      <c r="G33" s="5">
        <f>SUM(C33+C43+C51+C58+C44)</f>
        <v>119</v>
      </c>
      <c r="H33" s="5">
        <f>SUM(C34+C45+C52+C53+C59)</f>
        <v>84</v>
      </c>
      <c r="I33" s="5">
        <f>SUM(C35+C46+C54+C55+C60)</f>
        <v>104</v>
      </c>
      <c r="J33" s="5">
        <f>SUM(F33:I33)</f>
        <v>455</v>
      </c>
    </row>
    <row r="34" spans="1:10" x14ac:dyDescent="0.25">
      <c r="A34" s="218" t="s">
        <v>100</v>
      </c>
      <c r="B34" s="5"/>
      <c r="C34" s="5">
        <v>19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7</v>
      </c>
      <c r="J35" s="5">
        <f>SUM(F35:I35)</f>
        <v>14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3</v>
      </c>
      <c r="G37" s="5">
        <f>SUM(D33+D43+D51+D58)</f>
        <v>5</v>
      </c>
      <c r="H37" s="5">
        <f>SUM(D34+D45+D52+D53+D59)</f>
        <v>5</v>
      </c>
      <c r="I37" s="5">
        <f>SUM(D35+D46+D47+D54+D55+D60)</f>
        <v>1</v>
      </c>
      <c r="J37" s="5">
        <f>SUM(F37:I37)</f>
        <v>14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151</v>
      </c>
      <c r="G39" s="5">
        <f>SUM(G33+G35+G37)</f>
        <v>129</v>
      </c>
      <c r="H39" s="5">
        <f>SUM(H33+H35+H37)</f>
        <v>91</v>
      </c>
      <c r="I39" s="5">
        <f>SUM(I33+I35+I37)</f>
        <v>112</v>
      </c>
      <c r="J39" s="94">
        <f>SUM(F39:I39)</f>
        <v>483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3</v>
      </c>
      <c r="C43" s="5">
        <v>24</v>
      </c>
      <c r="D43" s="5"/>
      <c r="E43" s="169" t="s">
        <v>2190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25</v>
      </c>
      <c r="D44" s="5"/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25</v>
      </c>
      <c r="D50" s="5"/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25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21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22</v>
      </c>
      <c r="D54" s="5"/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/>
      <c r="C58" s="5">
        <v>23</v>
      </c>
      <c r="D58" s="96">
        <v>5</v>
      </c>
      <c r="E58" s="164" t="s">
        <v>2584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21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139</v>
      </c>
    </row>
    <row r="63" spans="1:14" x14ac:dyDescent="0.25">
      <c r="A63" s="5">
        <v>321</v>
      </c>
      <c r="B63" s="5">
        <v>4</v>
      </c>
      <c r="C63" s="5">
        <v>25</v>
      </c>
      <c r="D63" s="5">
        <v>1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25</v>
      </c>
      <c r="C64" s="5"/>
      <c r="D64" s="5"/>
      <c r="E64" s="5"/>
      <c r="F64" s="5">
        <f>SUM(B61+B62)</f>
        <v>29</v>
      </c>
      <c r="G64" s="5">
        <f>SUM(B63+B64)</f>
        <v>29</v>
      </c>
      <c r="H64" s="5">
        <f>SUM(B65+B66+B67)</f>
        <v>7</v>
      </c>
      <c r="I64" s="5">
        <f>B70</f>
        <v>12</v>
      </c>
      <c r="J64" s="5">
        <f>SUM(F64:I64)</f>
        <v>77</v>
      </c>
      <c r="N64" t="s">
        <v>6</v>
      </c>
    </row>
    <row r="65" spans="1:14" x14ac:dyDescent="0.25">
      <c r="A65" s="5">
        <v>331</v>
      </c>
      <c r="B65" s="5">
        <v>3</v>
      </c>
      <c r="C65" s="5">
        <v>24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4</v>
      </c>
      <c r="C66" s="5">
        <v>21</v>
      </c>
      <c r="D66" s="5"/>
      <c r="E66" s="5"/>
      <c r="F66" s="5">
        <f>SUM(D61+D62)</f>
        <v>0</v>
      </c>
      <c r="G66" s="5">
        <f>SUM(D63+D64)</f>
        <v>1</v>
      </c>
      <c r="H66" s="5">
        <f>SUM(D65+D66+D67)</f>
        <v>2</v>
      </c>
      <c r="I66" s="5">
        <f>SUM(D68+D69)</f>
        <v>1</v>
      </c>
      <c r="J66" s="5">
        <f>SUM(F66:I66)</f>
        <v>4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55</v>
      </c>
      <c r="H68" s="5">
        <f>SUM(H62+H64+H66)</f>
        <v>54</v>
      </c>
      <c r="I68" s="5">
        <f>SUM(I62+I64+I66)</f>
        <v>57</v>
      </c>
      <c r="J68" s="94">
        <f>SUM(F68:I68)</f>
        <v>220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</f>
        <v>168</v>
      </c>
      <c r="C72" s="176">
        <f>C3+C4+C5+C6+C8+C9+C10+C12+C14+C16+C19+C20+C21+C24+C25+C26+C27+C28+C32+C33+C34+C35+C41+C42+C43+C44+C45+C46+C49+C50+C51+C52+C54+C55+C57+C58+C59+C60+C61+C63+C65+C66+C69+C68+C22+C29</f>
        <v>1037</v>
      </c>
      <c r="D72" s="176">
        <f>D3+D5+D6+D9+D10+D14+D19+D24+D26+D32+D34+D41+D43+D46+D52+D54+D55+D58+D63+D65+D66+D59+D25+D68+D69+D70+D12</f>
        <v>33</v>
      </c>
      <c r="E72" s="165"/>
      <c r="F72" s="176"/>
      <c r="G72" s="165"/>
      <c r="H72" s="165"/>
      <c r="I72" s="165"/>
      <c r="J72" s="176">
        <f>J68+J39+J10</f>
        <v>1238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34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14</v>
      </c>
      <c r="D81" s="165"/>
      <c r="E81" s="178"/>
      <c r="F81" s="165">
        <f>C79+C93</f>
        <v>30</v>
      </c>
      <c r="G81" s="165">
        <f>C81+C94</f>
        <v>28</v>
      </c>
      <c r="H81" s="165">
        <f>C84</f>
        <v>12</v>
      </c>
      <c r="I81" s="165"/>
      <c r="J81" s="165">
        <f>F81+G81+H81</f>
        <v>70</v>
      </c>
      <c r="K81" s="174"/>
      <c r="L81" s="166"/>
    </row>
    <row r="82" spans="1:12" x14ac:dyDescent="0.25">
      <c r="A82" s="96" t="s">
        <v>1396</v>
      </c>
      <c r="B82" s="96">
        <v>18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17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12</v>
      </c>
      <c r="D84" s="96"/>
      <c r="E84" s="96"/>
      <c r="F84" s="96">
        <f>B96+B80+B93</f>
        <v>62</v>
      </c>
      <c r="G84" s="96">
        <f>B82+B83+B94+B97</f>
        <v>66</v>
      </c>
      <c r="H84" s="96">
        <f>B85+B86+B98</f>
        <v>49</v>
      </c>
      <c r="I84" s="96">
        <f>B87+B99</f>
        <v>28</v>
      </c>
      <c r="J84" s="96">
        <f>F84+G84+H84+I84</f>
        <v>205</v>
      </c>
      <c r="K84" s="174"/>
      <c r="L84" s="166"/>
    </row>
    <row r="85" spans="1:12" x14ac:dyDescent="0.25">
      <c r="A85" s="96" t="s">
        <v>1428</v>
      </c>
      <c r="B85" s="96">
        <v>17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96"/>
      <c r="F86" s="96"/>
      <c r="G86" s="96">
        <f>D97</f>
        <v>4</v>
      </c>
      <c r="H86" s="96">
        <f>D86</f>
        <v>1</v>
      </c>
      <c r="I86" s="96"/>
      <c r="J86" s="96">
        <f>G86+H86+I86</f>
        <v>5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92</v>
      </c>
      <c r="G88" s="96">
        <f>G81+G84+G86</f>
        <v>98</v>
      </c>
      <c r="H88" s="96">
        <f>H81+H84+H86</f>
        <v>62</v>
      </c>
      <c r="I88" s="96">
        <f>I84</f>
        <v>28</v>
      </c>
      <c r="J88" s="96">
        <f>F88+G88+H88+I88</f>
        <v>280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5</v>
      </c>
      <c r="C94" s="96">
        <v>14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21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26</v>
      </c>
      <c r="C97" s="5"/>
      <c r="D97" s="5">
        <v>4</v>
      </c>
      <c r="E97" s="5"/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205</v>
      </c>
      <c r="C101" s="179">
        <f>C79+C81+C84+C93+C94</f>
        <v>70</v>
      </c>
      <c r="D101" s="179">
        <f>D97+D86</f>
        <v>5</v>
      </c>
      <c r="E101" s="179" t="s">
        <v>2522</v>
      </c>
      <c r="F101" s="179"/>
      <c r="G101" s="179"/>
      <c r="H101" s="179"/>
      <c r="I101" s="179"/>
      <c r="J101" s="179">
        <f>B101+C101+D101</f>
        <v>280</v>
      </c>
    </row>
    <row r="102" spans="1:15" ht="15.75" thickTop="1" x14ac:dyDescent="0.25">
      <c r="A102" s="24" t="s">
        <v>1802</v>
      </c>
      <c r="B102" s="24">
        <f>B101+B72</f>
        <v>373</v>
      </c>
      <c r="C102" s="24">
        <f>C72+C101</f>
        <v>1107</v>
      </c>
      <c r="D102" s="24">
        <f>D72+D101</f>
        <v>38</v>
      </c>
      <c r="E102" s="24" t="s">
        <v>2566</v>
      </c>
      <c r="F102" s="24"/>
      <c r="G102" s="24"/>
      <c r="H102" s="24"/>
      <c r="I102" s="24"/>
      <c r="J102" s="24">
        <f>J101+J72</f>
        <v>1518</v>
      </c>
    </row>
    <row r="103" spans="1:15" x14ac:dyDescent="0.25">
      <c r="B103" t="s">
        <v>2228</v>
      </c>
      <c r="C103" t="s">
        <v>2229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t="s">
        <v>2571</v>
      </c>
      <c r="K107" s="252" t="s">
        <v>2571</v>
      </c>
      <c r="O107" s="251" t="s">
        <v>2571</v>
      </c>
    </row>
    <row r="108" spans="1:15" x14ac:dyDescent="0.25">
      <c r="A108" t="s">
        <v>2581</v>
      </c>
      <c r="E108" t="s">
        <v>2586</v>
      </c>
      <c r="K108" t="s">
        <v>2618</v>
      </c>
      <c r="O108" t="s">
        <v>2575</v>
      </c>
    </row>
    <row r="109" spans="1:15" x14ac:dyDescent="0.25">
      <c r="A109" t="s">
        <v>2583</v>
      </c>
      <c r="E109" t="s">
        <v>2595</v>
      </c>
      <c r="K109" t="s">
        <v>2621</v>
      </c>
      <c r="O109" t="s">
        <v>2598</v>
      </c>
    </row>
    <row r="110" spans="1:15" x14ac:dyDescent="0.25">
      <c r="A110" t="s">
        <v>2585</v>
      </c>
      <c r="E110" t="s">
        <v>2604</v>
      </c>
      <c r="K110" t="s">
        <v>2632</v>
      </c>
      <c r="O110" t="s">
        <v>2617</v>
      </c>
    </row>
    <row r="111" spans="1:15" x14ac:dyDescent="0.25">
      <c r="A111" t="s">
        <v>2589</v>
      </c>
      <c r="E111" t="s">
        <v>2614</v>
      </c>
      <c r="O111" t="s">
        <v>2619</v>
      </c>
    </row>
    <row r="112" spans="1:15" x14ac:dyDescent="0.25">
      <c r="A112" t="s">
        <v>2600</v>
      </c>
      <c r="E112" t="s">
        <v>2615</v>
      </c>
      <c r="O112" t="s">
        <v>2620</v>
      </c>
    </row>
    <row r="113" spans="1:15" x14ac:dyDescent="0.25">
      <c r="A113" t="s">
        <v>2610</v>
      </c>
      <c r="O113" t="s">
        <v>2622</v>
      </c>
    </row>
    <row r="114" spans="1:15" x14ac:dyDescent="0.25">
      <c r="A114" t="s">
        <v>2616</v>
      </c>
      <c r="O114" t="s">
        <v>2623</v>
      </c>
    </row>
    <row r="115" spans="1:15" x14ac:dyDescent="0.25">
      <c r="O115" t="s">
        <v>2626</v>
      </c>
    </row>
    <row r="116" spans="1:15" x14ac:dyDescent="0.25">
      <c r="A116" t="s">
        <v>2612</v>
      </c>
    </row>
    <row r="117" spans="1:15" x14ac:dyDescent="0.25">
      <c r="A117" t="s">
        <v>2613</v>
      </c>
    </row>
    <row r="118" spans="1:15" x14ac:dyDescent="0.25">
      <c r="A118" t="s">
        <v>2601</v>
      </c>
    </row>
    <row r="119" spans="1:15" x14ac:dyDescent="0.25">
      <c r="A119" s="251" t="s">
        <v>2572</v>
      </c>
      <c r="E119" s="251" t="s">
        <v>2572</v>
      </c>
      <c r="K119" s="252" t="s">
        <v>2572</v>
      </c>
      <c r="O119" s="252" t="s">
        <v>2572</v>
      </c>
    </row>
    <row r="120" spans="1:15" x14ac:dyDescent="0.25">
      <c r="A120" t="s">
        <v>2596</v>
      </c>
      <c r="O120" t="s">
        <v>2576</v>
      </c>
    </row>
    <row r="121" spans="1:15" x14ac:dyDescent="0.25">
      <c r="A121" t="s">
        <v>2602</v>
      </c>
      <c r="O121" t="s">
        <v>2593</v>
      </c>
    </row>
    <row r="122" spans="1:15" x14ac:dyDescent="0.25">
      <c r="A122" t="s">
        <v>2603</v>
      </c>
      <c r="O122" t="s">
        <v>2599</v>
      </c>
    </row>
    <row r="123" spans="1:15" x14ac:dyDescent="0.25">
      <c r="O123" t="s">
        <v>2609</v>
      </c>
    </row>
    <row r="124" spans="1:15" x14ac:dyDescent="0.25">
      <c r="O124" t="s">
        <v>2628</v>
      </c>
    </row>
    <row r="125" spans="1:15" x14ac:dyDescent="0.25">
      <c r="A125" s="252" t="s">
        <v>2573</v>
      </c>
      <c r="E125" s="252" t="s">
        <v>2573</v>
      </c>
      <c r="K125" s="252" t="s">
        <v>2573</v>
      </c>
      <c r="O125" t="s">
        <v>2611</v>
      </c>
    </row>
    <row r="126" spans="1:15" x14ac:dyDescent="0.25">
      <c r="A126" t="s">
        <v>2588</v>
      </c>
      <c r="O126" s="252" t="s">
        <v>2573</v>
      </c>
    </row>
    <row r="127" spans="1:15" x14ac:dyDescent="0.25">
      <c r="A127" t="s">
        <v>2605</v>
      </c>
    </row>
    <row r="132" spans="1:15" x14ac:dyDescent="0.25">
      <c r="A132" s="252" t="s">
        <v>2574</v>
      </c>
      <c r="E132" s="252" t="s">
        <v>2574</v>
      </c>
      <c r="K132" s="252" t="s">
        <v>2574</v>
      </c>
    </row>
    <row r="133" spans="1:15" x14ac:dyDescent="0.25">
      <c r="A133" t="s">
        <v>2590</v>
      </c>
      <c r="K133" t="s">
        <v>2624</v>
      </c>
      <c r="O133" s="252" t="s">
        <v>2574</v>
      </c>
    </row>
    <row r="134" spans="1:15" x14ac:dyDescent="0.25">
      <c r="K134" t="s">
        <v>2625</v>
      </c>
    </row>
    <row r="137" spans="1:15" x14ac:dyDescent="0.25">
      <c r="A137" s="252" t="s">
        <v>2587</v>
      </c>
    </row>
    <row r="138" spans="1:15" x14ac:dyDescent="0.25">
      <c r="A138" t="s">
        <v>2578</v>
      </c>
      <c r="K138" s="252" t="s">
        <v>2587</v>
      </c>
    </row>
    <row r="139" spans="1:15" x14ac:dyDescent="0.25">
      <c r="A139" t="s">
        <v>2579</v>
      </c>
      <c r="K139" t="s">
        <v>2597</v>
      </c>
    </row>
    <row r="140" spans="1:15" x14ac:dyDescent="0.25">
      <c r="A140" t="s">
        <v>2580</v>
      </c>
    </row>
    <row r="141" spans="1:15" x14ac:dyDescent="0.25">
      <c r="A141" t="s">
        <v>2594</v>
      </c>
    </row>
    <row r="142" spans="1:15" x14ac:dyDescent="0.25">
      <c r="A142" t="s">
        <v>2627</v>
      </c>
    </row>
    <row r="143" spans="1:15" x14ac:dyDescent="0.25">
      <c r="A143" t="s">
        <v>2629</v>
      </c>
    </row>
    <row r="144" spans="1:15" x14ac:dyDescent="0.25">
      <c r="A144" t="s">
        <v>2630</v>
      </c>
    </row>
    <row r="145" spans="1:1" x14ac:dyDescent="0.25">
      <c r="A145" t="s">
        <v>2631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5" orientation="portrait" horizontalDpi="300" verticalDpi="300" r:id="rId1"/>
  <rowBreaks count="1" manualBreakCount="1">
    <brk id="7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O143"/>
  <sheetViews>
    <sheetView workbookViewId="0">
      <pane ySplit="1" topLeftCell="A59" activePane="bottomLeft" state="frozen"/>
      <selection pane="bottomLeft" activeCell="Q102" sqref="Q10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159</v>
      </c>
      <c r="G3" s="24">
        <f>C4+C9+C14+C20+C25+C15</f>
        <v>114</v>
      </c>
      <c r="H3" s="24">
        <f>C5+C10+C16+C17+C21+C26</f>
        <v>112</v>
      </c>
      <c r="I3" s="24">
        <f>C6+C27+C22</f>
        <v>53</v>
      </c>
      <c r="J3" s="170">
        <f>F3+G3+H3+I3</f>
        <v>438</v>
      </c>
    </row>
    <row r="4" spans="1:10" x14ac:dyDescent="0.25">
      <c r="A4" s="5">
        <v>121</v>
      </c>
      <c r="B4" s="5"/>
      <c r="C4" s="5">
        <v>25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21</v>
      </c>
      <c r="D5" s="5">
        <v>3</v>
      </c>
      <c r="E5" s="5"/>
      <c r="F5" s="5">
        <f>SUM(B8+B12+B3+B19+B24+B13+B28+B29)</f>
        <v>35</v>
      </c>
      <c r="G5" s="5">
        <f>SUM(B4+B9+B15+B14+B20+B25)</f>
        <v>12</v>
      </c>
      <c r="H5" s="5">
        <f>SUM(B5+B10+B16+B17+B21+B26)</f>
        <v>30</v>
      </c>
      <c r="I5" s="5">
        <f>SUM(B6+B29)</f>
        <v>0</v>
      </c>
      <c r="J5" s="5">
        <f>SUM(F5+G5+H5+I5)</f>
        <v>77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3</v>
      </c>
      <c r="G8" s="5">
        <f>SUM(D9+D4+D14+D15+D20+D25)</f>
        <v>5</v>
      </c>
      <c r="H8" s="5">
        <f>SUM(D5+D10+D16+D17+D26+D21)</f>
        <v>5</v>
      </c>
      <c r="I8" s="5">
        <f>SUM(D6+D29)</f>
        <v>2</v>
      </c>
      <c r="J8" s="5">
        <f>SUM(F8+G8+H8+I8)</f>
        <v>15</v>
      </c>
    </row>
    <row r="9" spans="1:10" x14ac:dyDescent="0.25">
      <c r="A9" s="5">
        <v>221</v>
      </c>
      <c r="B9" s="5">
        <v>6</v>
      </c>
      <c r="C9" s="5">
        <v>23</v>
      </c>
      <c r="D9" s="5">
        <v>3</v>
      </c>
      <c r="E9" s="254" t="s">
        <v>2649</v>
      </c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197</v>
      </c>
      <c r="G10" s="5">
        <f>SUM(G3+G5+G8)</f>
        <v>131</v>
      </c>
      <c r="H10" s="5">
        <f>SUM(H3+H5+H8)</f>
        <v>147</v>
      </c>
      <c r="I10" s="5">
        <f>SUM(I3+I5+I8)</f>
        <v>55</v>
      </c>
      <c r="J10" s="94">
        <f>SUM(F10+G10+H10+I10)</f>
        <v>530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23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1</v>
      </c>
      <c r="E14" s="168" t="s">
        <v>2650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/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21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22</v>
      </c>
      <c r="D24" s="5">
        <v>1</v>
      </c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>
        <v>1</v>
      </c>
      <c r="C25" s="5">
        <v>19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20</v>
      </c>
      <c r="D26" s="5"/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10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24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147</v>
      </c>
      <c r="G33" s="5">
        <f>SUM(C33+C43+C51+C58+C44)</f>
        <v>117</v>
      </c>
      <c r="H33" s="5">
        <f>SUM(C34+C45+C52+C53+C59)</f>
        <v>83</v>
      </c>
      <c r="I33" s="5">
        <f>SUM(C35+C46+C54+C55+C60)</f>
        <v>101</v>
      </c>
      <c r="J33" s="5">
        <f>SUM(F33:I33)</f>
        <v>448</v>
      </c>
    </row>
    <row r="34" spans="1:10" x14ac:dyDescent="0.25">
      <c r="A34" s="218" t="s">
        <v>100</v>
      </c>
      <c r="B34" s="5"/>
      <c r="C34" s="5">
        <v>19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4</v>
      </c>
      <c r="H35" s="5">
        <f>SUM(B34+B45+B52+B53+B59)</f>
        <v>2</v>
      </c>
      <c r="I35" s="5">
        <f>SUM(B35+B39+B46+B47+B54+B55+B60)</f>
        <v>7</v>
      </c>
      <c r="J35" s="5">
        <f>SUM(F35:I35)</f>
        <v>13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</f>
        <v>3</v>
      </c>
      <c r="G37" s="5">
        <f>SUM(D33+D43+D51+D58)+D44</f>
        <v>7</v>
      </c>
      <c r="H37" s="5">
        <f>SUM(D34+D45+D52+D53+D59)</f>
        <v>5</v>
      </c>
      <c r="I37" s="5">
        <f>SUM(D35+D46+D47+D54+D55+D60)</f>
        <v>4</v>
      </c>
      <c r="J37" s="5">
        <f>SUM(F37:I37)</f>
        <v>19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150</v>
      </c>
      <c r="G39" s="5">
        <f>SUM(G33+G35+G37)</f>
        <v>128</v>
      </c>
      <c r="H39" s="5">
        <f>SUM(H33+H35+H37)</f>
        <v>90</v>
      </c>
      <c r="I39" s="5">
        <f>SUM(I33+I35+I37)</f>
        <v>112</v>
      </c>
      <c r="J39" s="94">
        <f>SUM(F39:I39)</f>
        <v>480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24</v>
      </c>
      <c r="D43" s="5">
        <v>1</v>
      </c>
      <c r="E43" s="169" t="s">
        <v>2657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2</v>
      </c>
      <c r="C44" s="5">
        <v>23</v>
      </c>
      <c r="D44" s="5">
        <v>1</v>
      </c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2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/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25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20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20</v>
      </c>
      <c r="D54" s="5">
        <v>2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/>
      <c r="C58" s="5">
        <v>23</v>
      </c>
      <c r="D58" s="96">
        <v>5</v>
      </c>
      <c r="E58" s="255" t="s">
        <v>2584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21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139</v>
      </c>
    </row>
    <row r="63" spans="1:14" x14ac:dyDescent="0.25">
      <c r="A63" s="5">
        <v>321</v>
      </c>
      <c r="B63" s="5">
        <v>4</v>
      </c>
      <c r="C63" s="5">
        <v>25</v>
      </c>
      <c r="D63" s="5">
        <v>1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29</v>
      </c>
      <c r="G64" s="5">
        <f>SUM(B63+B64)</f>
        <v>27</v>
      </c>
      <c r="H64" s="5">
        <f>SUM(B65+B66+B67)</f>
        <v>5</v>
      </c>
      <c r="I64" s="5">
        <f>B70</f>
        <v>12</v>
      </c>
      <c r="J64" s="5">
        <f>SUM(F64:I64)</f>
        <v>73</v>
      </c>
      <c r="N64" t="s">
        <v>6</v>
      </c>
    </row>
    <row r="65" spans="1:14" x14ac:dyDescent="0.25">
      <c r="A65" s="5">
        <v>331</v>
      </c>
      <c r="B65" s="5">
        <v>3</v>
      </c>
      <c r="C65" s="5">
        <v>23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2</v>
      </c>
      <c r="H66" s="5">
        <f>SUM(D65+D66+D67)</f>
        <v>2</v>
      </c>
      <c r="I66" s="5">
        <f>SUM(D68+D69)</f>
        <v>1</v>
      </c>
      <c r="J66" s="5">
        <f>SUM(F66:I66)</f>
        <v>5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54</v>
      </c>
      <c r="H68" s="5">
        <f>SUM(H62+H64+H66)</f>
        <v>52</v>
      </c>
      <c r="I68" s="5">
        <f>SUM(I62+I64+I66)</f>
        <v>57</v>
      </c>
      <c r="J68" s="94">
        <f>SUM(F68:I68)</f>
        <v>217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</f>
        <v>163</v>
      </c>
      <c r="C72" s="176">
        <f>C3+C4+C5+C6+C8+C9+C10+C12+C14+C16+C19+C20+C21+C24+C25+C26+C27+C28+C32+C33+C34+C35+C41+C42+C43+C44+C45+C46+C49+C50+C51+C52+C54+C55+C57+C58+C59+C60+C61+C63+C65+C66+C69+C68+C22+C29</f>
        <v>1025</v>
      </c>
      <c r="D72" s="176">
        <f>D3+D5+D6+D9+D10+D14+D19+D24+D26+D32+D34+D41+D43+D46+D52+D54+D55+D58+D63+D65+D66+D59+D25+D68+D69+D70+D12+D64+D44</f>
        <v>39</v>
      </c>
      <c r="E72" s="165"/>
      <c r="F72" s="176"/>
      <c r="G72" s="165"/>
      <c r="H72" s="165"/>
      <c r="I72" s="165"/>
      <c r="J72" s="176">
        <f>J68+J39+J10</f>
        <v>1227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33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14</v>
      </c>
      <c r="D81" s="165"/>
      <c r="E81" s="178"/>
      <c r="F81" s="165">
        <f>C79+C93</f>
        <v>30</v>
      </c>
      <c r="G81" s="165">
        <f>C81+C94</f>
        <v>28</v>
      </c>
      <c r="H81" s="165">
        <f>C84</f>
        <v>13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18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17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13</v>
      </c>
      <c r="D84" s="96"/>
      <c r="E84" s="96"/>
      <c r="F84" s="96">
        <f>B96+B80+B93</f>
        <v>60</v>
      </c>
      <c r="G84" s="96">
        <f>B82+B83+B94+B97</f>
        <v>66</v>
      </c>
      <c r="H84" s="96">
        <f>B85+B86+B98</f>
        <v>48</v>
      </c>
      <c r="I84" s="96">
        <f>B87+B99</f>
        <v>28</v>
      </c>
      <c r="J84" s="96">
        <f>F84+G84+H84+I84</f>
        <v>202</v>
      </c>
      <c r="K84" s="174"/>
      <c r="L84" s="166"/>
    </row>
    <row r="85" spans="1:12" x14ac:dyDescent="0.25">
      <c r="A85" s="96" t="s">
        <v>1428</v>
      </c>
      <c r="B85" s="96">
        <v>16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4</v>
      </c>
      <c r="H86" s="96">
        <f>D86</f>
        <v>1</v>
      </c>
      <c r="I86" s="96"/>
      <c r="J86" s="96">
        <f>G86+H86+I86</f>
        <v>5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90</v>
      </c>
      <c r="G88" s="96">
        <f>G81+G84+G86</f>
        <v>98</v>
      </c>
      <c r="H88" s="96">
        <f>H81+H84+H86</f>
        <v>62</v>
      </c>
      <c r="I88" s="96">
        <f>I84</f>
        <v>28</v>
      </c>
      <c r="J88" s="96">
        <f>F88+G88+H88+I88</f>
        <v>278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5</v>
      </c>
      <c r="C94" s="96">
        <v>14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20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26</v>
      </c>
      <c r="C97" s="5"/>
      <c r="D97" s="5">
        <v>4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202</v>
      </c>
      <c r="C101" s="179">
        <f>C79+C81+C84+C93+C94</f>
        <v>71</v>
      </c>
      <c r="D101" s="179">
        <f>D97+D86</f>
        <v>5</v>
      </c>
      <c r="E101" s="179" t="s">
        <v>2522</v>
      </c>
      <c r="F101" s="179"/>
      <c r="G101" s="179"/>
      <c r="H101" s="179"/>
      <c r="I101" s="179"/>
      <c r="J101" s="179">
        <f>B101+C101+D101</f>
        <v>278</v>
      </c>
    </row>
    <row r="102" spans="1:15" ht="15.75" thickTop="1" x14ac:dyDescent="0.25">
      <c r="A102" s="24" t="s">
        <v>1802</v>
      </c>
      <c r="B102" s="24">
        <f>B101+B72</f>
        <v>365</v>
      </c>
      <c r="C102" s="24">
        <f>C72+C101</f>
        <v>1096</v>
      </c>
      <c r="D102" s="24">
        <f>D72+D101</f>
        <v>44</v>
      </c>
      <c r="E102" s="24" t="s">
        <v>2566</v>
      </c>
      <c r="F102" s="24"/>
      <c r="G102" s="24"/>
      <c r="H102" s="24"/>
      <c r="I102" s="24"/>
      <c r="J102" s="24">
        <f>J101+J72</f>
        <v>1505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2633</v>
      </c>
      <c r="E108" t="s">
        <v>2640</v>
      </c>
      <c r="O108" t="s">
        <v>2639</v>
      </c>
    </row>
    <row r="109" spans="1:15" x14ac:dyDescent="0.25">
      <c r="A109" t="s">
        <v>2641</v>
      </c>
      <c r="E109" t="s">
        <v>2663</v>
      </c>
      <c r="O109" t="s">
        <v>2645</v>
      </c>
    </row>
    <row r="110" spans="1:15" x14ac:dyDescent="0.25">
      <c r="A110" t="s">
        <v>2642</v>
      </c>
    </row>
    <row r="111" spans="1:15" x14ac:dyDescent="0.25">
      <c r="A111" t="s">
        <v>2644</v>
      </c>
    </row>
    <row r="112" spans="1:15" x14ac:dyDescent="0.25">
      <c r="A112" t="s">
        <v>2646</v>
      </c>
    </row>
    <row r="113" spans="1:15" x14ac:dyDescent="0.25">
      <c r="A113" t="s">
        <v>2651</v>
      </c>
    </row>
    <row r="114" spans="1:15" x14ac:dyDescent="0.25">
      <c r="A114" t="s">
        <v>2660</v>
      </c>
    </row>
    <row r="115" spans="1:15" x14ac:dyDescent="0.25">
      <c r="A115" t="s">
        <v>2661</v>
      </c>
    </row>
    <row r="116" spans="1:15" x14ac:dyDescent="0.25">
      <c r="A116" t="s">
        <v>2662</v>
      </c>
    </row>
    <row r="117" spans="1:15" x14ac:dyDescent="0.25">
      <c r="A117" t="s">
        <v>2667</v>
      </c>
    </row>
    <row r="119" spans="1:15" x14ac:dyDescent="0.25">
      <c r="A119" s="251" t="s">
        <v>2572</v>
      </c>
      <c r="E119" s="251" t="s">
        <v>2572</v>
      </c>
      <c r="K119" s="252" t="s">
        <v>2572</v>
      </c>
      <c r="O119" s="252" t="s">
        <v>2572</v>
      </c>
    </row>
    <row r="120" spans="1:15" x14ac:dyDescent="0.25">
      <c r="A120" t="s">
        <v>2668</v>
      </c>
    </row>
    <row r="125" spans="1:15" x14ac:dyDescent="0.25">
      <c r="A125" s="252" t="s">
        <v>2573</v>
      </c>
      <c r="E125" s="252" t="s">
        <v>2573</v>
      </c>
      <c r="K125" s="252" t="s">
        <v>2573</v>
      </c>
      <c r="O125" s="252" t="s">
        <v>2573</v>
      </c>
    </row>
    <row r="126" spans="1:15" x14ac:dyDescent="0.25">
      <c r="A126" t="s">
        <v>2634</v>
      </c>
      <c r="E126" t="s">
        <v>2648</v>
      </c>
      <c r="O126" s="252"/>
    </row>
    <row r="127" spans="1:15" x14ac:dyDescent="0.25">
      <c r="A127" s="166" t="s">
        <v>2637</v>
      </c>
      <c r="B127" s="166"/>
      <c r="E127" t="s">
        <v>2659</v>
      </c>
    </row>
    <row r="128" spans="1:15" x14ac:dyDescent="0.25">
      <c r="A128" t="s">
        <v>2654</v>
      </c>
    </row>
    <row r="129" spans="1:15" x14ac:dyDescent="0.25">
      <c r="A129" t="s">
        <v>2658</v>
      </c>
    </row>
    <row r="130" spans="1:15" x14ac:dyDescent="0.25">
      <c r="A130" t="s">
        <v>2666</v>
      </c>
    </row>
    <row r="132" spans="1:15" x14ac:dyDescent="0.25">
      <c r="A132" s="252" t="s">
        <v>2574</v>
      </c>
      <c r="E132" s="252" t="s">
        <v>2574</v>
      </c>
      <c r="K132" s="252" t="s">
        <v>2574</v>
      </c>
      <c r="O132" s="252" t="s">
        <v>2574</v>
      </c>
    </row>
    <row r="133" spans="1:15" x14ac:dyDescent="0.25">
      <c r="A133" t="s">
        <v>2638</v>
      </c>
      <c r="O133" s="252"/>
    </row>
    <row r="137" spans="1:15" x14ac:dyDescent="0.25">
      <c r="A137" s="252" t="s">
        <v>2587</v>
      </c>
    </row>
    <row r="138" spans="1:15" x14ac:dyDescent="0.25">
      <c r="A138" t="s">
        <v>2643</v>
      </c>
      <c r="K138" s="252" t="s">
        <v>2587</v>
      </c>
    </row>
    <row r="142" spans="1:15" x14ac:dyDescent="0.25">
      <c r="A142" s="252" t="s">
        <v>2664</v>
      </c>
      <c r="K142" s="252" t="s">
        <v>2664</v>
      </c>
    </row>
    <row r="143" spans="1:15" x14ac:dyDescent="0.25">
      <c r="A143" t="s">
        <v>2665</v>
      </c>
      <c r="K143" t="s">
        <v>2670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5" orientation="portrait" horizontalDpi="300" verticalDpi="300" r:id="rId1"/>
  <rowBreaks count="1" manualBreakCount="1">
    <brk id="7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8"/>
  <sheetViews>
    <sheetView workbookViewId="0">
      <selection activeCell="F10" sqref="F10"/>
    </sheetView>
  </sheetViews>
  <sheetFormatPr defaultRowHeight="15" x14ac:dyDescent="0.25"/>
  <cols>
    <col min="1" max="1" width="6.28515625" customWidth="1"/>
    <col min="2" max="2" width="38.5703125" customWidth="1"/>
    <col min="4" max="4" width="15.28515625" customWidth="1"/>
    <col min="6" max="6" width="11.28515625" customWidth="1"/>
  </cols>
  <sheetData>
    <row r="1" spans="1:6" x14ac:dyDescent="0.25">
      <c r="A1" s="85" t="s">
        <v>31</v>
      </c>
      <c r="B1" s="85" t="s">
        <v>32</v>
      </c>
      <c r="C1" s="85" t="s">
        <v>33</v>
      </c>
      <c r="D1" s="85" t="s">
        <v>27</v>
      </c>
      <c r="E1" s="85" t="s">
        <v>18</v>
      </c>
      <c r="F1" s="85" t="s">
        <v>34</v>
      </c>
    </row>
    <row r="2" spans="1:6" x14ac:dyDescent="0.25">
      <c r="A2" s="5">
        <v>1</v>
      </c>
      <c r="B2" s="5" t="s">
        <v>35</v>
      </c>
      <c r="C2" s="86">
        <v>221</v>
      </c>
      <c r="D2" s="86" t="s">
        <v>37</v>
      </c>
      <c r="E2" s="86">
        <v>41</v>
      </c>
      <c r="F2" s="87">
        <v>42415</v>
      </c>
    </row>
    <row r="3" spans="1:6" x14ac:dyDescent="0.25">
      <c r="A3" s="5">
        <v>2</v>
      </c>
      <c r="B3" s="5" t="s">
        <v>41</v>
      </c>
      <c r="C3" s="86">
        <v>722</v>
      </c>
      <c r="D3" s="86" t="s">
        <v>1724</v>
      </c>
      <c r="E3" s="86">
        <v>166</v>
      </c>
      <c r="F3" s="87">
        <v>42611</v>
      </c>
    </row>
    <row r="4" spans="1:6" x14ac:dyDescent="0.25">
      <c r="A4" s="5">
        <v>3</v>
      </c>
      <c r="B4" s="5" t="s">
        <v>43</v>
      </c>
      <c r="C4" s="86">
        <v>731</v>
      </c>
      <c r="D4" s="86" t="s">
        <v>44</v>
      </c>
      <c r="E4" s="86">
        <v>60</v>
      </c>
      <c r="F4" s="87">
        <v>42461</v>
      </c>
    </row>
    <row r="5" spans="1:6" x14ac:dyDescent="0.25">
      <c r="A5" s="5">
        <v>4</v>
      </c>
      <c r="B5" s="5" t="s">
        <v>48</v>
      </c>
      <c r="C5" s="86">
        <v>741</v>
      </c>
      <c r="D5" s="86" t="s">
        <v>49</v>
      </c>
      <c r="E5" s="86">
        <v>264</v>
      </c>
      <c r="F5" s="87">
        <v>42314</v>
      </c>
    </row>
    <row r="6" spans="1:6" x14ac:dyDescent="0.25">
      <c r="A6" s="5">
        <v>5</v>
      </c>
      <c r="B6" s="5" t="s">
        <v>50</v>
      </c>
      <c r="C6" s="86">
        <v>742</v>
      </c>
      <c r="D6" s="86" t="s">
        <v>51</v>
      </c>
      <c r="E6" s="86">
        <v>87</v>
      </c>
      <c r="F6" s="87">
        <v>42517</v>
      </c>
    </row>
    <row r="7" spans="1:6" x14ac:dyDescent="0.25">
      <c r="A7" s="5">
        <v>6</v>
      </c>
      <c r="B7" s="5" t="s">
        <v>54</v>
      </c>
      <c r="C7" s="86">
        <v>111</v>
      </c>
      <c r="D7" s="86" t="s">
        <v>44</v>
      </c>
      <c r="E7" s="86">
        <v>70</v>
      </c>
      <c r="F7" s="87">
        <v>42475</v>
      </c>
    </row>
    <row r="8" spans="1:6" x14ac:dyDescent="0.25">
      <c r="A8" s="5">
        <v>7</v>
      </c>
      <c r="B8" s="5" t="s">
        <v>15</v>
      </c>
      <c r="C8" s="86">
        <v>841</v>
      </c>
      <c r="D8" s="86" t="s">
        <v>62</v>
      </c>
      <c r="E8" s="86">
        <v>113</v>
      </c>
      <c r="F8" s="87">
        <v>42591</v>
      </c>
    </row>
    <row r="9" spans="1:6" x14ac:dyDescent="0.25">
      <c r="A9" s="5">
        <v>8</v>
      </c>
      <c r="B9" s="5" t="s">
        <v>64</v>
      </c>
      <c r="C9" s="86">
        <v>331</v>
      </c>
      <c r="D9" s="86" t="s">
        <v>65</v>
      </c>
      <c r="E9" s="86">
        <v>278</v>
      </c>
      <c r="F9" s="87">
        <v>42325</v>
      </c>
    </row>
    <row r="10" spans="1:6" x14ac:dyDescent="0.25">
      <c r="A10" s="5">
        <v>9</v>
      </c>
      <c r="B10" s="5" t="s">
        <v>66</v>
      </c>
      <c r="C10" s="86">
        <v>731</v>
      </c>
      <c r="D10" s="86" t="s">
        <v>67</v>
      </c>
      <c r="E10" s="86">
        <v>297</v>
      </c>
      <c r="F10" s="87">
        <v>42349</v>
      </c>
    </row>
    <row r="11" spans="1:6" x14ac:dyDescent="0.25">
      <c r="A11" s="5">
        <v>10</v>
      </c>
      <c r="B11" s="5" t="s">
        <v>853</v>
      </c>
      <c r="C11" s="86">
        <v>521</v>
      </c>
      <c r="D11" s="86" t="s">
        <v>1725</v>
      </c>
      <c r="E11" s="86">
        <v>219</v>
      </c>
      <c r="F11" s="87">
        <v>42620</v>
      </c>
    </row>
    <row r="12" spans="1:6" x14ac:dyDescent="0.25">
      <c r="A12" s="5">
        <v>11</v>
      </c>
      <c r="B12" s="5" t="s">
        <v>68</v>
      </c>
      <c r="C12" s="86">
        <v>411</v>
      </c>
      <c r="D12" s="86" t="s">
        <v>51</v>
      </c>
      <c r="E12" s="86">
        <v>93</v>
      </c>
      <c r="F12" s="87">
        <v>42558</v>
      </c>
    </row>
    <row r="13" spans="1:6" x14ac:dyDescent="0.25">
      <c r="A13" s="5">
        <v>12</v>
      </c>
      <c r="B13" s="5" t="s">
        <v>400</v>
      </c>
      <c r="C13" s="86">
        <v>221</v>
      </c>
      <c r="D13" s="86" t="s">
        <v>1725</v>
      </c>
      <c r="E13" s="86">
        <v>203</v>
      </c>
      <c r="F13" s="87">
        <v>42614</v>
      </c>
    </row>
    <row r="14" spans="1:6" x14ac:dyDescent="0.25">
      <c r="A14" s="5">
        <v>13</v>
      </c>
      <c r="B14" s="5" t="s">
        <v>69</v>
      </c>
      <c r="C14" s="86">
        <v>742</v>
      </c>
      <c r="D14" s="86" t="s">
        <v>61</v>
      </c>
      <c r="E14" s="86">
        <v>298</v>
      </c>
      <c r="F14" s="87">
        <v>42349</v>
      </c>
    </row>
    <row r="15" spans="1:6" x14ac:dyDescent="0.25">
      <c r="A15" s="5">
        <v>14</v>
      </c>
      <c r="B15" s="5" t="s">
        <v>85</v>
      </c>
      <c r="C15" s="86">
        <v>231</v>
      </c>
      <c r="D15" s="86" t="s">
        <v>86</v>
      </c>
      <c r="E15" s="86" t="s">
        <v>87</v>
      </c>
      <c r="F15" s="87">
        <v>42325</v>
      </c>
    </row>
    <row r="16" spans="1:6" x14ac:dyDescent="0.25">
      <c r="A16" s="5">
        <v>15</v>
      </c>
      <c r="B16" s="5" t="s">
        <v>91</v>
      </c>
      <c r="C16" s="86">
        <v>541</v>
      </c>
      <c r="D16" s="86" t="s">
        <v>92</v>
      </c>
      <c r="E16" s="86">
        <v>50</v>
      </c>
      <c r="F16" s="87">
        <v>42443</v>
      </c>
    </row>
    <row r="17" spans="1:6" x14ac:dyDescent="0.25">
      <c r="A17" s="5">
        <v>16</v>
      </c>
      <c r="B17" s="5" t="s">
        <v>93</v>
      </c>
      <c r="C17" s="86">
        <v>321</v>
      </c>
      <c r="D17" s="86" t="s">
        <v>40</v>
      </c>
      <c r="E17" s="86" t="s">
        <v>94</v>
      </c>
      <c r="F17" s="87">
        <v>42550</v>
      </c>
    </row>
    <row r="18" spans="1:6" x14ac:dyDescent="0.25">
      <c r="A18" s="5">
        <v>17</v>
      </c>
      <c r="B18" s="5" t="s">
        <v>1726</v>
      </c>
      <c r="C18" s="86">
        <v>221</v>
      </c>
      <c r="D18" s="86" t="s">
        <v>1727</v>
      </c>
      <c r="E18" s="86">
        <v>189</v>
      </c>
      <c r="F18" s="87">
        <v>42613</v>
      </c>
    </row>
    <row r="19" spans="1:6" x14ac:dyDescent="0.25">
      <c r="A19" s="5">
        <v>18</v>
      </c>
      <c r="B19" s="5" t="s">
        <v>105</v>
      </c>
      <c r="C19" s="86">
        <v>231</v>
      </c>
      <c r="D19" s="86" t="s">
        <v>106</v>
      </c>
      <c r="E19" s="86">
        <v>46</v>
      </c>
      <c r="F19" s="87">
        <v>42432</v>
      </c>
    </row>
    <row r="20" spans="1:6" x14ac:dyDescent="0.25">
      <c r="A20" s="5">
        <v>19</v>
      </c>
      <c r="B20" s="5" t="s">
        <v>107</v>
      </c>
      <c r="C20" s="86">
        <v>11</v>
      </c>
      <c r="D20" s="86" t="s">
        <v>108</v>
      </c>
      <c r="E20" s="73"/>
      <c r="F20" s="87">
        <v>42298</v>
      </c>
    </row>
    <row r="21" spans="1:6" x14ac:dyDescent="0.25">
      <c r="A21" s="5">
        <v>20</v>
      </c>
      <c r="B21" s="5" t="s">
        <v>111</v>
      </c>
      <c r="C21" s="86">
        <v>731</v>
      </c>
      <c r="D21" s="86" t="s">
        <v>51</v>
      </c>
      <c r="E21" s="86">
        <v>6</v>
      </c>
      <c r="F21" s="87">
        <v>42380</v>
      </c>
    </row>
    <row r="22" spans="1:6" x14ac:dyDescent="0.25">
      <c r="A22" s="5">
        <v>21</v>
      </c>
      <c r="B22" s="5" t="s">
        <v>112</v>
      </c>
      <c r="C22" s="86">
        <v>111</v>
      </c>
      <c r="D22" s="86" t="s">
        <v>44</v>
      </c>
      <c r="E22" s="86">
        <v>58</v>
      </c>
      <c r="F22" s="87">
        <v>42452</v>
      </c>
    </row>
    <row r="23" spans="1:6" x14ac:dyDescent="0.25">
      <c r="A23" s="5">
        <v>22</v>
      </c>
      <c r="B23" s="6" t="s">
        <v>1792</v>
      </c>
      <c r="C23" s="3" t="s">
        <v>1449</v>
      </c>
      <c r="D23" s="5"/>
      <c r="E23" s="5"/>
      <c r="F23" s="5"/>
    </row>
    <row r="24" spans="1:6" x14ac:dyDescent="0.25">
      <c r="A24" s="5">
        <v>23</v>
      </c>
      <c r="B24" s="6" t="s">
        <v>1793</v>
      </c>
      <c r="C24" s="3" t="s">
        <v>1449</v>
      </c>
      <c r="D24" s="5"/>
      <c r="E24" s="5"/>
      <c r="F24" s="5"/>
    </row>
    <row r="25" spans="1:6" x14ac:dyDescent="0.25">
      <c r="A25" s="5">
        <v>24</v>
      </c>
      <c r="B25" s="6" t="s">
        <v>1794</v>
      </c>
      <c r="C25" s="3" t="s">
        <v>1449</v>
      </c>
      <c r="D25" s="5"/>
      <c r="E25" s="5"/>
      <c r="F25" s="5"/>
    </row>
    <row r="26" spans="1:6" x14ac:dyDescent="0.25">
      <c r="A26" s="5">
        <v>25</v>
      </c>
      <c r="B26" s="82" t="s">
        <v>1471</v>
      </c>
      <c r="C26" s="3" t="s">
        <v>1479</v>
      </c>
      <c r="D26" s="5"/>
      <c r="E26" s="5"/>
      <c r="F26" s="5"/>
    </row>
    <row r="27" spans="1:6" x14ac:dyDescent="0.25">
      <c r="A27" s="5">
        <v>26</v>
      </c>
      <c r="B27" s="6" t="s">
        <v>1795</v>
      </c>
      <c r="C27" s="3" t="s">
        <v>1488</v>
      </c>
      <c r="D27" s="5"/>
      <c r="E27" s="5"/>
      <c r="F27" s="5"/>
    </row>
    <row r="28" spans="1:6" x14ac:dyDescent="0.25">
      <c r="A28" s="5">
        <v>27</v>
      </c>
      <c r="B28" s="6" t="s">
        <v>1608</v>
      </c>
      <c r="C28" s="3" t="s">
        <v>1577</v>
      </c>
      <c r="D28" s="5"/>
      <c r="E28" s="5"/>
      <c r="F28" s="5"/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O146"/>
  <sheetViews>
    <sheetView workbookViewId="0">
      <pane ySplit="1" topLeftCell="A116" activePane="bottomLeft" state="frozen"/>
      <selection pane="bottomLeft" activeCell="E117" sqref="E117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159</v>
      </c>
      <c r="G3" s="24">
        <f>C4+C9+C14+C20+C25+C15</f>
        <v>117</v>
      </c>
      <c r="H3" s="24">
        <f>C5+C10+C16+C17+C21+C26</f>
        <v>112</v>
      </c>
      <c r="I3" s="24">
        <f>C6+C27+C22</f>
        <v>53</v>
      </c>
      <c r="J3" s="170">
        <f>F3+G3+H3+I3</f>
        <v>441</v>
      </c>
    </row>
    <row r="4" spans="1:10" x14ac:dyDescent="0.25">
      <c r="A4" s="5">
        <v>121</v>
      </c>
      <c r="B4" s="5"/>
      <c r="C4" s="5">
        <v>25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22</v>
      </c>
      <c r="D5" s="5">
        <v>2</v>
      </c>
      <c r="E5" s="5"/>
      <c r="F5" s="5">
        <f>SUM(B8+B12+B3+B19+B24+B13+B28+B29)</f>
        <v>34</v>
      </c>
      <c r="G5" s="5">
        <f>SUM(B4+B9+B15+B14+B20+B25)</f>
        <v>12</v>
      </c>
      <c r="H5" s="5">
        <f>SUM(B5+B10+B16+B17+B21+B26)</f>
        <v>30</v>
      </c>
      <c r="I5" s="5">
        <f>SUM(B6+B29)</f>
        <v>0</v>
      </c>
      <c r="J5" s="5">
        <f>SUM(F5+G5+H5+I5)</f>
        <v>76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2</v>
      </c>
      <c r="G8" s="5">
        <f>SUM(D9+D4+D14+D15+D20+D25)</f>
        <v>6</v>
      </c>
      <c r="H8" s="5">
        <f>SUM(D5+D10+D16+D17+D26+D21)</f>
        <v>4</v>
      </c>
      <c r="I8" s="5">
        <f>SUM(D6+D29)</f>
        <v>2</v>
      </c>
      <c r="J8" s="5">
        <f>SUM(F8+G8+H8+I8)</f>
        <v>14</v>
      </c>
    </row>
    <row r="9" spans="1:10" x14ac:dyDescent="0.25">
      <c r="A9" s="5">
        <v>221</v>
      </c>
      <c r="B9" s="5">
        <v>6</v>
      </c>
      <c r="C9" s="5">
        <v>23</v>
      </c>
      <c r="D9" s="5">
        <v>3</v>
      </c>
      <c r="E9" s="254" t="s">
        <v>2649</v>
      </c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195</v>
      </c>
      <c r="G10" s="5">
        <f>SUM(G3+G5+G8)</f>
        <v>135</v>
      </c>
      <c r="H10" s="5">
        <f>SUM(H3+H5+H8)</f>
        <v>146</v>
      </c>
      <c r="I10" s="5">
        <f>SUM(I3+I5+I8)</f>
        <v>55</v>
      </c>
      <c r="J10" s="94">
        <f>SUM(F10+G10+H10+I10)</f>
        <v>531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23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2</v>
      </c>
      <c r="E14" s="168" t="s">
        <v>2650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25</v>
      </c>
      <c r="D19" s="5">
        <v>1</v>
      </c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20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22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20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20</v>
      </c>
      <c r="D26" s="5"/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9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24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26</v>
      </c>
      <c r="D32" s="24"/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148</v>
      </c>
      <c r="G33" s="5">
        <f>SUM(C33+C43+C51+C58+C44)</f>
        <v>116</v>
      </c>
      <c r="H33" s="5">
        <f>SUM(C34+C45+C52+C53+C59)</f>
        <v>85</v>
      </c>
      <c r="I33" s="5">
        <f>SUM(C35+C46+C54+C55+C60)</f>
        <v>101</v>
      </c>
      <c r="J33" s="5">
        <f>SUM(F33:I33)</f>
        <v>450</v>
      </c>
    </row>
    <row r="34" spans="1:10" x14ac:dyDescent="0.25">
      <c r="A34" s="218" t="s">
        <v>100</v>
      </c>
      <c r="B34" s="5"/>
      <c r="C34" s="5">
        <v>19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6</v>
      </c>
      <c r="H35" s="5">
        <f>SUM(B34+B45+B52+B53+B59)</f>
        <v>2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3</v>
      </c>
      <c r="G37" s="5">
        <f>SUM(D33+D43+D51+D58)+D44</f>
        <v>3</v>
      </c>
      <c r="H37" s="5">
        <f>SUM(D34+D45+D52+D53+D59)</f>
        <v>3</v>
      </c>
      <c r="I37" s="5">
        <f>SUM(D35+D46+D47+D54+D55+D60)</f>
        <v>4</v>
      </c>
      <c r="J37" s="5">
        <f>SUM(F37:I37)</f>
        <v>13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151</v>
      </c>
      <c r="G39" s="5">
        <f>SUM(G33+G35+G37)</f>
        <v>125</v>
      </c>
      <c r="H39" s="5">
        <f>SUM(H33+H35+H37)</f>
        <v>90</v>
      </c>
      <c r="I39" s="5">
        <f>SUM(I33+I35+I37)</f>
        <v>112</v>
      </c>
      <c r="J39" s="94">
        <f>SUM(F39:I39)</f>
        <v>478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23</v>
      </c>
      <c r="D43" s="5">
        <v>1</v>
      </c>
      <c r="E43" s="169" t="s">
        <v>2657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163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2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25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23</v>
      </c>
      <c r="D52" s="5"/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20</v>
      </c>
      <c r="D54" s="5">
        <v>2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3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139</v>
      </c>
    </row>
    <row r="63" spans="1:14" x14ac:dyDescent="0.25">
      <c r="A63" s="5">
        <v>321</v>
      </c>
      <c r="B63" s="5">
        <v>4</v>
      </c>
      <c r="C63" s="5">
        <v>25</v>
      </c>
      <c r="D63" s="5">
        <v>1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29</v>
      </c>
      <c r="G64" s="5">
        <f>SUM(B63+B64)</f>
        <v>27</v>
      </c>
      <c r="H64" s="5">
        <f>SUM(B65+B66+B67)</f>
        <v>5</v>
      </c>
      <c r="I64" s="5">
        <f>B70</f>
        <v>12</v>
      </c>
      <c r="J64" s="5">
        <f>SUM(F64:I64)</f>
        <v>73</v>
      </c>
      <c r="N64" t="s">
        <v>6</v>
      </c>
    </row>
    <row r="65" spans="1:14" x14ac:dyDescent="0.25">
      <c r="A65" s="5">
        <v>331</v>
      </c>
      <c r="B65" s="5">
        <v>3</v>
      </c>
      <c r="C65" s="5">
        <v>23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2</v>
      </c>
      <c r="H66" s="5">
        <f>SUM(D65+D66+D67)</f>
        <v>2</v>
      </c>
      <c r="I66" s="5">
        <f>SUM(D68+D69)</f>
        <v>1</v>
      </c>
      <c r="J66" s="5">
        <f>SUM(F66:I66)</f>
        <v>5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54</v>
      </c>
      <c r="H68" s="5">
        <f>SUM(H62+H64+H66)</f>
        <v>52</v>
      </c>
      <c r="I68" s="5">
        <f>SUM(I62+I64+I66)</f>
        <v>57</v>
      </c>
      <c r="J68" s="94">
        <f>SUM(F68:I68)</f>
        <v>217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164</v>
      </c>
      <c r="C72" s="176">
        <f>C3+C4+C5+C6+C8+C9+C10+C12+C14+C16+C19+C20+C21+C24+C25+C26+C27+C28+C32+C33+C34+C35+C41+C42+C43+C44+C45+C46+C49+C50+C51+C52+C54+C55+C57+C58+C59+C60+C61+C63+C65+C66+C69+C68+C22+C29</f>
        <v>1030</v>
      </c>
      <c r="D72" s="176">
        <f>D3+D5+D6+D9+D10+D14+D19+D24+D26+D32+D34+D41+D43+D46+D52+D54+D55+D58+D63+D65+D66+D59+D25+D68+D69+D70+D12+D64+D44+D50</f>
        <v>32</v>
      </c>
      <c r="E72" s="165"/>
      <c r="F72" s="176"/>
      <c r="G72" s="165"/>
      <c r="H72" s="165"/>
      <c r="I72" s="165"/>
      <c r="J72" s="176">
        <f>J68+J39+J10</f>
        <v>1226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33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14</v>
      </c>
      <c r="D81" s="165"/>
      <c r="E81" s="178"/>
      <c r="F81" s="165">
        <f>C79+C93</f>
        <v>30</v>
      </c>
      <c r="G81" s="165">
        <f>C81+C94</f>
        <v>28</v>
      </c>
      <c r="H81" s="165">
        <f>C84</f>
        <v>13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18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17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13</v>
      </c>
      <c r="D84" s="96"/>
      <c r="E84" s="96"/>
      <c r="F84" s="96">
        <f>B96+B80+B93</f>
        <v>59</v>
      </c>
      <c r="G84" s="96">
        <f>B82+B83+B94+B97</f>
        <v>66</v>
      </c>
      <c r="H84" s="96">
        <f>B85+B86+B98</f>
        <v>48</v>
      </c>
      <c r="I84" s="96">
        <f>B87+B99</f>
        <v>28</v>
      </c>
      <c r="J84" s="96">
        <f>F84+G84+H84+I84</f>
        <v>201</v>
      </c>
      <c r="K84" s="174"/>
      <c r="L84" s="166"/>
    </row>
    <row r="85" spans="1:12" x14ac:dyDescent="0.25">
      <c r="A85" s="96" t="s">
        <v>1428</v>
      </c>
      <c r="B85" s="96">
        <v>16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4</v>
      </c>
      <c r="H86" s="96">
        <f>D86</f>
        <v>1</v>
      </c>
      <c r="I86" s="96"/>
      <c r="J86" s="96">
        <f>G86+H86+I86</f>
        <v>5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89</v>
      </c>
      <c r="G88" s="96">
        <f>G81+G84+G86</f>
        <v>98</v>
      </c>
      <c r="H88" s="96">
        <f>H81+H84+H86</f>
        <v>62</v>
      </c>
      <c r="I88" s="96">
        <f>I84</f>
        <v>28</v>
      </c>
      <c r="J88" s="96">
        <f>F88+G88+H88+I88</f>
        <v>277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5</v>
      </c>
      <c r="C94" s="96">
        <v>14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19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26</v>
      </c>
      <c r="C97" s="5"/>
      <c r="D97" s="5">
        <v>4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13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201</v>
      </c>
      <c r="C101" s="179">
        <f>C79+C81+C84+C93+C94</f>
        <v>71</v>
      </c>
      <c r="D101" s="179">
        <f>D97+D86</f>
        <v>5</v>
      </c>
      <c r="E101" s="179" t="s">
        <v>2522</v>
      </c>
      <c r="F101" s="179"/>
      <c r="G101" s="179"/>
      <c r="H101" s="179"/>
      <c r="I101" s="179"/>
      <c r="J101" s="179">
        <f>B101+C101+D101</f>
        <v>277</v>
      </c>
    </row>
    <row r="102" spans="1:15" ht="15.75" thickTop="1" x14ac:dyDescent="0.25">
      <c r="A102" s="24" t="s">
        <v>1802</v>
      </c>
      <c r="B102" s="24">
        <f>B101+B72</f>
        <v>365</v>
      </c>
      <c r="C102" s="24">
        <f>C72+C101</f>
        <v>1101</v>
      </c>
      <c r="D102" s="24">
        <f>D72+D101</f>
        <v>37</v>
      </c>
      <c r="E102" s="24" t="s">
        <v>2566</v>
      </c>
      <c r="F102" s="24"/>
      <c r="G102" s="24"/>
      <c r="H102" s="24"/>
      <c r="I102" s="24"/>
      <c r="J102" s="24">
        <f>J101+J72</f>
        <v>1503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2689</v>
      </c>
      <c r="E108" t="s">
        <v>2691</v>
      </c>
      <c r="O108" t="s">
        <v>2684</v>
      </c>
    </row>
    <row r="109" spans="1:15" x14ac:dyDescent="0.25">
      <c r="A109" t="s">
        <v>2692</v>
      </c>
    </row>
    <row r="119" spans="1:15" x14ac:dyDescent="0.25">
      <c r="A119" s="251" t="s">
        <v>2572</v>
      </c>
      <c r="E119" s="251" t="s">
        <v>2572</v>
      </c>
      <c r="K119" s="252" t="s">
        <v>2572</v>
      </c>
      <c r="O119" s="252" t="s">
        <v>2572</v>
      </c>
    </row>
    <row r="120" spans="1:15" x14ac:dyDescent="0.25">
      <c r="A120" t="s">
        <v>2680</v>
      </c>
    </row>
    <row r="121" spans="1:15" x14ac:dyDescent="0.25">
      <c r="A121" t="s">
        <v>2697</v>
      </c>
    </row>
    <row r="125" spans="1:15" x14ac:dyDescent="0.25">
      <c r="A125" s="252" t="s">
        <v>2573</v>
      </c>
      <c r="E125" s="252" t="s">
        <v>2573</v>
      </c>
      <c r="K125" s="252" t="s">
        <v>2573</v>
      </c>
    </row>
    <row r="126" spans="1:15" x14ac:dyDescent="0.25">
      <c r="A126" t="s">
        <v>2685</v>
      </c>
      <c r="O126" s="252" t="s">
        <v>2573</v>
      </c>
    </row>
    <row r="127" spans="1:15" x14ac:dyDescent="0.25">
      <c r="A127" s="166" t="s">
        <v>2699</v>
      </c>
      <c r="B127" s="166"/>
    </row>
    <row r="132" spans="1:15" x14ac:dyDescent="0.25">
      <c r="A132" s="252" t="s">
        <v>2574</v>
      </c>
      <c r="E132" s="252" t="s">
        <v>2574</v>
      </c>
      <c r="K132" s="252" t="s">
        <v>2574</v>
      </c>
    </row>
    <row r="133" spans="1:15" x14ac:dyDescent="0.25">
      <c r="A133" t="s">
        <v>2671</v>
      </c>
      <c r="E133" t="s">
        <v>2681</v>
      </c>
      <c r="O133" s="252" t="s">
        <v>2574</v>
      </c>
    </row>
    <row r="134" spans="1:15" x14ac:dyDescent="0.25">
      <c r="A134" t="s">
        <v>2672</v>
      </c>
    </row>
    <row r="135" spans="1:15" x14ac:dyDescent="0.25">
      <c r="A135" t="s">
        <v>2682</v>
      </c>
    </row>
    <row r="136" spans="1:15" x14ac:dyDescent="0.25">
      <c r="A136" t="s">
        <v>2698</v>
      </c>
    </row>
    <row r="137" spans="1:15" x14ac:dyDescent="0.25">
      <c r="A137" t="s">
        <v>2687</v>
      </c>
    </row>
    <row r="138" spans="1:15" x14ac:dyDescent="0.25">
      <c r="A138" s="252" t="s">
        <v>2587</v>
      </c>
      <c r="E138" s="252" t="s">
        <v>2587</v>
      </c>
    </row>
    <row r="139" spans="1:15" x14ac:dyDescent="0.25">
      <c r="A139" t="s">
        <v>2688</v>
      </c>
      <c r="E139" s="252"/>
    </row>
    <row r="140" spans="1:15" x14ac:dyDescent="0.25">
      <c r="A140" t="s">
        <v>2673</v>
      </c>
      <c r="E140" t="s">
        <v>2675</v>
      </c>
      <c r="K140" s="252" t="s">
        <v>2587</v>
      </c>
    </row>
    <row r="141" spans="1:15" x14ac:dyDescent="0.25">
      <c r="A141" t="s">
        <v>2674</v>
      </c>
      <c r="E141" t="s">
        <v>2676</v>
      </c>
    </row>
    <row r="142" spans="1:15" x14ac:dyDescent="0.25">
      <c r="A142" t="s">
        <v>2683</v>
      </c>
      <c r="E142" t="s">
        <v>2678</v>
      </c>
    </row>
    <row r="143" spans="1:15" x14ac:dyDescent="0.25">
      <c r="A143" t="s">
        <v>2690</v>
      </c>
    </row>
    <row r="144" spans="1:15" x14ac:dyDescent="0.25">
      <c r="A144" t="s">
        <v>2686</v>
      </c>
    </row>
    <row r="145" spans="1:1" x14ac:dyDescent="0.25">
      <c r="A145" s="252" t="s">
        <v>2664</v>
      </c>
    </row>
    <row r="146" spans="1:1" x14ac:dyDescent="0.25">
      <c r="A146" t="s">
        <v>2679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4" orientation="portrait" horizontalDpi="300" verticalDpi="300" r:id="rId1"/>
  <rowBreaks count="1" manualBreakCount="1">
    <brk id="7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O145"/>
  <sheetViews>
    <sheetView workbookViewId="0">
      <pane ySplit="1" topLeftCell="A110" activePane="bottomLeft" state="frozen"/>
      <selection pane="bottomLeft" activeCell="O25" sqref="O25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159</v>
      </c>
      <c r="G3" s="24">
        <f>C4+C9+C14+C20+C25+C15</f>
        <v>116</v>
      </c>
      <c r="H3" s="24">
        <f>C5+C10+C16+C17+C21+C26</f>
        <v>110</v>
      </c>
      <c r="I3" s="24">
        <f>C6+C27+C22</f>
        <v>53</v>
      </c>
      <c r="J3" s="170">
        <f>F3+G3+H3+I3</f>
        <v>438</v>
      </c>
    </row>
    <row r="4" spans="1:10" x14ac:dyDescent="0.25">
      <c r="A4" s="5">
        <v>121</v>
      </c>
      <c r="B4" s="5"/>
      <c r="C4" s="5">
        <v>25</v>
      </c>
      <c r="D4" s="5"/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20</v>
      </c>
      <c r="D5" s="5">
        <v>3</v>
      </c>
      <c r="E5" s="5"/>
      <c r="F5" s="5">
        <f>SUM(B8+B12+B3+B19+B24+B13+B28+B29)</f>
        <v>34</v>
      </c>
      <c r="G5" s="5">
        <f>SUM(B4+B9+B15+B14+B20+B25)</f>
        <v>12</v>
      </c>
      <c r="H5" s="5">
        <f>SUM(B5+B10+B16+B17+B21+B26)</f>
        <v>30</v>
      </c>
      <c r="I5" s="5">
        <f>SUM(B6+B29)</f>
        <v>0</v>
      </c>
      <c r="J5" s="5">
        <f>SUM(F5+G5+H5+I5)</f>
        <v>76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25</v>
      </c>
      <c r="D8" s="5"/>
      <c r="E8" s="5"/>
      <c r="F8" s="5">
        <f>SUM(D3+D12+D8+D19+D24)</f>
        <v>1</v>
      </c>
      <c r="G8" s="5">
        <f>SUM(D9+D4+D14+D15+D20+D25)</f>
        <v>4</v>
      </c>
      <c r="H8" s="5">
        <f>SUM(D5+D10+D16+D17+D26+D21)</f>
        <v>5</v>
      </c>
      <c r="I8" s="5">
        <f>SUM(D6+D29)</f>
        <v>2</v>
      </c>
      <c r="J8" s="5">
        <f>SUM(F8+G8+H8+I8)</f>
        <v>12</v>
      </c>
    </row>
    <row r="9" spans="1:10" x14ac:dyDescent="0.25">
      <c r="A9" s="5">
        <v>221</v>
      </c>
      <c r="B9" s="5">
        <v>6</v>
      </c>
      <c r="C9" s="5">
        <v>22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194</v>
      </c>
      <c r="G10" s="5">
        <f>SUM(G3+G5+G8)</f>
        <v>132</v>
      </c>
      <c r="H10" s="5">
        <f>SUM(H3+H5+H8)</f>
        <v>145</v>
      </c>
      <c r="I10" s="5">
        <f>SUM(I3+I5+I8)</f>
        <v>55</v>
      </c>
      <c r="J10" s="94">
        <f>SUM(F10+G10+H10+I10)</f>
        <v>526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25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2</v>
      </c>
      <c r="E14" s="168" t="s">
        <v>2650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26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20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21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20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20</v>
      </c>
      <c r="D26" s="5"/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9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23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26</v>
      </c>
      <c r="D32" s="24"/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22</v>
      </c>
      <c r="D33" s="5"/>
      <c r="E33" s="5"/>
      <c r="F33" s="5">
        <f>C32+C41+C42+C49+C50+C57</f>
        <v>148</v>
      </c>
      <c r="G33" s="5">
        <f>SUM(C33+C43+C51+C58+C44)</f>
        <v>114</v>
      </c>
      <c r="H33" s="5">
        <f>SUM(C34+C45+C52+C53+C59)</f>
        <v>84</v>
      </c>
      <c r="I33" s="5">
        <f>SUM(C35+C46+C54+C55+C60)</f>
        <v>100</v>
      </c>
      <c r="J33" s="5">
        <f>SUM(F33:I33)</f>
        <v>446</v>
      </c>
    </row>
    <row r="34" spans="1:10" x14ac:dyDescent="0.25">
      <c r="A34" s="218" t="s">
        <v>100</v>
      </c>
      <c r="B34" s="5"/>
      <c r="C34" s="5">
        <v>18</v>
      </c>
      <c r="D34" s="5">
        <v>2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6</v>
      </c>
      <c r="H35" s="5">
        <f>SUM(B34+B45+B52+B53+B59)</f>
        <v>2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3</v>
      </c>
      <c r="G37" s="5">
        <f>SUM(D33+D43+D51+D58)+D44</f>
        <v>4</v>
      </c>
      <c r="H37" s="5">
        <f>SUM(D34+D45+D52+D53+D59)</f>
        <v>4</v>
      </c>
      <c r="I37" s="5">
        <f>SUM(D35+D46+D47+D54+D55+D60)</f>
        <v>5</v>
      </c>
      <c r="J37" s="5">
        <f>SUM(F37:I37)</f>
        <v>16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151</v>
      </c>
      <c r="G39" s="5">
        <f>SUM(G33+G35+G37)</f>
        <v>124</v>
      </c>
      <c r="H39" s="5">
        <f>SUM(H33+H35+H37)</f>
        <v>90</v>
      </c>
      <c r="I39" s="5">
        <f>SUM(I33+I35+I37)</f>
        <v>112</v>
      </c>
      <c r="J39" s="94">
        <f>SUM(F39:I39)</f>
        <v>477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22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2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24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23</v>
      </c>
      <c r="D52" s="5"/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19</v>
      </c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3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25</v>
      </c>
      <c r="H62" s="5">
        <f>SUM(C65+C66)</f>
        <v>45</v>
      </c>
      <c r="I62" s="5">
        <f>SUM(C68+C69)</f>
        <v>44</v>
      </c>
      <c r="J62" s="5">
        <f>SUM(F62:I62)</f>
        <v>139</v>
      </c>
    </row>
    <row r="63" spans="1:14" x14ac:dyDescent="0.25">
      <c r="A63" s="5">
        <v>321</v>
      </c>
      <c r="B63" s="5">
        <v>4</v>
      </c>
      <c r="C63" s="5">
        <v>25</v>
      </c>
      <c r="D63" s="5">
        <v>1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29</v>
      </c>
      <c r="G64" s="5">
        <f>SUM(B63+B64)</f>
        <v>27</v>
      </c>
      <c r="H64" s="5">
        <f>SUM(B65+B66+B67)</f>
        <v>5</v>
      </c>
      <c r="I64" s="5">
        <f>B70</f>
        <v>12</v>
      </c>
      <c r="J64" s="5">
        <f>SUM(F64:I64)</f>
        <v>73</v>
      </c>
      <c r="N64" t="s">
        <v>6</v>
      </c>
    </row>
    <row r="65" spans="1:14" x14ac:dyDescent="0.25">
      <c r="A65" s="5">
        <v>331</v>
      </c>
      <c r="B65" s="5">
        <v>3</v>
      </c>
      <c r="C65" s="5">
        <v>23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2</v>
      </c>
      <c r="H66" s="5">
        <f>SUM(D65+D66+D67)</f>
        <v>2</v>
      </c>
      <c r="I66" s="5">
        <f>SUM(D68+D69)</f>
        <v>1</v>
      </c>
      <c r="J66" s="5">
        <f>SUM(F66:I66)</f>
        <v>5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54</v>
      </c>
      <c r="H68" s="5">
        <f>SUM(H62+H64+H66)</f>
        <v>52</v>
      </c>
      <c r="I68" s="5">
        <f>SUM(I62+I64+I66)</f>
        <v>57</v>
      </c>
      <c r="J68" s="94">
        <f>SUM(F68:I68)</f>
        <v>217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164</v>
      </c>
      <c r="C72" s="176">
        <f>C3+C4+C5+C6+C8+C9+C10+C12+C14+C16+C19+C20+C21+C24+C25+C26+C27+C28+C32+C33+C34+C35+C41+C42+C43+C44+C45+C46+C49+C50+C51+C52+C54+C55+C57+C58+C59+C60+C61+C63+C65+C66+C69+C68+C22+C29</f>
        <v>1023</v>
      </c>
      <c r="D72" s="176">
        <f>D3+D5+D6+D9+D10+D14+D19+D24+D26+D32+D34+D41+D43+D46+D52+D54+D55+D58+D63+D65+D66+D59+D25+D68+D69+D70+D12+D64+D44+D50</f>
        <v>33</v>
      </c>
      <c r="E72" s="165"/>
      <c r="F72" s="176"/>
      <c r="G72" s="165"/>
      <c r="H72" s="165"/>
      <c r="I72" s="165"/>
      <c r="J72" s="176">
        <f>J68+J39+J10</f>
        <v>1220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33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14</v>
      </c>
      <c r="D81" s="165"/>
      <c r="E81" s="178"/>
      <c r="F81" s="165">
        <f>C79+C93</f>
        <v>30</v>
      </c>
      <c r="G81" s="165">
        <f>C81+C94</f>
        <v>28</v>
      </c>
      <c r="H81" s="165">
        <f>C84</f>
        <v>13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17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17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13</v>
      </c>
      <c r="D84" s="96"/>
      <c r="E84" s="96"/>
      <c r="F84" s="96">
        <f>B96+B80+B93</f>
        <v>59</v>
      </c>
      <c r="G84" s="96">
        <f>B82+B83+B94+B97</f>
        <v>67</v>
      </c>
      <c r="H84" s="96">
        <f>B85+B86+B98</f>
        <v>48</v>
      </c>
      <c r="I84" s="96">
        <f>B87+B99</f>
        <v>29</v>
      </c>
      <c r="J84" s="96">
        <f>F84+G84+H84+I84</f>
        <v>203</v>
      </c>
      <c r="K84" s="174"/>
      <c r="L84" s="166"/>
    </row>
    <row r="85" spans="1:12" x14ac:dyDescent="0.25">
      <c r="A85" s="96" t="s">
        <v>1428</v>
      </c>
      <c r="B85" s="96">
        <v>16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89</v>
      </c>
      <c r="G88" s="96">
        <f>G81+G84+G86</f>
        <v>98</v>
      </c>
      <c r="H88" s="96">
        <f>H81+H84+H86</f>
        <v>62</v>
      </c>
      <c r="I88" s="96">
        <f>I84</f>
        <v>29</v>
      </c>
      <c r="J88" s="96">
        <f>F88+G88+H88+I88</f>
        <v>278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15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5</v>
      </c>
      <c r="C94" s="96">
        <v>14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19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28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22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14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203</v>
      </c>
      <c r="C101" s="179">
        <f>C79+C81+C84+C93+C94</f>
        <v>71</v>
      </c>
      <c r="D101" s="179">
        <f>D97+D86</f>
        <v>4</v>
      </c>
      <c r="E101" s="179" t="s">
        <v>2522</v>
      </c>
      <c r="F101" s="179"/>
      <c r="G101" s="179"/>
      <c r="H101" s="179"/>
      <c r="I101" s="179"/>
      <c r="J101" s="179">
        <f>B101+C101+D101</f>
        <v>278</v>
      </c>
    </row>
    <row r="102" spans="1:15" ht="15.75" thickTop="1" x14ac:dyDescent="0.25">
      <c r="A102" s="24" t="s">
        <v>1802</v>
      </c>
      <c r="B102" s="24">
        <f>B101+B72</f>
        <v>367</v>
      </c>
      <c r="C102" s="24">
        <f>C72+C101</f>
        <v>1094</v>
      </c>
      <c r="D102" s="24">
        <f>D72+D101</f>
        <v>37</v>
      </c>
      <c r="E102" s="24" t="s">
        <v>2566</v>
      </c>
      <c r="F102" s="24"/>
      <c r="G102" s="24"/>
      <c r="H102" s="24"/>
      <c r="I102" s="24"/>
      <c r="J102" s="24">
        <f>J101+J72</f>
        <v>1498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2704</v>
      </c>
      <c r="E108" t="s">
        <v>2717</v>
      </c>
      <c r="O108" t="s">
        <v>2720</v>
      </c>
    </row>
    <row r="109" spans="1:15" x14ac:dyDescent="0.25">
      <c r="A109" t="s">
        <v>2705</v>
      </c>
      <c r="E109" t="s">
        <v>2722</v>
      </c>
    </row>
    <row r="110" spans="1:15" x14ac:dyDescent="0.25">
      <c r="A110" t="s">
        <v>2708</v>
      </c>
    </row>
    <row r="111" spans="1:15" x14ac:dyDescent="0.25">
      <c r="A111" t="s">
        <v>2719</v>
      </c>
    </row>
    <row r="119" spans="1:15" x14ac:dyDescent="0.25">
      <c r="A119" s="251" t="s">
        <v>2572</v>
      </c>
      <c r="E119" s="251" t="s">
        <v>2572</v>
      </c>
      <c r="K119" s="252" t="s">
        <v>2572</v>
      </c>
      <c r="O119" s="252" t="s">
        <v>2572</v>
      </c>
    </row>
    <row r="120" spans="1:15" x14ac:dyDescent="0.25">
      <c r="O120" t="s">
        <v>2715</v>
      </c>
    </row>
    <row r="121" spans="1:15" x14ac:dyDescent="0.25">
      <c r="O121" t="s">
        <v>2721</v>
      </c>
    </row>
    <row r="125" spans="1:15" x14ac:dyDescent="0.25">
      <c r="A125" s="252" t="s">
        <v>2573</v>
      </c>
      <c r="E125" s="252" t="s">
        <v>2573</v>
      </c>
      <c r="K125" s="252" t="s">
        <v>2573</v>
      </c>
    </row>
    <row r="126" spans="1:15" x14ac:dyDescent="0.25">
      <c r="A126" t="s">
        <v>2703</v>
      </c>
      <c r="O126" s="252" t="s">
        <v>2573</v>
      </c>
    </row>
    <row r="127" spans="1:15" x14ac:dyDescent="0.25">
      <c r="A127" s="166" t="s">
        <v>2707</v>
      </c>
      <c r="B127" s="166"/>
    </row>
    <row r="128" spans="1:15" x14ac:dyDescent="0.25">
      <c r="A128" t="s">
        <v>2713</v>
      </c>
    </row>
    <row r="129" spans="1:15" x14ac:dyDescent="0.25">
      <c r="A129" t="s">
        <v>2714</v>
      </c>
    </row>
    <row r="132" spans="1:15" x14ac:dyDescent="0.25">
      <c r="A132" s="252" t="s">
        <v>2574</v>
      </c>
      <c r="E132" s="252" t="s">
        <v>2574</v>
      </c>
      <c r="K132" s="252" t="s">
        <v>2574</v>
      </c>
    </row>
    <row r="133" spans="1:15" x14ac:dyDescent="0.25">
      <c r="A133" t="s">
        <v>2716</v>
      </c>
      <c r="E133" t="s">
        <v>2718</v>
      </c>
      <c r="O133" s="252" t="s">
        <v>2574</v>
      </c>
    </row>
    <row r="138" spans="1:15" x14ac:dyDescent="0.25">
      <c r="A138" s="252" t="s">
        <v>2587</v>
      </c>
      <c r="E138" s="252" t="s">
        <v>2587</v>
      </c>
    </row>
    <row r="139" spans="1:15" x14ac:dyDescent="0.25">
      <c r="A139" t="s">
        <v>2709</v>
      </c>
      <c r="E139" s="252"/>
    </row>
    <row r="140" spans="1:15" x14ac:dyDescent="0.25">
      <c r="K140" s="252" t="s">
        <v>2587</v>
      </c>
      <c r="O140" s="252" t="s">
        <v>2587</v>
      </c>
    </row>
    <row r="141" spans="1:15" x14ac:dyDescent="0.25">
      <c r="O141" t="s">
        <v>2700</v>
      </c>
    </row>
    <row r="145" spans="1:1" x14ac:dyDescent="0.25">
      <c r="A145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5" orientation="portrait" horizontalDpi="300" verticalDpi="300" r:id="rId1"/>
  <rowBreaks count="1" manualBreakCount="1">
    <brk id="7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O150"/>
  <sheetViews>
    <sheetView workbookViewId="0">
      <pane ySplit="1" topLeftCell="A62" activePane="bottomLeft" state="frozen"/>
      <selection pane="bottomLeft" activeCell="H119" sqref="H119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156</v>
      </c>
      <c r="G3" s="24">
        <f>C4+C9+C14+C20+C25+C15</f>
        <v>112</v>
      </c>
      <c r="H3" s="24">
        <f>C5+C10+C16+C17+C21+C26</f>
        <v>106</v>
      </c>
      <c r="I3" s="24">
        <f>C6+C27+C22</f>
        <v>53</v>
      </c>
      <c r="J3" s="170">
        <f>F3+G3+H3+I3</f>
        <v>427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20</v>
      </c>
      <c r="D5" s="5">
        <v>3</v>
      </c>
      <c r="E5" s="5"/>
      <c r="F5" s="5">
        <f>SUM(B8+B12+B3+B19+B24+B13+B28+B29)</f>
        <v>31</v>
      </c>
      <c r="G5" s="5">
        <f>SUM(B4+B9+B15+B14+B20+B25)</f>
        <v>12</v>
      </c>
      <c r="H5" s="5">
        <f>SUM(B5+B10+B16+B17+B21+B26)</f>
        <v>30</v>
      </c>
      <c r="I5" s="5">
        <f>SUM(B6+B29)</f>
        <v>0</v>
      </c>
      <c r="J5" s="5">
        <f>SUM(F5+G5+H5+I5)</f>
        <v>73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24</v>
      </c>
      <c r="D8" s="5"/>
      <c r="E8" s="5"/>
      <c r="F8" s="5">
        <f>SUM(D3+D12+D8+D19+D24)</f>
        <v>1</v>
      </c>
      <c r="G8" s="5">
        <f>SUM(D9+D4+D14+D15+D20+D25)</f>
        <v>5</v>
      </c>
      <c r="H8" s="5">
        <f>SUM(D5+D10+D16+D17+D26+D21)</f>
        <v>6</v>
      </c>
      <c r="I8" s="5">
        <f>SUM(D6+D29)</f>
        <v>2</v>
      </c>
      <c r="J8" s="5">
        <f>SUM(F8+G8+H8+I8)</f>
        <v>14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188</v>
      </c>
      <c r="G10" s="5">
        <f>SUM(G3+G5+G8)</f>
        <v>129</v>
      </c>
      <c r="H10" s="5">
        <f>SUM(H3+H5+H8)</f>
        <v>142</v>
      </c>
      <c r="I10" s="5">
        <f>SUM(I3+I5+I8)</f>
        <v>55</v>
      </c>
      <c r="J10" s="94">
        <f>SUM(F10+G10+H10+I10)</f>
        <v>514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5</v>
      </c>
      <c r="C14" s="5">
        <v>24</v>
      </c>
      <c r="D14" s="5">
        <v>2</v>
      </c>
      <c r="E14" s="168" t="s">
        <v>2650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24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21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19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8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23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26</v>
      </c>
      <c r="D32" s="24"/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21</v>
      </c>
      <c r="D33" s="5"/>
      <c r="E33" s="5"/>
      <c r="F33" s="5">
        <f>C32+C41+C42+C49+C50+C57</f>
        <v>148</v>
      </c>
      <c r="G33" s="5">
        <f>SUM(C33+C43+C51+C58+C44)</f>
        <v>112</v>
      </c>
      <c r="H33" s="5">
        <f>SUM(C34+C45+C52+C53+C59)</f>
        <v>85</v>
      </c>
      <c r="I33" s="5">
        <f>SUM(C35+C46+C54+C55+C60)</f>
        <v>101</v>
      </c>
      <c r="J33" s="5">
        <f>SUM(F33:I33)</f>
        <v>446</v>
      </c>
    </row>
    <row r="34" spans="1:10" x14ac:dyDescent="0.25">
      <c r="A34" s="218" t="s">
        <v>100</v>
      </c>
      <c r="B34" s="5"/>
      <c r="C34" s="5">
        <v>19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6</v>
      </c>
      <c r="H35" s="5">
        <f>SUM(B34+B45+B52+B53+B59)</f>
        <v>2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3</v>
      </c>
      <c r="G37" s="5">
        <f>SUM(D33+D43+D51+D58)+D44</f>
        <v>4</v>
      </c>
      <c r="H37" s="5">
        <f>SUM(D34+D45+D52+D53+D59)</f>
        <v>3</v>
      </c>
      <c r="I37" s="5">
        <f>SUM(D35+D46+D47+D54+D55+D60)</f>
        <v>4</v>
      </c>
      <c r="J37" s="5">
        <f>SUM(F37:I37)</f>
        <v>14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151</v>
      </c>
      <c r="G39" s="5">
        <f>SUM(G33+G35+G37)</f>
        <v>122</v>
      </c>
      <c r="H39" s="5">
        <f>SUM(H33+H35+H37)</f>
        <v>90</v>
      </c>
      <c r="I39" s="5">
        <f>SUM(I33+I35+I37)</f>
        <v>112</v>
      </c>
      <c r="J39" s="94">
        <f>SUM(F39:I39)</f>
        <v>475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21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23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22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24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23</v>
      </c>
      <c r="D52" s="5"/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19</v>
      </c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25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3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23</v>
      </c>
      <c r="H62" s="5">
        <f>SUM(C65+C66)</f>
        <v>45</v>
      </c>
      <c r="I62" s="5">
        <f>SUM(C68+C69)</f>
        <v>44</v>
      </c>
      <c r="J62" s="5">
        <f>SUM(F62:I62)</f>
        <v>137</v>
      </c>
    </row>
    <row r="63" spans="1:14" x14ac:dyDescent="0.25">
      <c r="A63" s="5">
        <v>321</v>
      </c>
      <c r="B63" s="5">
        <v>3</v>
      </c>
      <c r="C63" s="5">
        <v>23</v>
      </c>
      <c r="D63" s="5">
        <v>2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29</v>
      </c>
      <c r="G64" s="5">
        <f>SUM(B63+B64)</f>
        <v>26</v>
      </c>
      <c r="H64" s="5">
        <f>SUM(B65+B66+B67)</f>
        <v>5</v>
      </c>
      <c r="I64" s="5">
        <f>B70</f>
        <v>12</v>
      </c>
      <c r="J64" s="5">
        <f>SUM(F64:I64)</f>
        <v>72</v>
      </c>
      <c r="N64" t="s">
        <v>6</v>
      </c>
    </row>
    <row r="65" spans="1:14" x14ac:dyDescent="0.25">
      <c r="A65" s="5">
        <v>331</v>
      </c>
      <c r="B65" s="5">
        <v>3</v>
      </c>
      <c r="C65" s="5">
        <v>23</v>
      </c>
      <c r="D65" s="5">
        <v>2</v>
      </c>
      <c r="E65" s="5"/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3</v>
      </c>
      <c r="H66" s="5">
        <f>SUM(D65+D66+D67)</f>
        <v>2</v>
      </c>
      <c r="I66" s="5">
        <f>SUM(D68+D69)</f>
        <v>1</v>
      </c>
      <c r="J66" s="5">
        <f>SUM(F66:I66)</f>
        <v>6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52</v>
      </c>
      <c r="H68" s="5">
        <f>SUM(H62+H64+H66)</f>
        <v>52</v>
      </c>
      <c r="I68" s="5">
        <f>SUM(I62+I64+I66)</f>
        <v>57</v>
      </c>
      <c r="J68" s="94">
        <f>SUM(F68:I68)</f>
        <v>215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160</v>
      </c>
      <c r="C72" s="176">
        <f>C3+C4+C5+C6+C8+C9+C10+C12+C14+C16+C19+C20+C21+C24+C25+C26+C27+C28+C32+C33+C34+C35+C41+C42+C43+C44+C45+C46+C49+C50+C51+C52+C54+C55+C57+C58+C59+C60+C61+C63+C65+C66+C69+C68+C22+C29</f>
        <v>1010</v>
      </c>
      <c r="D72" s="176">
        <f>D3+D5+D6+D9+D10+D14+D19+D24+D26+D32+D34+D41+D43+D46+D52+D54+D55+D58+D63+D65+D66+D59+D25+D68+D69+D70+D12+D64+D44+D50+D4</f>
        <v>34</v>
      </c>
      <c r="E72" s="165"/>
      <c r="F72" s="176"/>
      <c r="G72" s="165"/>
      <c r="H72" s="165"/>
      <c r="I72" s="165"/>
      <c r="J72" s="176">
        <f>J68+J39+J10</f>
        <v>1204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14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33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14</v>
      </c>
      <c r="D81" s="165"/>
      <c r="E81" s="178"/>
      <c r="F81" s="165">
        <f>C79+C93</f>
        <v>27</v>
      </c>
      <c r="G81" s="165">
        <f>C81+C94</f>
        <v>26</v>
      </c>
      <c r="H81" s="165">
        <f>C84</f>
        <v>13</v>
      </c>
      <c r="I81" s="165"/>
      <c r="J81" s="165">
        <f>F81+G81+H81</f>
        <v>66</v>
      </c>
      <c r="K81" s="174"/>
      <c r="L81" s="166"/>
    </row>
    <row r="82" spans="1:12" x14ac:dyDescent="0.25">
      <c r="A82" s="96" t="s">
        <v>1396</v>
      </c>
      <c r="B82" s="96">
        <v>15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13</v>
      </c>
      <c r="D84" s="96"/>
      <c r="E84" s="96"/>
      <c r="F84" s="96">
        <f>B96+B80+B93</f>
        <v>58</v>
      </c>
      <c r="G84" s="96">
        <f>B82+B83+B94+B97</f>
        <v>59</v>
      </c>
      <c r="H84" s="96">
        <f>B85+B86+B98</f>
        <v>47</v>
      </c>
      <c r="I84" s="96">
        <f>B87+B99</f>
        <v>29</v>
      </c>
      <c r="J84" s="96">
        <f>F84+G84+H84+I84</f>
        <v>193</v>
      </c>
      <c r="K84" s="174"/>
      <c r="L84" s="166"/>
    </row>
    <row r="85" spans="1:12" x14ac:dyDescent="0.25">
      <c r="A85" s="96" t="s">
        <v>1428</v>
      </c>
      <c r="B85" s="96">
        <v>16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85</v>
      </c>
      <c r="G88" s="96">
        <f>G81+G84+G86</f>
        <v>88</v>
      </c>
      <c r="H88" s="96">
        <f>H81+H84+H86</f>
        <v>61</v>
      </c>
      <c r="I88" s="96">
        <f>I84</f>
        <v>29</v>
      </c>
      <c r="J88" s="96">
        <f>F88+G88+H88+I88</f>
        <v>263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8</v>
      </c>
      <c r="C93" s="96">
        <v>13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14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193</v>
      </c>
      <c r="C101" s="179">
        <f>C79+C81+C84+C93+C94</f>
        <v>66</v>
      </c>
      <c r="D101" s="179">
        <f>D97+D86</f>
        <v>4</v>
      </c>
      <c r="E101" s="179" t="s">
        <v>2522</v>
      </c>
      <c r="F101" s="179"/>
      <c r="G101" s="179"/>
      <c r="H101" s="179"/>
      <c r="I101" s="179"/>
      <c r="J101" s="179">
        <f>B101+C101+D101</f>
        <v>263</v>
      </c>
    </row>
    <row r="102" spans="1:15" ht="15.75" thickTop="1" x14ac:dyDescent="0.25">
      <c r="A102" s="24" t="s">
        <v>1802</v>
      </c>
      <c r="B102" s="24">
        <f>B101+B72</f>
        <v>353</v>
      </c>
      <c r="C102" s="24">
        <f>C72+C101</f>
        <v>1076</v>
      </c>
      <c r="D102" s="24">
        <f>D72+D101</f>
        <v>38</v>
      </c>
      <c r="E102" s="24" t="s">
        <v>2566</v>
      </c>
      <c r="F102" s="24"/>
      <c r="G102" s="24"/>
      <c r="H102" s="24"/>
      <c r="I102" s="24"/>
      <c r="J102" s="24">
        <f>J101+J72</f>
        <v>1467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2723</v>
      </c>
      <c r="E108" t="s">
        <v>2728</v>
      </c>
      <c r="K108" t="s">
        <v>2760</v>
      </c>
      <c r="O108" t="s">
        <v>2738</v>
      </c>
    </row>
    <row r="109" spans="1:15" x14ac:dyDescent="0.25">
      <c r="A109" s="258" t="s">
        <v>2750</v>
      </c>
      <c r="E109" t="s">
        <v>2752</v>
      </c>
      <c r="K109" t="s">
        <v>2761</v>
      </c>
      <c r="O109" t="s">
        <v>2762</v>
      </c>
    </row>
    <row r="110" spans="1:15" x14ac:dyDescent="0.25">
      <c r="A110" t="s">
        <v>2724</v>
      </c>
      <c r="E110" t="s">
        <v>2751</v>
      </c>
      <c r="K110" t="s">
        <v>2763</v>
      </c>
      <c r="O110" t="s">
        <v>2757</v>
      </c>
    </row>
    <row r="111" spans="1:15" x14ac:dyDescent="0.25">
      <c r="A111" t="s">
        <v>2725</v>
      </c>
      <c r="E111" t="s">
        <v>2754</v>
      </c>
      <c r="K111" t="s">
        <v>2767</v>
      </c>
      <c r="O111" t="s">
        <v>2758</v>
      </c>
    </row>
    <row r="112" spans="1:15" x14ac:dyDescent="0.25">
      <c r="A112" t="s">
        <v>2726</v>
      </c>
      <c r="E112" t="s">
        <v>2755</v>
      </c>
      <c r="K112" t="s">
        <v>2768</v>
      </c>
      <c r="O112" t="s">
        <v>2759</v>
      </c>
    </row>
    <row r="113" spans="1:15" x14ac:dyDescent="0.25">
      <c r="A113" t="s">
        <v>2729</v>
      </c>
      <c r="K113" t="s">
        <v>2770</v>
      </c>
      <c r="O113" t="s">
        <v>2764</v>
      </c>
    </row>
    <row r="114" spans="1:15" x14ac:dyDescent="0.25">
      <c r="A114" t="s">
        <v>2737</v>
      </c>
      <c r="K114" t="s">
        <v>2771</v>
      </c>
      <c r="O114" t="s">
        <v>2765</v>
      </c>
    </row>
    <row r="115" spans="1:15" x14ac:dyDescent="0.25">
      <c r="A115" t="s">
        <v>2744</v>
      </c>
      <c r="O115" t="s">
        <v>2766</v>
      </c>
    </row>
    <row r="116" spans="1:15" x14ac:dyDescent="0.25">
      <c r="A116" t="s">
        <v>2747</v>
      </c>
      <c r="O116" t="s">
        <v>2769</v>
      </c>
    </row>
    <row r="117" spans="1:15" x14ac:dyDescent="0.25">
      <c r="A117" t="s">
        <v>2748</v>
      </c>
    </row>
    <row r="118" spans="1:15" x14ac:dyDescent="0.25">
      <c r="A118" t="s">
        <v>2749</v>
      </c>
    </row>
    <row r="119" spans="1:15" ht="16.149999999999999" customHeight="1" x14ac:dyDescent="0.25">
      <c r="A119" t="s">
        <v>2753</v>
      </c>
    </row>
    <row r="120" spans="1:15" ht="16.149999999999999" customHeight="1" x14ac:dyDescent="0.25">
      <c r="A120" t="s">
        <v>2756</v>
      </c>
    </row>
    <row r="121" spans="1:15" ht="16.149999999999999" customHeight="1" x14ac:dyDescent="0.25"/>
    <row r="124" spans="1:15" x14ac:dyDescent="0.25">
      <c r="A124" s="251" t="s">
        <v>2572</v>
      </c>
      <c r="E124" s="251" t="s">
        <v>2572</v>
      </c>
      <c r="K124" s="252" t="s">
        <v>2572</v>
      </c>
      <c r="O124" s="252" t="s">
        <v>2572</v>
      </c>
    </row>
    <row r="125" spans="1:15" x14ac:dyDescent="0.25">
      <c r="E125" t="s">
        <v>2736</v>
      </c>
      <c r="O125" t="s">
        <v>2772</v>
      </c>
    </row>
    <row r="126" spans="1:15" x14ac:dyDescent="0.25">
      <c r="E126" t="s">
        <v>2743</v>
      </c>
    </row>
    <row r="130" spans="1:15" x14ac:dyDescent="0.25">
      <c r="A130" s="252" t="s">
        <v>2573</v>
      </c>
      <c r="E130" s="252" t="s">
        <v>2573</v>
      </c>
      <c r="K130" s="252" t="s">
        <v>2573</v>
      </c>
    </row>
    <row r="131" spans="1:15" x14ac:dyDescent="0.25">
      <c r="A131" t="s">
        <v>2727</v>
      </c>
      <c r="O131" s="252" t="s">
        <v>2573</v>
      </c>
    </row>
    <row r="132" spans="1:15" x14ac:dyDescent="0.25">
      <c r="A132" s="166" t="s">
        <v>2733</v>
      </c>
      <c r="B132" s="166"/>
    </row>
    <row r="133" spans="1:15" x14ac:dyDescent="0.25">
      <c r="A133" t="s">
        <v>2735</v>
      </c>
    </row>
    <row r="137" spans="1:15" x14ac:dyDescent="0.25">
      <c r="A137" s="252" t="s">
        <v>2574</v>
      </c>
      <c r="E137" s="252" t="s">
        <v>2574</v>
      </c>
      <c r="K137" s="252" t="s">
        <v>2574</v>
      </c>
      <c r="O137" s="252" t="s">
        <v>2574</v>
      </c>
    </row>
    <row r="138" spans="1:15" x14ac:dyDescent="0.25">
      <c r="A138" t="s">
        <v>2734</v>
      </c>
      <c r="K138" t="s">
        <v>2745</v>
      </c>
      <c r="O138" s="252"/>
    </row>
    <row r="139" spans="1:15" x14ac:dyDescent="0.25">
      <c r="K139" t="s">
        <v>2746</v>
      </c>
    </row>
    <row r="143" spans="1:15" x14ac:dyDescent="0.25">
      <c r="A143" s="252" t="s">
        <v>2587</v>
      </c>
      <c r="E143" s="252" t="s">
        <v>2587</v>
      </c>
    </row>
    <row r="144" spans="1:15" x14ac:dyDescent="0.25">
      <c r="A144" t="s">
        <v>2741</v>
      </c>
      <c r="E144" s="252"/>
    </row>
    <row r="145" spans="1:15" x14ac:dyDescent="0.25">
      <c r="A145" t="s">
        <v>2742</v>
      </c>
      <c r="K145" s="252" t="s">
        <v>2587</v>
      </c>
      <c r="O145" s="252" t="s">
        <v>2587</v>
      </c>
    </row>
    <row r="150" spans="1:15" x14ac:dyDescent="0.25">
      <c r="A150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3" orientation="portrait" horizontalDpi="300" verticalDpi="300" r:id="rId1"/>
  <rowBreaks count="1" manualBreakCount="1">
    <brk id="7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O150"/>
  <sheetViews>
    <sheetView workbookViewId="0">
      <pane ySplit="1" topLeftCell="A71" activePane="bottomLeft" state="frozen"/>
      <selection pane="bottomLeft" activeCell="M82" sqref="M8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155</v>
      </c>
      <c r="G3" s="24">
        <f>C4+C9+C14+C20+C25+C15</f>
        <v>112</v>
      </c>
      <c r="H3" s="24">
        <f>C5+C10+C16+C17+C21+C26</f>
        <v>106</v>
      </c>
      <c r="I3" s="24">
        <f>C6+C27+C22</f>
        <v>53</v>
      </c>
      <c r="J3" s="170">
        <f>F3+G3+H3+I3</f>
        <v>426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20</v>
      </c>
      <c r="D5" s="5">
        <v>3</v>
      </c>
      <c r="E5" s="5"/>
      <c r="F5" s="5">
        <f>SUM(B8+B12+B3+B19+B24+B13+B28+B29)</f>
        <v>31</v>
      </c>
      <c r="G5" s="5">
        <f>SUM(B4+B9+B15+B14+B20+B25)</f>
        <v>13</v>
      </c>
      <c r="H5" s="5">
        <f>SUM(B5+B10+B16+B17+B21+B26)</f>
        <v>30</v>
      </c>
      <c r="I5" s="5">
        <f>SUM(B6+B29)</f>
        <v>0</v>
      </c>
      <c r="J5" s="5">
        <f>SUM(F5+G5+H5+I5)</f>
        <v>74</v>
      </c>
    </row>
    <row r="6" spans="1:10" x14ac:dyDescent="0.25">
      <c r="A6" s="5">
        <v>141</v>
      </c>
      <c r="B6" s="5"/>
      <c r="C6" s="5">
        <v>20</v>
      </c>
      <c r="D6" s="5">
        <v>2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23</v>
      </c>
      <c r="D8" s="5"/>
      <c r="E8" s="5"/>
      <c r="F8" s="5">
        <f>SUM(D3+D12+D8+D19+D24)</f>
        <v>1</v>
      </c>
      <c r="G8" s="5">
        <f>SUM(D9+D4+D14+D15+D20+D25)</f>
        <v>4</v>
      </c>
      <c r="H8" s="5">
        <f>SUM(D5+D10+D16+D17+D26+D21)</f>
        <v>6</v>
      </c>
      <c r="I8" s="5">
        <f>SUM(D6+D29)</f>
        <v>2</v>
      </c>
      <c r="J8" s="5">
        <f>SUM(F8+G8+H8+I8)</f>
        <v>13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187</v>
      </c>
      <c r="G10" s="5">
        <f>SUM(G3+G5+G8)</f>
        <v>129</v>
      </c>
      <c r="H10" s="5">
        <f>SUM(H3+H5+H8)</f>
        <v>142</v>
      </c>
      <c r="I10" s="5">
        <f>SUM(I3+I5+I8)</f>
        <v>55</v>
      </c>
      <c r="J10" s="94">
        <f>SUM(F10+G10+H10+I10)</f>
        <v>513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23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6</v>
      </c>
      <c r="C14" s="5">
        <v>24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24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21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19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8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23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26</v>
      </c>
      <c r="D32" s="24"/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21</v>
      </c>
      <c r="D33" s="5"/>
      <c r="E33" s="5"/>
      <c r="F33" s="5">
        <f>C32+C41+C42+C49+C50+C57</f>
        <v>147</v>
      </c>
      <c r="G33" s="5">
        <f>SUM(C33+C43+C51+C58+C44)</f>
        <v>109</v>
      </c>
      <c r="H33" s="5">
        <f>SUM(C34+C45+C52+C53+C59)</f>
        <v>81</v>
      </c>
      <c r="I33" s="5">
        <f>SUM(C35+C46+C54+C55+C60)</f>
        <v>99</v>
      </c>
      <c r="J33" s="5">
        <f>SUM(F33:I33)</f>
        <v>436</v>
      </c>
    </row>
    <row r="34" spans="1:10" x14ac:dyDescent="0.25">
      <c r="A34" s="218" t="s">
        <v>100</v>
      </c>
      <c r="B34" s="5"/>
      <c r="C34" s="5">
        <v>18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6</v>
      </c>
      <c r="H35" s="5">
        <f>SUM(B34+B45+B52+B53+B59)</f>
        <v>2</v>
      </c>
      <c r="I35" s="5">
        <f>SUM(B35+B39+B46+B47+B54+B55+B60)</f>
        <v>7</v>
      </c>
      <c r="J35" s="5">
        <f>SUM(F35:I35)</f>
        <v>15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3</v>
      </c>
      <c r="G37" s="5">
        <f>SUM(D33+D43+D51+D58)+D44</f>
        <v>4</v>
      </c>
      <c r="H37" s="5">
        <f>SUM(D34+D45+D52+D53+D59)</f>
        <v>4</v>
      </c>
      <c r="I37" s="5">
        <f>SUM(D35+D46+D47+D54+D55+D60)</f>
        <v>4</v>
      </c>
      <c r="J37" s="5">
        <f>SUM(F37:I37)</f>
        <v>15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150</v>
      </c>
      <c r="G39" s="5">
        <f>SUM(G33+G35+G37)</f>
        <v>119</v>
      </c>
      <c r="H39" s="5">
        <f>SUM(H33+H35+H37)</f>
        <v>87</v>
      </c>
      <c r="I39" s="5">
        <f>SUM(I33+I35+I37)</f>
        <v>110</v>
      </c>
      <c r="J39" s="94">
        <f>SUM(F39:I39)</f>
        <v>466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20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22</v>
      </c>
      <c r="D45" s="5"/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22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21</v>
      </c>
      <c r="D52" s="5">
        <v>1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18</v>
      </c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4</v>
      </c>
      <c r="C55" s="5">
        <v>23</v>
      </c>
      <c r="D55" s="5"/>
      <c r="E55" s="5"/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24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3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29</v>
      </c>
      <c r="C62" s="5"/>
      <c r="D62" s="5"/>
      <c r="E62" s="5"/>
      <c r="F62" s="5">
        <f>SUM(C61+C62)</f>
        <v>25</v>
      </c>
      <c r="G62" s="5">
        <f>SUM(C63+C64)</f>
        <v>24</v>
      </c>
      <c r="H62" s="5">
        <f>SUM(C65+C66)</f>
        <v>45</v>
      </c>
      <c r="I62" s="5">
        <f>SUM(C68+C69)</f>
        <v>44</v>
      </c>
      <c r="J62" s="5">
        <f>SUM(F62:I62)</f>
        <v>138</v>
      </c>
    </row>
    <row r="63" spans="1:14" x14ac:dyDescent="0.25">
      <c r="A63" s="5">
        <v>321</v>
      </c>
      <c r="B63" s="5">
        <v>2</v>
      </c>
      <c r="C63" s="5">
        <v>24</v>
      </c>
      <c r="D63" s="5">
        <v>1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29</v>
      </c>
      <c r="G64" s="5">
        <f>SUM(B63+B64)</f>
        <v>25</v>
      </c>
      <c r="H64" s="5">
        <f>SUM(B65+B66+B67)</f>
        <v>4</v>
      </c>
      <c r="I64" s="5">
        <f>B70</f>
        <v>12</v>
      </c>
      <c r="J64" s="5">
        <f>SUM(F64:I64)</f>
        <v>70</v>
      </c>
      <c r="N64" t="s">
        <v>6</v>
      </c>
    </row>
    <row r="65" spans="1:14" x14ac:dyDescent="0.25">
      <c r="A65" s="5">
        <v>331</v>
      </c>
      <c r="B65" s="5">
        <v>2</v>
      </c>
      <c r="C65" s="5">
        <v>23</v>
      </c>
      <c r="D65" s="5">
        <v>3</v>
      </c>
      <c r="E65" s="135" t="s">
        <v>2649</v>
      </c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2</v>
      </c>
      <c r="H66" s="5">
        <f>SUM(D65+D66+D67)</f>
        <v>3</v>
      </c>
      <c r="I66" s="5">
        <f>SUM(D68+D69)</f>
        <v>1</v>
      </c>
      <c r="J66" s="5">
        <f>SUM(F66:I66)</f>
        <v>6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54</v>
      </c>
      <c r="G68" s="5">
        <f>SUM(G62+G64+G66)</f>
        <v>51</v>
      </c>
      <c r="H68" s="5">
        <f>SUM(H62+H64+H66)</f>
        <v>52</v>
      </c>
      <c r="I68" s="5">
        <f>SUM(I62+I64+I66)</f>
        <v>57</v>
      </c>
      <c r="J68" s="94">
        <f>SUM(F68:I68)</f>
        <v>214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159</v>
      </c>
      <c r="C72" s="176">
        <f>C3+C4+C5+C6+C8+C9+C10+C12+C14+C16+C19+C20+C21+C24+C25+C26+C27+C28+C32+C33+C34+C35+C41+C42+C43+C44+C45+C46+C49+C50+C51+C52+C54+C55+C57+C58+C59+C60+C61+C63+C65+C66+C69+C68+C22+C29</f>
        <v>1000</v>
      </c>
      <c r="D72" s="176">
        <f>D3+D5+D6+D9+D10+D14+D19+D24+D26+D32+D34+D41+D43+D46+D52+D54+D55+D58+D63+D65+D66+D59+D25+D68+D69+D70+D12+D64+D44+D50+D4</f>
        <v>34</v>
      </c>
      <c r="E72" s="165"/>
      <c r="F72" s="176"/>
      <c r="G72" s="165"/>
      <c r="H72" s="165"/>
      <c r="I72" s="165"/>
      <c r="J72" s="176">
        <f>J68+J39+J10</f>
        <v>1193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32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29</v>
      </c>
      <c r="G81" s="165">
        <f>C81+C94</f>
        <v>27</v>
      </c>
      <c r="H81" s="165">
        <f>C84</f>
        <v>15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14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15</v>
      </c>
      <c r="D84" s="96"/>
      <c r="E84" s="96"/>
      <c r="F84" s="96">
        <f>B96+B80+B93</f>
        <v>56</v>
      </c>
      <c r="G84" s="96">
        <f>B82+B83+B94+B97</f>
        <v>58</v>
      </c>
      <c r="H84" s="96">
        <f>B85+B86+B98</f>
        <v>45</v>
      </c>
      <c r="I84" s="96">
        <f>B87+B99</f>
        <v>29</v>
      </c>
      <c r="J84" s="96">
        <f>F84+G84+H84+I84</f>
        <v>188</v>
      </c>
      <c r="K84" s="174"/>
      <c r="L84" s="166"/>
    </row>
    <row r="85" spans="1:12" x14ac:dyDescent="0.25">
      <c r="A85" s="96" t="s">
        <v>1428</v>
      </c>
      <c r="B85" s="96">
        <v>14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85</v>
      </c>
      <c r="G88" s="96">
        <f>G81+G84+G86</f>
        <v>88</v>
      </c>
      <c r="H88" s="96">
        <f>H81+H84+H86</f>
        <v>61</v>
      </c>
      <c r="I88" s="96">
        <f>I84</f>
        <v>29</v>
      </c>
      <c r="J88" s="96">
        <f>F88+G88+H88+I88</f>
        <v>263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14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14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188</v>
      </c>
      <c r="C101" s="179">
        <f>C79+C81+C84+C93+C94</f>
        <v>71</v>
      </c>
      <c r="D101" s="179">
        <f>D97+D86</f>
        <v>4</v>
      </c>
      <c r="E101" s="179" t="s">
        <v>2522</v>
      </c>
      <c r="F101" s="179"/>
      <c r="G101" s="179"/>
      <c r="H101" s="179"/>
      <c r="I101" s="179"/>
      <c r="J101" s="179">
        <f>B101+C101+D101</f>
        <v>263</v>
      </c>
    </row>
    <row r="102" spans="1:15" ht="15.75" thickTop="1" x14ac:dyDescent="0.25">
      <c r="A102" s="24" t="s">
        <v>1802</v>
      </c>
      <c r="B102" s="24">
        <f>B101+B72</f>
        <v>347</v>
      </c>
      <c r="C102" s="24">
        <f>C72+C101</f>
        <v>1071</v>
      </c>
      <c r="D102" s="24">
        <f>D72+D101</f>
        <v>38</v>
      </c>
      <c r="E102" s="24" t="s">
        <v>2566</v>
      </c>
      <c r="F102" s="24"/>
      <c r="G102" s="24"/>
      <c r="H102" s="24"/>
      <c r="I102" s="24"/>
      <c r="J102" s="24">
        <f>J101+J72</f>
        <v>1456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2774</v>
      </c>
    </row>
    <row r="109" spans="1:15" x14ac:dyDescent="0.25">
      <c r="A109" s="258" t="s">
        <v>2775</v>
      </c>
    </row>
    <row r="110" spans="1:15" x14ac:dyDescent="0.25">
      <c r="A110" t="s">
        <v>2776</v>
      </c>
    </row>
    <row r="111" spans="1:15" x14ac:dyDescent="0.25">
      <c r="A111" t="s">
        <v>2779</v>
      </c>
    </row>
    <row r="112" spans="1:15" x14ac:dyDescent="0.25">
      <c r="A112" t="s">
        <v>2781</v>
      </c>
    </row>
    <row r="113" spans="1:15" x14ac:dyDescent="0.25">
      <c r="A113" t="s">
        <v>2782</v>
      </c>
    </row>
    <row r="114" spans="1:15" x14ac:dyDescent="0.25">
      <c r="A114" t="s">
        <v>2783</v>
      </c>
    </row>
    <row r="115" spans="1:15" x14ac:dyDescent="0.25">
      <c r="A115" t="s">
        <v>2742</v>
      </c>
    </row>
    <row r="116" spans="1:15" x14ac:dyDescent="0.25">
      <c r="A116" t="s">
        <v>2784</v>
      </c>
    </row>
    <row r="117" spans="1:15" x14ac:dyDescent="0.25">
      <c r="A117" t="s">
        <v>2785</v>
      </c>
    </row>
    <row r="118" spans="1:15" x14ac:dyDescent="0.25">
      <c r="A118" t="s">
        <v>2786</v>
      </c>
    </row>
    <row r="119" spans="1:15" ht="16.149999999999999" customHeight="1" x14ac:dyDescent="0.25"/>
    <row r="120" spans="1:15" ht="16.149999999999999" customHeight="1" x14ac:dyDescent="0.25"/>
    <row r="121" spans="1:15" ht="16.149999999999999" customHeight="1" x14ac:dyDescent="0.25"/>
    <row r="124" spans="1:15" x14ac:dyDescent="0.25">
      <c r="A124" s="251" t="s">
        <v>2572</v>
      </c>
      <c r="E124" s="251" t="s">
        <v>2572</v>
      </c>
      <c r="K124" s="252" t="s">
        <v>2572</v>
      </c>
      <c r="O124" s="252" t="s">
        <v>2572</v>
      </c>
    </row>
    <row r="130" spans="1:15" x14ac:dyDescent="0.25">
      <c r="A130" s="252" t="s">
        <v>2573</v>
      </c>
      <c r="E130" s="252" t="s">
        <v>2573</v>
      </c>
      <c r="K130" s="252" t="s">
        <v>2573</v>
      </c>
    </row>
    <row r="131" spans="1:15" x14ac:dyDescent="0.25">
      <c r="A131" t="s">
        <v>2780</v>
      </c>
      <c r="E131" s="166" t="s">
        <v>2787</v>
      </c>
      <c r="O131" s="252" t="s">
        <v>2573</v>
      </c>
    </row>
    <row r="132" spans="1:15" x14ac:dyDescent="0.25">
      <c r="A132" s="166"/>
      <c r="B132" s="166"/>
    </row>
    <row r="137" spans="1:15" x14ac:dyDescent="0.25">
      <c r="A137" s="252" t="s">
        <v>2574</v>
      </c>
      <c r="E137" s="252" t="s">
        <v>2574</v>
      </c>
      <c r="K137" s="252" t="s">
        <v>2574</v>
      </c>
      <c r="O137" s="252" t="s">
        <v>2574</v>
      </c>
    </row>
    <row r="138" spans="1:15" x14ac:dyDescent="0.25">
      <c r="A138" t="s">
        <v>2791</v>
      </c>
      <c r="K138" t="s">
        <v>2792</v>
      </c>
      <c r="O138" s="252"/>
    </row>
    <row r="139" spans="1:15" x14ac:dyDescent="0.25">
      <c r="K139" t="s">
        <v>2793</v>
      </c>
    </row>
    <row r="140" spans="1:15" x14ac:dyDescent="0.25">
      <c r="K140" t="s">
        <v>2794</v>
      </c>
    </row>
    <row r="141" spans="1:15" x14ac:dyDescent="0.25">
      <c r="K141" t="s">
        <v>2795</v>
      </c>
    </row>
    <row r="142" spans="1:15" x14ac:dyDescent="0.25">
      <c r="K142" t="s">
        <v>2796</v>
      </c>
    </row>
    <row r="143" spans="1:15" x14ac:dyDescent="0.25">
      <c r="A143" s="252" t="s">
        <v>2587</v>
      </c>
      <c r="E143" s="252" t="s">
        <v>2587</v>
      </c>
    </row>
    <row r="144" spans="1:15" x14ac:dyDescent="0.25">
      <c r="E144" t="s">
        <v>2790</v>
      </c>
    </row>
    <row r="145" spans="1:15" x14ac:dyDescent="0.25">
      <c r="K145" s="252" t="s">
        <v>2587</v>
      </c>
      <c r="O145" s="252" t="s">
        <v>2587</v>
      </c>
    </row>
    <row r="150" spans="1:15" x14ac:dyDescent="0.25">
      <c r="A150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3" orientation="portrait" horizontalDpi="300" verticalDpi="300" r:id="rId1"/>
  <rowBreaks count="1" manualBreakCount="1">
    <brk id="7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O150"/>
  <sheetViews>
    <sheetView workbookViewId="0">
      <pane ySplit="1" topLeftCell="A62" activePane="bottomLeft" state="frozen"/>
      <selection pane="bottomLeft" activeCell="F130" sqref="F130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154</v>
      </c>
      <c r="G3" s="24">
        <f>C4+C9+C14+C20+C25+C15</f>
        <v>112</v>
      </c>
      <c r="H3" s="24">
        <f>C5+C10+C16+C17+C21+C26</f>
        <v>104</v>
      </c>
      <c r="I3" s="24">
        <f>C6+C27+C22</f>
        <v>53</v>
      </c>
      <c r="J3" s="170">
        <f>F3+G3+H3+I3</f>
        <v>423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18</v>
      </c>
      <c r="D5" s="5">
        <v>4</v>
      </c>
      <c r="E5" s="5"/>
      <c r="F5" s="5">
        <f>SUM(B8+B12+B3+B19+B24+B13+B28+B29)</f>
        <v>31</v>
      </c>
      <c r="G5" s="5">
        <f>SUM(B4+B9+B15+B14+B20+B25)</f>
        <v>13</v>
      </c>
      <c r="H5" s="5">
        <f>SUM(B5+B10+B16+B17+B21+B26)</f>
        <v>30</v>
      </c>
      <c r="I5" s="5">
        <f>SUM(B6+B29)</f>
        <v>0</v>
      </c>
      <c r="J5" s="5">
        <f>SUM(F5+G5+H5+I5)</f>
        <v>74</v>
      </c>
    </row>
    <row r="6" spans="1:10" x14ac:dyDescent="0.25">
      <c r="A6" s="5">
        <v>141</v>
      </c>
      <c r="B6" s="5"/>
      <c r="C6" s="5">
        <v>20</v>
      </c>
      <c r="D6" s="5">
        <v>1</v>
      </c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23</v>
      </c>
      <c r="D8" s="5"/>
      <c r="E8" s="5"/>
      <c r="F8" s="5">
        <f>SUM(D3+D12+D8+D19+D24)</f>
        <v>1</v>
      </c>
      <c r="G8" s="5">
        <f>SUM(D9+D4+D14+D15+D20+D25)</f>
        <v>4</v>
      </c>
      <c r="H8" s="5">
        <f>SUM(D5+D10+D16+D17+D26+D21)</f>
        <v>7</v>
      </c>
      <c r="I8" s="5">
        <f>SUM(D6+D29)</f>
        <v>1</v>
      </c>
      <c r="J8" s="5">
        <f>SUM(F8+G8+H8+I8)</f>
        <v>13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186</v>
      </c>
      <c r="G10" s="5">
        <f>SUM(G3+G5+G8)</f>
        <v>129</v>
      </c>
      <c r="H10" s="5">
        <f>SUM(H3+H5+H8)</f>
        <v>141</v>
      </c>
      <c r="I10" s="5">
        <f>SUM(I3+I5+I8)</f>
        <v>54</v>
      </c>
      <c r="J10" s="94">
        <f>SUM(F10+G10+H10+I10)</f>
        <v>510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22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6</v>
      </c>
      <c r="C14" s="5">
        <v>24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24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20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19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18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9</v>
      </c>
      <c r="C28" s="108">
        <v>15</v>
      </c>
      <c r="D28" s="108"/>
      <c r="E28" s="108"/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23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26</v>
      </c>
      <c r="D32" s="24"/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20</v>
      </c>
      <c r="D33" s="5">
        <v>1</v>
      </c>
      <c r="E33" s="5"/>
      <c r="F33" s="5">
        <f>C32+C41+C42+C49+C50+C57</f>
        <v>147</v>
      </c>
      <c r="G33" s="5">
        <f>SUM(C33+C43+C51+C58+C44)</f>
        <v>108</v>
      </c>
      <c r="H33" s="5">
        <f>SUM(C34+C45+C52+C53+C59)</f>
        <v>79</v>
      </c>
      <c r="I33" s="5">
        <f>SUM(C35+C46+C54+C55+C60)</f>
        <v>99</v>
      </c>
      <c r="J33" s="5">
        <f>SUM(F33:I33)</f>
        <v>433</v>
      </c>
    </row>
    <row r="34" spans="1:10" x14ac:dyDescent="0.25">
      <c r="A34" s="218" t="s">
        <v>100</v>
      </c>
      <c r="B34" s="5"/>
      <c r="C34" s="5">
        <v>18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6</v>
      </c>
      <c r="J35" s="5">
        <f>SUM(F35:I35)</f>
        <v>13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3</v>
      </c>
      <c r="G37" s="5">
        <f>SUM(D33+D43+D51+D58)+D44</f>
        <v>5</v>
      </c>
      <c r="H37" s="5">
        <f>SUM(D34+D45+D52+D53+D59)</f>
        <v>6</v>
      </c>
      <c r="I37" s="5">
        <f>SUM(D35+D46+D47+D54+D55+D60)</f>
        <v>5</v>
      </c>
      <c r="J37" s="5">
        <f>SUM(F37:I37)</f>
        <v>19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150</v>
      </c>
      <c r="G39" s="5">
        <f>SUM(G33+G35+G37)</f>
        <v>118</v>
      </c>
      <c r="H39" s="5">
        <f>SUM(H33+H35+H37)</f>
        <v>87</v>
      </c>
      <c r="I39" s="5">
        <f>SUM(I33+I35+I37)</f>
        <v>110</v>
      </c>
      <c r="J39" s="94">
        <f>SUM(F39:I39)</f>
        <v>465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20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21</v>
      </c>
      <c r="D45" s="5">
        <v>1</v>
      </c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22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20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18</v>
      </c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3</v>
      </c>
      <c r="C55" s="5">
        <v>23</v>
      </c>
      <c r="D55" s="5">
        <v>1</v>
      </c>
      <c r="E55" s="135" t="s">
        <v>2811</v>
      </c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24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2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28</v>
      </c>
      <c r="C62" s="5"/>
      <c r="D62" s="5"/>
      <c r="E62" s="5"/>
      <c r="F62" s="5">
        <f>SUM(C61+C62)</f>
        <v>25</v>
      </c>
      <c r="G62" s="5">
        <f>SUM(C63+C64)</f>
        <v>23</v>
      </c>
      <c r="H62" s="5">
        <f>SUM(C65+C66)</f>
        <v>44</v>
      </c>
      <c r="I62" s="5">
        <f>SUM(C68+C69)</f>
        <v>44</v>
      </c>
      <c r="J62" s="5">
        <f>SUM(F62:I62)</f>
        <v>136</v>
      </c>
    </row>
    <row r="63" spans="1:14" x14ac:dyDescent="0.25">
      <c r="A63" s="5">
        <v>321</v>
      </c>
      <c r="B63" s="5">
        <v>2</v>
      </c>
      <c r="C63" s="5">
        <v>23</v>
      </c>
      <c r="D63" s="5">
        <v>2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23</v>
      </c>
      <c r="C64" s="5"/>
      <c r="D64" s="5">
        <v>1</v>
      </c>
      <c r="E64" s="135" t="s">
        <v>2649</v>
      </c>
      <c r="F64" s="5">
        <f>SUM(B61+B62)</f>
        <v>28</v>
      </c>
      <c r="G64" s="5">
        <f>SUM(B63+B64)</f>
        <v>25</v>
      </c>
      <c r="H64" s="5">
        <f>SUM(B65+B66+B67)</f>
        <v>4</v>
      </c>
      <c r="I64" s="5">
        <f>B70</f>
        <v>12</v>
      </c>
      <c r="J64" s="5">
        <f>SUM(F64:I64)</f>
        <v>69</v>
      </c>
      <c r="N64" t="s">
        <v>6</v>
      </c>
    </row>
    <row r="65" spans="1:14" x14ac:dyDescent="0.25">
      <c r="A65" s="5">
        <v>331</v>
      </c>
      <c r="B65" s="5">
        <v>2</v>
      </c>
      <c r="C65" s="5">
        <v>22</v>
      </c>
      <c r="D65" s="5">
        <v>3</v>
      </c>
      <c r="E65" s="135" t="s">
        <v>2649</v>
      </c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22</v>
      </c>
      <c r="D66" s="5"/>
      <c r="E66" s="5"/>
      <c r="F66" s="5">
        <f>SUM(D61+D62)</f>
        <v>0</v>
      </c>
      <c r="G66" s="5">
        <f>SUM(D63+D64)</f>
        <v>3</v>
      </c>
      <c r="H66" s="5">
        <f>SUM(D65+D66+D67)</f>
        <v>3</v>
      </c>
      <c r="I66" s="5">
        <f>SUM(D68+D69)</f>
        <v>1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53</v>
      </c>
      <c r="G68" s="5">
        <f>SUM(G62+G64+G66)</f>
        <v>51</v>
      </c>
      <c r="H68" s="5">
        <f>SUM(H62+H64+H66)</f>
        <v>51</v>
      </c>
      <c r="I68" s="5">
        <f>SUM(I62+I64+I66)</f>
        <v>57</v>
      </c>
      <c r="J68" s="94">
        <f>SUM(F68:I68)</f>
        <v>212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156</v>
      </c>
      <c r="C72" s="176">
        <f>C3+C4+C5+C6+C8+C9+C10+C12+C14+C16+C19+C20+C21+C24+C25+C26+C27+C28+C32+C33+C34+C35+C41+C42+C43+C44+C45+C46+C49+C50+C51+C52+C54+C55+C57+C58+C59+C60+C61+C63+C65+C66+C69+C68+C22+C29</f>
        <v>992</v>
      </c>
      <c r="D72" s="176">
        <f>D3+D5+D6+D9+D10+D14+D19+D24+D26+D32+D34+D41+D43+D46+D52+D54+D55+D58+D63+D65+D66+D59+D25+D68+D69+D70+D12+D64+D44+D50+D4+D33+D45</f>
        <v>39</v>
      </c>
      <c r="E72" s="165"/>
      <c r="F72" s="176"/>
      <c r="G72" s="165"/>
      <c r="H72" s="165"/>
      <c r="I72" s="165"/>
      <c r="J72" s="176">
        <f>J68+J39+J10</f>
        <v>1187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32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29</v>
      </c>
      <c r="G81" s="165">
        <f>C81+C94</f>
        <v>27</v>
      </c>
      <c r="H81" s="165">
        <f>C84</f>
        <v>15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14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15</v>
      </c>
      <c r="D84" s="96"/>
      <c r="E84" s="96"/>
      <c r="F84" s="96">
        <f>B96+B80+B93</f>
        <v>56</v>
      </c>
      <c r="G84" s="96">
        <f>B82+B83+B94+B97</f>
        <v>58</v>
      </c>
      <c r="H84" s="96">
        <f>B85+B86+B98</f>
        <v>45</v>
      </c>
      <c r="I84" s="96">
        <f>B87+B99</f>
        <v>29</v>
      </c>
      <c r="J84" s="96">
        <f>F84+G84+H84+I84</f>
        <v>188</v>
      </c>
      <c r="K84" s="174"/>
      <c r="L84" s="166"/>
    </row>
    <row r="85" spans="1:12" x14ac:dyDescent="0.25">
      <c r="A85" s="96" t="s">
        <v>1428</v>
      </c>
      <c r="B85" s="96">
        <v>14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>
        <v>1</v>
      </c>
      <c r="E86" s="254" t="s">
        <v>2194</v>
      </c>
      <c r="F86" s="96"/>
      <c r="G86" s="96">
        <f>D97</f>
        <v>3</v>
      </c>
      <c r="H86" s="96">
        <f>D86</f>
        <v>1</v>
      </c>
      <c r="I86" s="96"/>
      <c r="J86" s="96">
        <f>G86+H86+I86</f>
        <v>4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85</v>
      </c>
      <c r="G88" s="96">
        <f>G81+G84+G86</f>
        <v>88</v>
      </c>
      <c r="H88" s="96">
        <f>H81+H84+H86</f>
        <v>61</v>
      </c>
      <c r="I88" s="96">
        <f>I84</f>
        <v>29</v>
      </c>
      <c r="J88" s="96">
        <f>F88+G88+H88+I88</f>
        <v>263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14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14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188</v>
      </c>
      <c r="C101" s="179">
        <f>C79+C81+C84+C93+C94</f>
        <v>71</v>
      </c>
      <c r="D101" s="179">
        <f>D97+D86</f>
        <v>4</v>
      </c>
      <c r="E101" s="179" t="s">
        <v>2522</v>
      </c>
      <c r="F101" s="179"/>
      <c r="G101" s="179"/>
      <c r="H101" s="179"/>
      <c r="I101" s="179"/>
      <c r="J101" s="179">
        <f>B101+C101+D101</f>
        <v>263</v>
      </c>
    </row>
    <row r="102" spans="1:15" ht="15.75" thickTop="1" x14ac:dyDescent="0.25">
      <c r="A102" s="24" t="s">
        <v>1802</v>
      </c>
      <c r="B102" s="24">
        <f>B101+B72</f>
        <v>344</v>
      </c>
      <c r="C102" s="24">
        <f>C72+C101</f>
        <v>1063</v>
      </c>
      <c r="D102" s="24">
        <f>D72+D101</f>
        <v>43</v>
      </c>
      <c r="E102" s="24" t="s">
        <v>2566</v>
      </c>
      <c r="F102" s="24"/>
      <c r="G102" s="24"/>
      <c r="H102" s="24"/>
      <c r="I102" s="24"/>
      <c r="J102" s="24">
        <f>J101+J72</f>
        <v>1450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2800</v>
      </c>
      <c r="E108" t="s">
        <v>2799</v>
      </c>
    </row>
    <row r="109" spans="1:15" x14ac:dyDescent="0.25">
      <c r="A109" s="258" t="s">
        <v>2806</v>
      </c>
      <c r="E109" t="s">
        <v>2814</v>
      </c>
    </row>
    <row r="110" spans="1:15" x14ac:dyDescent="0.25">
      <c r="A110" t="s">
        <v>2819</v>
      </c>
      <c r="E110" t="s">
        <v>2817</v>
      </c>
    </row>
    <row r="111" spans="1:15" x14ac:dyDescent="0.25">
      <c r="A111" t="s">
        <v>2821</v>
      </c>
    </row>
    <row r="119" spans="1:15" ht="16.149999999999999" customHeight="1" x14ac:dyDescent="0.25"/>
    <row r="120" spans="1:15" ht="16.149999999999999" customHeight="1" x14ac:dyDescent="0.25"/>
    <row r="121" spans="1:15" ht="16.149999999999999" customHeight="1" x14ac:dyDescent="0.25"/>
    <row r="124" spans="1:15" x14ac:dyDescent="0.25">
      <c r="A124" s="251" t="s">
        <v>2572</v>
      </c>
      <c r="E124" s="251" t="s">
        <v>2572</v>
      </c>
      <c r="K124" s="252" t="s">
        <v>2572</v>
      </c>
      <c r="O124" s="252" t="s">
        <v>2572</v>
      </c>
    </row>
    <row r="125" spans="1:15" x14ac:dyDescent="0.25">
      <c r="E125" t="s">
        <v>2820</v>
      </c>
    </row>
    <row r="130" spans="1:15" x14ac:dyDescent="0.25">
      <c r="A130" s="252" t="s">
        <v>2573</v>
      </c>
      <c r="E130" s="252" t="s">
        <v>2573</v>
      </c>
      <c r="K130" s="252" t="s">
        <v>2573</v>
      </c>
    </row>
    <row r="131" spans="1:15" x14ac:dyDescent="0.25">
      <c r="A131" t="s">
        <v>2798</v>
      </c>
      <c r="E131" t="s">
        <v>2807</v>
      </c>
      <c r="O131" s="252" t="s">
        <v>2573</v>
      </c>
    </row>
    <row r="132" spans="1:15" x14ac:dyDescent="0.25">
      <c r="A132" s="166" t="s">
        <v>2801</v>
      </c>
      <c r="B132" s="166"/>
    </row>
    <row r="133" spans="1:15" x14ac:dyDescent="0.25">
      <c r="A133" t="s">
        <v>2808</v>
      </c>
    </row>
    <row r="134" spans="1:15" x14ac:dyDescent="0.25">
      <c r="A134" t="s">
        <v>2813</v>
      </c>
    </row>
    <row r="135" spans="1:15" x14ac:dyDescent="0.25">
      <c r="A135" t="s">
        <v>2818</v>
      </c>
    </row>
    <row r="137" spans="1:15" x14ac:dyDescent="0.25">
      <c r="A137" s="252" t="s">
        <v>2574</v>
      </c>
      <c r="E137" s="252" t="s">
        <v>2574</v>
      </c>
      <c r="K137" s="252" t="s">
        <v>2574</v>
      </c>
      <c r="O137" s="252" t="s">
        <v>2574</v>
      </c>
    </row>
    <row r="138" spans="1:15" x14ac:dyDescent="0.25">
      <c r="O138" s="252"/>
    </row>
    <row r="143" spans="1:15" x14ac:dyDescent="0.25">
      <c r="A143" s="252" t="s">
        <v>2587</v>
      </c>
      <c r="E143" s="252" t="s">
        <v>2587</v>
      </c>
    </row>
    <row r="145" spans="1:15" x14ac:dyDescent="0.25">
      <c r="K145" s="252" t="s">
        <v>2587</v>
      </c>
      <c r="O145" s="252" t="s">
        <v>2587</v>
      </c>
    </row>
    <row r="150" spans="1:15" x14ac:dyDescent="0.25">
      <c r="A150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3" orientation="portrait" horizontalDpi="300" verticalDpi="300" r:id="rId1"/>
  <rowBreaks count="1" manualBreakCount="1">
    <brk id="7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H51"/>
  <sheetViews>
    <sheetView topLeftCell="A25" workbookViewId="0">
      <selection activeCell="O48" sqref="O48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259">
        <v>1</v>
      </c>
      <c r="B2" s="158" t="s">
        <v>400</v>
      </c>
      <c r="C2" s="221">
        <v>221</v>
      </c>
      <c r="D2" s="221" t="s">
        <v>2549</v>
      </c>
      <c r="E2" s="221">
        <v>152</v>
      </c>
      <c r="F2" s="222">
        <v>42976</v>
      </c>
      <c r="G2" s="221" t="s">
        <v>1846</v>
      </c>
      <c r="H2" s="184"/>
    </row>
    <row r="3" spans="1:8" x14ac:dyDescent="0.25">
      <c r="A3" s="158">
        <v>2</v>
      </c>
      <c r="B3" s="158" t="s">
        <v>1942</v>
      </c>
      <c r="C3" s="221">
        <v>231</v>
      </c>
      <c r="D3" s="221" t="s">
        <v>2086</v>
      </c>
      <c r="E3" s="221">
        <v>89</v>
      </c>
      <c r="F3" s="222">
        <v>42873</v>
      </c>
      <c r="G3" s="221" t="s">
        <v>1846</v>
      </c>
      <c r="H3" s="184" t="s">
        <v>2805</v>
      </c>
    </row>
    <row r="4" spans="1:8" x14ac:dyDescent="0.25">
      <c r="A4" s="158">
        <v>3</v>
      </c>
      <c r="B4" s="158" t="s">
        <v>1900</v>
      </c>
      <c r="C4" s="36">
        <v>231</v>
      </c>
      <c r="D4" s="36" t="s">
        <v>1901</v>
      </c>
      <c r="E4" s="36">
        <v>303</v>
      </c>
      <c r="F4" s="28">
        <v>42696</v>
      </c>
      <c r="G4" s="36" t="s">
        <v>1846</v>
      </c>
      <c r="H4" s="186"/>
    </row>
    <row r="5" spans="1:8" x14ac:dyDescent="0.25">
      <c r="A5" s="158">
        <v>4</v>
      </c>
      <c r="B5" s="158" t="s">
        <v>2607</v>
      </c>
      <c r="C5" s="221">
        <v>711</v>
      </c>
      <c r="D5" s="221" t="s">
        <v>1909</v>
      </c>
      <c r="E5" s="221">
        <v>309</v>
      </c>
      <c r="F5" s="229">
        <v>42705</v>
      </c>
      <c r="G5" s="230" t="s">
        <v>1846</v>
      </c>
      <c r="H5" s="186" t="s">
        <v>2608</v>
      </c>
    </row>
    <row r="6" spans="1:8" x14ac:dyDescent="0.25">
      <c r="A6" s="158">
        <v>5</v>
      </c>
      <c r="B6" s="233" t="s">
        <v>631</v>
      </c>
      <c r="C6" s="225">
        <v>921</v>
      </c>
      <c r="D6" s="36" t="s">
        <v>2020</v>
      </c>
      <c r="E6" s="36">
        <v>51</v>
      </c>
      <c r="F6" s="28">
        <v>42816</v>
      </c>
      <c r="G6" s="234" t="s">
        <v>2194</v>
      </c>
      <c r="H6" t="s">
        <v>2773</v>
      </c>
    </row>
    <row r="7" spans="1:8" x14ac:dyDescent="0.25">
      <c r="A7" s="104">
        <v>6</v>
      </c>
      <c r="B7" s="104" t="s">
        <v>697</v>
      </c>
      <c r="C7" s="241" t="s">
        <v>1305</v>
      </c>
      <c r="D7" s="181" t="s">
        <v>2118</v>
      </c>
      <c r="E7" s="181">
        <v>108</v>
      </c>
      <c r="F7" s="182">
        <v>42901</v>
      </c>
      <c r="G7" s="242" t="s">
        <v>2194</v>
      </c>
    </row>
    <row r="8" spans="1:8" x14ac:dyDescent="0.25">
      <c r="A8" s="158">
        <v>7</v>
      </c>
      <c r="B8" s="158" t="s">
        <v>2548</v>
      </c>
      <c r="C8" s="225">
        <v>131</v>
      </c>
      <c r="D8" s="36" t="s">
        <v>2549</v>
      </c>
      <c r="E8" s="36">
        <v>174</v>
      </c>
      <c r="F8" s="28">
        <v>42997</v>
      </c>
      <c r="G8" s="225" t="s">
        <v>1846</v>
      </c>
    </row>
    <row r="9" spans="1:8" x14ac:dyDescent="0.25">
      <c r="A9" s="158">
        <v>8</v>
      </c>
      <c r="B9" s="158" t="s">
        <v>2551</v>
      </c>
      <c r="C9" s="225">
        <v>711</v>
      </c>
      <c r="D9" s="36" t="s">
        <v>2552</v>
      </c>
      <c r="E9" s="36">
        <v>201</v>
      </c>
      <c r="F9" s="28">
        <v>43003</v>
      </c>
      <c r="G9" s="225" t="s">
        <v>1846</v>
      </c>
    </row>
    <row r="10" spans="1:8" x14ac:dyDescent="0.25">
      <c r="A10" s="158">
        <v>9</v>
      </c>
      <c r="B10" s="158" t="s">
        <v>625</v>
      </c>
      <c r="C10" s="225">
        <v>931</v>
      </c>
      <c r="D10" s="36" t="s">
        <v>2549</v>
      </c>
      <c r="E10" s="36">
        <v>155</v>
      </c>
      <c r="F10" s="28">
        <v>42979</v>
      </c>
      <c r="G10" s="225" t="s">
        <v>1846</v>
      </c>
    </row>
    <row r="11" spans="1:8" x14ac:dyDescent="0.25">
      <c r="A11" s="158">
        <v>10</v>
      </c>
      <c r="B11" s="158" t="s">
        <v>2553</v>
      </c>
      <c r="C11" s="225">
        <v>931</v>
      </c>
      <c r="D11" s="36" t="s">
        <v>2554</v>
      </c>
      <c r="E11" s="36">
        <v>195</v>
      </c>
      <c r="F11" s="28">
        <v>42997</v>
      </c>
      <c r="G11" s="225" t="s">
        <v>1846</v>
      </c>
    </row>
    <row r="12" spans="1:8" x14ac:dyDescent="0.25">
      <c r="A12" s="104">
        <v>11</v>
      </c>
      <c r="B12" s="104" t="s">
        <v>2033</v>
      </c>
      <c r="C12" s="239" t="s">
        <v>1305</v>
      </c>
      <c r="D12" s="181" t="s">
        <v>2555</v>
      </c>
      <c r="E12" s="181">
        <v>218</v>
      </c>
      <c r="F12" s="182">
        <v>43014</v>
      </c>
      <c r="G12" s="240" t="s">
        <v>2194</v>
      </c>
    </row>
    <row r="13" spans="1:8" x14ac:dyDescent="0.25">
      <c r="A13" s="104">
        <v>12</v>
      </c>
      <c r="B13" s="104" t="s">
        <v>1618</v>
      </c>
      <c r="C13" s="239" t="s">
        <v>2556</v>
      </c>
      <c r="D13" s="181" t="s">
        <v>2557</v>
      </c>
      <c r="E13" s="181">
        <v>207</v>
      </c>
      <c r="F13" s="182">
        <v>43010</v>
      </c>
      <c r="G13" s="240" t="s">
        <v>2194</v>
      </c>
    </row>
    <row r="14" spans="1:8" x14ac:dyDescent="0.25">
      <c r="A14" s="158">
        <v>13</v>
      </c>
      <c r="B14" s="158" t="s">
        <v>2550</v>
      </c>
      <c r="C14" s="225">
        <v>521</v>
      </c>
      <c r="D14" s="36" t="s">
        <v>2549</v>
      </c>
      <c r="E14" s="36">
        <v>166</v>
      </c>
      <c r="F14" s="28">
        <v>42979</v>
      </c>
      <c r="G14" s="225" t="s">
        <v>1846</v>
      </c>
    </row>
    <row r="15" spans="1:8" x14ac:dyDescent="0.25">
      <c r="A15" s="158">
        <v>14</v>
      </c>
      <c r="B15" s="158" t="s">
        <v>2561</v>
      </c>
      <c r="C15" s="225">
        <v>341</v>
      </c>
      <c r="D15" s="36" t="s">
        <v>2562</v>
      </c>
      <c r="E15" s="36">
        <v>234</v>
      </c>
      <c r="F15" s="28">
        <v>43035</v>
      </c>
      <c r="G15" s="225" t="s">
        <v>1846</v>
      </c>
    </row>
    <row r="16" spans="1:8" x14ac:dyDescent="0.25">
      <c r="A16" s="158">
        <v>15</v>
      </c>
      <c r="B16" s="158" t="s">
        <v>1243</v>
      </c>
      <c r="C16" s="225">
        <v>131</v>
      </c>
      <c r="D16" s="36" t="s">
        <v>2560</v>
      </c>
      <c r="E16" s="36">
        <v>233</v>
      </c>
      <c r="F16" s="28">
        <v>43035</v>
      </c>
      <c r="G16" s="225" t="s">
        <v>1846</v>
      </c>
      <c r="H16" s="252"/>
    </row>
    <row r="17" spans="1:7" x14ac:dyDescent="0.25">
      <c r="A17" s="158">
        <v>16</v>
      </c>
      <c r="B17" s="158" t="s">
        <v>686</v>
      </c>
      <c r="C17" s="225">
        <v>331</v>
      </c>
      <c r="D17" s="36" t="s">
        <v>2606</v>
      </c>
      <c r="E17" s="36">
        <v>254</v>
      </c>
      <c r="F17" s="28">
        <v>43053</v>
      </c>
      <c r="G17" s="225" t="s">
        <v>1846</v>
      </c>
    </row>
    <row r="18" spans="1:7" x14ac:dyDescent="0.25">
      <c r="A18" s="158">
        <v>17</v>
      </c>
      <c r="B18" s="158" t="s">
        <v>2591</v>
      </c>
      <c r="C18" s="225">
        <v>411</v>
      </c>
      <c r="D18" s="36" t="s">
        <v>2592</v>
      </c>
      <c r="E18" s="36">
        <v>244</v>
      </c>
      <c r="F18" s="28">
        <v>43048</v>
      </c>
      <c r="G18" s="225" t="s">
        <v>1846</v>
      </c>
    </row>
    <row r="19" spans="1:7" x14ac:dyDescent="0.25">
      <c r="A19" s="158">
        <v>18</v>
      </c>
      <c r="B19" s="158" t="s">
        <v>676</v>
      </c>
      <c r="C19" s="225">
        <v>331</v>
      </c>
      <c r="D19" s="36" t="s">
        <v>2635</v>
      </c>
      <c r="E19" s="36">
        <v>271</v>
      </c>
      <c r="F19" s="28">
        <v>43070</v>
      </c>
      <c r="G19" s="225" t="s">
        <v>1846</v>
      </c>
    </row>
    <row r="20" spans="1:7" x14ac:dyDescent="0.25">
      <c r="A20" s="158">
        <v>19</v>
      </c>
      <c r="B20" s="158" t="s">
        <v>2636</v>
      </c>
      <c r="C20" s="225">
        <v>841</v>
      </c>
      <c r="D20" s="36" t="s">
        <v>2118</v>
      </c>
      <c r="E20" s="36"/>
      <c r="F20" s="28">
        <v>43073</v>
      </c>
      <c r="G20" s="225" t="s">
        <v>1846</v>
      </c>
    </row>
    <row r="21" spans="1:7" x14ac:dyDescent="0.25">
      <c r="A21" s="158">
        <v>20</v>
      </c>
      <c r="B21" s="158" t="s">
        <v>2647</v>
      </c>
      <c r="C21" s="225">
        <v>322</v>
      </c>
      <c r="D21" s="36" t="s">
        <v>2549</v>
      </c>
      <c r="E21" s="36">
        <v>285</v>
      </c>
      <c r="F21" s="28">
        <v>43082</v>
      </c>
      <c r="G21" s="234" t="s">
        <v>2194</v>
      </c>
    </row>
    <row r="22" spans="1:7" x14ac:dyDescent="0.25">
      <c r="A22" s="158">
        <v>21</v>
      </c>
      <c r="B22" s="158" t="s">
        <v>2652</v>
      </c>
      <c r="C22" s="225">
        <v>841</v>
      </c>
      <c r="D22" s="36" t="s">
        <v>2653</v>
      </c>
      <c r="E22" s="36">
        <v>287</v>
      </c>
      <c r="F22" s="28">
        <v>43088</v>
      </c>
      <c r="G22" s="225" t="s">
        <v>1846</v>
      </c>
    </row>
    <row r="23" spans="1:7" x14ac:dyDescent="0.25">
      <c r="A23" s="158">
        <v>22</v>
      </c>
      <c r="B23" s="158" t="s">
        <v>575</v>
      </c>
      <c r="C23" s="225">
        <v>722</v>
      </c>
      <c r="D23" s="36" t="s">
        <v>2655</v>
      </c>
      <c r="E23" s="36">
        <v>288</v>
      </c>
      <c r="F23" s="28">
        <v>43090</v>
      </c>
      <c r="G23" s="225" t="s">
        <v>1846</v>
      </c>
    </row>
    <row r="24" spans="1:7" x14ac:dyDescent="0.25">
      <c r="A24" s="158">
        <v>23</v>
      </c>
      <c r="B24" s="158" t="s">
        <v>540</v>
      </c>
      <c r="C24" s="225">
        <v>721</v>
      </c>
      <c r="D24" s="36" t="s">
        <v>2656</v>
      </c>
      <c r="E24" s="36">
        <v>289</v>
      </c>
      <c r="F24" s="28">
        <v>43094</v>
      </c>
      <c r="G24" s="234" t="s">
        <v>2194</v>
      </c>
    </row>
    <row r="25" spans="1:7" x14ac:dyDescent="0.25">
      <c r="A25" s="158">
        <v>24</v>
      </c>
      <c r="B25" s="158" t="s">
        <v>887</v>
      </c>
      <c r="C25" s="225">
        <v>741</v>
      </c>
      <c r="D25" s="36" t="s">
        <v>2669</v>
      </c>
      <c r="E25" s="36">
        <v>294</v>
      </c>
      <c r="F25" s="28">
        <v>43097</v>
      </c>
      <c r="G25" s="256" t="s">
        <v>1846</v>
      </c>
    </row>
    <row r="26" spans="1:7" x14ac:dyDescent="0.25">
      <c r="A26" s="158">
        <v>25</v>
      </c>
      <c r="B26" s="158" t="s">
        <v>2693</v>
      </c>
      <c r="C26" s="225">
        <v>421</v>
      </c>
      <c r="D26" s="36" t="s">
        <v>2694</v>
      </c>
      <c r="E26" s="36">
        <v>5</v>
      </c>
      <c r="F26" s="28">
        <v>43112</v>
      </c>
      <c r="G26" s="256" t="s">
        <v>1846</v>
      </c>
    </row>
    <row r="27" spans="1:7" x14ac:dyDescent="0.25">
      <c r="A27" s="158">
        <v>26</v>
      </c>
      <c r="B27" s="158" t="s">
        <v>2695</v>
      </c>
      <c r="C27" s="225">
        <v>812</v>
      </c>
      <c r="D27" s="36" t="s">
        <v>2696</v>
      </c>
      <c r="E27" s="36">
        <v>18</v>
      </c>
      <c r="F27" s="28">
        <v>43116</v>
      </c>
      <c r="G27" s="256" t="s">
        <v>1846</v>
      </c>
    </row>
    <row r="28" spans="1:7" x14ac:dyDescent="0.25">
      <c r="A28" s="158">
        <v>27</v>
      </c>
      <c r="B28" s="158" t="s">
        <v>2701</v>
      </c>
      <c r="C28" s="225">
        <v>31</v>
      </c>
      <c r="D28" s="36" t="s">
        <v>2702</v>
      </c>
      <c r="E28" s="36">
        <v>30</v>
      </c>
      <c r="F28" s="28">
        <v>43136</v>
      </c>
      <c r="G28" s="256" t="s">
        <v>1846</v>
      </c>
    </row>
    <row r="29" spans="1:7" x14ac:dyDescent="0.25">
      <c r="A29" s="158">
        <v>28</v>
      </c>
      <c r="B29" s="158" t="s">
        <v>15</v>
      </c>
      <c r="C29" s="225">
        <v>841</v>
      </c>
      <c r="D29" s="36" t="s">
        <v>2706</v>
      </c>
      <c r="E29" s="36">
        <v>34</v>
      </c>
      <c r="F29" s="28">
        <v>43139</v>
      </c>
      <c r="G29" s="256" t="s">
        <v>1846</v>
      </c>
    </row>
    <row r="30" spans="1:7" x14ac:dyDescent="0.25">
      <c r="A30" s="158">
        <v>29</v>
      </c>
      <c r="B30" s="158" t="s">
        <v>1250</v>
      </c>
      <c r="C30" s="225">
        <v>131</v>
      </c>
      <c r="D30" s="36" t="s">
        <v>2710</v>
      </c>
      <c r="E30" s="36">
        <v>37</v>
      </c>
      <c r="F30" s="28">
        <v>43145</v>
      </c>
      <c r="G30" s="256" t="s">
        <v>1846</v>
      </c>
    </row>
    <row r="31" spans="1:7" x14ac:dyDescent="0.25">
      <c r="A31" s="158">
        <v>30</v>
      </c>
      <c r="B31" s="158" t="s">
        <v>313</v>
      </c>
      <c r="C31" s="225">
        <v>721</v>
      </c>
      <c r="D31" s="36" t="s">
        <v>2711</v>
      </c>
      <c r="E31" s="36">
        <v>38</v>
      </c>
      <c r="F31" s="28">
        <v>43146</v>
      </c>
      <c r="G31" s="256" t="s">
        <v>1846</v>
      </c>
    </row>
    <row r="32" spans="1:7" x14ac:dyDescent="0.25">
      <c r="A32" s="158">
        <v>31</v>
      </c>
      <c r="B32" s="158" t="s">
        <v>351</v>
      </c>
      <c r="C32" s="225">
        <v>321</v>
      </c>
      <c r="D32" s="36" t="s">
        <v>2730</v>
      </c>
      <c r="E32" s="36">
        <v>54</v>
      </c>
      <c r="F32" s="28">
        <v>43164</v>
      </c>
      <c r="G32" s="256" t="s">
        <v>1846</v>
      </c>
    </row>
    <row r="33" spans="1:8" x14ac:dyDescent="0.25">
      <c r="A33" s="158">
        <v>32</v>
      </c>
      <c r="B33" s="158" t="s">
        <v>2731</v>
      </c>
      <c r="C33" s="225">
        <v>531</v>
      </c>
      <c r="D33" s="36" t="s">
        <v>2732</v>
      </c>
      <c r="E33" s="36">
        <v>56</v>
      </c>
      <c r="F33" s="28">
        <v>43164</v>
      </c>
      <c r="G33" s="256" t="s">
        <v>1846</v>
      </c>
    </row>
    <row r="34" spans="1:8" x14ac:dyDescent="0.25">
      <c r="A34" s="158">
        <v>33</v>
      </c>
      <c r="B34" s="158" t="s">
        <v>2739</v>
      </c>
      <c r="C34" s="225">
        <v>121</v>
      </c>
      <c r="D34" s="36" t="s">
        <v>2740</v>
      </c>
      <c r="E34" s="36">
        <v>58</v>
      </c>
      <c r="F34" s="28">
        <v>43166</v>
      </c>
      <c r="G34" s="256" t="s">
        <v>1846</v>
      </c>
    </row>
    <row r="35" spans="1:8" x14ac:dyDescent="0.25">
      <c r="A35" s="158">
        <v>34</v>
      </c>
      <c r="B35" s="158" t="s">
        <v>2777</v>
      </c>
      <c r="C35" s="225">
        <v>831</v>
      </c>
      <c r="D35" s="36" t="s">
        <v>2778</v>
      </c>
      <c r="E35" s="36">
        <v>79</v>
      </c>
      <c r="F35" s="28">
        <v>43199</v>
      </c>
      <c r="G35" s="256" t="s">
        <v>1846</v>
      </c>
    </row>
    <row r="36" spans="1:8" x14ac:dyDescent="0.25">
      <c r="A36" s="158">
        <v>35</v>
      </c>
      <c r="B36" s="158" t="s">
        <v>688</v>
      </c>
      <c r="C36" s="225">
        <v>331</v>
      </c>
      <c r="D36" s="36" t="s">
        <v>2803</v>
      </c>
      <c r="E36" s="36">
        <v>96</v>
      </c>
      <c r="F36" s="28">
        <v>43237</v>
      </c>
      <c r="G36" s="234" t="s">
        <v>2194</v>
      </c>
      <c r="H36" t="s">
        <v>2804</v>
      </c>
    </row>
    <row r="37" spans="1:8" x14ac:dyDescent="0.25">
      <c r="A37" s="158">
        <v>36</v>
      </c>
      <c r="B37" s="158" t="s">
        <v>1255</v>
      </c>
      <c r="C37" s="225">
        <v>131</v>
      </c>
      <c r="D37" s="36" t="s">
        <v>2797</v>
      </c>
      <c r="E37" s="36">
        <v>92</v>
      </c>
      <c r="F37" s="28">
        <v>43223</v>
      </c>
      <c r="G37" s="256" t="s">
        <v>1846</v>
      </c>
    </row>
    <row r="38" spans="1:8" x14ac:dyDescent="0.25">
      <c r="A38" s="158">
        <v>37</v>
      </c>
      <c r="B38" s="158" t="s">
        <v>551</v>
      </c>
      <c r="C38" s="225">
        <v>831</v>
      </c>
      <c r="D38" s="36" t="s">
        <v>2802</v>
      </c>
      <c r="E38" s="36">
        <v>95</v>
      </c>
      <c r="F38" s="28">
        <v>43235</v>
      </c>
      <c r="G38" s="256" t="s">
        <v>1846</v>
      </c>
    </row>
    <row r="39" spans="1:8" x14ac:dyDescent="0.25">
      <c r="A39" s="158">
        <v>38</v>
      </c>
      <c r="B39" s="158" t="s">
        <v>260</v>
      </c>
      <c r="C39" s="225">
        <v>21</v>
      </c>
      <c r="D39" s="36" t="s">
        <v>2809</v>
      </c>
      <c r="E39" s="36">
        <v>100</v>
      </c>
      <c r="F39" s="28">
        <v>43238</v>
      </c>
      <c r="G39" s="256" t="s">
        <v>1846</v>
      </c>
    </row>
    <row r="40" spans="1:8" x14ac:dyDescent="0.25">
      <c r="A40" s="158">
        <v>39</v>
      </c>
      <c r="B40" s="158" t="s">
        <v>943</v>
      </c>
      <c r="C40" s="225">
        <v>842</v>
      </c>
      <c r="D40" s="36" t="s">
        <v>2810</v>
      </c>
      <c r="E40" s="36">
        <v>97</v>
      </c>
      <c r="F40" s="28">
        <v>43237</v>
      </c>
      <c r="G40" s="234" t="s">
        <v>2194</v>
      </c>
    </row>
    <row r="41" spans="1:8" x14ac:dyDescent="0.25">
      <c r="A41" s="158">
        <v>40</v>
      </c>
      <c r="B41" s="158" t="s">
        <v>519</v>
      </c>
      <c r="C41" s="225">
        <v>731</v>
      </c>
      <c r="D41" s="36" t="s">
        <v>2812</v>
      </c>
      <c r="E41" s="36">
        <v>98</v>
      </c>
      <c r="F41" s="28">
        <v>43238</v>
      </c>
      <c r="G41" s="256" t="s">
        <v>1846</v>
      </c>
    </row>
    <row r="42" spans="1:8" x14ac:dyDescent="0.25">
      <c r="A42" s="158">
        <v>41</v>
      </c>
      <c r="B42" s="158" t="s">
        <v>368</v>
      </c>
      <c r="C42" s="225">
        <v>321</v>
      </c>
      <c r="D42" s="36" t="s">
        <v>2816</v>
      </c>
      <c r="E42" s="36">
        <v>104</v>
      </c>
      <c r="F42" s="28">
        <v>43244</v>
      </c>
      <c r="G42" s="256" t="s">
        <v>1846</v>
      </c>
    </row>
    <row r="43" spans="1:8" x14ac:dyDescent="0.25">
      <c r="A43" s="158">
        <v>42</v>
      </c>
      <c r="B43" s="158" t="s">
        <v>2834</v>
      </c>
      <c r="C43" s="225">
        <v>11</v>
      </c>
      <c r="D43" s="36" t="s">
        <v>2835</v>
      </c>
      <c r="E43" s="36">
        <v>126</v>
      </c>
      <c r="F43" s="28">
        <v>43277</v>
      </c>
      <c r="G43" s="256" t="s">
        <v>1846</v>
      </c>
    </row>
    <row r="44" spans="1:8" x14ac:dyDescent="0.25">
      <c r="A44" s="158">
        <v>43</v>
      </c>
      <c r="B44" s="158" t="s">
        <v>2841</v>
      </c>
      <c r="C44" s="225" t="s">
        <v>2487</v>
      </c>
      <c r="D44" s="36" t="s">
        <v>2842</v>
      </c>
      <c r="E44" s="36">
        <v>131</v>
      </c>
      <c r="F44" s="28">
        <v>43279</v>
      </c>
      <c r="G44" s="234" t="s">
        <v>2843</v>
      </c>
    </row>
    <row r="45" spans="1:8" x14ac:dyDescent="0.25">
      <c r="A45" s="158"/>
      <c r="B45" s="158"/>
      <c r="C45" s="225"/>
      <c r="D45" s="36"/>
      <c r="E45" s="36"/>
      <c r="F45" s="28"/>
      <c r="G45" s="256"/>
    </row>
    <row r="46" spans="1:8" x14ac:dyDescent="0.25">
      <c r="A46" s="158"/>
      <c r="B46" s="158"/>
      <c r="C46" s="225"/>
      <c r="D46" s="36"/>
      <c r="E46" s="36"/>
      <c r="F46" s="28"/>
      <c r="G46" s="256"/>
    </row>
    <row r="47" spans="1:8" x14ac:dyDescent="0.25">
      <c r="A47" s="158"/>
      <c r="B47" s="158"/>
      <c r="C47" s="225"/>
      <c r="D47" s="36"/>
      <c r="E47" s="36"/>
      <c r="F47" s="28"/>
      <c r="G47" s="256"/>
    </row>
    <row r="48" spans="1:8" x14ac:dyDescent="0.25">
      <c r="A48" s="158"/>
      <c r="B48" s="158"/>
      <c r="C48" s="225"/>
      <c r="D48" s="36"/>
      <c r="E48" s="36"/>
      <c r="F48" s="28"/>
      <c r="G48" s="256"/>
    </row>
    <row r="49" spans="1:7" x14ac:dyDescent="0.25">
      <c r="A49" s="158"/>
      <c r="B49" s="158"/>
      <c r="C49" s="225"/>
      <c r="D49" s="36"/>
      <c r="E49" s="36"/>
      <c r="F49" s="28"/>
      <c r="G49" s="256"/>
    </row>
    <row r="50" spans="1:7" x14ac:dyDescent="0.25">
      <c r="A50" s="158"/>
      <c r="B50" s="158"/>
      <c r="C50" s="225"/>
      <c r="D50" s="36"/>
      <c r="E50" s="36"/>
      <c r="F50" s="28"/>
      <c r="G50" s="256"/>
    </row>
    <row r="51" spans="1:7" x14ac:dyDescent="0.25">
      <c r="A51" s="158"/>
      <c r="B51" s="158"/>
      <c r="C51" s="225"/>
      <c r="D51" s="36"/>
      <c r="E51" s="36"/>
      <c r="F51" s="28"/>
      <c r="G51" s="256"/>
    </row>
  </sheetData>
  <pageMargins left="0.7" right="0.7" top="0.75" bottom="0.75" header="0.3" footer="0.3"/>
  <pageSetup paperSize="9" scale="50" fitToHeight="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O154"/>
  <sheetViews>
    <sheetView workbookViewId="0">
      <pane ySplit="1" topLeftCell="A69" activePane="bottomLeft" state="frozen"/>
      <selection pane="bottomLeft" activeCell="H147" sqref="H147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150</v>
      </c>
      <c r="G3" s="24">
        <f>C4+C9+C14+C20+C25+C15</f>
        <v>110</v>
      </c>
      <c r="H3" s="24">
        <f>C5+C10+C16+C17+C21+C26</f>
        <v>52</v>
      </c>
      <c r="I3" s="24">
        <f>C6+C27+C22</f>
        <v>0</v>
      </c>
      <c r="J3" s="170">
        <f>F3+G3+H3+I3</f>
        <v>312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18</v>
      </c>
      <c r="D5" s="5">
        <v>4</v>
      </c>
      <c r="E5" s="5"/>
      <c r="F5" s="5">
        <f>SUM(B8+B12+B3+B19+B24+B13+B28+B29)</f>
        <v>30</v>
      </c>
      <c r="G5" s="5">
        <f>SUM(B4+B9+B15+B14+B20+B25)</f>
        <v>13</v>
      </c>
      <c r="H5" s="5">
        <f>SUM(B5+B10+B16+B17+B21+B26)</f>
        <v>1</v>
      </c>
      <c r="I5" s="5">
        <f>SUM(B6+B29)</f>
        <v>0</v>
      </c>
      <c r="J5" s="5">
        <f>SUM(F5+G5+H5+I5)</f>
        <v>44</v>
      </c>
    </row>
    <row r="6" spans="1:10" x14ac:dyDescent="0.25">
      <c r="A6" s="5">
        <v>141</v>
      </c>
      <c r="B6" s="5"/>
      <c r="C6" s="5"/>
      <c r="D6" s="5"/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23</v>
      </c>
      <c r="D8" s="5"/>
      <c r="E8" s="5"/>
      <c r="F8" s="5">
        <f>SUM(D3+D12+D8+D19+D24)+D28</f>
        <v>2</v>
      </c>
      <c r="G8" s="5">
        <f>SUM(D9+D4+D14+D15+D20+D25)</f>
        <v>4</v>
      </c>
      <c r="H8" s="5">
        <f>SUM(D5+D10+D16+D17+D26+D21)</f>
        <v>7</v>
      </c>
      <c r="I8" s="5">
        <f>SUM(D6+D29)</f>
        <v>0</v>
      </c>
      <c r="J8" s="5">
        <f>SUM(F8+G8+H8+I8)</f>
        <v>13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/>
      <c r="C10" s="5"/>
      <c r="D10" s="5">
        <v>2</v>
      </c>
      <c r="E10" s="5"/>
      <c r="F10" s="5">
        <f>SUM(F3+F5+F8)</f>
        <v>182</v>
      </c>
      <c r="G10" s="5">
        <f>SUM(G3+G5+G8)</f>
        <v>127</v>
      </c>
      <c r="H10" s="5">
        <f>SUM(H3+H5+H8)</f>
        <v>60</v>
      </c>
      <c r="I10" s="5">
        <f>SUM(I3+I5+I8)</f>
        <v>0</v>
      </c>
      <c r="J10" s="94">
        <f>SUM(F10+G10+H10+I10)</f>
        <v>369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22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6</v>
      </c>
      <c r="C14" s="5">
        <v>23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/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/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23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/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18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18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16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/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8</v>
      </c>
      <c r="C28" s="108">
        <v>15</v>
      </c>
      <c r="D28" s="108">
        <v>1</v>
      </c>
      <c r="E28" s="260" t="s">
        <v>2839</v>
      </c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22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20</v>
      </c>
      <c r="D33" s="5">
        <v>1</v>
      </c>
      <c r="E33" s="5"/>
      <c r="F33" s="5">
        <f>C32+C41+C42+C49+C50+C57</f>
        <v>145</v>
      </c>
      <c r="G33" s="5">
        <f>SUM(C33+C43+C51+C58+C44)</f>
        <v>107</v>
      </c>
      <c r="H33" s="5">
        <f>SUM(C34+C45+C52+C53+C59)</f>
        <v>78</v>
      </c>
      <c r="I33" s="5">
        <f>SUM(C35+C46+C54+C55+C60)</f>
        <v>0</v>
      </c>
      <c r="J33" s="5">
        <f>SUM(F33:I33)</f>
        <v>330</v>
      </c>
    </row>
    <row r="34" spans="1:10" x14ac:dyDescent="0.25">
      <c r="A34" s="218" t="s">
        <v>100</v>
      </c>
      <c r="B34" s="5"/>
      <c r="C34" s="5">
        <v>18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/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0</v>
      </c>
      <c r="J35" s="5">
        <f>SUM(F35:I35)</f>
        <v>7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4</v>
      </c>
      <c r="G37" s="5">
        <f>SUM(D33+D43+D51+D58)+D44</f>
        <v>5</v>
      </c>
      <c r="H37" s="5">
        <f>SUM(D34+D45+D52+D53+D59)</f>
        <v>6</v>
      </c>
      <c r="I37" s="5">
        <f>SUM(D35+D46+D47+D54+D55+D60)</f>
        <v>5</v>
      </c>
      <c r="J37" s="5">
        <f>SUM(F37:I37)</f>
        <v>20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149</v>
      </c>
      <c r="G39" s="5">
        <f>SUM(G33+G35+G37)</f>
        <v>117</v>
      </c>
      <c r="H39" s="5">
        <f>SUM(H33+H35+H37)</f>
        <v>86</v>
      </c>
      <c r="I39" s="5">
        <f>SUM(I33+I35+I37)</f>
        <v>5</v>
      </c>
      <c r="J39" s="94">
        <f>SUM(F39:I39)</f>
        <v>357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19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21</v>
      </c>
      <c r="D45" s="5">
        <v>1</v>
      </c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/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22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19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/>
      <c r="C54" s="5"/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/>
      <c r="C55" s="5"/>
      <c r="D55" s="5">
        <v>1</v>
      </c>
      <c r="E55" s="135" t="s">
        <v>2811</v>
      </c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23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2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/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28</v>
      </c>
      <c r="C62" s="5"/>
      <c r="D62" s="5"/>
      <c r="E62" s="5"/>
      <c r="F62" s="5">
        <f>SUM(C61+C62)</f>
        <v>25</v>
      </c>
      <c r="G62" s="5">
        <f>SUM(C63+C64)</f>
        <v>23</v>
      </c>
      <c r="H62" s="5">
        <f>SUM(C65+C66)</f>
        <v>43</v>
      </c>
      <c r="I62" s="5">
        <f>SUM(C68+C69)</f>
        <v>0</v>
      </c>
      <c r="J62" s="5">
        <f>SUM(F62:I62)</f>
        <v>91</v>
      </c>
    </row>
    <row r="63" spans="1:14" x14ac:dyDescent="0.25">
      <c r="A63" s="5">
        <v>321</v>
      </c>
      <c r="B63" s="5">
        <v>2</v>
      </c>
      <c r="C63" s="5">
        <v>23</v>
      </c>
      <c r="D63" s="5">
        <v>2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22</v>
      </c>
      <c r="C64" s="5"/>
      <c r="D64" s="5">
        <v>1</v>
      </c>
      <c r="E64" s="135" t="s">
        <v>2649</v>
      </c>
      <c r="F64" s="5">
        <f>SUM(B61+B62)</f>
        <v>28</v>
      </c>
      <c r="G64" s="5">
        <f>SUM(B63+B64)</f>
        <v>24</v>
      </c>
      <c r="H64" s="5">
        <f>SUM(B65+B66+B67)</f>
        <v>4</v>
      </c>
      <c r="I64" s="5">
        <f>B70</f>
        <v>0</v>
      </c>
      <c r="J64" s="5">
        <f>SUM(F64:I64)</f>
        <v>56</v>
      </c>
      <c r="N64" t="s">
        <v>6</v>
      </c>
    </row>
    <row r="65" spans="1:14" x14ac:dyDescent="0.25">
      <c r="A65" s="5">
        <v>331</v>
      </c>
      <c r="B65" s="5">
        <v>2</v>
      </c>
      <c r="C65" s="5">
        <v>22</v>
      </c>
      <c r="D65" s="5">
        <v>3</v>
      </c>
      <c r="E65" s="135" t="s">
        <v>2649</v>
      </c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21</v>
      </c>
      <c r="D66" s="5"/>
      <c r="E66" s="5"/>
      <c r="F66" s="5">
        <f>SUM(D61+D62)</f>
        <v>0</v>
      </c>
      <c r="G66" s="5">
        <f>SUM(D63+D64)</f>
        <v>3</v>
      </c>
      <c r="H66" s="5">
        <f>SUM(D65+D66+D67)</f>
        <v>3</v>
      </c>
      <c r="I66" s="5">
        <f>SUM(D68+D69)</f>
        <v>1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/>
      <c r="D68" s="5">
        <v>1</v>
      </c>
      <c r="E68" s="5"/>
      <c r="F68" s="5">
        <f>SUM(F62+F64+F66)</f>
        <v>53</v>
      </c>
      <c r="G68" s="5">
        <f>SUM(G62+G64+G66)</f>
        <v>50</v>
      </c>
      <c r="H68" s="5">
        <f>SUM(H62+H64+H66)</f>
        <v>50</v>
      </c>
      <c r="I68" s="5">
        <f>SUM(I62+I64+I66)</f>
        <v>1</v>
      </c>
      <c r="J68" s="94">
        <f>SUM(F68:I68)</f>
        <v>154</v>
      </c>
    </row>
    <row r="69" spans="1:14" x14ac:dyDescent="0.25">
      <c r="A69" s="96">
        <v>342</v>
      </c>
      <c r="B69" s="5"/>
      <c r="C69" s="5"/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/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107</v>
      </c>
      <c r="C72" s="176">
        <f>C3+C4+C5+C6+C8+C9+C10+C12+C14+C16+C19+C20+C21+C24+C25+C26+C27+C28+C32+C33+C34+C35+C41+C42+C43+C44+C45+C46+C49+C50+C51+C52+C54+C55+C57+C58+C59+C60+C61+C63+C65+C66+C69+C68+C22+C29</f>
        <v>733</v>
      </c>
      <c r="D72" s="176">
        <f>D3+D5+D6+D9+D10+D14+D19+D24+D26+D32+D34+D41+D43+D46+D52+D54+D55+D58+D63+D65+D66+D59+D25+D68+D69+D70+D12+D64+D44+D50+D4+D33+D45+D28</f>
        <v>40</v>
      </c>
      <c r="E72" s="165"/>
      <c r="F72" s="176"/>
      <c r="G72" s="165"/>
      <c r="H72" s="165"/>
      <c r="I72" s="165"/>
      <c r="J72" s="176">
        <f>J68+J39+J10</f>
        <v>880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32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29</v>
      </c>
      <c r="G81" s="165">
        <f>C81+C94</f>
        <v>27</v>
      </c>
      <c r="H81" s="165">
        <f>C84</f>
        <v>15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14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15</v>
      </c>
      <c r="D84" s="96"/>
      <c r="E84" s="96"/>
      <c r="F84" s="96">
        <f>B96+B80+B93</f>
        <v>56</v>
      </c>
      <c r="G84" s="96">
        <f>B82+B83+B94+B97</f>
        <v>58</v>
      </c>
      <c r="H84" s="96">
        <f>B85+B86+B98</f>
        <v>45</v>
      </c>
      <c r="I84" s="96">
        <f>B87+B99</f>
        <v>0</v>
      </c>
      <c r="J84" s="96">
        <f>F84+G84+H84+I84</f>
        <v>159</v>
      </c>
      <c r="K84" s="174"/>
      <c r="L84" s="166"/>
    </row>
    <row r="85" spans="1:12" x14ac:dyDescent="0.25">
      <c r="A85" s="96" t="s">
        <v>1428</v>
      </c>
      <c r="B85" s="96">
        <v>14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/>
      <c r="E86" s="254"/>
      <c r="F86" s="96"/>
      <c r="G86" s="96">
        <f>D97</f>
        <v>3</v>
      </c>
      <c r="H86" s="96">
        <f>D86</f>
        <v>0</v>
      </c>
      <c r="I86" s="96"/>
      <c r="J86" s="96">
        <f>G86+H86+I86</f>
        <v>3</v>
      </c>
      <c r="K86" s="174"/>
      <c r="L86" s="166"/>
    </row>
    <row r="87" spans="1:12" x14ac:dyDescent="0.25">
      <c r="A87" s="96" t="s">
        <v>1488</v>
      </c>
      <c r="B87" s="96"/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85</v>
      </c>
      <c r="G88" s="96">
        <f>G81+G84+G86</f>
        <v>88</v>
      </c>
      <c r="H88" s="96">
        <f>H81+H84+H86</f>
        <v>60</v>
      </c>
      <c r="I88" s="96">
        <f>I84</f>
        <v>0</v>
      </c>
      <c r="J88" s="96">
        <f>F88+G88+H88+I88</f>
        <v>233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14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/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159</v>
      </c>
      <c r="C101" s="179">
        <f>C79+C81+C84+C93+C94</f>
        <v>71</v>
      </c>
      <c r="D101" s="179">
        <f>D97+D86</f>
        <v>3</v>
      </c>
      <c r="E101" s="179" t="s">
        <v>2522</v>
      </c>
      <c r="F101" s="179"/>
      <c r="G101" s="179"/>
      <c r="H101" s="179"/>
      <c r="I101" s="179"/>
      <c r="J101" s="179">
        <f>B101+C101+D101</f>
        <v>233</v>
      </c>
    </row>
    <row r="102" spans="1:15" ht="15.75" thickTop="1" x14ac:dyDescent="0.25">
      <c r="A102" s="24" t="s">
        <v>1802</v>
      </c>
      <c r="B102" s="24">
        <f>B101+B72</f>
        <v>266</v>
      </c>
      <c r="C102" s="24">
        <f>C72+C101</f>
        <v>804</v>
      </c>
      <c r="D102" s="24">
        <f>D72+D101</f>
        <v>43</v>
      </c>
      <c r="E102" s="24" t="s">
        <v>2566</v>
      </c>
      <c r="F102" s="24"/>
      <c r="G102" s="24"/>
      <c r="H102" s="24"/>
      <c r="I102" s="24"/>
      <c r="J102" s="24">
        <f>J101+J72</f>
        <v>1113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2822</v>
      </c>
      <c r="E108" t="s">
        <v>2827</v>
      </c>
      <c r="O108" t="s">
        <v>2837</v>
      </c>
    </row>
    <row r="109" spans="1:15" x14ac:dyDescent="0.25">
      <c r="A109" s="258" t="s">
        <v>2823</v>
      </c>
    </row>
    <row r="110" spans="1:15" x14ac:dyDescent="0.25">
      <c r="A110" t="s">
        <v>2824</v>
      </c>
    </row>
    <row r="111" spans="1:15" x14ac:dyDescent="0.25">
      <c r="A111" t="s">
        <v>2825</v>
      </c>
    </row>
    <row r="112" spans="1:15" x14ac:dyDescent="0.25">
      <c r="A112" t="s">
        <v>2826</v>
      </c>
    </row>
    <row r="113" spans="1:15" x14ac:dyDescent="0.25">
      <c r="A113" t="s">
        <v>2828</v>
      </c>
    </row>
    <row r="114" spans="1:15" x14ac:dyDescent="0.25">
      <c r="A114" t="s">
        <v>2829</v>
      </c>
    </row>
    <row r="115" spans="1:15" x14ac:dyDescent="0.25">
      <c r="A115" t="s">
        <v>2831</v>
      </c>
    </row>
    <row r="116" spans="1:15" x14ac:dyDescent="0.25">
      <c r="A116" t="s">
        <v>2830</v>
      </c>
    </row>
    <row r="117" spans="1:15" x14ac:dyDescent="0.25">
      <c r="A117" t="s">
        <v>2832</v>
      </c>
    </row>
    <row r="118" spans="1:15" x14ac:dyDescent="0.25">
      <c r="A118" t="s">
        <v>2833</v>
      </c>
    </row>
    <row r="119" spans="1:15" x14ac:dyDescent="0.25">
      <c r="A119" t="s">
        <v>2686</v>
      </c>
    </row>
    <row r="120" spans="1:15" ht="16.149999999999999" customHeight="1" x14ac:dyDescent="0.25">
      <c r="A120" t="s">
        <v>2838</v>
      </c>
    </row>
    <row r="121" spans="1:15" ht="16.149999999999999" customHeight="1" x14ac:dyDescent="0.25"/>
    <row r="122" spans="1:15" ht="16.149999999999999" customHeight="1" x14ac:dyDescent="0.25"/>
    <row r="125" spans="1:15" x14ac:dyDescent="0.25">
      <c r="A125" s="251" t="s">
        <v>2572</v>
      </c>
      <c r="E125" s="251" t="s">
        <v>2572</v>
      </c>
      <c r="K125" s="252" t="s">
        <v>2572</v>
      </c>
      <c r="O125" s="252" t="s">
        <v>2572</v>
      </c>
    </row>
    <row r="131" spans="1:15" x14ac:dyDescent="0.25">
      <c r="A131" s="252" t="s">
        <v>2573</v>
      </c>
      <c r="E131" s="252" t="s">
        <v>2573</v>
      </c>
      <c r="K131" s="252" t="s">
        <v>2573</v>
      </c>
    </row>
    <row r="132" spans="1:15" x14ac:dyDescent="0.25">
      <c r="A132" t="s">
        <v>2836</v>
      </c>
      <c r="E132" s="166" t="s">
        <v>2840</v>
      </c>
      <c r="O132" s="252" t="s">
        <v>2573</v>
      </c>
    </row>
    <row r="133" spans="1:15" x14ac:dyDescent="0.25">
      <c r="A133" s="166"/>
      <c r="B133" s="166"/>
    </row>
    <row r="138" spans="1:15" x14ac:dyDescent="0.25">
      <c r="A138" s="252" t="s">
        <v>2574</v>
      </c>
      <c r="E138" s="252" t="s">
        <v>2574</v>
      </c>
      <c r="K138" s="252" t="s">
        <v>2574</v>
      </c>
      <c r="O138" s="252" t="s">
        <v>2574</v>
      </c>
    </row>
    <row r="139" spans="1:15" x14ac:dyDescent="0.25">
      <c r="O139" s="252"/>
    </row>
    <row r="144" spans="1:15" x14ac:dyDescent="0.25">
      <c r="A144" s="252" t="s">
        <v>2587</v>
      </c>
      <c r="E144" s="252" t="s">
        <v>2587</v>
      </c>
    </row>
    <row r="146" spans="1:15" x14ac:dyDescent="0.25">
      <c r="K146" s="252" t="s">
        <v>2587</v>
      </c>
      <c r="O146" s="252" t="s">
        <v>2587</v>
      </c>
    </row>
    <row r="151" spans="1:15" x14ac:dyDescent="0.25">
      <c r="A151" s="252" t="s">
        <v>2664</v>
      </c>
    </row>
    <row r="154" spans="1:15" x14ac:dyDescent="0.25">
      <c r="A154" t="s">
        <v>2845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2" orientation="portrait" horizontalDpi="300" verticalDpi="300" r:id="rId1"/>
  <rowBreaks count="1" manualBreakCount="1">
    <brk id="7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O151"/>
  <sheetViews>
    <sheetView workbookViewId="0">
      <pane ySplit="1" topLeftCell="A140" activePane="bottomLeft" state="frozen"/>
      <selection pane="bottomLeft" activeCell="F136" sqref="F136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150</v>
      </c>
      <c r="G3" s="24">
        <f>C4+C9+C14+C20+C25+C15</f>
        <v>110</v>
      </c>
      <c r="H3" s="24">
        <f>C5+C10+C16+C17+C21+C26</f>
        <v>102</v>
      </c>
      <c r="I3" s="24">
        <f>C6+C27+C22</f>
        <v>53</v>
      </c>
      <c r="J3" s="170">
        <f>F3+G3+H3+I3</f>
        <v>415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18</v>
      </c>
      <c r="D5" s="5">
        <v>4</v>
      </c>
      <c r="E5" s="5"/>
      <c r="F5" s="5">
        <f>SUM(B8+B12+B3+B19+B24+B13+B28+B29)</f>
        <v>30</v>
      </c>
      <c r="G5" s="5">
        <f>SUM(B4+B9+B15+B14+B20+B25)</f>
        <v>13</v>
      </c>
      <c r="H5" s="5">
        <f>SUM(B5+B10+B16+B17+B21+B26)</f>
        <v>30</v>
      </c>
      <c r="I5" s="5">
        <f>SUM(B6+B29)</f>
        <v>0</v>
      </c>
      <c r="J5" s="5">
        <f>SUM(F5+G5+H5+I5)</f>
        <v>73</v>
      </c>
    </row>
    <row r="6" spans="1:10" x14ac:dyDescent="0.25">
      <c r="A6" s="5">
        <v>141</v>
      </c>
      <c r="B6" s="5"/>
      <c r="C6" s="5">
        <v>20</v>
      </c>
      <c r="D6" s="5"/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23</v>
      </c>
      <c r="D8" s="5"/>
      <c r="E8" s="5"/>
      <c r="F8" s="5">
        <f>SUM(D3+D12+D8+D19+D24)+D28</f>
        <v>2</v>
      </c>
      <c r="G8" s="5">
        <f>SUM(D9+D4+D14+D15+D20+D25)</f>
        <v>4</v>
      </c>
      <c r="H8" s="5">
        <f>SUM(D5+D10+D16+D17+D26+D21)</f>
        <v>7</v>
      </c>
      <c r="I8" s="5">
        <f>SUM(D6+D29)</f>
        <v>0</v>
      </c>
      <c r="J8" s="5">
        <f>SUM(F8+G8+H8+I8)</f>
        <v>13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4</v>
      </c>
      <c r="C10" s="5">
        <v>25</v>
      </c>
      <c r="D10" s="5">
        <v>2</v>
      </c>
      <c r="E10" s="5"/>
      <c r="F10" s="5">
        <f>SUM(F3+F5+F8)</f>
        <v>182</v>
      </c>
      <c r="G10" s="5">
        <f>SUM(G3+G5+G8)</f>
        <v>127</v>
      </c>
      <c r="H10" s="5">
        <f>SUM(H3+H5+H8)</f>
        <v>139</v>
      </c>
      <c r="I10" s="5">
        <f>SUM(I3+I5+I8)</f>
        <v>53</v>
      </c>
      <c r="J10" s="94">
        <f>SUM(F10+G10+H10+I10)</f>
        <v>501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22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6</v>
      </c>
      <c r="C14" s="5">
        <v>23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>
        <v>25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>
        <v>25</v>
      </c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23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25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>
        <v>16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18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18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16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>
        <v>17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8</v>
      </c>
      <c r="C28" s="108">
        <v>15</v>
      </c>
      <c r="D28" s="108">
        <v>1</v>
      </c>
      <c r="E28" s="260" t="s">
        <v>2839</v>
      </c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22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20</v>
      </c>
      <c r="D33" s="5">
        <v>1</v>
      </c>
      <c r="E33" s="5"/>
      <c r="F33" s="5">
        <f>C32+C41+C42+C49+C50+C57</f>
        <v>145</v>
      </c>
      <c r="G33" s="5">
        <f>SUM(C33+C43+C51+C58+C44)</f>
        <v>107</v>
      </c>
      <c r="H33" s="5">
        <f>SUM(C34+C45+C52+C53+C59)</f>
        <v>78</v>
      </c>
      <c r="I33" s="5">
        <f>SUM(C35+C46+C54+C55+C60)</f>
        <v>99</v>
      </c>
      <c r="J33" s="5">
        <f>SUM(F33:I33)</f>
        <v>429</v>
      </c>
    </row>
    <row r="34" spans="1:10" x14ac:dyDescent="0.25">
      <c r="A34" s="218" t="s">
        <v>100</v>
      </c>
      <c r="B34" s="5"/>
      <c r="C34" s="5">
        <v>18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>
        <v>18</v>
      </c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6</v>
      </c>
      <c r="J35" s="5">
        <f>SUM(F35:I35)</f>
        <v>13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4</v>
      </c>
      <c r="G37" s="5">
        <f>SUM(D33+D43+D51+D58)+D44</f>
        <v>5</v>
      </c>
      <c r="H37" s="5">
        <f>SUM(D34+D45+D52+D53+D59)</f>
        <v>6</v>
      </c>
      <c r="I37" s="5">
        <f>SUM(D35+D46+D47+D54+D55+D60)</f>
        <v>5</v>
      </c>
      <c r="J37" s="5">
        <f>SUM(F37:I37)</f>
        <v>20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149</v>
      </c>
      <c r="G39" s="5">
        <f>SUM(G33+G35+G37)</f>
        <v>117</v>
      </c>
      <c r="H39" s="5">
        <f>SUM(H33+H35+H37)</f>
        <v>86</v>
      </c>
      <c r="I39" s="5">
        <f>SUM(I33+I35+I37)</f>
        <v>110</v>
      </c>
      <c r="J39" s="94">
        <f>SUM(F39:I39)</f>
        <v>462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19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21</v>
      </c>
      <c r="D45" s="5">
        <v>1</v>
      </c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>
        <v>21</v>
      </c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25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22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19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>
        <v>3</v>
      </c>
      <c r="C54" s="5">
        <v>18</v>
      </c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>
        <v>3</v>
      </c>
      <c r="C55" s="5">
        <v>23</v>
      </c>
      <c r="D55" s="5">
        <v>1</v>
      </c>
      <c r="E55" s="135" t="s">
        <v>2811</v>
      </c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23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2</v>
      </c>
      <c r="C58" s="5">
        <v>23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2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>
        <v>19</v>
      </c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28</v>
      </c>
      <c r="C62" s="5"/>
      <c r="D62" s="5"/>
      <c r="E62" s="5"/>
      <c r="F62" s="5">
        <f>SUM(C61+C62)</f>
        <v>25</v>
      </c>
      <c r="G62" s="5">
        <f>SUM(C63+C64)</f>
        <v>23</v>
      </c>
      <c r="H62" s="5">
        <f>SUM(C65+C66)</f>
        <v>43</v>
      </c>
      <c r="I62" s="5">
        <f>SUM(C68+C69)</f>
        <v>44</v>
      </c>
      <c r="J62" s="5">
        <f>SUM(F62:I62)</f>
        <v>135</v>
      </c>
    </row>
    <row r="63" spans="1:14" x14ac:dyDescent="0.25">
      <c r="A63" s="5">
        <v>321</v>
      </c>
      <c r="B63" s="5">
        <v>2</v>
      </c>
      <c r="C63" s="5">
        <v>23</v>
      </c>
      <c r="D63" s="5">
        <v>2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22</v>
      </c>
      <c r="C64" s="5"/>
      <c r="D64" s="5">
        <v>1</v>
      </c>
      <c r="E64" s="135" t="s">
        <v>2649</v>
      </c>
      <c r="F64" s="5">
        <f>SUM(B61+B62)</f>
        <v>28</v>
      </c>
      <c r="G64" s="5">
        <f>SUM(B63+B64)</f>
        <v>24</v>
      </c>
      <c r="H64" s="5">
        <f>SUM(B65+B66+B67)</f>
        <v>4</v>
      </c>
      <c r="I64" s="5">
        <f>B70</f>
        <v>12</v>
      </c>
      <c r="J64" s="5">
        <f>SUM(F64:I64)</f>
        <v>68</v>
      </c>
      <c r="N64" t="s">
        <v>6</v>
      </c>
    </row>
    <row r="65" spans="1:14" x14ac:dyDescent="0.25">
      <c r="A65" s="5">
        <v>331</v>
      </c>
      <c r="B65" s="5">
        <v>2</v>
      </c>
      <c r="C65" s="5">
        <v>22</v>
      </c>
      <c r="D65" s="5">
        <v>3</v>
      </c>
      <c r="E65" s="135" t="s">
        <v>2649</v>
      </c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21</v>
      </c>
      <c r="D66" s="5"/>
      <c r="E66" s="5"/>
      <c r="F66" s="5">
        <f>SUM(D61+D62)</f>
        <v>0</v>
      </c>
      <c r="G66" s="5">
        <f>SUM(D63+D64)</f>
        <v>3</v>
      </c>
      <c r="H66" s="5">
        <f>SUM(D65+D66+D67)</f>
        <v>3</v>
      </c>
      <c r="I66" s="5">
        <f>SUM(D68+D69)</f>
        <v>1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>
        <v>24</v>
      </c>
      <c r="D68" s="5">
        <v>1</v>
      </c>
      <c r="E68" s="5"/>
      <c r="F68" s="5">
        <f>SUM(F62+F64+F66)</f>
        <v>53</v>
      </c>
      <c r="G68" s="5">
        <f>SUM(G62+G64+G66)</f>
        <v>50</v>
      </c>
      <c r="H68" s="5">
        <f>SUM(H62+H64+H66)</f>
        <v>50</v>
      </c>
      <c r="I68" s="5">
        <f>SUM(I62+I64+I66)</f>
        <v>57</v>
      </c>
      <c r="J68" s="94">
        <f>SUM(F68:I68)</f>
        <v>210</v>
      </c>
    </row>
    <row r="69" spans="1:14" x14ac:dyDescent="0.25">
      <c r="A69" s="96">
        <v>342</v>
      </c>
      <c r="B69" s="5"/>
      <c r="C69" s="5">
        <v>20</v>
      </c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>
        <v>12</v>
      </c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154</v>
      </c>
      <c r="C72" s="176">
        <f>C3+C4+C5+C6+C8+C9+C10+C12+C14+C16+C19+C20+C21+C24+C25+C26+C27+C28+C32+C33+C34+C35+C41+C42+C43+C44+C45+C46+C49+C50+C51+C52+C54+C55+C57+C58+C59+C60+C61+C63+C65+C66+C69+C68+C22+C29</f>
        <v>979</v>
      </c>
      <c r="D72" s="176">
        <f>D3+D5+D6+D9+D10+D14+D19+D24+D26+D32+D34+D41+D43+D46+D52+D54+D55+D58+D63+D65+D66+D59+D25+D68+D69+D70+D12+D64+D44+D50+D4+D33+D45+D28</f>
        <v>40</v>
      </c>
      <c r="E72" s="165"/>
      <c r="F72" s="176"/>
      <c r="G72" s="165"/>
      <c r="H72" s="165"/>
      <c r="I72" s="165"/>
      <c r="J72" s="176">
        <f>J68+J39+J10</f>
        <v>1173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32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29</v>
      </c>
      <c r="G81" s="165">
        <f>C81+C94</f>
        <v>27</v>
      </c>
      <c r="H81" s="165">
        <f>C84</f>
        <v>15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14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15</v>
      </c>
      <c r="D84" s="96"/>
      <c r="E84" s="96"/>
      <c r="F84" s="96">
        <f>B96+B80+B93</f>
        <v>56</v>
      </c>
      <c r="G84" s="96">
        <f>B82+B83+B94+B97</f>
        <v>58</v>
      </c>
      <c r="H84" s="96">
        <f>B85+B86+B98</f>
        <v>45</v>
      </c>
      <c r="I84" s="96">
        <f>B87+B99</f>
        <v>29</v>
      </c>
      <c r="J84" s="96">
        <f>F84+G84+H84+I84</f>
        <v>188</v>
      </c>
      <c r="K84" s="174"/>
      <c r="L84" s="166"/>
    </row>
    <row r="85" spans="1:12" x14ac:dyDescent="0.25">
      <c r="A85" s="96" t="s">
        <v>1428</v>
      </c>
      <c r="B85" s="96">
        <v>14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/>
      <c r="E86" s="254"/>
      <c r="F86" s="96"/>
      <c r="G86" s="96">
        <f>D97</f>
        <v>3</v>
      </c>
      <c r="H86" s="96">
        <f>D86</f>
        <v>0</v>
      </c>
      <c r="I86" s="96"/>
      <c r="J86" s="96">
        <f>G86+H86+I86</f>
        <v>3</v>
      </c>
      <c r="K86" s="174"/>
      <c r="L86" s="166"/>
    </row>
    <row r="87" spans="1:12" x14ac:dyDescent="0.25">
      <c r="A87" s="96" t="s">
        <v>1488</v>
      </c>
      <c r="B87" s="96">
        <v>15</v>
      </c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</f>
        <v>85</v>
      </c>
      <c r="G88" s="96">
        <f>G81+G84+G86</f>
        <v>88</v>
      </c>
      <c r="H88" s="96">
        <f>H81+H84+H86</f>
        <v>60</v>
      </c>
      <c r="I88" s="96">
        <f>I84</f>
        <v>29</v>
      </c>
      <c r="J88" s="96">
        <f>F88+G88+H88+I88</f>
        <v>262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14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>
        <v>14</v>
      </c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188</v>
      </c>
      <c r="C101" s="179">
        <f>C79+C81+C84+C93+C94</f>
        <v>71</v>
      </c>
      <c r="D101" s="179">
        <f>D97+D86</f>
        <v>3</v>
      </c>
      <c r="E101" s="179" t="s">
        <v>2522</v>
      </c>
      <c r="F101" s="179"/>
      <c r="G101" s="179"/>
      <c r="H101" s="179"/>
      <c r="I101" s="179"/>
      <c r="J101" s="179">
        <f>B101+C101+D101</f>
        <v>262</v>
      </c>
    </row>
    <row r="102" spans="1:15" ht="15.75" thickTop="1" x14ac:dyDescent="0.25">
      <c r="A102" s="24" t="s">
        <v>1802</v>
      </c>
      <c r="B102" s="24">
        <f>B101+B72</f>
        <v>342</v>
      </c>
      <c r="C102" s="24">
        <f>C72+C101</f>
        <v>1050</v>
      </c>
      <c r="D102" s="24">
        <f>D72+D101</f>
        <v>43</v>
      </c>
      <c r="E102" s="24" t="s">
        <v>2566</v>
      </c>
      <c r="F102" s="24"/>
      <c r="G102" s="24"/>
      <c r="H102" s="24"/>
      <c r="I102" s="24"/>
      <c r="J102" s="24">
        <f>J101+J72</f>
        <v>1435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8" spans="1:15" x14ac:dyDescent="0.25">
      <c r="A108" t="s">
        <v>2822</v>
      </c>
      <c r="E108" t="s">
        <v>2827</v>
      </c>
      <c r="O108" t="s">
        <v>2837</v>
      </c>
    </row>
    <row r="109" spans="1:15" x14ac:dyDescent="0.25">
      <c r="A109" s="258" t="s">
        <v>2823</v>
      </c>
    </row>
    <row r="110" spans="1:15" x14ac:dyDescent="0.25">
      <c r="A110" t="s">
        <v>2824</v>
      </c>
    </row>
    <row r="111" spans="1:15" x14ac:dyDescent="0.25">
      <c r="A111" t="s">
        <v>2825</v>
      </c>
    </row>
    <row r="112" spans="1:15" x14ac:dyDescent="0.25">
      <c r="A112" t="s">
        <v>2826</v>
      </c>
    </row>
    <row r="113" spans="1:15" x14ac:dyDescent="0.25">
      <c r="A113" t="s">
        <v>2828</v>
      </c>
    </row>
    <row r="114" spans="1:15" x14ac:dyDescent="0.25">
      <c r="A114" t="s">
        <v>2829</v>
      </c>
    </row>
    <row r="115" spans="1:15" x14ac:dyDescent="0.25">
      <c r="A115" t="s">
        <v>2831</v>
      </c>
    </row>
    <row r="116" spans="1:15" x14ac:dyDescent="0.25">
      <c r="A116" t="s">
        <v>2830</v>
      </c>
    </row>
    <row r="117" spans="1:15" x14ac:dyDescent="0.25">
      <c r="A117" t="s">
        <v>2832</v>
      </c>
    </row>
    <row r="118" spans="1:15" x14ac:dyDescent="0.25">
      <c r="A118" t="s">
        <v>2833</v>
      </c>
    </row>
    <row r="119" spans="1:15" x14ac:dyDescent="0.25">
      <c r="A119" t="s">
        <v>2686</v>
      </c>
    </row>
    <row r="120" spans="1:15" ht="16.149999999999999" customHeight="1" x14ac:dyDescent="0.25">
      <c r="A120" t="s">
        <v>2838</v>
      </c>
    </row>
    <row r="121" spans="1:15" ht="16.149999999999999" customHeight="1" x14ac:dyDescent="0.25"/>
    <row r="122" spans="1:15" ht="16.149999999999999" customHeight="1" x14ac:dyDescent="0.25"/>
    <row r="125" spans="1:15" x14ac:dyDescent="0.25">
      <c r="A125" s="251" t="s">
        <v>2572</v>
      </c>
      <c r="E125" s="251" t="s">
        <v>2572</v>
      </c>
      <c r="K125" s="252" t="s">
        <v>2572</v>
      </c>
      <c r="O125" s="252" t="s">
        <v>2572</v>
      </c>
    </row>
    <row r="131" spans="1:15" x14ac:dyDescent="0.25">
      <c r="A131" s="252" t="s">
        <v>2573</v>
      </c>
      <c r="E131" s="252" t="s">
        <v>2573</v>
      </c>
      <c r="K131" s="252" t="s">
        <v>2573</v>
      </c>
    </row>
    <row r="132" spans="1:15" x14ac:dyDescent="0.25">
      <c r="A132" t="s">
        <v>2836</v>
      </c>
      <c r="E132" s="166" t="s">
        <v>2840</v>
      </c>
      <c r="O132" s="252" t="s">
        <v>2573</v>
      </c>
    </row>
    <row r="133" spans="1:15" x14ac:dyDescent="0.25">
      <c r="A133" s="166"/>
      <c r="B133" s="166"/>
    </row>
    <row r="138" spans="1:15" x14ac:dyDescent="0.25">
      <c r="A138" s="252" t="s">
        <v>2574</v>
      </c>
      <c r="E138" s="252" t="s">
        <v>2574</v>
      </c>
      <c r="K138" s="252" t="s">
        <v>2574</v>
      </c>
      <c r="O138" s="252" t="s">
        <v>2574</v>
      </c>
    </row>
    <row r="139" spans="1:15" x14ac:dyDescent="0.25">
      <c r="O139" s="252"/>
    </row>
    <row r="144" spans="1:15" x14ac:dyDescent="0.25">
      <c r="A144" s="252" t="s">
        <v>2587</v>
      </c>
      <c r="E144" s="252" t="s">
        <v>2587</v>
      </c>
    </row>
    <row r="146" spans="1:15" x14ac:dyDescent="0.25">
      <c r="K146" s="252" t="s">
        <v>2587</v>
      </c>
      <c r="O146" s="252" t="s">
        <v>2587</v>
      </c>
    </row>
    <row r="151" spans="1:15" x14ac:dyDescent="0.25">
      <c r="A151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3" orientation="portrait" horizontalDpi="300" verticalDpi="300" r:id="rId1"/>
  <rowBreaks count="1" manualBreakCount="1">
    <brk id="7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49"/>
  <sheetViews>
    <sheetView topLeftCell="A23" workbookViewId="0">
      <selection activeCell="J40" sqref="J40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259">
        <v>1</v>
      </c>
      <c r="B2" s="158" t="s">
        <v>400</v>
      </c>
      <c r="C2" s="221">
        <v>221</v>
      </c>
      <c r="D2" s="221" t="s">
        <v>2549</v>
      </c>
      <c r="E2" s="221">
        <v>152</v>
      </c>
      <c r="F2" s="222">
        <v>42976</v>
      </c>
      <c r="G2" s="221" t="s">
        <v>1846</v>
      </c>
      <c r="H2" s="184"/>
    </row>
    <row r="3" spans="1:8" x14ac:dyDescent="0.25">
      <c r="A3" s="158">
        <v>2</v>
      </c>
      <c r="B3" s="158" t="s">
        <v>1942</v>
      </c>
      <c r="C3" s="221">
        <v>231</v>
      </c>
      <c r="D3" s="221" t="s">
        <v>2086</v>
      </c>
      <c r="E3" s="221">
        <v>89</v>
      </c>
      <c r="F3" s="222">
        <v>42873</v>
      </c>
      <c r="G3" s="221" t="s">
        <v>1846</v>
      </c>
      <c r="H3" s="184" t="s">
        <v>2805</v>
      </c>
    </row>
    <row r="4" spans="1:8" x14ac:dyDescent="0.25">
      <c r="A4" s="158">
        <v>3</v>
      </c>
      <c r="B4" s="158" t="s">
        <v>1900</v>
      </c>
      <c r="C4" s="36">
        <v>231</v>
      </c>
      <c r="D4" s="36" t="s">
        <v>1901</v>
      </c>
      <c r="E4" s="36">
        <v>303</v>
      </c>
      <c r="F4" s="28">
        <v>42696</v>
      </c>
      <c r="G4" s="36" t="s">
        <v>1846</v>
      </c>
      <c r="H4" s="186"/>
    </row>
    <row r="5" spans="1:8" x14ac:dyDescent="0.25">
      <c r="A5" s="158">
        <v>4</v>
      </c>
      <c r="B5" s="158" t="s">
        <v>2607</v>
      </c>
      <c r="C5" s="221">
        <v>711</v>
      </c>
      <c r="D5" s="221" t="s">
        <v>1909</v>
      </c>
      <c r="E5" s="221">
        <v>309</v>
      </c>
      <c r="F5" s="229">
        <v>42705</v>
      </c>
      <c r="G5" s="230" t="s">
        <v>1846</v>
      </c>
      <c r="H5" s="186" t="s">
        <v>2608</v>
      </c>
    </row>
    <row r="6" spans="1:8" x14ac:dyDescent="0.25">
      <c r="A6" s="158">
        <v>5</v>
      </c>
      <c r="B6" s="233" t="s">
        <v>631</v>
      </c>
      <c r="C6" s="225">
        <v>921</v>
      </c>
      <c r="D6" s="36" t="s">
        <v>2020</v>
      </c>
      <c r="E6" s="36">
        <v>51</v>
      </c>
      <c r="F6" s="28">
        <v>42816</v>
      </c>
      <c r="G6" s="234" t="s">
        <v>2194</v>
      </c>
      <c r="H6" t="s">
        <v>2773</v>
      </c>
    </row>
    <row r="7" spans="1:8" x14ac:dyDescent="0.25">
      <c r="A7" s="104">
        <v>6</v>
      </c>
      <c r="B7" s="104" t="s">
        <v>697</v>
      </c>
      <c r="C7" s="241" t="s">
        <v>2172</v>
      </c>
      <c r="D7" s="181" t="s">
        <v>2118</v>
      </c>
      <c r="E7" s="181">
        <v>108</v>
      </c>
      <c r="F7" s="182">
        <v>42901</v>
      </c>
      <c r="G7" s="242" t="s">
        <v>2194</v>
      </c>
    </row>
    <row r="8" spans="1:8" x14ac:dyDescent="0.25">
      <c r="A8" s="158">
        <v>7</v>
      </c>
      <c r="B8" s="158" t="s">
        <v>2548</v>
      </c>
      <c r="C8" s="225">
        <v>131</v>
      </c>
      <c r="D8" s="36" t="s">
        <v>2549</v>
      </c>
      <c r="E8" s="36">
        <v>174</v>
      </c>
      <c r="F8" s="28">
        <v>42997</v>
      </c>
      <c r="G8" s="225" t="s">
        <v>1846</v>
      </c>
    </row>
    <row r="9" spans="1:8" x14ac:dyDescent="0.25">
      <c r="A9" s="158">
        <v>8</v>
      </c>
      <c r="B9" s="158" t="s">
        <v>2551</v>
      </c>
      <c r="C9" s="225">
        <v>711</v>
      </c>
      <c r="D9" s="36" t="s">
        <v>2552</v>
      </c>
      <c r="E9" s="36">
        <v>201</v>
      </c>
      <c r="F9" s="28">
        <v>43003</v>
      </c>
      <c r="G9" s="225" t="s">
        <v>1846</v>
      </c>
    </row>
    <row r="10" spans="1:8" x14ac:dyDescent="0.25">
      <c r="A10" s="158">
        <v>9</v>
      </c>
      <c r="B10" s="158" t="s">
        <v>2553</v>
      </c>
      <c r="C10" s="225">
        <v>931</v>
      </c>
      <c r="D10" s="36" t="s">
        <v>2554</v>
      </c>
      <c r="E10" s="36">
        <v>195</v>
      </c>
      <c r="F10" s="28">
        <v>42997</v>
      </c>
      <c r="G10" s="225" t="s">
        <v>1846</v>
      </c>
    </row>
    <row r="11" spans="1:8" x14ac:dyDescent="0.25">
      <c r="A11" s="104">
        <v>10</v>
      </c>
      <c r="B11" s="104" t="s">
        <v>2033</v>
      </c>
      <c r="C11" s="239" t="s">
        <v>2172</v>
      </c>
      <c r="D11" s="181" t="s">
        <v>2555</v>
      </c>
      <c r="E11" s="181">
        <v>218</v>
      </c>
      <c r="F11" s="182">
        <v>43014</v>
      </c>
      <c r="G11" s="240" t="s">
        <v>2194</v>
      </c>
    </row>
    <row r="12" spans="1:8" x14ac:dyDescent="0.25">
      <c r="A12" s="104">
        <v>11</v>
      </c>
      <c r="B12" s="104" t="s">
        <v>1618</v>
      </c>
      <c r="C12" s="239" t="s">
        <v>2172</v>
      </c>
      <c r="D12" s="181" t="s">
        <v>2557</v>
      </c>
      <c r="E12" s="181">
        <v>207</v>
      </c>
      <c r="F12" s="182">
        <v>43010</v>
      </c>
      <c r="G12" s="240" t="s">
        <v>2194</v>
      </c>
    </row>
    <row r="13" spans="1:8" x14ac:dyDescent="0.25">
      <c r="A13" s="158">
        <v>12</v>
      </c>
      <c r="B13" s="158" t="s">
        <v>2550</v>
      </c>
      <c r="C13" s="225">
        <v>521</v>
      </c>
      <c r="D13" s="36" t="s">
        <v>2549</v>
      </c>
      <c r="E13" s="36">
        <v>166</v>
      </c>
      <c r="F13" s="28">
        <v>42979</v>
      </c>
      <c r="G13" s="225" t="s">
        <v>1846</v>
      </c>
    </row>
    <row r="14" spans="1:8" x14ac:dyDescent="0.25">
      <c r="A14" s="158">
        <v>13</v>
      </c>
      <c r="B14" s="158" t="s">
        <v>2561</v>
      </c>
      <c r="C14" s="225">
        <v>341</v>
      </c>
      <c r="D14" s="36" t="s">
        <v>2562</v>
      </c>
      <c r="E14" s="36">
        <v>234</v>
      </c>
      <c r="F14" s="28">
        <v>43035</v>
      </c>
      <c r="G14" s="225" t="s">
        <v>1846</v>
      </c>
    </row>
    <row r="15" spans="1:8" x14ac:dyDescent="0.25">
      <c r="A15" s="158">
        <v>14</v>
      </c>
      <c r="B15" s="158" t="s">
        <v>1243</v>
      </c>
      <c r="C15" s="225">
        <v>131</v>
      </c>
      <c r="D15" s="36" t="s">
        <v>2560</v>
      </c>
      <c r="E15" s="36">
        <v>233</v>
      </c>
      <c r="F15" s="28">
        <v>43035</v>
      </c>
      <c r="G15" s="225" t="s">
        <v>1846</v>
      </c>
      <c r="H15" s="252"/>
    </row>
    <row r="16" spans="1:8" x14ac:dyDescent="0.25">
      <c r="A16" s="158">
        <v>15</v>
      </c>
      <c r="B16" s="158" t="s">
        <v>686</v>
      </c>
      <c r="C16" s="225">
        <v>331</v>
      </c>
      <c r="D16" s="36" t="s">
        <v>2606</v>
      </c>
      <c r="E16" s="36">
        <v>254</v>
      </c>
      <c r="F16" s="28">
        <v>43053</v>
      </c>
      <c r="G16" s="225" t="s">
        <v>1846</v>
      </c>
    </row>
    <row r="17" spans="1:7" x14ac:dyDescent="0.25">
      <c r="A17" s="158">
        <v>16</v>
      </c>
      <c r="B17" s="158" t="s">
        <v>2591</v>
      </c>
      <c r="C17" s="225">
        <v>411</v>
      </c>
      <c r="D17" s="36" t="s">
        <v>2592</v>
      </c>
      <c r="E17" s="36">
        <v>244</v>
      </c>
      <c r="F17" s="28">
        <v>43048</v>
      </c>
      <c r="G17" s="225" t="s">
        <v>1846</v>
      </c>
    </row>
    <row r="18" spans="1:7" x14ac:dyDescent="0.25">
      <c r="A18" s="158">
        <v>17</v>
      </c>
      <c r="B18" s="158" t="s">
        <v>676</v>
      </c>
      <c r="C18" s="225">
        <v>331</v>
      </c>
      <c r="D18" s="36" t="s">
        <v>2635</v>
      </c>
      <c r="E18" s="36">
        <v>271</v>
      </c>
      <c r="F18" s="28">
        <v>43070</v>
      </c>
      <c r="G18" s="225" t="s">
        <v>1846</v>
      </c>
    </row>
    <row r="19" spans="1:7" x14ac:dyDescent="0.25">
      <c r="A19" s="158">
        <v>18</v>
      </c>
      <c r="B19" s="158" t="s">
        <v>2636</v>
      </c>
      <c r="C19" s="225">
        <v>841</v>
      </c>
      <c r="D19" s="36" t="s">
        <v>2118</v>
      </c>
      <c r="E19" s="36"/>
      <c r="F19" s="28">
        <v>43073</v>
      </c>
      <c r="G19" s="225" t="s">
        <v>1846</v>
      </c>
    </row>
    <row r="20" spans="1:7" x14ac:dyDescent="0.25">
      <c r="A20" s="158">
        <v>19</v>
      </c>
      <c r="B20" s="158" t="s">
        <v>2647</v>
      </c>
      <c r="C20" s="225">
        <v>322</v>
      </c>
      <c r="D20" s="36" t="s">
        <v>2549</v>
      </c>
      <c r="E20" s="36">
        <v>285</v>
      </c>
      <c r="F20" s="28">
        <v>43082</v>
      </c>
      <c r="G20" s="234" t="s">
        <v>2194</v>
      </c>
    </row>
    <row r="21" spans="1:7" x14ac:dyDescent="0.25">
      <c r="A21" s="158">
        <v>20</v>
      </c>
      <c r="B21" s="158" t="s">
        <v>2652</v>
      </c>
      <c r="C21" s="225">
        <v>841</v>
      </c>
      <c r="D21" s="36" t="s">
        <v>2653</v>
      </c>
      <c r="E21" s="36">
        <v>287</v>
      </c>
      <c r="F21" s="28">
        <v>43088</v>
      </c>
      <c r="G21" s="225" t="s">
        <v>1846</v>
      </c>
    </row>
    <row r="22" spans="1:7" x14ac:dyDescent="0.25">
      <c r="A22" s="158">
        <v>21</v>
      </c>
      <c r="B22" s="158" t="s">
        <v>575</v>
      </c>
      <c r="C22" s="225">
        <v>722</v>
      </c>
      <c r="D22" s="36" t="s">
        <v>2655</v>
      </c>
      <c r="E22" s="36">
        <v>288</v>
      </c>
      <c r="F22" s="28">
        <v>43090</v>
      </c>
      <c r="G22" s="225" t="s">
        <v>1846</v>
      </c>
    </row>
    <row r="23" spans="1:7" x14ac:dyDescent="0.25">
      <c r="A23" s="158">
        <v>22</v>
      </c>
      <c r="B23" s="158" t="s">
        <v>540</v>
      </c>
      <c r="C23" s="225">
        <v>721</v>
      </c>
      <c r="D23" s="36" t="s">
        <v>2656</v>
      </c>
      <c r="E23" s="36">
        <v>289</v>
      </c>
      <c r="F23" s="28">
        <v>43094</v>
      </c>
      <c r="G23" s="234" t="s">
        <v>2194</v>
      </c>
    </row>
    <row r="24" spans="1:7" x14ac:dyDescent="0.25">
      <c r="A24" s="158">
        <v>23</v>
      </c>
      <c r="B24" s="158" t="s">
        <v>887</v>
      </c>
      <c r="C24" s="225">
        <v>741</v>
      </c>
      <c r="D24" s="36" t="s">
        <v>2669</v>
      </c>
      <c r="E24" s="36">
        <v>294</v>
      </c>
      <c r="F24" s="28">
        <v>43097</v>
      </c>
      <c r="G24" s="256" t="s">
        <v>1846</v>
      </c>
    </row>
    <row r="25" spans="1:7" x14ac:dyDescent="0.25">
      <c r="A25" s="158">
        <v>24</v>
      </c>
      <c r="B25" s="158" t="s">
        <v>2693</v>
      </c>
      <c r="C25" s="225">
        <v>421</v>
      </c>
      <c r="D25" s="36" t="s">
        <v>2694</v>
      </c>
      <c r="E25" s="36">
        <v>5</v>
      </c>
      <c r="F25" s="28">
        <v>43112</v>
      </c>
      <c r="G25" s="256" t="s">
        <v>1846</v>
      </c>
    </row>
    <row r="26" spans="1:7" x14ac:dyDescent="0.25">
      <c r="A26" s="158">
        <v>25</v>
      </c>
      <c r="B26" s="158" t="s">
        <v>2695</v>
      </c>
      <c r="C26" s="225">
        <v>812</v>
      </c>
      <c r="D26" s="36" t="s">
        <v>2696</v>
      </c>
      <c r="E26" s="36">
        <v>18</v>
      </c>
      <c r="F26" s="28">
        <v>43116</v>
      </c>
      <c r="G26" s="256" t="s">
        <v>1846</v>
      </c>
    </row>
    <row r="27" spans="1:7" x14ac:dyDescent="0.25">
      <c r="A27" s="158">
        <v>26</v>
      </c>
      <c r="B27" s="158" t="s">
        <v>2701</v>
      </c>
      <c r="C27" s="225">
        <v>31</v>
      </c>
      <c r="D27" s="36" t="s">
        <v>2702</v>
      </c>
      <c r="E27" s="36">
        <v>30</v>
      </c>
      <c r="F27" s="28">
        <v>43136</v>
      </c>
      <c r="G27" s="256" t="s">
        <v>1846</v>
      </c>
    </row>
    <row r="28" spans="1:7" x14ac:dyDescent="0.25">
      <c r="A28" s="158">
        <v>27</v>
      </c>
      <c r="B28" s="158" t="s">
        <v>15</v>
      </c>
      <c r="C28" s="225">
        <v>841</v>
      </c>
      <c r="D28" s="36" t="s">
        <v>2706</v>
      </c>
      <c r="E28" s="36">
        <v>34</v>
      </c>
      <c r="F28" s="28">
        <v>43139</v>
      </c>
      <c r="G28" s="256" t="s">
        <v>1846</v>
      </c>
    </row>
    <row r="29" spans="1:7" x14ac:dyDescent="0.25">
      <c r="A29" s="158">
        <v>28</v>
      </c>
      <c r="B29" s="158" t="s">
        <v>1250</v>
      </c>
      <c r="C29" s="225">
        <v>131</v>
      </c>
      <c r="D29" s="36" t="s">
        <v>2710</v>
      </c>
      <c r="E29" s="36">
        <v>37</v>
      </c>
      <c r="F29" s="28">
        <v>43145</v>
      </c>
      <c r="G29" s="256" t="s">
        <v>1846</v>
      </c>
    </row>
    <row r="30" spans="1:7" x14ac:dyDescent="0.25">
      <c r="A30" s="158">
        <v>29</v>
      </c>
      <c r="B30" s="158" t="s">
        <v>351</v>
      </c>
      <c r="C30" s="225">
        <v>321</v>
      </c>
      <c r="D30" s="36" t="s">
        <v>2730</v>
      </c>
      <c r="E30" s="36">
        <v>54</v>
      </c>
      <c r="F30" s="28">
        <v>43164</v>
      </c>
      <c r="G30" s="256" t="s">
        <v>1846</v>
      </c>
    </row>
    <row r="31" spans="1:7" x14ac:dyDescent="0.25">
      <c r="A31" s="158">
        <v>30</v>
      </c>
      <c r="B31" s="158" t="s">
        <v>2731</v>
      </c>
      <c r="C31" s="225">
        <v>531</v>
      </c>
      <c r="D31" s="36" t="s">
        <v>2732</v>
      </c>
      <c r="E31" s="36">
        <v>56</v>
      </c>
      <c r="F31" s="28">
        <v>43164</v>
      </c>
      <c r="G31" s="256" t="s">
        <v>1846</v>
      </c>
    </row>
    <row r="32" spans="1:7" x14ac:dyDescent="0.25">
      <c r="A32" s="158">
        <v>31</v>
      </c>
      <c r="B32" s="158" t="s">
        <v>2739</v>
      </c>
      <c r="C32" s="225">
        <v>121</v>
      </c>
      <c r="D32" s="36" t="s">
        <v>2740</v>
      </c>
      <c r="E32" s="36">
        <v>58</v>
      </c>
      <c r="F32" s="28">
        <v>43166</v>
      </c>
      <c r="G32" s="256" t="s">
        <v>1846</v>
      </c>
    </row>
    <row r="33" spans="1:8" x14ac:dyDescent="0.25">
      <c r="A33" s="158">
        <v>32</v>
      </c>
      <c r="B33" s="158" t="s">
        <v>2777</v>
      </c>
      <c r="C33" s="225">
        <v>831</v>
      </c>
      <c r="D33" s="36" t="s">
        <v>2778</v>
      </c>
      <c r="E33" s="36">
        <v>79</v>
      </c>
      <c r="F33" s="28">
        <v>43199</v>
      </c>
      <c r="G33" s="256" t="s">
        <v>1846</v>
      </c>
    </row>
    <row r="34" spans="1:8" x14ac:dyDescent="0.25">
      <c r="A34" s="158">
        <v>33</v>
      </c>
      <c r="B34" s="158" t="s">
        <v>688</v>
      </c>
      <c r="C34" s="225">
        <v>331</v>
      </c>
      <c r="D34" s="36" t="s">
        <v>2803</v>
      </c>
      <c r="E34" s="36">
        <v>96</v>
      </c>
      <c r="F34" s="28">
        <v>43237</v>
      </c>
      <c r="G34" s="234" t="s">
        <v>2194</v>
      </c>
      <c r="H34" t="s">
        <v>2804</v>
      </c>
    </row>
    <row r="35" spans="1:8" x14ac:dyDescent="0.25">
      <c r="A35" s="158">
        <v>34</v>
      </c>
      <c r="B35" s="158" t="s">
        <v>1255</v>
      </c>
      <c r="C35" s="225">
        <v>131</v>
      </c>
      <c r="D35" s="36" t="s">
        <v>2797</v>
      </c>
      <c r="E35" s="36">
        <v>92</v>
      </c>
      <c r="F35" s="28">
        <v>43223</v>
      </c>
      <c r="G35" s="256" t="s">
        <v>1846</v>
      </c>
    </row>
    <row r="36" spans="1:8" x14ac:dyDescent="0.25">
      <c r="A36" s="158">
        <v>35</v>
      </c>
      <c r="B36" s="158" t="s">
        <v>551</v>
      </c>
      <c r="C36" s="225">
        <v>831</v>
      </c>
      <c r="D36" s="36" t="s">
        <v>2802</v>
      </c>
      <c r="E36" s="36">
        <v>95</v>
      </c>
      <c r="F36" s="28">
        <v>43235</v>
      </c>
      <c r="G36" s="256" t="s">
        <v>1846</v>
      </c>
    </row>
    <row r="37" spans="1:8" x14ac:dyDescent="0.25">
      <c r="A37" s="158">
        <v>36</v>
      </c>
      <c r="B37" s="158" t="s">
        <v>260</v>
      </c>
      <c r="C37" s="225">
        <v>21</v>
      </c>
      <c r="D37" s="36" t="s">
        <v>2809</v>
      </c>
      <c r="E37" s="36">
        <v>100</v>
      </c>
      <c r="F37" s="28">
        <v>43238</v>
      </c>
      <c r="G37" s="256" t="s">
        <v>1846</v>
      </c>
    </row>
    <row r="38" spans="1:8" x14ac:dyDescent="0.25">
      <c r="A38" s="158">
        <v>37</v>
      </c>
      <c r="B38" s="158" t="s">
        <v>943</v>
      </c>
      <c r="C38" s="225">
        <v>842</v>
      </c>
      <c r="D38" s="36" t="s">
        <v>2810</v>
      </c>
      <c r="E38" s="36">
        <v>97</v>
      </c>
      <c r="F38" s="28">
        <v>43237</v>
      </c>
      <c r="G38" s="234" t="s">
        <v>2194</v>
      </c>
    </row>
    <row r="39" spans="1:8" x14ac:dyDescent="0.25">
      <c r="A39" s="158">
        <v>38</v>
      </c>
      <c r="B39" s="158" t="s">
        <v>519</v>
      </c>
      <c r="C39" s="225">
        <v>731</v>
      </c>
      <c r="D39" s="36" t="s">
        <v>2812</v>
      </c>
      <c r="E39" s="36">
        <v>98</v>
      </c>
      <c r="F39" s="28">
        <v>43238</v>
      </c>
      <c r="G39" s="256" t="s">
        <v>1846</v>
      </c>
    </row>
    <row r="40" spans="1:8" x14ac:dyDescent="0.25">
      <c r="A40" s="158">
        <v>39</v>
      </c>
      <c r="B40" s="158" t="s">
        <v>368</v>
      </c>
      <c r="C40" s="225">
        <v>321</v>
      </c>
      <c r="D40" s="36" t="s">
        <v>2816</v>
      </c>
      <c r="E40" s="36">
        <v>104</v>
      </c>
      <c r="F40" s="28">
        <v>43244</v>
      </c>
      <c r="G40" s="256" t="s">
        <v>1846</v>
      </c>
    </row>
    <row r="41" spans="1:8" x14ac:dyDescent="0.25">
      <c r="A41" s="158">
        <v>40</v>
      </c>
      <c r="B41" s="158" t="s">
        <v>2834</v>
      </c>
      <c r="C41" s="225">
        <v>11</v>
      </c>
      <c r="D41" s="36" t="s">
        <v>2835</v>
      </c>
      <c r="E41" s="36">
        <v>126</v>
      </c>
      <c r="F41" s="28">
        <v>43277</v>
      </c>
      <c r="G41" s="256" t="s">
        <v>1846</v>
      </c>
    </row>
    <row r="42" spans="1:8" x14ac:dyDescent="0.25">
      <c r="A42" s="158">
        <v>41</v>
      </c>
      <c r="B42" s="158" t="s">
        <v>2841</v>
      </c>
      <c r="C42" s="225" t="s">
        <v>2487</v>
      </c>
      <c r="D42" s="36" t="s">
        <v>2842</v>
      </c>
      <c r="E42" s="36">
        <v>131</v>
      </c>
      <c r="F42" s="28">
        <v>43279</v>
      </c>
      <c r="G42" s="234" t="s">
        <v>2843</v>
      </c>
    </row>
    <row r="43" spans="1:8" x14ac:dyDescent="0.25">
      <c r="A43" s="158"/>
      <c r="B43" s="158"/>
      <c r="C43" s="225"/>
      <c r="D43" s="36"/>
      <c r="E43" s="36"/>
      <c r="F43" s="28"/>
      <c r="G43" s="256"/>
    </row>
    <row r="44" spans="1:8" x14ac:dyDescent="0.25">
      <c r="A44" s="158"/>
      <c r="B44" s="158"/>
      <c r="C44" s="225"/>
      <c r="D44" s="36"/>
      <c r="E44" s="36"/>
      <c r="F44" s="28"/>
      <c r="G44" s="256"/>
    </row>
    <row r="45" spans="1:8" x14ac:dyDescent="0.25">
      <c r="A45" s="158"/>
      <c r="B45" s="158"/>
      <c r="C45" s="225"/>
      <c r="D45" s="36"/>
      <c r="E45" s="36"/>
      <c r="F45" s="28"/>
      <c r="G45" s="256"/>
    </row>
    <row r="46" spans="1:8" x14ac:dyDescent="0.25">
      <c r="A46" s="158"/>
      <c r="B46" s="158"/>
      <c r="C46" s="225"/>
      <c r="D46" s="36"/>
      <c r="E46" s="36"/>
      <c r="F46" s="28"/>
      <c r="G46" s="256"/>
    </row>
    <row r="47" spans="1:8" x14ac:dyDescent="0.25">
      <c r="A47" s="158"/>
      <c r="B47" s="158"/>
      <c r="C47" s="225"/>
      <c r="D47" s="36"/>
      <c r="E47" s="36"/>
      <c r="F47" s="28"/>
      <c r="G47" s="256"/>
    </row>
    <row r="48" spans="1:8" x14ac:dyDescent="0.25">
      <c r="A48" s="158"/>
      <c r="B48" s="158"/>
      <c r="C48" s="225"/>
      <c r="D48" s="36"/>
      <c r="E48" s="36"/>
      <c r="F48" s="28"/>
      <c r="G48" s="256"/>
    </row>
    <row r="49" spans="1:7" x14ac:dyDescent="0.25">
      <c r="A49" s="158"/>
      <c r="B49" s="158"/>
      <c r="C49" s="225"/>
      <c r="D49" s="36"/>
      <c r="E49" s="36"/>
      <c r="F49" s="28"/>
      <c r="G49" s="256"/>
    </row>
  </sheetData>
  <pageMargins left="0.7" right="0.7" top="0.75" bottom="0.75" header="0.3" footer="0.3"/>
  <pageSetup paperSize="9" scale="50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O151"/>
  <sheetViews>
    <sheetView workbookViewId="0">
      <pane ySplit="1" topLeftCell="A107" activePane="bottomLeft" state="frozen"/>
      <selection pane="bottomLeft" activeCell="E32" sqref="E3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>
        <v>25</v>
      </c>
      <c r="D3" s="24"/>
      <c r="E3" s="97" t="s">
        <v>7</v>
      </c>
      <c r="F3" s="24">
        <f>C3+C8+C12+C19+C24+C28+C29</f>
        <v>149</v>
      </c>
      <c r="G3" s="24">
        <f>C4+C9+C14+C20+C25+C15</f>
        <v>108</v>
      </c>
      <c r="H3" s="24">
        <f>C5+C10+C16+C17+C21+C26</f>
        <v>52</v>
      </c>
      <c r="I3" s="24">
        <f>C6+C27+C22</f>
        <v>0</v>
      </c>
      <c r="J3" s="170">
        <f>F3+G3+H3+I3</f>
        <v>309</v>
      </c>
    </row>
    <row r="4" spans="1:10" x14ac:dyDescent="0.25">
      <c r="A4" s="5">
        <v>121</v>
      </c>
      <c r="B4" s="5"/>
      <c r="C4" s="5">
        <v>23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>
        <v>1</v>
      </c>
      <c r="C5" s="5">
        <v>18</v>
      </c>
      <c r="D5" s="5">
        <v>4</v>
      </c>
      <c r="E5" s="5"/>
      <c r="F5" s="5">
        <f>SUM(B8+B12+B3+B19+B24+B13+B28+B29)</f>
        <v>30</v>
      </c>
      <c r="G5" s="5">
        <f>SUM(B4+B9+B15+B14+B20+B25)</f>
        <v>13</v>
      </c>
      <c r="H5" s="5">
        <f>SUM(B5+B10+B16+B17+B21+B26)</f>
        <v>1</v>
      </c>
      <c r="I5" s="5">
        <f>SUM(B6+B29)</f>
        <v>0</v>
      </c>
      <c r="J5" s="5">
        <f>SUM(F5+G5+H5+I5)</f>
        <v>44</v>
      </c>
    </row>
    <row r="6" spans="1:10" x14ac:dyDescent="0.25">
      <c r="A6" s="5">
        <v>141</v>
      </c>
      <c r="B6" s="5"/>
      <c r="C6" s="5"/>
      <c r="D6" s="5"/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>
        <v>23</v>
      </c>
      <c r="D8" s="5"/>
      <c r="E8" s="5"/>
      <c r="F8" s="5">
        <f>SUM(D3+D12+D8+D19+D24)+D28</f>
        <v>2</v>
      </c>
      <c r="G8" s="5">
        <f>SUM(D9+D4+D14+D15+D20+D25)</f>
        <v>4</v>
      </c>
      <c r="H8" s="5">
        <f>SUM(D5+D10+D16+D17+D26+D21)</f>
        <v>7</v>
      </c>
      <c r="I8" s="5">
        <f>SUM(D6+D29)</f>
        <v>0</v>
      </c>
      <c r="J8" s="5">
        <f>SUM(F8+G8+H8+I8)</f>
        <v>13</v>
      </c>
    </row>
    <row r="9" spans="1:10" x14ac:dyDescent="0.25">
      <c r="A9" s="5">
        <v>221</v>
      </c>
      <c r="B9" s="5">
        <v>6</v>
      </c>
      <c r="C9" s="5">
        <v>21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/>
      <c r="C10" s="5"/>
      <c r="D10" s="5">
        <v>2</v>
      </c>
      <c r="E10" s="5"/>
      <c r="F10" s="5">
        <f>SUM(F3+F5+F8)</f>
        <v>181</v>
      </c>
      <c r="G10" s="5">
        <f>SUM(G3+G5+G8)</f>
        <v>125</v>
      </c>
      <c r="H10" s="5">
        <f>SUM(H3+H5+H8)</f>
        <v>60</v>
      </c>
      <c r="I10" s="5">
        <f>SUM(I3+I5+I8)</f>
        <v>0</v>
      </c>
      <c r="J10" s="94">
        <f>SUM(F10+G10+H10+I10)</f>
        <v>366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>
        <v>24</v>
      </c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>
        <v>22</v>
      </c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>
        <v>6</v>
      </c>
      <c r="C14" s="5">
        <v>23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/>
      <c r="B15" s="5"/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/>
      <c r="C16" s="5"/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/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>
        <v>23</v>
      </c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24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/>
      <c r="C21" s="5">
        <v>18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24"/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>
        <v>18</v>
      </c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5">
        <v>17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16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108"/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>
        <v>8</v>
      </c>
      <c r="C28" s="108">
        <v>14</v>
      </c>
      <c r="D28" s="108">
        <v>1</v>
      </c>
      <c r="E28" s="260" t="s">
        <v>2839</v>
      </c>
      <c r="F28" s="108"/>
      <c r="G28" s="108"/>
      <c r="H28" s="108"/>
      <c r="I28" s="108"/>
      <c r="J28" s="108"/>
    </row>
    <row r="29" spans="1:10" ht="15.75" thickBot="1" x14ac:dyDescent="0.3">
      <c r="A29" s="98" t="s">
        <v>2182</v>
      </c>
      <c r="B29" s="98"/>
      <c r="C29" s="98">
        <v>22</v>
      </c>
      <c r="D29" s="98"/>
      <c r="E29" s="98"/>
      <c r="F29" s="98"/>
      <c r="G29" s="98"/>
      <c r="H29" s="98"/>
      <c r="I29" s="98"/>
      <c r="J29" s="98"/>
    </row>
    <row r="30" spans="1:10" x14ac:dyDescent="0.25">
      <c r="A30" s="162"/>
      <c r="B30" s="162"/>
      <c r="C30" s="162"/>
      <c r="D30" s="162"/>
      <c r="E30" s="162"/>
      <c r="F30" s="108"/>
      <c r="G30" s="162"/>
      <c r="H30" s="162"/>
      <c r="I30" s="162"/>
      <c r="J30" s="162"/>
    </row>
    <row r="31" spans="1:10" x14ac:dyDescent="0.25">
      <c r="A31" s="162" t="s">
        <v>2186</v>
      </c>
      <c r="B31" s="162"/>
      <c r="C31" s="162"/>
      <c r="D31" s="162"/>
      <c r="E31" s="162"/>
      <c r="F31" s="108"/>
      <c r="G31" s="162"/>
      <c r="H31" s="162"/>
      <c r="I31" s="162"/>
      <c r="J31" s="162"/>
    </row>
    <row r="32" spans="1:10" ht="13.9" customHeight="1" x14ac:dyDescent="0.25">
      <c r="A32" s="218" t="s">
        <v>2489</v>
      </c>
      <c r="B32" s="24"/>
      <c r="C32" s="24">
        <v>25</v>
      </c>
      <c r="D32" s="24">
        <v>1</v>
      </c>
      <c r="E32" s="97" t="s">
        <v>235</v>
      </c>
      <c r="F32" s="5" t="s">
        <v>1759</v>
      </c>
      <c r="G32" s="24"/>
      <c r="H32" s="24"/>
      <c r="I32" s="24"/>
      <c r="J32" s="24"/>
    </row>
    <row r="33" spans="1:10" x14ac:dyDescent="0.25">
      <c r="A33" s="218" t="s">
        <v>2490</v>
      </c>
      <c r="B33" s="5"/>
      <c r="C33" s="5">
        <v>20</v>
      </c>
      <c r="D33" s="5">
        <v>1</v>
      </c>
      <c r="E33" s="5"/>
      <c r="F33" s="5">
        <f>C32+C41+C42+C49+C50+C57</f>
        <v>144</v>
      </c>
      <c r="G33" s="5">
        <f>SUM(C33+C43+C51+C58+C44)</f>
        <v>105</v>
      </c>
      <c r="H33" s="5">
        <f>SUM(C34+C45+C52+C53+C59)</f>
        <v>78</v>
      </c>
      <c r="I33" s="5">
        <f>SUM(C35+C46+C54+C55+C60)</f>
        <v>0</v>
      </c>
      <c r="J33" s="5">
        <f>SUM(F33:I33)</f>
        <v>327</v>
      </c>
    </row>
    <row r="34" spans="1:10" x14ac:dyDescent="0.25">
      <c r="A34" s="218" t="s">
        <v>100</v>
      </c>
      <c r="B34" s="5"/>
      <c r="C34" s="5">
        <v>18</v>
      </c>
      <c r="D34" s="5">
        <v>1</v>
      </c>
      <c r="E34" s="5"/>
      <c r="F34" s="5" t="s">
        <v>1770</v>
      </c>
      <c r="G34" s="5"/>
      <c r="H34" s="5"/>
      <c r="I34" s="5"/>
      <c r="J34" s="5"/>
    </row>
    <row r="35" spans="1:10" x14ac:dyDescent="0.25">
      <c r="A35" s="218" t="s">
        <v>2491</v>
      </c>
      <c r="B35" s="5"/>
      <c r="C35" s="5"/>
      <c r="D35" s="5"/>
      <c r="E35" s="5"/>
      <c r="F35" s="5">
        <f>SUM(B32+B41+B42+B49+B57)</f>
        <v>0</v>
      </c>
      <c r="G35" s="5">
        <f>SUM(B33+B43+B51+B58+B44)</f>
        <v>5</v>
      </c>
      <c r="H35" s="5">
        <f>SUM(B34+B45+B52+B53+B59)</f>
        <v>2</v>
      </c>
      <c r="I35" s="5">
        <f>SUM(B35+B39+B46+B47+B54+B55+B60)</f>
        <v>0</v>
      </c>
      <c r="J35" s="5">
        <f>SUM(F35:I35)</f>
        <v>7</v>
      </c>
    </row>
    <row r="36" spans="1:10" x14ac:dyDescent="0.25">
      <c r="A36" s="5"/>
      <c r="B36" s="5"/>
      <c r="C36" s="5"/>
      <c r="D36" s="5"/>
      <c r="E36" s="5"/>
      <c r="F36" s="5" t="s">
        <v>1775</v>
      </c>
      <c r="G36" s="5"/>
      <c r="H36" s="5"/>
      <c r="I36" s="5"/>
      <c r="J36" s="5"/>
    </row>
    <row r="37" spans="1:10" x14ac:dyDescent="0.25">
      <c r="A37" s="5"/>
      <c r="B37" s="5"/>
      <c r="C37" s="5"/>
      <c r="D37" s="5"/>
      <c r="E37" s="5"/>
      <c r="F37" s="5">
        <f>SUM(D32+D41+D42+D49+D57)+D50</f>
        <v>4</v>
      </c>
      <c r="G37" s="5">
        <f>SUM(D33+D43+D51+D58)+D44</f>
        <v>5</v>
      </c>
      <c r="H37" s="5">
        <f>SUM(D34+D45+D52+D53+D59)</f>
        <v>5</v>
      </c>
      <c r="I37" s="5">
        <f>SUM(D35+D46+D47+D54+D55+D60)</f>
        <v>5</v>
      </c>
      <c r="J37" s="5">
        <f>SUM(F37:I37)</f>
        <v>19</v>
      </c>
    </row>
    <row r="38" spans="1:10" x14ac:dyDescent="0.25">
      <c r="A38" s="5"/>
      <c r="B38" s="5"/>
      <c r="C38" s="5"/>
      <c r="D38" s="5"/>
      <c r="E38" s="5"/>
      <c r="F38" s="5" t="s">
        <v>1776</v>
      </c>
      <c r="G38" s="5"/>
      <c r="H38" s="5"/>
      <c r="I38" s="5"/>
      <c r="J38" s="5"/>
    </row>
    <row r="39" spans="1:10" x14ac:dyDescent="0.25">
      <c r="A39" s="5"/>
      <c r="B39" s="5"/>
      <c r="C39" s="5"/>
      <c r="D39" s="5"/>
      <c r="E39" s="5"/>
      <c r="F39" s="5">
        <f>SUM(F33+F35+F37)</f>
        <v>148</v>
      </c>
      <c r="G39" s="5">
        <f>SUM(G33+G35+G37)</f>
        <v>115</v>
      </c>
      <c r="H39" s="5">
        <f>SUM(H33+H35+H37)</f>
        <v>85</v>
      </c>
      <c r="I39" s="5">
        <f>SUM(I33+I35+I37)</f>
        <v>5</v>
      </c>
      <c r="J39" s="94">
        <f>SUM(F39:I39)</f>
        <v>353</v>
      </c>
    </row>
    <row r="40" spans="1:10" x14ac:dyDescent="0.25">
      <c r="A40" s="5" t="s">
        <v>2187</v>
      </c>
      <c r="B40" s="5"/>
      <c r="C40" s="5"/>
      <c r="D40" s="5"/>
      <c r="E40" s="5"/>
      <c r="F40" s="5"/>
      <c r="G40" s="5"/>
      <c r="H40" s="5"/>
      <c r="I40" s="5"/>
      <c r="J40" s="94"/>
    </row>
    <row r="41" spans="1:10" x14ac:dyDescent="0.25">
      <c r="A41" s="5">
        <v>711</v>
      </c>
      <c r="B41" s="5"/>
      <c r="C41" s="5">
        <v>24</v>
      </c>
      <c r="D41" s="5">
        <v>2</v>
      </c>
      <c r="E41" s="5"/>
      <c r="F41" s="5"/>
      <c r="G41" s="5"/>
      <c r="H41" s="5"/>
      <c r="I41" s="5"/>
      <c r="J41" s="5"/>
    </row>
    <row r="42" spans="1:10" x14ac:dyDescent="0.25">
      <c r="A42" s="5">
        <v>712</v>
      </c>
      <c r="B42" s="5"/>
      <c r="C42" s="5">
        <v>24</v>
      </c>
      <c r="D42" s="5"/>
      <c r="E42" s="5"/>
      <c r="F42" s="5"/>
      <c r="G42" s="5"/>
      <c r="H42" s="5"/>
      <c r="I42" s="5"/>
      <c r="J42" s="5"/>
    </row>
    <row r="43" spans="1:10" x14ac:dyDescent="0.25">
      <c r="A43" s="5">
        <v>721</v>
      </c>
      <c r="B43" s="5">
        <v>2</v>
      </c>
      <c r="C43" s="5">
        <v>19</v>
      </c>
      <c r="D43" s="5">
        <v>2</v>
      </c>
      <c r="E43" s="254" t="s">
        <v>2712</v>
      </c>
      <c r="F43" s="5">
        <v>6</v>
      </c>
      <c r="G43" s="5">
        <v>5</v>
      </c>
      <c r="H43" s="5">
        <v>3</v>
      </c>
      <c r="I43" s="5">
        <v>4</v>
      </c>
      <c r="J43" s="5">
        <v>20</v>
      </c>
    </row>
    <row r="44" spans="1:10" x14ac:dyDescent="0.25">
      <c r="A44" s="5">
        <v>722</v>
      </c>
      <c r="B44" s="5">
        <v>1</v>
      </c>
      <c r="C44" s="5">
        <v>23</v>
      </c>
      <c r="D44" s="5">
        <v>1</v>
      </c>
      <c r="E44" s="254"/>
      <c r="F44" s="5"/>
      <c r="G44" s="5"/>
      <c r="H44" s="5"/>
      <c r="I44" s="5"/>
      <c r="J44" s="5"/>
    </row>
    <row r="45" spans="1:10" x14ac:dyDescent="0.25">
      <c r="A45" s="5">
        <v>731</v>
      </c>
      <c r="B45" s="5">
        <v>1</v>
      </c>
      <c r="C45" s="5">
        <v>21</v>
      </c>
      <c r="D45" s="5">
        <v>1</v>
      </c>
      <c r="E45" s="5"/>
      <c r="F45" s="5"/>
      <c r="G45" s="5"/>
      <c r="H45" s="5"/>
      <c r="I45" s="5"/>
      <c r="J45" s="5"/>
    </row>
    <row r="46" spans="1:10" x14ac:dyDescent="0.25">
      <c r="A46" s="5">
        <v>741</v>
      </c>
      <c r="B46" s="5"/>
      <c r="C46" s="5"/>
      <c r="D46" s="5">
        <v>1</v>
      </c>
      <c r="E46" s="5"/>
      <c r="F46" s="5"/>
      <c r="G46" s="5"/>
      <c r="H46" s="5"/>
      <c r="I46" s="5"/>
      <c r="J46" s="5"/>
    </row>
    <row r="47" spans="1:10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2188</v>
      </c>
      <c r="B48" s="5"/>
      <c r="C48" s="5"/>
      <c r="D48" s="5"/>
      <c r="E48" s="5"/>
      <c r="F48" s="5"/>
      <c r="G48" s="5"/>
      <c r="H48" s="5"/>
      <c r="I48" s="5"/>
      <c r="J48" s="5"/>
    </row>
    <row r="49" spans="1:14" x14ac:dyDescent="0.25">
      <c r="A49" s="5">
        <v>811</v>
      </c>
      <c r="B49" s="5"/>
      <c r="C49" s="5">
        <v>24</v>
      </c>
      <c r="D49" s="5"/>
      <c r="E49" s="5"/>
      <c r="F49" s="5"/>
      <c r="G49" s="5"/>
      <c r="H49" s="5"/>
      <c r="I49" s="5"/>
      <c r="J49" s="5"/>
    </row>
    <row r="50" spans="1:14" x14ac:dyDescent="0.25">
      <c r="A50" s="5">
        <v>812</v>
      </c>
      <c r="B50" s="5"/>
      <c r="C50" s="5">
        <v>24</v>
      </c>
      <c r="D50" s="5">
        <v>1</v>
      </c>
      <c r="E50" s="5"/>
      <c r="F50" s="5"/>
      <c r="G50" s="5"/>
      <c r="H50" s="5"/>
      <c r="I50" s="5"/>
      <c r="J50" s="5"/>
    </row>
    <row r="51" spans="1:14" x14ac:dyDescent="0.25">
      <c r="A51" s="5">
        <v>821</v>
      </c>
      <c r="B51" s="5"/>
      <c r="C51" s="5">
        <v>21</v>
      </c>
      <c r="D51" s="5"/>
      <c r="E51" s="5"/>
      <c r="F51" s="5"/>
      <c r="G51" s="5"/>
      <c r="H51" s="5"/>
      <c r="I51" s="5"/>
      <c r="J51" s="5"/>
    </row>
    <row r="52" spans="1:14" x14ac:dyDescent="0.25">
      <c r="A52" s="5">
        <v>831</v>
      </c>
      <c r="B52" s="5">
        <v>1</v>
      </c>
      <c r="C52" s="5">
        <v>19</v>
      </c>
      <c r="D52" s="5">
        <v>2</v>
      </c>
      <c r="E52" s="5"/>
      <c r="F52" s="5"/>
      <c r="G52" s="5"/>
      <c r="H52" s="5"/>
      <c r="I52" s="5"/>
      <c r="J52" s="5"/>
    </row>
    <row r="53" spans="1:14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</row>
    <row r="54" spans="1:14" x14ac:dyDescent="0.25">
      <c r="A54" s="5">
        <v>841</v>
      </c>
      <c r="B54" s="5"/>
      <c r="C54" s="5"/>
      <c r="D54" s="5">
        <v>3</v>
      </c>
      <c r="E54" s="5"/>
      <c r="F54" s="5"/>
      <c r="G54" s="5"/>
      <c r="H54" s="5"/>
      <c r="I54" s="5"/>
      <c r="J54" s="5"/>
    </row>
    <row r="55" spans="1:14" x14ac:dyDescent="0.25">
      <c r="A55" s="5">
        <v>842</v>
      </c>
      <c r="B55" s="5"/>
      <c r="C55" s="5"/>
      <c r="D55" s="5">
        <v>1</v>
      </c>
      <c r="E55" s="135" t="s">
        <v>2811</v>
      </c>
      <c r="F55" s="5"/>
      <c r="G55" s="5"/>
      <c r="H55" s="5"/>
      <c r="I55" s="5"/>
      <c r="J55" s="5"/>
    </row>
    <row r="56" spans="1:14" x14ac:dyDescent="0.25">
      <c r="A56" s="5" t="s">
        <v>2189</v>
      </c>
      <c r="B56" s="5"/>
      <c r="C56" s="5"/>
      <c r="D56" s="5"/>
      <c r="E56" s="5"/>
      <c r="F56" s="5"/>
      <c r="G56" s="5"/>
      <c r="H56" s="5"/>
      <c r="I56" s="5"/>
      <c r="J56" s="5"/>
    </row>
    <row r="57" spans="1:14" x14ac:dyDescent="0.25">
      <c r="A57" s="5">
        <v>911</v>
      </c>
      <c r="B57" s="5"/>
      <c r="C57" s="5">
        <v>23</v>
      </c>
      <c r="D57" s="5"/>
      <c r="E57" s="5"/>
      <c r="F57" s="5"/>
      <c r="G57" s="5"/>
      <c r="H57" s="5"/>
      <c r="I57" s="5"/>
      <c r="J57" s="5"/>
    </row>
    <row r="58" spans="1:14" x14ac:dyDescent="0.25">
      <c r="A58" s="5">
        <v>921</v>
      </c>
      <c r="B58" s="5">
        <v>2</v>
      </c>
      <c r="C58" s="5">
        <v>22</v>
      </c>
      <c r="D58" s="96">
        <v>1</v>
      </c>
      <c r="E58" s="255" t="s">
        <v>2677</v>
      </c>
      <c r="F58" s="5"/>
      <c r="G58" s="5"/>
      <c r="H58" s="5"/>
      <c r="I58" s="5"/>
      <c r="J58" s="5"/>
    </row>
    <row r="59" spans="1:14" x14ac:dyDescent="0.25">
      <c r="A59" s="5">
        <v>931</v>
      </c>
      <c r="B59" s="5"/>
      <c r="C59" s="5">
        <v>20</v>
      </c>
      <c r="D59" s="5">
        <v>1</v>
      </c>
      <c r="E59" s="5"/>
      <c r="F59" s="5"/>
      <c r="G59" s="5"/>
      <c r="H59" s="5"/>
      <c r="I59" s="5"/>
      <c r="J59" s="5"/>
    </row>
    <row r="60" spans="1:14" ht="15.75" thickBot="1" x14ac:dyDescent="0.3">
      <c r="A60" s="98">
        <v>941</v>
      </c>
      <c r="B60" s="98"/>
      <c r="C60" s="98"/>
      <c r="D60" s="98"/>
      <c r="E60" s="98"/>
      <c r="F60" s="98"/>
      <c r="G60" s="98"/>
      <c r="H60" s="98"/>
      <c r="I60" s="98"/>
      <c r="J60" s="98"/>
    </row>
    <row r="61" spans="1:14" x14ac:dyDescent="0.25">
      <c r="A61" s="24">
        <v>311</v>
      </c>
      <c r="B61" s="24"/>
      <c r="C61" s="24">
        <v>25</v>
      </c>
      <c r="D61" s="24"/>
      <c r="E61" s="99" t="s">
        <v>346</v>
      </c>
      <c r="F61" s="5" t="s">
        <v>1759</v>
      </c>
      <c r="G61" s="24"/>
      <c r="H61" s="24"/>
      <c r="I61" s="24"/>
      <c r="J61" s="24"/>
    </row>
    <row r="62" spans="1:14" x14ac:dyDescent="0.25">
      <c r="A62" s="96">
        <v>312</v>
      </c>
      <c r="B62" s="5">
        <v>28</v>
      </c>
      <c r="C62" s="5"/>
      <c r="D62" s="5"/>
      <c r="E62" s="5"/>
      <c r="F62" s="5">
        <f>SUM(C61+C62)</f>
        <v>25</v>
      </c>
      <c r="G62" s="5">
        <f>SUM(C63+C64)</f>
        <v>23</v>
      </c>
      <c r="H62" s="5">
        <f>SUM(C65+C66)</f>
        <v>43</v>
      </c>
      <c r="I62" s="5">
        <f>SUM(C68+C69)</f>
        <v>0</v>
      </c>
      <c r="J62" s="5">
        <f>SUM(F62:I62)</f>
        <v>91</v>
      </c>
    </row>
    <row r="63" spans="1:14" x14ac:dyDescent="0.25">
      <c r="A63" s="5">
        <v>321</v>
      </c>
      <c r="B63" s="5">
        <v>2</v>
      </c>
      <c r="C63" s="5">
        <v>23</v>
      </c>
      <c r="D63" s="5">
        <v>2</v>
      </c>
      <c r="E63" s="5"/>
      <c r="F63" s="5" t="s">
        <v>1770</v>
      </c>
      <c r="G63" s="5"/>
      <c r="H63" s="5"/>
      <c r="I63" s="5"/>
      <c r="J63" s="5"/>
    </row>
    <row r="64" spans="1:14" x14ac:dyDescent="0.25">
      <c r="A64" s="5">
        <v>322</v>
      </c>
      <c r="B64" s="5">
        <v>22</v>
      </c>
      <c r="C64" s="5"/>
      <c r="D64" s="5">
        <v>1</v>
      </c>
      <c r="E64" s="135" t="s">
        <v>2649</v>
      </c>
      <c r="F64" s="5">
        <f>SUM(B61+B62)</f>
        <v>28</v>
      </c>
      <c r="G64" s="5">
        <f>SUM(B63+B64)</f>
        <v>24</v>
      </c>
      <c r="H64" s="5">
        <f>SUM(B65+B66+B67)</f>
        <v>4</v>
      </c>
      <c r="I64" s="5">
        <f>B70</f>
        <v>0</v>
      </c>
      <c r="J64" s="5">
        <f>SUM(F64:I64)</f>
        <v>56</v>
      </c>
      <c r="N64" t="s">
        <v>6</v>
      </c>
    </row>
    <row r="65" spans="1:14" x14ac:dyDescent="0.25">
      <c r="A65" s="5">
        <v>331</v>
      </c>
      <c r="B65" s="5">
        <v>2</v>
      </c>
      <c r="C65" s="5">
        <v>22</v>
      </c>
      <c r="D65" s="5">
        <v>3</v>
      </c>
      <c r="E65" s="135" t="s">
        <v>2649</v>
      </c>
      <c r="F65" s="5" t="s">
        <v>1775</v>
      </c>
      <c r="G65" s="5"/>
      <c r="H65" s="5"/>
      <c r="I65" s="5"/>
      <c r="J65" s="5"/>
      <c r="N65" s="166"/>
    </row>
    <row r="66" spans="1:14" x14ac:dyDescent="0.25">
      <c r="A66" s="5">
        <v>332</v>
      </c>
      <c r="B66" s="5">
        <v>2</v>
      </c>
      <c r="C66" s="5">
        <v>21</v>
      </c>
      <c r="D66" s="5"/>
      <c r="E66" s="5"/>
      <c r="F66" s="5">
        <f>SUM(D61+D62)</f>
        <v>0</v>
      </c>
      <c r="G66" s="5">
        <f>SUM(D63+D64)</f>
        <v>3</v>
      </c>
      <c r="H66" s="5">
        <f>SUM(D65+D66+D67)</f>
        <v>3</v>
      </c>
      <c r="I66" s="5">
        <f>SUM(D68+D69)</f>
        <v>1</v>
      </c>
      <c r="J66" s="5">
        <f>SUM(F66:I66)</f>
        <v>7</v>
      </c>
    </row>
    <row r="67" spans="1:14" x14ac:dyDescent="0.25">
      <c r="A67" s="96"/>
      <c r="B67" s="5"/>
      <c r="C67" s="5"/>
      <c r="D67" s="96"/>
      <c r="E67" s="96"/>
      <c r="F67" s="5" t="s">
        <v>1776</v>
      </c>
      <c r="G67" s="5"/>
      <c r="H67" s="5"/>
      <c r="I67" s="5"/>
      <c r="J67" s="5"/>
    </row>
    <row r="68" spans="1:14" x14ac:dyDescent="0.25">
      <c r="A68" s="5">
        <v>341</v>
      </c>
      <c r="B68" s="5"/>
      <c r="C68" s="5"/>
      <c r="D68" s="5">
        <v>1</v>
      </c>
      <c r="E68" s="5"/>
      <c r="F68" s="5">
        <f>SUM(F62+F64+F66)</f>
        <v>53</v>
      </c>
      <c r="G68" s="5">
        <f>SUM(G62+G64+G66)</f>
        <v>50</v>
      </c>
      <c r="H68" s="5">
        <f>SUM(H62+H64+H66)</f>
        <v>50</v>
      </c>
      <c r="I68" s="5">
        <f>SUM(I62+I64+I66)</f>
        <v>1</v>
      </c>
      <c r="J68" s="94">
        <f>SUM(F68:I68)</f>
        <v>154</v>
      </c>
    </row>
    <row r="69" spans="1:14" x14ac:dyDescent="0.25">
      <c r="A69" s="96">
        <v>342</v>
      </c>
      <c r="B69" s="5"/>
      <c r="C69" s="5"/>
      <c r="D69" s="5"/>
      <c r="E69" s="5"/>
      <c r="F69" s="5"/>
      <c r="G69" s="5"/>
      <c r="H69" s="5"/>
      <c r="I69" s="5"/>
      <c r="J69" s="5"/>
    </row>
    <row r="70" spans="1:14" x14ac:dyDescent="0.25">
      <c r="A70" s="96">
        <v>343</v>
      </c>
      <c r="B70" s="96"/>
      <c r="C70" s="96"/>
      <c r="D70" s="96"/>
      <c r="E70" s="175"/>
      <c r="F70" s="96"/>
      <c r="G70" s="96"/>
      <c r="H70" s="96"/>
      <c r="I70" s="96"/>
      <c r="J70" s="96"/>
      <c r="K70" s="174"/>
      <c r="L70" s="166"/>
    </row>
    <row r="71" spans="1:14" ht="15.75" thickBot="1" x14ac:dyDescent="0.3">
      <c r="A71" s="107"/>
      <c r="B71" s="107"/>
      <c r="C71" s="107"/>
      <c r="D71" s="107"/>
      <c r="E71" s="177" t="s">
        <v>2190</v>
      </c>
      <c r="F71" s="107">
        <v>2</v>
      </c>
      <c r="G71" s="107">
        <v>2</v>
      </c>
      <c r="H71" s="107">
        <v>2</v>
      </c>
      <c r="I71" s="107">
        <v>3</v>
      </c>
      <c r="J71" s="107">
        <f>F71+G71+H71+I71</f>
        <v>9</v>
      </c>
      <c r="K71" s="174"/>
      <c r="L71" s="166"/>
    </row>
    <row r="72" spans="1:14" ht="13.9" customHeight="1" x14ac:dyDescent="0.25">
      <c r="A72" s="176" t="s">
        <v>1776</v>
      </c>
      <c r="B72" s="176">
        <f>B5+B9+B10+B13+B14+B17+B25+B28+B43+B44+B45+B52+B54+B55+B62+B63+B64+B65+B66+B70+B20+B58</f>
        <v>107</v>
      </c>
      <c r="C72" s="176">
        <f>C3+C4+C5+C6+C8+C9+C10+C12+C14+C16+C19+C20+C21+C24+C25+C26+C27+C28+C32+C33+C34+C35+C41+C42+C43+C44+C45+C46+C49+C50+C51+C52+C54+C55+C57+C58+C59+C60+C61+C63+C65+C66+C69+C68+C22+C29</f>
        <v>727</v>
      </c>
      <c r="D72" s="176">
        <f>D3+D5+D6+D9+D10+D14+D19+D24+D26+D32+D34+D41+D43+D46+D52+D54+D55+D58+D63+D65+D66+D59+D25+D68+D69+D70+D12+D64+D44+D50+D4+D33+D45+D28</f>
        <v>39</v>
      </c>
      <c r="E72" s="165"/>
      <c r="F72" s="176"/>
      <c r="G72" s="165"/>
      <c r="H72" s="165"/>
      <c r="I72" s="165"/>
      <c r="J72" s="176">
        <f>J68+J39+J10</f>
        <v>873</v>
      </c>
      <c r="K72" s="174"/>
      <c r="L72" s="166"/>
    </row>
    <row r="73" spans="1:14" x14ac:dyDescent="0.25">
      <c r="A73" s="96"/>
      <c r="B73" s="96"/>
      <c r="C73" s="96"/>
      <c r="D73" s="96"/>
      <c r="E73" s="167" t="s">
        <v>2191</v>
      </c>
      <c r="F73" s="96">
        <f>F14+F43+F71</f>
        <v>16</v>
      </c>
      <c r="G73" s="96">
        <f>G14+G43+G71</f>
        <v>12</v>
      </c>
      <c r="H73" s="96">
        <f>H14+H43+H71</f>
        <v>11</v>
      </c>
      <c r="I73" s="96">
        <f>I14+I43+I71</f>
        <v>10</v>
      </c>
      <c r="J73" s="167">
        <f>J14+J43+J71</f>
        <v>51</v>
      </c>
      <c r="K73" s="174"/>
      <c r="L73" s="166"/>
    </row>
    <row r="74" spans="1:14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174"/>
      <c r="L74" s="166"/>
    </row>
    <row r="75" spans="1:14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4"/>
      <c r="L75" s="166"/>
    </row>
    <row r="76" spans="1:14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4"/>
      <c r="L76" s="166"/>
    </row>
    <row r="77" spans="1:14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4"/>
      <c r="L77" s="166"/>
    </row>
    <row r="78" spans="1:14" ht="15.75" thickBot="1" x14ac:dyDescent="0.3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4"/>
      <c r="L78" s="166"/>
    </row>
    <row r="79" spans="1:14" ht="15.75" thickBot="1" x14ac:dyDescent="0.3">
      <c r="A79" s="172" t="s">
        <v>2175</v>
      </c>
      <c r="B79" s="172"/>
      <c r="C79" s="172">
        <v>15</v>
      </c>
      <c r="D79" s="172"/>
      <c r="E79" s="173" t="s">
        <v>1266</v>
      </c>
      <c r="F79" s="172" t="s">
        <v>1759</v>
      </c>
      <c r="G79" s="172"/>
      <c r="H79" s="172"/>
      <c r="I79" s="172"/>
      <c r="J79" s="172"/>
      <c r="K79" s="174"/>
      <c r="L79" s="166"/>
    </row>
    <row r="80" spans="1:14" ht="15.75" thickBot="1" x14ac:dyDescent="0.3">
      <c r="A80" s="172" t="s">
        <v>2521</v>
      </c>
      <c r="B80" s="165">
        <v>32</v>
      </c>
      <c r="C80" s="165"/>
      <c r="D80" s="165"/>
      <c r="E80" s="178"/>
      <c r="F80" s="165"/>
      <c r="G80" s="165"/>
      <c r="H80" s="165"/>
      <c r="I80" s="165"/>
      <c r="J80" s="165"/>
      <c r="K80" s="174"/>
      <c r="L80" s="166"/>
    </row>
    <row r="81" spans="1:12" x14ac:dyDescent="0.25">
      <c r="A81" s="172" t="s">
        <v>1397</v>
      </c>
      <c r="B81" s="165"/>
      <c r="C81" s="165">
        <v>15</v>
      </c>
      <c r="D81" s="165"/>
      <c r="E81" s="178"/>
      <c r="F81" s="165">
        <f>C79+C93</f>
        <v>29</v>
      </c>
      <c r="G81" s="165">
        <f>C81+C94</f>
        <v>27</v>
      </c>
      <c r="H81" s="165">
        <f>C84</f>
        <v>15</v>
      </c>
      <c r="I81" s="165"/>
      <c r="J81" s="165">
        <f>F81+G81+H81</f>
        <v>71</v>
      </c>
      <c r="K81" s="174"/>
      <c r="L81" s="166"/>
    </row>
    <row r="82" spans="1:12" x14ac:dyDescent="0.25">
      <c r="A82" s="96" t="s">
        <v>1396</v>
      </c>
      <c r="B82" s="96">
        <v>14</v>
      </c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96" t="s">
        <v>1395</v>
      </c>
      <c r="B83" s="96">
        <v>14</v>
      </c>
      <c r="C83" s="96"/>
      <c r="D83" s="96"/>
      <c r="E83" s="96"/>
      <c r="F83" s="96" t="s">
        <v>1770</v>
      </c>
      <c r="G83" s="96"/>
      <c r="H83" s="96"/>
      <c r="I83" s="96"/>
      <c r="J83" s="167"/>
      <c r="K83" s="174"/>
      <c r="L83" s="166"/>
    </row>
    <row r="84" spans="1:12" x14ac:dyDescent="0.25">
      <c r="A84" s="96" t="s">
        <v>1427</v>
      </c>
      <c r="B84" s="96"/>
      <c r="C84" s="96">
        <v>15</v>
      </c>
      <c r="D84" s="96"/>
      <c r="E84" s="96"/>
      <c r="F84" s="96">
        <f>B96+B80+B93</f>
        <v>56</v>
      </c>
      <c r="G84" s="96">
        <f>B82+B83+B94+B97</f>
        <v>58</v>
      </c>
      <c r="H84" s="96">
        <f>B85+B86+B98</f>
        <v>45</v>
      </c>
      <c r="I84" s="96">
        <f>B87+B99</f>
        <v>0</v>
      </c>
      <c r="J84" s="96">
        <f>F84+G84+H84+I84</f>
        <v>159</v>
      </c>
      <c r="K84" s="174"/>
      <c r="L84" s="166"/>
    </row>
    <row r="85" spans="1:12" x14ac:dyDescent="0.25">
      <c r="A85" s="96" t="s">
        <v>1428</v>
      </c>
      <c r="B85" s="96">
        <v>14</v>
      </c>
      <c r="C85" s="96"/>
      <c r="D85" s="96"/>
      <c r="E85" s="96"/>
      <c r="F85" s="96" t="s">
        <v>1775</v>
      </c>
      <c r="G85" s="96"/>
      <c r="H85" s="96"/>
      <c r="I85" s="96"/>
      <c r="J85" s="96"/>
      <c r="K85" s="174"/>
      <c r="L85" s="166"/>
    </row>
    <row r="86" spans="1:12" x14ac:dyDescent="0.25">
      <c r="A86" s="96" t="s">
        <v>1449</v>
      </c>
      <c r="B86" s="96">
        <v>10</v>
      </c>
      <c r="C86" s="96"/>
      <c r="D86" s="96"/>
      <c r="E86" s="254"/>
      <c r="F86" s="96"/>
      <c r="G86" s="96">
        <f>D97</f>
        <v>3</v>
      </c>
      <c r="H86" s="96">
        <f>D86</f>
        <v>0</v>
      </c>
      <c r="I86" s="96"/>
      <c r="J86" s="96">
        <f>G86+H86+I86</f>
        <v>3</v>
      </c>
      <c r="K86" s="174"/>
      <c r="L86" s="166"/>
    </row>
    <row r="87" spans="1:12" x14ac:dyDescent="0.25">
      <c r="A87" s="96" t="s">
        <v>1488</v>
      </c>
      <c r="B87" s="96"/>
      <c r="C87" s="96"/>
      <c r="D87" s="96"/>
      <c r="E87" s="96"/>
      <c r="F87" s="96" t="s">
        <v>1776</v>
      </c>
      <c r="G87" s="96"/>
      <c r="H87" s="96"/>
      <c r="I87" s="96"/>
      <c r="J87" s="96"/>
      <c r="K87" s="174"/>
      <c r="L87" s="166"/>
    </row>
    <row r="88" spans="1:12" x14ac:dyDescent="0.25">
      <c r="A88" s="96"/>
      <c r="B88" s="96"/>
      <c r="C88" s="96"/>
      <c r="D88" s="96"/>
      <c r="E88" s="96"/>
      <c r="F88" s="96">
        <f>F84+F81+F86</f>
        <v>85</v>
      </c>
      <c r="G88" s="96">
        <f>G81+G84+G86</f>
        <v>88</v>
      </c>
      <c r="H88" s="96">
        <f>H81+H84+H86</f>
        <v>60</v>
      </c>
      <c r="I88" s="96">
        <f>I84</f>
        <v>0</v>
      </c>
      <c r="J88" s="96">
        <f>F88+G88+H88+I88</f>
        <v>233</v>
      </c>
      <c r="K88" s="174"/>
      <c r="L88" s="166"/>
    </row>
    <row r="89" spans="1:1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174"/>
      <c r="L89" s="166"/>
    </row>
    <row r="90" spans="1:12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174"/>
      <c r="L91" s="166"/>
    </row>
    <row r="92" spans="1:12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174"/>
      <c r="L92" s="166"/>
    </row>
    <row r="93" spans="1:12" x14ac:dyDescent="0.25">
      <c r="A93" s="96" t="s">
        <v>2179</v>
      </c>
      <c r="B93" s="96">
        <v>7</v>
      </c>
      <c r="C93" s="96">
        <v>14</v>
      </c>
      <c r="D93" s="96"/>
      <c r="E93" s="96"/>
      <c r="F93" s="96"/>
      <c r="G93" s="96"/>
      <c r="H93" s="96"/>
      <c r="I93" s="96"/>
      <c r="J93" s="96"/>
      <c r="K93" s="174"/>
      <c r="L93" s="166"/>
    </row>
    <row r="94" spans="1:12" x14ac:dyDescent="0.25">
      <c r="A94" s="96" t="s">
        <v>1332</v>
      </c>
      <c r="B94" s="96">
        <v>3</v>
      </c>
      <c r="C94" s="96">
        <v>12</v>
      </c>
      <c r="D94" s="96"/>
      <c r="E94" s="96"/>
      <c r="F94" s="96"/>
      <c r="G94" s="96"/>
      <c r="H94" s="96"/>
      <c r="I94" s="96"/>
      <c r="J94" s="96"/>
      <c r="K94" s="174"/>
      <c r="L94" s="166"/>
    </row>
    <row r="95" spans="1:12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174"/>
      <c r="L95" s="166"/>
    </row>
    <row r="96" spans="1:12" x14ac:dyDescent="0.25">
      <c r="A96" s="96" t="s">
        <v>2172</v>
      </c>
      <c r="B96" s="96">
        <v>17</v>
      </c>
      <c r="C96" s="96"/>
      <c r="D96" s="96"/>
      <c r="E96" s="96"/>
      <c r="F96" s="96"/>
      <c r="G96" s="96"/>
      <c r="H96" s="96"/>
      <c r="I96" s="96"/>
      <c r="J96" s="96"/>
      <c r="K96" s="166"/>
      <c r="L96" s="166"/>
    </row>
    <row r="97" spans="1:15" x14ac:dyDescent="0.25">
      <c r="A97" s="96" t="s">
        <v>1305</v>
      </c>
      <c r="B97" s="5">
        <v>27</v>
      </c>
      <c r="C97" s="5"/>
      <c r="D97" s="5">
        <v>3</v>
      </c>
      <c r="E97" s="135" t="s">
        <v>2194</v>
      </c>
      <c r="F97" s="5"/>
      <c r="G97" s="5"/>
      <c r="H97" s="5"/>
      <c r="I97" s="5"/>
      <c r="J97" s="5"/>
    </row>
    <row r="98" spans="1:15" x14ac:dyDescent="0.25">
      <c r="A98" s="96" t="s">
        <v>1398</v>
      </c>
      <c r="B98" s="5">
        <v>21</v>
      </c>
      <c r="C98" s="5"/>
      <c r="D98" s="5"/>
      <c r="E98" s="5"/>
      <c r="F98" s="5"/>
      <c r="G98" s="5"/>
      <c r="H98" s="5"/>
      <c r="I98" s="5"/>
      <c r="J98" s="5"/>
    </row>
    <row r="99" spans="1:15" x14ac:dyDescent="0.25">
      <c r="A99" s="96" t="s">
        <v>1479</v>
      </c>
      <c r="B99" s="5"/>
      <c r="C99" s="5"/>
      <c r="D99" s="5"/>
      <c r="E99" s="5"/>
      <c r="F99" s="5"/>
      <c r="G99" s="5"/>
      <c r="H99" s="5"/>
      <c r="I99" s="5"/>
      <c r="J99" s="5"/>
    </row>
    <row r="100" spans="1:15" ht="15.75" thickBot="1" x14ac:dyDescent="0.3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L100" t="s">
        <v>2192</v>
      </c>
    </row>
    <row r="101" spans="1:15" ht="15.75" thickBot="1" x14ac:dyDescent="0.3">
      <c r="A101" s="179" t="s">
        <v>1739</v>
      </c>
      <c r="B101" s="179">
        <f>SUM(B79:B99)</f>
        <v>159</v>
      </c>
      <c r="C101" s="179">
        <f>C79+C81+C84+C93+C94</f>
        <v>71</v>
      </c>
      <c r="D101" s="179">
        <f>D97+D86</f>
        <v>3</v>
      </c>
      <c r="E101" s="179" t="s">
        <v>2522</v>
      </c>
      <c r="F101" s="179"/>
      <c r="G101" s="179"/>
      <c r="H101" s="179"/>
      <c r="I101" s="179"/>
      <c r="J101" s="179">
        <f>B101+C101+D101</f>
        <v>233</v>
      </c>
    </row>
    <row r="102" spans="1:15" ht="15.75" thickTop="1" x14ac:dyDescent="0.25">
      <c r="A102" s="24" t="s">
        <v>1802</v>
      </c>
      <c r="B102" s="24">
        <f>B101+B72</f>
        <v>266</v>
      </c>
      <c r="C102" s="24">
        <f>C72+C101</f>
        <v>798</v>
      </c>
      <c r="D102" s="24">
        <f>D72+D101</f>
        <v>42</v>
      </c>
      <c r="E102" s="24" t="s">
        <v>2566</v>
      </c>
      <c r="F102" s="24"/>
      <c r="G102" s="24"/>
      <c r="H102" s="24"/>
      <c r="I102" s="24"/>
      <c r="J102" s="24">
        <f>J101+J72</f>
        <v>1106</v>
      </c>
    </row>
    <row r="105" spans="1:15" x14ac:dyDescent="0.25">
      <c r="A105" s="529" t="s">
        <v>2567</v>
      </c>
      <c r="B105" s="529"/>
      <c r="C105" s="529"/>
      <c r="D105" s="529"/>
      <c r="F105" s="250"/>
      <c r="G105" s="250"/>
      <c r="H105" s="250"/>
      <c r="L105" s="529" t="s">
        <v>2568</v>
      </c>
      <c r="M105" s="529"/>
    </row>
    <row r="106" spans="1:15" x14ac:dyDescent="0.25">
      <c r="A106" s="251" t="s">
        <v>2569</v>
      </c>
      <c r="E106" s="251" t="s">
        <v>2570</v>
      </c>
      <c r="K106" t="s">
        <v>2569</v>
      </c>
      <c r="O106" s="253" t="s">
        <v>2570</v>
      </c>
    </row>
    <row r="107" spans="1:15" x14ac:dyDescent="0.25">
      <c r="A107" s="252" t="s">
        <v>2571</v>
      </c>
      <c r="E107" s="252" t="s">
        <v>2571</v>
      </c>
      <c r="K107" s="252" t="s">
        <v>2571</v>
      </c>
      <c r="O107" s="251" t="s">
        <v>2571</v>
      </c>
    </row>
    <row r="109" spans="1:15" x14ac:dyDescent="0.25">
      <c r="A109" s="258" t="s">
        <v>2844</v>
      </c>
    </row>
    <row r="110" spans="1:15" x14ac:dyDescent="0.25">
      <c r="A110" t="s">
        <v>2846</v>
      </c>
    </row>
    <row r="111" spans="1:15" x14ac:dyDescent="0.25">
      <c r="A111" t="s">
        <v>2847</v>
      </c>
    </row>
    <row r="112" spans="1:15" x14ac:dyDescent="0.25">
      <c r="A112" t="s">
        <v>2848</v>
      </c>
    </row>
    <row r="113" spans="1:15" x14ac:dyDescent="0.25">
      <c r="A113" t="s">
        <v>2849</v>
      </c>
    </row>
    <row r="114" spans="1:15" x14ac:dyDescent="0.25">
      <c r="A114" t="s">
        <v>2850</v>
      </c>
    </row>
    <row r="115" spans="1:15" x14ac:dyDescent="0.25">
      <c r="A115" t="s">
        <v>2851</v>
      </c>
    </row>
    <row r="120" spans="1:15" ht="16.149999999999999" customHeight="1" x14ac:dyDescent="0.25"/>
    <row r="121" spans="1:15" ht="16.149999999999999" customHeight="1" x14ac:dyDescent="0.25"/>
    <row r="122" spans="1:15" ht="16.149999999999999" customHeight="1" x14ac:dyDescent="0.25"/>
    <row r="125" spans="1:15" x14ac:dyDescent="0.25">
      <c r="A125" s="251" t="s">
        <v>2572</v>
      </c>
      <c r="E125" s="251" t="s">
        <v>2572</v>
      </c>
      <c r="K125" s="252" t="s">
        <v>2572</v>
      </c>
      <c r="O125" s="252" t="s">
        <v>2572</v>
      </c>
    </row>
    <row r="131" spans="1:15" x14ac:dyDescent="0.25">
      <c r="A131" s="252" t="s">
        <v>2573</v>
      </c>
      <c r="E131" s="252" t="s">
        <v>2573</v>
      </c>
      <c r="K131" s="252" t="s">
        <v>2573</v>
      </c>
      <c r="O131" s="252" t="s">
        <v>2573</v>
      </c>
    </row>
    <row r="132" spans="1:15" x14ac:dyDescent="0.25">
      <c r="E132" s="166"/>
      <c r="O132" s="252"/>
    </row>
    <row r="133" spans="1:15" x14ac:dyDescent="0.25">
      <c r="A133" s="166"/>
      <c r="B133" s="166"/>
    </row>
    <row r="138" spans="1:15" x14ac:dyDescent="0.25">
      <c r="A138" s="252" t="s">
        <v>2574</v>
      </c>
      <c r="E138" s="252" t="s">
        <v>2574</v>
      </c>
      <c r="K138" s="252" t="s">
        <v>2574</v>
      </c>
      <c r="O138" s="252" t="s">
        <v>2574</v>
      </c>
    </row>
    <row r="139" spans="1:15" x14ac:dyDescent="0.25">
      <c r="O139" s="252"/>
    </row>
    <row r="144" spans="1:15" x14ac:dyDescent="0.25">
      <c r="A144" s="252" t="s">
        <v>2587</v>
      </c>
      <c r="E144" s="252" t="s">
        <v>2587</v>
      </c>
    </row>
    <row r="145" spans="1:15" x14ac:dyDescent="0.25">
      <c r="A145" t="s">
        <v>2848</v>
      </c>
    </row>
    <row r="146" spans="1:15" x14ac:dyDescent="0.25">
      <c r="K146" s="252" t="s">
        <v>2587</v>
      </c>
      <c r="O146" s="252" t="s">
        <v>2587</v>
      </c>
    </row>
    <row r="151" spans="1:15" x14ac:dyDescent="0.25">
      <c r="A151" s="252" t="s">
        <v>2664</v>
      </c>
    </row>
  </sheetData>
  <mergeCells count="2">
    <mergeCell ref="A105:D105"/>
    <mergeCell ref="L105:M105"/>
  </mergeCells>
  <pageMargins left="0.70866141732283472" right="0.70866141732283472" top="0.74803149606299213" bottom="0.74803149606299213" header="0.31496062992125984" footer="0.31496062992125984"/>
  <pageSetup paperSize="9" scale="33" orientation="portrait" horizontalDpi="300" verticalDpi="300" r:id="rId1"/>
  <rowBreaks count="1" manualBreakCount="1">
    <brk id="7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8"/>
  <sheetViews>
    <sheetView workbookViewId="0">
      <selection sqref="A1:F28"/>
    </sheetView>
  </sheetViews>
  <sheetFormatPr defaultRowHeight="15" x14ac:dyDescent="0.25"/>
  <cols>
    <col min="1" max="1" width="6.28515625" customWidth="1"/>
    <col min="2" max="2" width="38.5703125" customWidth="1"/>
    <col min="4" max="4" width="15.28515625" customWidth="1"/>
    <col min="6" max="6" width="11.28515625" customWidth="1"/>
  </cols>
  <sheetData>
    <row r="1" spans="1:6" x14ac:dyDescent="0.25">
      <c r="A1" s="85" t="s">
        <v>31</v>
      </c>
      <c r="B1" s="85" t="s">
        <v>32</v>
      </c>
      <c r="C1" s="85" t="s">
        <v>33</v>
      </c>
      <c r="D1" s="85" t="s">
        <v>27</v>
      </c>
      <c r="E1" s="85" t="s">
        <v>18</v>
      </c>
      <c r="F1" s="85" t="s">
        <v>34</v>
      </c>
    </row>
    <row r="2" spans="1:6" x14ac:dyDescent="0.25">
      <c r="A2" s="5">
        <v>1</v>
      </c>
      <c r="B2" s="5" t="s">
        <v>35</v>
      </c>
      <c r="C2" s="86">
        <v>221</v>
      </c>
      <c r="D2" s="86" t="s">
        <v>37</v>
      </c>
      <c r="E2" s="86">
        <v>41</v>
      </c>
      <c r="F2" s="87">
        <v>42415</v>
      </c>
    </row>
    <row r="3" spans="1:6" x14ac:dyDescent="0.25">
      <c r="A3" s="5">
        <v>2</v>
      </c>
      <c r="B3" s="5" t="s">
        <v>41</v>
      </c>
      <c r="C3" s="86">
        <v>722</v>
      </c>
      <c r="D3" s="86" t="s">
        <v>1724</v>
      </c>
      <c r="E3" s="86">
        <v>166</v>
      </c>
      <c r="F3" s="87">
        <v>42611</v>
      </c>
    </row>
    <row r="4" spans="1:6" x14ac:dyDescent="0.25">
      <c r="A4" s="5">
        <v>3</v>
      </c>
      <c r="B4" s="5" t="s">
        <v>43</v>
      </c>
      <c r="C4" s="86">
        <v>731</v>
      </c>
      <c r="D4" s="86" t="s">
        <v>44</v>
      </c>
      <c r="E4" s="86">
        <v>60</v>
      </c>
      <c r="F4" s="87">
        <v>42461</v>
      </c>
    </row>
    <row r="5" spans="1:6" x14ac:dyDescent="0.25">
      <c r="A5" s="5">
        <v>4</v>
      </c>
      <c r="B5" s="5" t="s">
        <v>48</v>
      </c>
      <c r="C5" s="86">
        <v>741</v>
      </c>
      <c r="D5" s="86" t="s">
        <v>49</v>
      </c>
      <c r="E5" s="86">
        <v>264</v>
      </c>
      <c r="F5" s="87">
        <v>42314</v>
      </c>
    </row>
    <row r="6" spans="1:6" x14ac:dyDescent="0.25">
      <c r="A6" s="5">
        <v>5</v>
      </c>
      <c r="B6" s="5" t="s">
        <v>50</v>
      </c>
      <c r="C6" s="86">
        <v>742</v>
      </c>
      <c r="D6" s="86" t="s">
        <v>51</v>
      </c>
      <c r="E6" s="86">
        <v>87</v>
      </c>
      <c r="F6" s="87">
        <v>42517</v>
      </c>
    </row>
    <row r="7" spans="1:6" x14ac:dyDescent="0.25">
      <c r="A7" s="5">
        <v>6</v>
      </c>
      <c r="B7" s="5" t="s">
        <v>54</v>
      </c>
      <c r="C7" s="86">
        <v>111</v>
      </c>
      <c r="D7" s="86" t="s">
        <v>44</v>
      </c>
      <c r="E7" s="86">
        <v>70</v>
      </c>
      <c r="F7" s="87">
        <v>42475</v>
      </c>
    </row>
    <row r="8" spans="1:6" x14ac:dyDescent="0.25">
      <c r="A8" s="5">
        <v>7</v>
      </c>
      <c r="B8" s="5" t="s">
        <v>15</v>
      </c>
      <c r="C8" s="86">
        <v>841</v>
      </c>
      <c r="D8" s="86" t="s">
        <v>62</v>
      </c>
      <c r="E8" s="86">
        <v>113</v>
      </c>
      <c r="F8" s="87">
        <v>42591</v>
      </c>
    </row>
    <row r="9" spans="1:6" x14ac:dyDescent="0.25">
      <c r="A9" s="5">
        <v>8</v>
      </c>
      <c r="B9" s="5" t="s">
        <v>64</v>
      </c>
      <c r="C9" s="86">
        <v>331</v>
      </c>
      <c r="D9" s="86" t="s">
        <v>65</v>
      </c>
      <c r="E9" s="86">
        <v>278</v>
      </c>
      <c r="F9" s="87">
        <v>42325</v>
      </c>
    </row>
    <row r="10" spans="1:6" x14ac:dyDescent="0.25">
      <c r="A10" s="5">
        <v>9</v>
      </c>
      <c r="B10" s="5" t="s">
        <v>66</v>
      </c>
      <c r="C10" s="86">
        <v>731</v>
      </c>
      <c r="D10" s="86" t="s">
        <v>67</v>
      </c>
      <c r="E10" s="86">
        <v>297</v>
      </c>
      <c r="F10" s="87">
        <v>42349</v>
      </c>
    </row>
    <row r="11" spans="1:6" x14ac:dyDescent="0.25">
      <c r="A11" s="5">
        <v>10</v>
      </c>
      <c r="B11" s="5" t="s">
        <v>853</v>
      </c>
      <c r="C11" s="86">
        <v>521</v>
      </c>
      <c r="D11" s="86" t="s">
        <v>1725</v>
      </c>
      <c r="E11" s="86">
        <v>219</v>
      </c>
      <c r="F11" s="87">
        <v>42620</v>
      </c>
    </row>
    <row r="12" spans="1:6" x14ac:dyDescent="0.25">
      <c r="A12" s="5">
        <v>11</v>
      </c>
      <c r="B12" s="5" t="s">
        <v>68</v>
      </c>
      <c r="C12" s="86">
        <v>411</v>
      </c>
      <c r="D12" s="86" t="s">
        <v>51</v>
      </c>
      <c r="E12" s="86">
        <v>93</v>
      </c>
      <c r="F12" s="87">
        <v>42558</v>
      </c>
    </row>
    <row r="13" spans="1:6" x14ac:dyDescent="0.25">
      <c r="A13" s="5">
        <v>12</v>
      </c>
      <c r="B13" s="5" t="s">
        <v>400</v>
      </c>
      <c r="C13" s="86">
        <v>221</v>
      </c>
      <c r="D13" s="86" t="s">
        <v>1725</v>
      </c>
      <c r="E13" s="86">
        <v>203</v>
      </c>
      <c r="F13" s="87">
        <v>42614</v>
      </c>
    </row>
    <row r="14" spans="1:6" x14ac:dyDescent="0.25">
      <c r="A14" s="5">
        <v>13</v>
      </c>
      <c r="B14" s="5" t="s">
        <v>69</v>
      </c>
      <c r="C14" s="86">
        <v>742</v>
      </c>
      <c r="D14" s="86" t="s">
        <v>61</v>
      </c>
      <c r="E14" s="86">
        <v>298</v>
      </c>
      <c r="F14" s="87">
        <v>42349</v>
      </c>
    </row>
    <row r="15" spans="1:6" x14ac:dyDescent="0.25">
      <c r="A15" s="5">
        <v>14</v>
      </c>
      <c r="B15" s="5" t="s">
        <v>85</v>
      </c>
      <c r="C15" s="86">
        <v>231</v>
      </c>
      <c r="D15" s="86" t="s">
        <v>86</v>
      </c>
      <c r="E15" s="86" t="s">
        <v>87</v>
      </c>
      <c r="F15" s="87">
        <v>42325</v>
      </c>
    </row>
    <row r="16" spans="1:6" x14ac:dyDescent="0.25">
      <c r="A16" s="5">
        <v>15</v>
      </c>
      <c r="B16" s="5" t="s">
        <v>91</v>
      </c>
      <c r="C16" s="86">
        <v>541</v>
      </c>
      <c r="D16" s="86" t="s">
        <v>92</v>
      </c>
      <c r="E16" s="86">
        <v>50</v>
      </c>
      <c r="F16" s="87">
        <v>42443</v>
      </c>
    </row>
    <row r="17" spans="1:7" x14ac:dyDescent="0.25">
      <c r="A17" s="5">
        <v>16</v>
      </c>
      <c r="B17" s="5" t="s">
        <v>93</v>
      </c>
      <c r="C17" s="86">
        <v>911</v>
      </c>
      <c r="D17" s="86" t="s">
        <v>40</v>
      </c>
      <c r="E17" s="86" t="s">
        <v>94</v>
      </c>
      <c r="F17" s="87">
        <v>42550</v>
      </c>
    </row>
    <row r="18" spans="1:7" x14ac:dyDescent="0.25">
      <c r="A18" s="5">
        <v>17</v>
      </c>
      <c r="B18" s="5" t="s">
        <v>1726</v>
      </c>
      <c r="C18" s="86">
        <v>221</v>
      </c>
      <c r="D18" s="86" t="s">
        <v>1727</v>
      </c>
      <c r="E18" s="86">
        <v>189</v>
      </c>
      <c r="F18" s="87">
        <v>42613</v>
      </c>
      <c r="G18" t="s">
        <v>1845</v>
      </c>
    </row>
    <row r="19" spans="1:7" x14ac:dyDescent="0.25">
      <c r="A19" s="5">
        <v>18</v>
      </c>
      <c r="B19" s="5" t="s">
        <v>105</v>
      </c>
      <c r="C19" s="86">
        <v>231</v>
      </c>
      <c r="D19" s="86" t="s">
        <v>106</v>
      </c>
      <c r="E19" s="86">
        <v>46</v>
      </c>
      <c r="F19" s="87">
        <v>42432</v>
      </c>
    </row>
    <row r="20" spans="1:7" x14ac:dyDescent="0.25">
      <c r="A20" s="5">
        <v>19</v>
      </c>
      <c r="B20" s="5" t="s">
        <v>107</v>
      </c>
      <c r="C20" s="86">
        <v>121</v>
      </c>
      <c r="D20" s="120" t="s">
        <v>108</v>
      </c>
      <c r="E20" s="86"/>
      <c r="F20" s="87">
        <v>42298</v>
      </c>
    </row>
    <row r="21" spans="1:7" x14ac:dyDescent="0.25">
      <c r="A21" s="5">
        <v>20</v>
      </c>
      <c r="B21" s="5" t="s">
        <v>111</v>
      </c>
      <c r="C21" s="86">
        <v>731</v>
      </c>
      <c r="D21" s="86" t="s">
        <v>51</v>
      </c>
      <c r="E21" s="86">
        <v>6</v>
      </c>
      <c r="F21" s="87">
        <v>42380</v>
      </c>
    </row>
    <row r="22" spans="1:7" x14ac:dyDescent="0.25">
      <c r="A22" s="5">
        <v>21</v>
      </c>
      <c r="B22" s="5" t="s">
        <v>112</v>
      </c>
      <c r="C22" s="86">
        <v>111</v>
      </c>
      <c r="D22" s="86" t="s">
        <v>44</v>
      </c>
      <c r="E22" s="86">
        <v>58</v>
      </c>
      <c r="F22" s="87">
        <v>42452</v>
      </c>
    </row>
    <row r="23" spans="1:7" x14ac:dyDescent="0.25">
      <c r="A23" s="5">
        <v>22</v>
      </c>
      <c r="B23" s="6" t="s">
        <v>1819</v>
      </c>
      <c r="C23" s="3" t="s">
        <v>1449</v>
      </c>
      <c r="D23" s="5"/>
      <c r="E23" s="5"/>
      <c r="F23" s="5"/>
    </row>
    <row r="24" spans="1:7" x14ac:dyDescent="0.25">
      <c r="A24" s="5">
        <v>23</v>
      </c>
      <c r="B24" s="6" t="s">
        <v>1816</v>
      </c>
      <c r="C24" s="3" t="s">
        <v>1449</v>
      </c>
      <c r="D24" s="5"/>
      <c r="E24" s="5"/>
      <c r="F24" s="5"/>
    </row>
    <row r="25" spans="1:7" x14ac:dyDescent="0.25">
      <c r="A25" s="5">
        <v>24</v>
      </c>
      <c r="B25" s="6" t="s">
        <v>1820</v>
      </c>
      <c r="C25" s="3" t="s">
        <v>1449</v>
      </c>
      <c r="D25" s="5"/>
      <c r="E25" s="5"/>
      <c r="F25" s="5"/>
    </row>
    <row r="26" spans="1:7" x14ac:dyDescent="0.25">
      <c r="A26" s="5">
        <v>25</v>
      </c>
      <c r="B26" s="82" t="s">
        <v>1471</v>
      </c>
      <c r="C26" s="3" t="s">
        <v>1479</v>
      </c>
      <c r="D26" s="5"/>
      <c r="E26" s="5"/>
      <c r="F26" s="5"/>
    </row>
    <row r="27" spans="1:7" x14ac:dyDescent="0.25">
      <c r="A27" s="5">
        <v>26</v>
      </c>
      <c r="B27" s="6" t="s">
        <v>1821</v>
      </c>
      <c r="C27" s="3" t="s">
        <v>1488</v>
      </c>
      <c r="D27" s="5"/>
      <c r="E27" s="5"/>
      <c r="F27" s="5"/>
    </row>
    <row r="28" spans="1:7" x14ac:dyDescent="0.25">
      <c r="A28" s="5">
        <v>27</v>
      </c>
      <c r="B28" s="6" t="s">
        <v>1608</v>
      </c>
      <c r="C28" s="3" t="s">
        <v>1577</v>
      </c>
      <c r="D28" s="5"/>
      <c r="E28" s="5"/>
      <c r="F28" s="5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O159"/>
  <sheetViews>
    <sheetView workbookViewId="0">
      <pane ySplit="1" topLeftCell="A74" activePane="bottomLeft" state="frozen"/>
      <selection pane="bottomLeft" activeCell="M142" sqref="M142"/>
    </sheetView>
  </sheetViews>
  <sheetFormatPr defaultRowHeight="15" x14ac:dyDescent="0.25"/>
  <cols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10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</row>
    <row r="3" spans="1:10" x14ac:dyDescent="0.25">
      <c r="A3" s="24">
        <v>111</v>
      </c>
      <c r="B3" s="24"/>
      <c r="C3" s="24"/>
      <c r="D3" s="24"/>
      <c r="E3" s="97" t="s">
        <v>7</v>
      </c>
      <c r="F3" s="24">
        <f>C3+C8+C12+C19+C24+C28+C33</f>
        <v>0</v>
      </c>
      <c r="G3" s="24">
        <f>C4+C9+C14+C20+C25+C15+C34+C29</f>
        <v>149</v>
      </c>
      <c r="H3" s="24">
        <f>C5+C10+C16+C17+C21+C26+C30+C35</f>
        <v>108</v>
      </c>
      <c r="I3" s="24">
        <f>C6+C27+C22+C31+C36</f>
        <v>52</v>
      </c>
      <c r="J3" s="170">
        <f>F3+G3+H3+I3</f>
        <v>309</v>
      </c>
    </row>
    <row r="4" spans="1:10" x14ac:dyDescent="0.25">
      <c r="A4" s="5">
        <v>121</v>
      </c>
      <c r="B4" s="5"/>
      <c r="C4" s="24">
        <v>25</v>
      </c>
      <c r="D4" s="5">
        <v>1</v>
      </c>
      <c r="E4" s="5"/>
      <c r="F4" s="5" t="s">
        <v>1759</v>
      </c>
      <c r="G4" s="5"/>
      <c r="H4" s="5"/>
      <c r="I4" s="5"/>
      <c r="J4" s="5"/>
    </row>
    <row r="5" spans="1:10" x14ac:dyDescent="0.25">
      <c r="A5" s="5">
        <v>131</v>
      </c>
      <c r="B5" s="5"/>
      <c r="C5" s="5">
        <v>23</v>
      </c>
      <c r="D5" s="5">
        <v>4</v>
      </c>
      <c r="E5" s="5"/>
      <c r="F5" s="5">
        <f>SUM(B8+B12+B3+B19+B24+B13+B28+B33)</f>
        <v>0</v>
      </c>
      <c r="G5" s="5">
        <f>SUM(B4+B9+B15+B14+B20+B25+B29)</f>
        <v>32</v>
      </c>
      <c r="H5" s="5">
        <f>SUM(B5+B10+B16+B17+B21+B26+B35+B30)</f>
        <v>13</v>
      </c>
      <c r="I5" s="5">
        <f>SUM(B6+B33)</f>
        <v>1</v>
      </c>
      <c r="J5" s="5">
        <f>SUM(F5+G5+H5+I5)</f>
        <v>46</v>
      </c>
    </row>
    <row r="6" spans="1:10" x14ac:dyDescent="0.25">
      <c r="A6" s="5">
        <v>141</v>
      </c>
      <c r="B6" s="5">
        <v>1</v>
      </c>
      <c r="C6" s="5">
        <v>18</v>
      </c>
      <c r="D6" s="5"/>
      <c r="E6" s="5"/>
      <c r="F6" s="5" t="s">
        <v>1770</v>
      </c>
      <c r="G6" s="5"/>
      <c r="H6" s="5"/>
      <c r="I6" s="5"/>
      <c r="J6" s="5"/>
    </row>
    <row r="7" spans="1:10" x14ac:dyDescent="0.25">
      <c r="A7" s="5" t="s">
        <v>5</v>
      </c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>
        <v>211</v>
      </c>
      <c r="B8" s="5"/>
      <c r="C8" s="5"/>
      <c r="D8" s="5"/>
      <c r="E8" s="5"/>
      <c r="F8" s="5">
        <f>SUM(D3+D12+D8+D19+D24)+D28</f>
        <v>2</v>
      </c>
      <c r="G8" s="5">
        <f>SUM(D9+D4+D14+D15+D20+D25+D34)</f>
        <v>4</v>
      </c>
      <c r="H8" s="5">
        <f>SUM(D5+D10+D16+D17+D26+D21+D30+D35)</f>
        <v>7</v>
      </c>
      <c r="I8" s="5">
        <f>SUM(D6+D31+D36)</f>
        <v>0</v>
      </c>
      <c r="J8" s="5">
        <f>SUM(F8+G8+H8+I8)</f>
        <v>13</v>
      </c>
    </row>
    <row r="9" spans="1:10" x14ac:dyDescent="0.25">
      <c r="A9" s="5">
        <v>221</v>
      </c>
      <c r="B9" s="5">
        <v>1</v>
      </c>
      <c r="C9" s="5">
        <v>23</v>
      </c>
      <c r="D9" s="5">
        <v>1</v>
      </c>
      <c r="E9" s="254"/>
      <c r="F9" s="5" t="s">
        <v>1775</v>
      </c>
      <c r="G9" s="5"/>
      <c r="H9" s="5"/>
      <c r="I9" s="5"/>
      <c r="J9" s="5"/>
    </row>
    <row r="10" spans="1:10" x14ac:dyDescent="0.25">
      <c r="A10" s="5">
        <v>231</v>
      </c>
      <c r="B10" s="5">
        <v>6</v>
      </c>
      <c r="C10" s="5">
        <v>21</v>
      </c>
      <c r="D10" s="5">
        <v>2</v>
      </c>
      <c r="E10" s="5"/>
      <c r="F10" s="5">
        <f>SUM(F3+F5+F8)</f>
        <v>2</v>
      </c>
      <c r="G10" s="5">
        <f>SUM(G3+G5+G8)</f>
        <v>185</v>
      </c>
      <c r="H10" s="5">
        <f>SUM(H3+H5+H8)</f>
        <v>128</v>
      </c>
      <c r="I10" s="5">
        <f>SUM(I3+I5+I8)</f>
        <v>53</v>
      </c>
      <c r="J10" s="94">
        <f>SUM(F10+G10+H10+I10)</f>
        <v>368</v>
      </c>
    </row>
    <row r="11" spans="1:10" x14ac:dyDescent="0.25">
      <c r="A11" s="5" t="s">
        <v>770</v>
      </c>
      <c r="B11" s="5"/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411</v>
      </c>
      <c r="B12" s="5"/>
      <c r="C12" s="5"/>
      <c r="D12" s="5">
        <v>1</v>
      </c>
      <c r="E12" s="5"/>
      <c r="F12" s="5" t="s">
        <v>1776</v>
      </c>
      <c r="G12" s="5"/>
      <c r="H12" s="5"/>
      <c r="I12" s="5"/>
      <c r="J12" s="5"/>
    </row>
    <row r="13" spans="1:10" x14ac:dyDescent="0.25">
      <c r="A13" s="5">
        <v>412</v>
      </c>
      <c r="B13" s="5"/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>
        <v>421</v>
      </c>
      <c r="B14" s="5"/>
      <c r="C14" s="5">
        <v>24</v>
      </c>
      <c r="D14" s="5">
        <v>1</v>
      </c>
      <c r="E14" s="168" t="s">
        <v>2789</v>
      </c>
      <c r="F14" s="5">
        <v>8</v>
      </c>
      <c r="G14" s="5">
        <v>5</v>
      </c>
      <c r="H14" s="5">
        <v>6</v>
      </c>
      <c r="I14" s="5">
        <v>3</v>
      </c>
      <c r="J14" s="94">
        <f>F14++G14+H14+I14</f>
        <v>22</v>
      </c>
    </row>
    <row r="15" spans="1:10" x14ac:dyDescent="0.25">
      <c r="A15" s="96">
        <v>422</v>
      </c>
      <c r="B15" s="5">
        <v>22</v>
      </c>
      <c r="C15" s="5"/>
      <c r="D15" s="5"/>
      <c r="E15" s="96"/>
      <c r="F15" s="5"/>
      <c r="G15" s="5"/>
      <c r="H15" s="5"/>
      <c r="I15" s="5"/>
      <c r="J15" s="5"/>
    </row>
    <row r="16" spans="1:10" x14ac:dyDescent="0.25">
      <c r="A16" s="5">
        <v>431</v>
      </c>
      <c r="B16" s="5">
        <v>6</v>
      </c>
      <c r="C16" s="5">
        <v>23</v>
      </c>
      <c r="D16" s="5"/>
      <c r="E16" s="5"/>
      <c r="F16" s="5"/>
      <c r="G16" s="5"/>
      <c r="H16" s="5"/>
      <c r="I16" s="5"/>
      <c r="J16" s="5"/>
    </row>
    <row r="17" spans="1:10" x14ac:dyDescent="0.25">
      <c r="A17" s="96">
        <v>432</v>
      </c>
      <c r="B17" s="5"/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96" t="s">
        <v>2184</v>
      </c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>
        <v>611</v>
      </c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>
        <v>621</v>
      </c>
      <c r="B20" s="5">
        <v>1</v>
      </c>
      <c r="C20" s="5">
        <v>23</v>
      </c>
      <c r="D20" s="5"/>
      <c r="E20" s="5"/>
      <c r="F20" s="5"/>
      <c r="G20" s="5"/>
      <c r="H20" s="5"/>
      <c r="I20" s="5"/>
      <c r="J20" s="5"/>
    </row>
    <row r="21" spans="1:10" x14ac:dyDescent="0.25">
      <c r="A21" s="5">
        <v>631</v>
      </c>
      <c r="B21" s="5">
        <v>1</v>
      </c>
      <c r="C21" s="5">
        <v>24</v>
      </c>
      <c r="D21" s="108"/>
      <c r="E21" s="108"/>
      <c r="F21" s="108"/>
      <c r="G21" s="108"/>
      <c r="H21" s="108"/>
      <c r="I21" s="108"/>
      <c r="J21" s="108"/>
    </row>
    <row r="22" spans="1:10" x14ac:dyDescent="0.25">
      <c r="A22" s="24">
        <v>641</v>
      </c>
      <c r="B22" s="24"/>
      <c r="C22" s="5">
        <v>18</v>
      </c>
      <c r="D22" s="108"/>
      <c r="E22" s="108"/>
      <c r="F22" s="108"/>
      <c r="G22" s="108"/>
      <c r="H22" s="108"/>
      <c r="I22" s="108"/>
      <c r="J22" s="108"/>
    </row>
    <row r="23" spans="1:10" x14ac:dyDescent="0.25">
      <c r="A23" s="24" t="s">
        <v>2185</v>
      </c>
      <c r="B23" s="24"/>
      <c r="C23" s="24"/>
      <c r="D23" s="108"/>
      <c r="E23" s="108"/>
      <c r="F23" s="108"/>
      <c r="G23" s="108"/>
      <c r="H23" s="108"/>
      <c r="I23" s="108"/>
      <c r="J23" s="108"/>
    </row>
    <row r="24" spans="1:10" x14ac:dyDescent="0.25">
      <c r="A24" s="24">
        <v>511</v>
      </c>
      <c r="B24" s="24"/>
      <c r="C24" s="24"/>
      <c r="D24" s="5"/>
      <c r="E24" s="108"/>
      <c r="F24" s="108"/>
      <c r="G24" s="108"/>
      <c r="H24" s="108"/>
      <c r="I24" s="108"/>
      <c r="J24" s="108"/>
    </row>
    <row r="25" spans="1:10" x14ac:dyDescent="0.25">
      <c r="A25" s="5">
        <v>521</v>
      </c>
      <c r="B25" s="5"/>
      <c r="C25" s="24">
        <v>18</v>
      </c>
      <c r="D25" s="5">
        <v>1</v>
      </c>
      <c r="E25" s="108"/>
      <c r="F25" s="108"/>
      <c r="G25" s="108"/>
      <c r="H25" s="108"/>
      <c r="I25" s="108"/>
      <c r="J25" s="108"/>
    </row>
    <row r="26" spans="1:10" x14ac:dyDescent="0.25">
      <c r="A26" s="5">
        <v>531</v>
      </c>
      <c r="B26" s="5"/>
      <c r="C26" s="5">
        <v>17</v>
      </c>
      <c r="D26" s="5">
        <v>1</v>
      </c>
      <c r="E26" s="108"/>
      <c r="F26" s="108"/>
      <c r="G26" s="108"/>
      <c r="H26" s="108"/>
      <c r="I26" s="108"/>
      <c r="J26" s="108"/>
    </row>
    <row r="27" spans="1:10" x14ac:dyDescent="0.25">
      <c r="A27" s="108">
        <v>541</v>
      </c>
      <c r="B27" s="108"/>
      <c r="C27" s="5">
        <v>16</v>
      </c>
      <c r="D27" s="108"/>
      <c r="E27" s="108"/>
      <c r="F27" s="108"/>
      <c r="G27" s="108"/>
      <c r="H27" s="108"/>
      <c r="I27" s="108"/>
      <c r="J27" s="108"/>
    </row>
    <row r="28" spans="1:10" x14ac:dyDescent="0.25">
      <c r="A28" s="108" t="s">
        <v>2181</v>
      </c>
      <c r="B28" s="108"/>
      <c r="C28" s="108"/>
      <c r="D28" s="108">
        <v>1</v>
      </c>
      <c r="E28" s="260" t="s">
        <v>2839</v>
      </c>
      <c r="F28" s="108"/>
      <c r="G28" s="108"/>
      <c r="H28" s="108"/>
      <c r="I28" s="108"/>
      <c r="J28" s="108"/>
    </row>
    <row r="29" spans="1:10" x14ac:dyDescent="0.25">
      <c r="A29" s="108" t="s">
        <v>2852</v>
      </c>
      <c r="B29" s="108">
        <v>8</v>
      </c>
      <c r="C29" s="108">
        <v>14</v>
      </c>
      <c r="D29" s="108"/>
      <c r="E29" s="260"/>
      <c r="F29" s="108"/>
      <c r="G29" s="108"/>
      <c r="H29" s="108"/>
      <c r="I29" s="108"/>
      <c r="J29" s="108"/>
    </row>
    <row r="30" spans="1:10" x14ac:dyDescent="0.25">
      <c r="A30" s="108" t="s">
        <v>2853</v>
      </c>
      <c r="B30" s="108"/>
      <c r="C30" s="108"/>
      <c r="D30" s="108"/>
      <c r="E30" s="260"/>
      <c r="F30" s="108"/>
      <c r="G30" s="108"/>
      <c r="H30" s="108"/>
      <c r="I30" s="108"/>
      <c r="J30" s="108"/>
    </row>
    <row r="31" spans="1:10" x14ac:dyDescent="0.25">
      <c r="A31" s="108" t="s">
        <v>2854</v>
      </c>
      <c r="B31" s="108"/>
      <c r="C31" s="108"/>
      <c r="D31" s="108"/>
      <c r="E31" s="260"/>
      <c r="F31" s="108"/>
      <c r="G31" s="108"/>
      <c r="H31" s="108"/>
      <c r="I31" s="108"/>
      <c r="J31" s="108"/>
    </row>
    <row r="32" spans="1:10" x14ac:dyDescent="0.25">
      <c r="A32" s="108"/>
      <c r="B32" s="108"/>
      <c r="C32" s="108"/>
      <c r="D32" s="108"/>
      <c r="E32" s="260"/>
      <c r="F32" s="108"/>
      <c r="G32" s="108"/>
      <c r="H32" s="108"/>
      <c r="I32" s="108"/>
      <c r="J32" s="108"/>
    </row>
    <row r="33" spans="1:10" ht="15.75" thickBot="1" x14ac:dyDescent="0.3">
      <c r="A33" s="98" t="s">
        <v>2182</v>
      </c>
      <c r="B33" s="98"/>
      <c r="C33" s="98"/>
      <c r="D33" s="98"/>
      <c r="E33" s="98"/>
      <c r="F33" s="98"/>
      <c r="G33" s="98"/>
      <c r="H33" s="98"/>
      <c r="I33" s="98"/>
      <c r="J33" s="98"/>
    </row>
    <row r="34" spans="1:10" ht="15.75" thickBot="1" x14ac:dyDescent="0.3">
      <c r="A34" s="98" t="s">
        <v>2855</v>
      </c>
      <c r="B34" s="162"/>
      <c r="C34" s="98">
        <v>22</v>
      </c>
      <c r="D34" s="162"/>
      <c r="E34" s="162"/>
      <c r="F34" s="108"/>
      <c r="G34" s="162"/>
      <c r="H34" s="162"/>
      <c r="I34" s="162"/>
      <c r="J34" s="162"/>
    </row>
    <row r="35" spans="1:10" x14ac:dyDescent="0.25">
      <c r="A35" s="162" t="s">
        <v>2856</v>
      </c>
      <c r="B35" s="162"/>
      <c r="C35" s="162"/>
      <c r="D35" s="162"/>
      <c r="E35" s="162"/>
      <c r="F35" s="108"/>
      <c r="G35" s="162"/>
      <c r="H35" s="162"/>
      <c r="I35" s="162"/>
      <c r="J35" s="162"/>
    </row>
    <row r="36" spans="1:10" x14ac:dyDescent="0.25">
      <c r="A36" s="162" t="s">
        <v>2857</v>
      </c>
      <c r="B36" s="162"/>
      <c r="C36" s="162"/>
      <c r="D36" s="162"/>
      <c r="E36" s="162"/>
      <c r="F36" s="108"/>
      <c r="G36" s="162"/>
      <c r="H36" s="162"/>
      <c r="I36" s="162"/>
      <c r="J36" s="162"/>
    </row>
    <row r="37" spans="1:10" x14ac:dyDescent="0.25">
      <c r="A37" s="162" t="s">
        <v>2186</v>
      </c>
      <c r="B37" s="162"/>
      <c r="C37" s="162"/>
      <c r="D37" s="162"/>
      <c r="E37" s="162"/>
      <c r="F37" s="108"/>
      <c r="G37" s="162"/>
      <c r="H37" s="162"/>
      <c r="I37" s="162"/>
      <c r="J37" s="162"/>
    </row>
    <row r="38" spans="1:10" ht="13.9" customHeight="1" x14ac:dyDescent="0.25">
      <c r="A38" s="218" t="s">
        <v>2489</v>
      </c>
      <c r="B38" s="24"/>
      <c r="C38" s="24"/>
      <c r="D38" s="24">
        <v>1</v>
      </c>
      <c r="E38" s="97" t="s">
        <v>235</v>
      </c>
      <c r="F38" s="5" t="s">
        <v>1759</v>
      </c>
      <c r="G38" s="24"/>
      <c r="H38" s="24"/>
      <c r="I38" s="24"/>
      <c r="J38" s="24"/>
    </row>
    <row r="39" spans="1:10" x14ac:dyDescent="0.25">
      <c r="A39" s="218" t="s">
        <v>2490</v>
      </c>
      <c r="B39" s="5"/>
      <c r="C39" s="24">
        <v>25</v>
      </c>
      <c r="D39" s="5">
        <v>1</v>
      </c>
      <c r="E39" s="5"/>
      <c r="F39" s="5">
        <f>C38+C47+C48+C56+C57+C65</f>
        <v>0</v>
      </c>
      <c r="G39" s="5">
        <f>SUM(C39+C49+C58+C66+C50+C59)</f>
        <v>144</v>
      </c>
      <c r="H39" s="5">
        <f>SUM(C40+C51+C60+C61+C67+C52)</f>
        <v>104</v>
      </c>
      <c r="I39" s="5">
        <f>SUM(C41+C53+C62+C63+C68)</f>
        <v>78</v>
      </c>
      <c r="J39" s="5">
        <f>SUM(F39:I39)</f>
        <v>326</v>
      </c>
    </row>
    <row r="40" spans="1:10" x14ac:dyDescent="0.25">
      <c r="A40" s="218" t="s">
        <v>100</v>
      </c>
      <c r="B40" s="5"/>
      <c r="C40" s="5">
        <v>20</v>
      </c>
      <c r="D40" s="5">
        <v>1</v>
      </c>
      <c r="E40" s="5"/>
      <c r="F40" s="5" t="s">
        <v>1770</v>
      </c>
      <c r="G40" s="5"/>
      <c r="H40" s="5"/>
      <c r="I40" s="5"/>
      <c r="J40" s="5"/>
    </row>
    <row r="41" spans="1:10" x14ac:dyDescent="0.25">
      <c r="A41" s="218" t="s">
        <v>2491</v>
      </c>
      <c r="B41" s="5"/>
      <c r="C41" s="5">
        <v>18</v>
      </c>
      <c r="D41" s="5"/>
      <c r="E41" s="5"/>
      <c r="F41" s="5">
        <f>SUM(B38+B47+B48+B56+B65)</f>
        <v>0</v>
      </c>
      <c r="G41" s="5">
        <f>SUM(B39+B49+B58+B66+B50)</f>
        <v>0</v>
      </c>
      <c r="H41" s="5">
        <f>SUM(B40+B51+B60+B61+B67+B52)</f>
        <v>3</v>
      </c>
      <c r="I41" s="5">
        <f>SUM(B41+B45+B53+B54+B62+B63+B68)</f>
        <v>2</v>
      </c>
      <c r="J41" s="5">
        <f>SUM(F41:I41)</f>
        <v>5</v>
      </c>
    </row>
    <row r="42" spans="1:10" x14ac:dyDescent="0.25">
      <c r="A42" s="5"/>
      <c r="B42" s="5"/>
      <c r="C42" s="5"/>
      <c r="D42" s="5"/>
      <c r="E42" s="5"/>
      <c r="F42" s="5" t="s">
        <v>1775</v>
      </c>
      <c r="G42" s="5"/>
      <c r="H42" s="5"/>
      <c r="I42" s="5"/>
      <c r="J42" s="5"/>
    </row>
    <row r="43" spans="1:10" x14ac:dyDescent="0.25">
      <c r="A43" s="5"/>
      <c r="B43" s="5"/>
      <c r="C43" s="5"/>
      <c r="D43" s="5"/>
      <c r="E43" s="5"/>
      <c r="F43" s="5">
        <f>SUM(D38+D47+D48+D56+D65)+D57</f>
        <v>4</v>
      </c>
      <c r="G43" s="5">
        <f>SUM(D39+D49+D58+D66)+D50</f>
        <v>4</v>
      </c>
      <c r="H43" s="5">
        <f>SUM(D40+D51+D60+D61+D67)</f>
        <v>5</v>
      </c>
      <c r="I43" s="5">
        <f>SUM(D41+D53+D54+D62+D63+D68)</f>
        <v>5</v>
      </c>
      <c r="J43" s="5">
        <f>SUM(F43:I43)</f>
        <v>18</v>
      </c>
    </row>
    <row r="44" spans="1:10" x14ac:dyDescent="0.25">
      <c r="A44" s="5"/>
      <c r="B44" s="5"/>
      <c r="C44" s="5"/>
      <c r="D44" s="5"/>
      <c r="E44" s="5"/>
      <c r="F44" s="5" t="s">
        <v>1776</v>
      </c>
      <c r="G44" s="5"/>
      <c r="H44" s="5"/>
      <c r="I44" s="5"/>
      <c r="J44" s="5"/>
    </row>
    <row r="45" spans="1:10" x14ac:dyDescent="0.25">
      <c r="A45" s="5"/>
      <c r="B45" s="5"/>
      <c r="C45" s="5"/>
      <c r="D45" s="5"/>
      <c r="E45" s="5"/>
      <c r="F45" s="5">
        <f>SUM(F39+F41+F43)</f>
        <v>4</v>
      </c>
      <c r="G45" s="5">
        <f>SUM(G39+G41+G43)</f>
        <v>148</v>
      </c>
      <c r="H45" s="5">
        <f>SUM(H39+H41+H43)</f>
        <v>112</v>
      </c>
      <c r="I45" s="5">
        <f>SUM(I39+I41+I43)</f>
        <v>85</v>
      </c>
      <c r="J45" s="94">
        <f>SUM(F45:I45)</f>
        <v>349</v>
      </c>
    </row>
    <row r="46" spans="1:10" x14ac:dyDescent="0.25">
      <c r="A46" s="5" t="s">
        <v>2187</v>
      </c>
      <c r="B46" s="5"/>
      <c r="C46" s="5"/>
      <c r="D46" s="5"/>
      <c r="E46" s="5"/>
      <c r="F46" s="5"/>
      <c r="G46" s="5"/>
      <c r="H46" s="5"/>
      <c r="I46" s="5"/>
      <c r="J46" s="94"/>
    </row>
    <row r="47" spans="1:10" x14ac:dyDescent="0.25">
      <c r="A47" s="5">
        <v>711</v>
      </c>
      <c r="B47" s="5"/>
      <c r="C47" s="5"/>
      <c r="D47" s="5">
        <v>2</v>
      </c>
      <c r="E47" s="5"/>
      <c r="F47" s="5"/>
      <c r="G47" s="5"/>
      <c r="H47" s="5"/>
      <c r="I47" s="5"/>
      <c r="J47" s="5"/>
    </row>
    <row r="48" spans="1:10" x14ac:dyDescent="0.25">
      <c r="A48" s="5">
        <v>712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5">
      <c r="A49" s="5">
        <v>721</v>
      </c>
      <c r="B49" s="5"/>
      <c r="C49" s="5">
        <v>24</v>
      </c>
      <c r="D49" s="5">
        <v>1</v>
      </c>
      <c r="E49" s="254" t="s">
        <v>2712</v>
      </c>
      <c r="F49" s="5">
        <v>6</v>
      </c>
      <c r="G49" s="5">
        <v>5</v>
      </c>
      <c r="H49" s="5">
        <v>3</v>
      </c>
      <c r="I49" s="5">
        <v>4</v>
      </c>
      <c r="J49" s="5">
        <v>20</v>
      </c>
    </row>
    <row r="50" spans="1:10" x14ac:dyDescent="0.25">
      <c r="A50" s="5">
        <v>722</v>
      </c>
      <c r="B50" s="5"/>
      <c r="C50" s="5">
        <v>24</v>
      </c>
      <c r="D50" s="5">
        <v>1</v>
      </c>
      <c r="E50" s="254"/>
      <c r="F50" s="5"/>
      <c r="G50" s="5"/>
      <c r="H50" s="5"/>
      <c r="I50" s="5"/>
      <c r="J50" s="5"/>
    </row>
    <row r="51" spans="1:10" x14ac:dyDescent="0.25">
      <c r="A51" s="5">
        <v>731</v>
      </c>
      <c r="B51" s="5">
        <v>2</v>
      </c>
      <c r="C51" s="5">
        <v>19</v>
      </c>
      <c r="D51" s="5">
        <v>1</v>
      </c>
      <c r="E51" s="5"/>
      <c r="F51" s="5"/>
      <c r="G51" s="5"/>
      <c r="H51" s="5"/>
      <c r="I51" s="5"/>
      <c r="J51" s="5"/>
    </row>
    <row r="52" spans="1:10" x14ac:dyDescent="0.25">
      <c r="A52" s="5">
        <v>732</v>
      </c>
      <c r="B52" s="5"/>
      <c r="C52" s="5">
        <v>23</v>
      </c>
      <c r="D52" s="5"/>
      <c r="E52" s="5"/>
      <c r="F52" s="5"/>
      <c r="G52" s="5"/>
      <c r="H52" s="5"/>
      <c r="I52" s="5"/>
      <c r="J52" s="5"/>
    </row>
    <row r="53" spans="1:10" x14ac:dyDescent="0.25">
      <c r="A53" s="5">
        <v>741</v>
      </c>
      <c r="B53" s="5">
        <v>1</v>
      </c>
      <c r="C53" s="5">
        <v>21</v>
      </c>
      <c r="D53" s="5">
        <v>1</v>
      </c>
      <c r="E53" s="5"/>
      <c r="F53" s="5"/>
      <c r="G53" s="5"/>
      <c r="H53" s="5"/>
      <c r="I53" s="5"/>
      <c r="J53" s="5"/>
    </row>
    <row r="54" spans="1:10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</row>
    <row r="55" spans="1:10" x14ac:dyDescent="0.25">
      <c r="A55" s="5" t="s">
        <v>2188</v>
      </c>
      <c r="B55" s="5"/>
      <c r="C55" s="5"/>
      <c r="D55" s="5"/>
      <c r="E55" s="5"/>
      <c r="F55" s="5"/>
      <c r="G55" s="5"/>
      <c r="H55" s="5"/>
      <c r="I55" s="5"/>
      <c r="J55" s="5"/>
    </row>
    <row r="56" spans="1:10" x14ac:dyDescent="0.25">
      <c r="A56" s="5">
        <v>811</v>
      </c>
      <c r="B56" s="5"/>
      <c r="C56" s="5"/>
      <c r="D56" s="5">
        <v>1</v>
      </c>
      <c r="E56" s="5"/>
      <c r="F56" s="5"/>
      <c r="G56" s="5"/>
      <c r="H56" s="5"/>
      <c r="I56" s="5"/>
      <c r="J56" s="5"/>
    </row>
    <row r="57" spans="1:10" x14ac:dyDescent="0.25">
      <c r="A57" s="5">
        <v>812</v>
      </c>
      <c r="B57" s="5"/>
      <c r="C57" s="5"/>
      <c r="D57" s="5"/>
      <c r="E57" s="5"/>
      <c r="F57" s="5"/>
      <c r="G57" s="5"/>
      <c r="H57" s="5"/>
      <c r="I57" s="5"/>
      <c r="J57" s="5"/>
    </row>
    <row r="58" spans="1:10" x14ac:dyDescent="0.25">
      <c r="A58" s="5">
        <v>821</v>
      </c>
      <c r="B58" s="5"/>
      <c r="C58" s="5">
        <v>24</v>
      </c>
      <c r="D58" s="5"/>
      <c r="E58" s="5"/>
      <c r="F58" s="5"/>
      <c r="G58" s="5"/>
      <c r="H58" s="5"/>
      <c r="I58" s="5"/>
      <c r="J58" s="5"/>
    </row>
    <row r="59" spans="1:10" x14ac:dyDescent="0.25">
      <c r="A59" s="5">
        <v>822</v>
      </c>
      <c r="B59" s="5"/>
      <c r="C59" s="5">
        <v>24</v>
      </c>
      <c r="D59" s="5"/>
      <c r="E59" s="5"/>
      <c r="F59" s="5"/>
      <c r="G59" s="5"/>
      <c r="H59" s="5"/>
      <c r="I59" s="5"/>
      <c r="J59" s="5"/>
    </row>
    <row r="60" spans="1:10" x14ac:dyDescent="0.25">
      <c r="A60" s="5">
        <v>831</v>
      </c>
      <c r="B60" s="5"/>
      <c r="C60" s="5">
        <v>21</v>
      </c>
      <c r="D60" s="5">
        <v>2</v>
      </c>
      <c r="E60" s="5"/>
      <c r="F60" s="5"/>
      <c r="G60" s="5"/>
      <c r="H60" s="5"/>
      <c r="I60" s="5"/>
      <c r="J60" s="5"/>
    </row>
    <row r="61" spans="1:10" x14ac:dyDescent="0.25">
      <c r="A61" s="5">
        <v>832</v>
      </c>
      <c r="B61" s="5"/>
      <c r="C61" s="5"/>
      <c r="D61" s="5"/>
      <c r="E61" s="5"/>
      <c r="F61" s="5"/>
      <c r="G61" s="5"/>
      <c r="H61" s="5"/>
      <c r="I61" s="5"/>
      <c r="J61" s="5"/>
    </row>
    <row r="62" spans="1:10" x14ac:dyDescent="0.25">
      <c r="A62" s="5">
        <v>841</v>
      </c>
      <c r="B62" s="5">
        <v>1</v>
      </c>
      <c r="C62" s="5">
        <v>19</v>
      </c>
      <c r="D62" s="5">
        <v>4</v>
      </c>
      <c r="E62" s="135" t="s">
        <v>2811</v>
      </c>
      <c r="F62" s="5"/>
      <c r="G62" s="5"/>
      <c r="H62" s="5"/>
      <c r="I62" s="5"/>
      <c r="J62" s="5"/>
    </row>
    <row r="63" spans="1:10" x14ac:dyDescent="0.25">
      <c r="A63" s="5">
        <v>842</v>
      </c>
      <c r="B63" s="5"/>
      <c r="C63" s="5"/>
      <c r="D63" s="5"/>
      <c r="E63" s="135"/>
      <c r="F63" s="5"/>
      <c r="G63" s="5"/>
      <c r="H63" s="5"/>
      <c r="I63" s="5"/>
      <c r="J63" s="5"/>
    </row>
    <row r="64" spans="1:10" x14ac:dyDescent="0.25">
      <c r="A64" s="5" t="s">
        <v>2189</v>
      </c>
      <c r="B64" s="5"/>
      <c r="C64" s="5"/>
      <c r="D64" s="5"/>
      <c r="E64" s="5"/>
      <c r="F64" s="5"/>
      <c r="G64" s="5"/>
      <c r="H64" s="5"/>
      <c r="I64" s="5"/>
      <c r="J64" s="5"/>
    </row>
    <row r="65" spans="1:14" x14ac:dyDescent="0.25">
      <c r="A65" s="5">
        <v>911</v>
      </c>
      <c r="B65" s="5"/>
      <c r="C65" s="5"/>
      <c r="D65" s="5"/>
      <c r="E65" s="5"/>
      <c r="F65" s="5"/>
      <c r="G65" s="5"/>
      <c r="H65" s="5"/>
      <c r="I65" s="5"/>
      <c r="J65" s="5"/>
    </row>
    <row r="66" spans="1:14" x14ac:dyDescent="0.25">
      <c r="A66" s="5">
        <v>921</v>
      </c>
      <c r="B66" s="5"/>
      <c r="C66" s="5">
        <v>23</v>
      </c>
      <c r="D66" s="96">
        <v>1</v>
      </c>
      <c r="E66" s="255" t="s">
        <v>2677</v>
      </c>
      <c r="F66" s="5"/>
      <c r="G66" s="5"/>
      <c r="H66" s="5"/>
      <c r="I66" s="5"/>
      <c r="J66" s="5"/>
    </row>
    <row r="67" spans="1:14" x14ac:dyDescent="0.25">
      <c r="A67" s="5">
        <v>931</v>
      </c>
      <c r="B67" s="5">
        <v>1</v>
      </c>
      <c r="C67" s="5">
        <v>21</v>
      </c>
      <c r="D67" s="5">
        <v>1</v>
      </c>
      <c r="E67" s="5"/>
      <c r="F67" s="5"/>
      <c r="G67" s="5"/>
      <c r="H67" s="5"/>
      <c r="I67" s="5"/>
      <c r="J67" s="5"/>
    </row>
    <row r="68" spans="1:14" ht="15.75" thickBot="1" x14ac:dyDescent="0.3">
      <c r="A68" s="98">
        <v>941</v>
      </c>
      <c r="B68" s="98"/>
      <c r="C68" s="5">
        <v>20</v>
      </c>
      <c r="D68" s="98"/>
      <c r="E68" s="98"/>
      <c r="F68" s="98"/>
      <c r="G68" s="98"/>
      <c r="H68" s="98"/>
      <c r="I68" s="98"/>
      <c r="J68" s="98"/>
    </row>
    <row r="69" spans="1:14" x14ac:dyDescent="0.25">
      <c r="A69" s="24">
        <v>311</v>
      </c>
      <c r="B69" s="24"/>
      <c r="C69" s="24"/>
      <c r="D69" s="24"/>
      <c r="E69" s="99" t="s">
        <v>346</v>
      </c>
      <c r="F69" s="5" t="s">
        <v>1759</v>
      </c>
      <c r="G69" s="24"/>
      <c r="H69" s="24"/>
      <c r="I69" s="24"/>
      <c r="J69" s="24"/>
    </row>
    <row r="70" spans="1:14" x14ac:dyDescent="0.25">
      <c r="A70" s="96">
        <v>312</v>
      </c>
      <c r="B70" s="5"/>
      <c r="C70" s="5"/>
      <c r="D70" s="5"/>
      <c r="E70" s="5"/>
      <c r="F70" s="5">
        <f>SUM(C69+C70)</f>
        <v>0</v>
      </c>
      <c r="G70" s="5">
        <f>SUM(C71+C72)</f>
        <v>25</v>
      </c>
      <c r="H70" s="5">
        <f>SUM(C73+C74)</f>
        <v>23</v>
      </c>
      <c r="I70" s="5">
        <f>SUM(C76+C77)</f>
        <v>43</v>
      </c>
      <c r="J70" s="5">
        <f>SUM(F70:I70)</f>
        <v>91</v>
      </c>
    </row>
    <row r="71" spans="1:14" x14ac:dyDescent="0.25">
      <c r="A71" s="5">
        <v>321</v>
      </c>
      <c r="B71" s="5"/>
      <c r="C71" s="24">
        <v>25</v>
      </c>
      <c r="D71" s="5">
        <v>2</v>
      </c>
      <c r="E71" s="5"/>
      <c r="F71" s="5" t="s">
        <v>1770</v>
      </c>
      <c r="G71" s="5"/>
      <c r="H71" s="5"/>
      <c r="I71" s="5"/>
      <c r="J71" s="5"/>
    </row>
    <row r="72" spans="1:14" x14ac:dyDescent="0.25">
      <c r="A72" s="5">
        <v>322</v>
      </c>
      <c r="B72" s="5">
        <v>28</v>
      </c>
      <c r="C72" s="5"/>
      <c r="D72" s="5">
        <v>1</v>
      </c>
      <c r="E72" s="135" t="s">
        <v>2649</v>
      </c>
      <c r="F72" s="5">
        <f>SUM(B69+B70)</f>
        <v>0</v>
      </c>
      <c r="G72" s="5">
        <f>SUM(B71+B72)</f>
        <v>28</v>
      </c>
      <c r="H72" s="5">
        <f>SUM(B73+B74+B75)</f>
        <v>24</v>
      </c>
      <c r="I72" s="5">
        <f>B78+B77+B76</f>
        <v>4</v>
      </c>
      <c r="J72" s="5">
        <f>SUM(F72:I72)</f>
        <v>56</v>
      </c>
      <c r="N72" t="s">
        <v>6</v>
      </c>
    </row>
    <row r="73" spans="1:14" x14ac:dyDescent="0.25">
      <c r="A73" s="5">
        <v>331</v>
      </c>
      <c r="B73" s="5">
        <v>2</v>
      </c>
      <c r="C73" s="5">
        <v>23</v>
      </c>
      <c r="D73" s="5">
        <v>3</v>
      </c>
      <c r="E73" s="135" t="s">
        <v>2649</v>
      </c>
      <c r="F73" s="5" t="s">
        <v>1775</v>
      </c>
      <c r="G73" s="5"/>
      <c r="H73" s="5"/>
      <c r="I73" s="5"/>
      <c r="J73" s="5"/>
      <c r="N73" s="166"/>
    </row>
    <row r="74" spans="1:14" x14ac:dyDescent="0.25">
      <c r="A74" s="5">
        <v>332</v>
      </c>
      <c r="B74" s="5">
        <v>22</v>
      </c>
      <c r="C74" s="5"/>
      <c r="D74" s="5"/>
      <c r="E74" s="5"/>
      <c r="F74" s="5">
        <f>SUM(D69+D70)</f>
        <v>0</v>
      </c>
      <c r="G74" s="5">
        <f>SUM(D71+D72)</f>
        <v>3</v>
      </c>
      <c r="H74" s="5">
        <f>SUM(D73+D74+D75)</f>
        <v>3</v>
      </c>
      <c r="I74" s="5">
        <f>SUM(D76+D77)</f>
        <v>1</v>
      </c>
      <c r="J74" s="5">
        <f>SUM(F74:I74)</f>
        <v>7</v>
      </c>
    </row>
    <row r="75" spans="1:14" x14ac:dyDescent="0.25">
      <c r="A75" s="96"/>
      <c r="B75" s="5"/>
      <c r="C75" s="5"/>
      <c r="D75" s="96"/>
      <c r="E75" s="96"/>
      <c r="F75" s="5" t="s">
        <v>1776</v>
      </c>
      <c r="G75" s="5"/>
      <c r="H75" s="5"/>
      <c r="I75" s="5"/>
      <c r="J75" s="5"/>
    </row>
    <row r="76" spans="1:14" x14ac:dyDescent="0.25">
      <c r="A76" s="5">
        <v>341</v>
      </c>
      <c r="B76" s="5">
        <v>2</v>
      </c>
      <c r="C76" s="5">
        <v>22</v>
      </c>
      <c r="D76" s="5">
        <v>1</v>
      </c>
      <c r="E76" s="5"/>
      <c r="F76" s="5">
        <f>SUM(F70+F72+F74)</f>
        <v>0</v>
      </c>
      <c r="G76" s="5">
        <f>SUM(G70+G72+G74)</f>
        <v>56</v>
      </c>
      <c r="H76" s="5">
        <f>SUM(H70+H72+H74)</f>
        <v>50</v>
      </c>
      <c r="I76" s="5">
        <f>SUM(I70+I72+I74)</f>
        <v>48</v>
      </c>
      <c r="J76" s="94">
        <f>SUM(F76:I76)</f>
        <v>154</v>
      </c>
    </row>
    <row r="77" spans="1:14" x14ac:dyDescent="0.25">
      <c r="A77" s="96">
        <v>342</v>
      </c>
      <c r="B77" s="5">
        <v>2</v>
      </c>
      <c r="C77" s="5">
        <v>21</v>
      </c>
      <c r="D77" s="5"/>
      <c r="E77" s="5"/>
      <c r="F77" s="5"/>
      <c r="G77" s="5"/>
      <c r="H77" s="5"/>
      <c r="I77" s="5"/>
      <c r="J77" s="5"/>
    </row>
    <row r="78" spans="1:14" x14ac:dyDescent="0.25">
      <c r="A78" s="96">
        <v>343</v>
      </c>
      <c r="B78" s="96"/>
      <c r="C78" s="96"/>
      <c r="D78" s="96"/>
      <c r="E78" s="175"/>
      <c r="F78" s="96"/>
      <c r="G78" s="96"/>
      <c r="H78" s="96"/>
      <c r="I78" s="96"/>
      <c r="J78" s="96"/>
      <c r="K78" s="174"/>
      <c r="L78" s="166"/>
    </row>
    <row r="79" spans="1:14" ht="15.75" thickBot="1" x14ac:dyDescent="0.3">
      <c r="A79" s="107"/>
      <c r="B79" s="107"/>
      <c r="C79" s="107"/>
      <c r="D79" s="107"/>
      <c r="E79" s="177" t="s">
        <v>2190</v>
      </c>
      <c r="F79" s="107">
        <v>2</v>
      </c>
      <c r="G79" s="107">
        <v>2</v>
      </c>
      <c r="H79" s="107">
        <v>2</v>
      </c>
      <c r="I79" s="107">
        <v>3</v>
      </c>
      <c r="J79" s="107">
        <f>F79+G79+H79+I79</f>
        <v>9</v>
      </c>
      <c r="K79" s="174"/>
      <c r="L79" s="166"/>
    </row>
    <row r="80" spans="1:14" ht="13.9" customHeight="1" x14ac:dyDescent="0.25">
      <c r="A80" s="176" t="s">
        <v>1776</v>
      </c>
      <c r="B80" s="176">
        <f>B5+B9+B10+B13+B14+B17+B25+B28+B49+B50+B51+B60+B62+B63+B70+B71+B72+B73+B74+B78+B20+B66+B6+B15+B16+B21+B52+B53+B67+B61+B77+B76+B29</f>
        <v>107</v>
      </c>
      <c r="C80" s="176">
        <f>C3+C4+C5+C6+C8+C9+C10+C12+C14+C16+C19+C20+C21+C24+C25+C26+C27+C28+C38+C39+C40+C41+C47+C48+C49+C50+C51+C53+C56+C57+C58+C60+C62+C63+C65+C66+C67+C68+C69+C71+C73+C74+C77+C76+C22+C33+C52+C59+C61+C29+C34</f>
        <v>726</v>
      </c>
      <c r="D80" s="176">
        <f>D3+D5+D6+D9+D10+D14+D19+D24+D26+D38+D40+D47+D49+D53+D60+D62+D63+D66+D71+D73+D74+D67+D25+D76+D77+D78+D12+D72+D50+D57+D4+D39+D51+D28+D61+D56</f>
        <v>38</v>
      </c>
      <c r="E80" s="165"/>
      <c r="F80" s="176"/>
      <c r="G80" s="165"/>
      <c r="H80" s="165"/>
      <c r="I80" s="165"/>
      <c r="J80" s="176">
        <f>J76+J45+J10</f>
        <v>871</v>
      </c>
      <c r="K80" s="174"/>
      <c r="L80" s="166"/>
    </row>
    <row r="81" spans="1:12" x14ac:dyDescent="0.25">
      <c r="A81" s="96"/>
      <c r="B81" s="96"/>
      <c r="C81" s="96"/>
      <c r="D81" s="96"/>
      <c r="E81" s="167" t="s">
        <v>2191</v>
      </c>
      <c r="F81" s="96">
        <f>F14+F49+F79</f>
        <v>16</v>
      </c>
      <c r="G81" s="96">
        <f>G14+G49+G79</f>
        <v>12</v>
      </c>
      <c r="H81" s="96">
        <f>H14+H49+H79</f>
        <v>11</v>
      </c>
      <c r="I81" s="96">
        <f>I14+I49+I79</f>
        <v>10</v>
      </c>
      <c r="J81" s="167">
        <f>J14+J49+J79</f>
        <v>51</v>
      </c>
      <c r="K81" s="174"/>
      <c r="L81" s="166"/>
    </row>
    <row r="82" spans="1:1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174"/>
      <c r="L82" s="166"/>
    </row>
    <row r="83" spans="1:12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4"/>
      <c r="L83" s="166"/>
    </row>
    <row r="84" spans="1:12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4"/>
      <c r="L84" s="166"/>
    </row>
    <row r="85" spans="1:12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4"/>
      <c r="L85" s="166"/>
    </row>
    <row r="86" spans="1:12" ht="15.75" thickBot="1" x14ac:dyDescent="0.3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4"/>
      <c r="L86" s="166"/>
    </row>
    <row r="87" spans="1:12" ht="15.75" thickBot="1" x14ac:dyDescent="0.3">
      <c r="A87" s="172" t="s">
        <v>2175</v>
      </c>
      <c r="B87" s="172"/>
      <c r="C87" s="172">
        <v>15</v>
      </c>
      <c r="D87" s="172"/>
      <c r="E87" s="173" t="s">
        <v>1266</v>
      </c>
      <c r="F87" s="172" t="s">
        <v>1759</v>
      </c>
      <c r="G87" s="172"/>
      <c r="H87" s="172"/>
      <c r="I87" s="172"/>
      <c r="J87" s="172"/>
      <c r="K87" s="174"/>
      <c r="L87" s="166"/>
    </row>
    <row r="88" spans="1:12" ht="15.75" thickBot="1" x14ac:dyDescent="0.3">
      <c r="A88" s="172" t="s">
        <v>2521</v>
      </c>
      <c r="B88" s="165">
        <v>32</v>
      </c>
      <c r="C88" s="165"/>
      <c r="D88" s="165"/>
      <c r="E88" s="178"/>
      <c r="F88" s="165"/>
      <c r="G88" s="165"/>
      <c r="H88" s="165"/>
      <c r="I88" s="165"/>
      <c r="J88" s="165"/>
      <c r="K88" s="174"/>
      <c r="L88" s="166"/>
    </row>
    <row r="89" spans="1:12" x14ac:dyDescent="0.25">
      <c r="A89" s="172" t="s">
        <v>1397</v>
      </c>
      <c r="B89" s="165"/>
      <c r="C89" s="165">
        <v>15</v>
      </c>
      <c r="D89" s="165"/>
      <c r="E89" s="178"/>
      <c r="F89" s="165">
        <f>C87+C101</f>
        <v>29</v>
      </c>
      <c r="G89" s="165">
        <f>C89+C102</f>
        <v>27</v>
      </c>
      <c r="H89" s="165">
        <f>C92</f>
        <v>15</v>
      </c>
      <c r="I89" s="165"/>
      <c r="J89" s="165">
        <f>F89+G89+H89</f>
        <v>71</v>
      </c>
      <c r="K89" s="174"/>
      <c r="L89" s="166"/>
    </row>
    <row r="90" spans="1:12" x14ac:dyDescent="0.25">
      <c r="A90" s="96" t="s">
        <v>1396</v>
      </c>
      <c r="B90" s="96">
        <v>14</v>
      </c>
      <c r="C90" s="96"/>
      <c r="D90" s="96"/>
      <c r="E90" s="96"/>
      <c r="F90" s="96"/>
      <c r="G90" s="96"/>
      <c r="H90" s="96"/>
      <c r="I90" s="96"/>
      <c r="J90" s="96"/>
      <c r="K90" s="174"/>
      <c r="L90" s="166"/>
    </row>
    <row r="91" spans="1:12" x14ac:dyDescent="0.25">
      <c r="A91" s="96" t="s">
        <v>1395</v>
      </c>
      <c r="B91" s="96">
        <v>14</v>
      </c>
      <c r="C91" s="96"/>
      <c r="D91" s="96"/>
      <c r="E91" s="96"/>
      <c r="F91" s="96" t="s">
        <v>1770</v>
      </c>
      <c r="G91" s="96"/>
      <c r="H91" s="96"/>
      <c r="I91" s="96"/>
      <c r="J91" s="167"/>
      <c r="K91" s="174"/>
      <c r="L91" s="166"/>
    </row>
    <row r="92" spans="1:12" x14ac:dyDescent="0.25">
      <c r="A92" s="96" t="s">
        <v>1427</v>
      </c>
      <c r="B92" s="96"/>
      <c r="C92" s="96">
        <v>15</v>
      </c>
      <c r="D92" s="96"/>
      <c r="E92" s="96"/>
      <c r="F92" s="96">
        <f>B104+B88+B101</f>
        <v>56</v>
      </c>
      <c r="G92" s="96">
        <f>B90+B91+B102+B105</f>
        <v>58</v>
      </c>
      <c r="H92" s="96">
        <f>B93+B94+B106</f>
        <v>45</v>
      </c>
      <c r="I92" s="96">
        <f>B95+B107</f>
        <v>0</v>
      </c>
      <c r="J92" s="96">
        <f>F92+G92+H92+I92</f>
        <v>159</v>
      </c>
      <c r="K92" s="174"/>
      <c r="L92" s="166"/>
    </row>
    <row r="93" spans="1:12" x14ac:dyDescent="0.25">
      <c r="A93" s="96" t="s">
        <v>1428</v>
      </c>
      <c r="B93" s="96">
        <v>14</v>
      </c>
      <c r="C93" s="96"/>
      <c r="D93" s="96"/>
      <c r="E93" s="96"/>
      <c r="F93" s="96" t="s">
        <v>1775</v>
      </c>
      <c r="G93" s="96"/>
      <c r="H93" s="96"/>
      <c r="I93" s="96"/>
      <c r="J93" s="96"/>
      <c r="K93" s="174"/>
      <c r="L93" s="166"/>
    </row>
    <row r="94" spans="1:12" x14ac:dyDescent="0.25">
      <c r="A94" s="96" t="s">
        <v>1449</v>
      </c>
      <c r="B94" s="96">
        <v>10</v>
      </c>
      <c r="C94" s="96"/>
      <c r="D94" s="96"/>
      <c r="E94" s="254"/>
      <c r="F94" s="96">
        <f>D87+D88+D101+D104</f>
        <v>3</v>
      </c>
      <c r="G94" s="96">
        <f>D105</f>
        <v>0</v>
      </c>
      <c r="H94" s="96">
        <f>D94</f>
        <v>0</v>
      </c>
      <c r="I94" s="96"/>
      <c r="J94" s="96">
        <f>F94+G94+H94+I94</f>
        <v>3</v>
      </c>
      <c r="K94" s="174"/>
      <c r="L94" s="166"/>
    </row>
    <row r="95" spans="1:12" x14ac:dyDescent="0.25">
      <c r="A95" s="96" t="s">
        <v>1488</v>
      </c>
      <c r="B95" s="96"/>
      <c r="C95" s="96"/>
      <c r="D95" s="96"/>
      <c r="E95" s="96"/>
      <c r="F95" s="96" t="s">
        <v>1776</v>
      </c>
      <c r="G95" s="96"/>
      <c r="H95" s="96"/>
      <c r="I95" s="96"/>
      <c r="J95" s="96"/>
      <c r="K95" s="174"/>
      <c r="L95" s="166"/>
    </row>
    <row r="96" spans="1:12" x14ac:dyDescent="0.25">
      <c r="A96" s="96"/>
      <c r="B96" s="96"/>
      <c r="C96" s="96"/>
      <c r="D96" s="96"/>
      <c r="E96" s="96"/>
      <c r="F96" s="96">
        <f>F92+F89+F94</f>
        <v>88</v>
      </c>
      <c r="G96" s="96">
        <f>G89+G92+G94</f>
        <v>85</v>
      </c>
      <c r="H96" s="96">
        <f>H89+H92+H94</f>
        <v>60</v>
      </c>
      <c r="I96" s="96">
        <f>I92</f>
        <v>0</v>
      </c>
      <c r="J96" s="96">
        <f>F96+G96+H96+I96</f>
        <v>233</v>
      </c>
      <c r="K96" s="174"/>
      <c r="L96" s="166"/>
    </row>
    <row r="97" spans="1:14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174"/>
      <c r="L97" s="166"/>
    </row>
    <row r="98" spans="1:14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174"/>
      <c r="L98" s="166"/>
    </row>
    <row r="99" spans="1:14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174"/>
      <c r="L99" s="166"/>
    </row>
    <row r="100" spans="1:14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174"/>
      <c r="L100" s="166"/>
    </row>
    <row r="101" spans="1:14" x14ac:dyDescent="0.25">
      <c r="A101" s="96" t="s">
        <v>2179</v>
      </c>
      <c r="B101" s="96">
        <v>7</v>
      </c>
      <c r="C101" s="96">
        <v>14</v>
      </c>
      <c r="D101" s="96"/>
      <c r="E101" s="96"/>
      <c r="F101" s="96"/>
      <c r="G101" s="96"/>
      <c r="H101" s="96"/>
      <c r="I101" s="96"/>
      <c r="J101" s="96"/>
      <c r="K101" s="174"/>
      <c r="L101" s="166"/>
    </row>
    <row r="102" spans="1:14" x14ac:dyDescent="0.25">
      <c r="A102" s="96" t="s">
        <v>1332</v>
      </c>
      <c r="B102" s="96">
        <v>3</v>
      </c>
      <c r="C102" s="96">
        <v>12</v>
      </c>
      <c r="D102" s="96"/>
      <c r="E102" s="96"/>
      <c r="F102" s="96"/>
      <c r="G102" s="96"/>
      <c r="H102" s="96"/>
      <c r="I102" s="96"/>
      <c r="J102" s="96"/>
      <c r="K102" s="174"/>
      <c r="L102" s="166"/>
    </row>
    <row r="103" spans="1:14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174"/>
      <c r="L103" s="166"/>
      <c r="M103" s="96"/>
      <c r="N103" s="96"/>
    </row>
    <row r="104" spans="1:14" x14ac:dyDescent="0.25">
      <c r="A104" s="96" t="s">
        <v>2172</v>
      </c>
      <c r="B104" s="96">
        <v>17</v>
      </c>
      <c r="C104" s="96"/>
      <c r="D104" s="5">
        <v>3</v>
      </c>
      <c r="E104" s="135" t="s">
        <v>2194</v>
      </c>
      <c r="F104" s="96"/>
      <c r="G104" s="96"/>
      <c r="H104" s="96"/>
      <c r="I104" s="96"/>
      <c r="J104" s="96"/>
      <c r="K104" s="166"/>
      <c r="L104" s="166"/>
    </row>
    <row r="105" spans="1:14" x14ac:dyDescent="0.25">
      <c r="A105" s="96" t="s">
        <v>1305</v>
      </c>
      <c r="B105" s="5">
        <v>27</v>
      </c>
      <c r="C105" s="5"/>
      <c r="D105" s="5"/>
      <c r="E105" s="135"/>
      <c r="F105" s="5"/>
      <c r="G105" s="5"/>
      <c r="H105" s="5"/>
      <c r="I105" s="5"/>
      <c r="J105" s="5"/>
    </row>
    <row r="106" spans="1:14" x14ac:dyDescent="0.25">
      <c r="A106" s="96" t="s">
        <v>1398</v>
      </c>
      <c r="B106" s="5">
        <v>21</v>
      </c>
      <c r="C106" s="5"/>
      <c r="D106" s="5"/>
      <c r="E106" s="5"/>
      <c r="F106" s="5"/>
      <c r="G106" s="5"/>
      <c r="H106" s="5"/>
      <c r="I106" s="5"/>
      <c r="J106" s="5"/>
    </row>
    <row r="107" spans="1:14" x14ac:dyDescent="0.25">
      <c r="A107" s="96" t="s">
        <v>1479</v>
      </c>
      <c r="B107" s="5"/>
      <c r="C107" s="5"/>
      <c r="D107" s="5"/>
      <c r="E107" s="5"/>
      <c r="F107" s="5"/>
      <c r="G107" s="5"/>
      <c r="H107" s="5"/>
      <c r="I107" s="5"/>
      <c r="J107" s="5"/>
    </row>
    <row r="108" spans="1:14" ht="15.75" thickBot="1" x14ac:dyDescent="0.3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L108" t="s">
        <v>2192</v>
      </c>
    </row>
    <row r="109" spans="1:14" ht="15.75" thickBot="1" x14ac:dyDescent="0.3">
      <c r="A109" s="179" t="s">
        <v>1739</v>
      </c>
      <c r="B109" s="179">
        <f>SUM(B87:B107)</f>
        <v>159</v>
      </c>
      <c r="C109" s="179">
        <f>C87+C89+C92+C101+C102</f>
        <v>71</v>
      </c>
      <c r="D109" s="179">
        <f>D105+D94+D104</f>
        <v>3</v>
      </c>
      <c r="E109" s="179" t="s">
        <v>2522</v>
      </c>
      <c r="F109" s="179"/>
      <c r="G109" s="179"/>
      <c r="H109" s="179"/>
      <c r="I109" s="179"/>
      <c r="J109" s="179">
        <f>B109+C109+D109</f>
        <v>233</v>
      </c>
    </row>
    <row r="110" spans="1:14" ht="15.75" thickTop="1" x14ac:dyDescent="0.25">
      <c r="A110" s="24" t="s">
        <v>1802</v>
      </c>
      <c r="B110" s="24">
        <f>B109+B80</f>
        <v>266</v>
      </c>
      <c r="C110" s="24">
        <f>C80+C109</f>
        <v>797</v>
      </c>
      <c r="D110" s="24">
        <f>D80+D109</f>
        <v>41</v>
      </c>
      <c r="E110" s="24" t="s">
        <v>2566</v>
      </c>
      <c r="F110" s="24"/>
      <c r="G110" s="24"/>
      <c r="H110" s="24"/>
      <c r="I110" s="24"/>
      <c r="J110" s="24">
        <f>J109+J80</f>
        <v>1104</v>
      </c>
    </row>
    <row r="113" spans="1:15" x14ac:dyDescent="0.25">
      <c r="A113" s="529" t="s">
        <v>2567</v>
      </c>
      <c r="B113" s="529"/>
      <c r="C113" s="529"/>
      <c r="D113" s="529"/>
      <c r="F113" s="250"/>
      <c r="G113" s="250"/>
      <c r="H113" s="250"/>
      <c r="L113" s="529" t="s">
        <v>2568</v>
      </c>
      <c r="M113" s="529"/>
    </row>
    <row r="114" spans="1:15" x14ac:dyDescent="0.25">
      <c r="A114" s="251" t="s">
        <v>2569</v>
      </c>
      <c r="E114" s="251" t="s">
        <v>2570</v>
      </c>
      <c r="K114" t="s">
        <v>2569</v>
      </c>
      <c r="O114" s="253" t="s">
        <v>2570</v>
      </c>
    </row>
    <row r="115" spans="1:15" x14ac:dyDescent="0.25">
      <c r="A115" s="252" t="s">
        <v>2571</v>
      </c>
      <c r="E115" s="252" t="s">
        <v>2571</v>
      </c>
      <c r="K115" s="252" t="s">
        <v>2571</v>
      </c>
      <c r="O115" s="251" t="s">
        <v>2571</v>
      </c>
    </row>
    <row r="117" spans="1:15" x14ac:dyDescent="0.25">
      <c r="A117" s="258" t="s">
        <v>2844</v>
      </c>
    </row>
    <row r="118" spans="1:15" x14ac:dyDescent="0.25">
      <c r="A118" t="s">
        <v>2846</v>
      </c>
    </row>
    <row r="119" spans="1:15" x14ac:dyDescent="0.25">
      <c r="A119" t="s">
        <v>2847</v>
      </c>
    </row>
    <row r="120" spans="1:15" x14ac:dyDescent="0.25">
      <c r="A120" t="s">
        <v>2848</v>
      </c>
    </row>
    <row r="121" spans="1:15" x14ac:dyDescent="0.25">
      <c r="A121" t="s">
        <v>2849</v>
      </c>
    </row>
    <row r="122" spans="1:15" x14ac:dyDescent="0.25">
      <c r="A122" t="s">
        <v>2850</v>
      </c>
    </row>
    <row r="123" spans="1:15" x14ac:dyDescent="0.25">
      <c r="A123" t="s">
        <v>2851</v>
      </c>
    </row>
    <row r="124" spans="1:15" x14ac:dyDescent="0.25">
      <c r="A124" t="s">
        <v>2714</v>
      </c>
    </row>
    <row r="125" spans="1:15" x14ac:dyDescent="0.25">
      <c r="A125" t="s">
        <v>2860</v>
      </c>
    </row>
    <row r="128" spans="1:15" ht="16.149999999999999" customHeight="1" x14ac:dyDescent="0.25"/>
    <row r="129" spans="1:15" ht="16.149999999999999" customHeight="1" x14ac:dyDescent="0.25"/>
    <row r="130" spans="1:15" ht="16.149999999999999" customHeight="1" x14ac:dyDescent="0.25"/>
    <row r="133" spans="1:15" x14ac:dyDescent="0.25">
      <c r="A133" s="251" t="s">
        <v>2572</v>
      </c>
      <c r="E133" s="251" t="s">
        <v>2572</v>
      </c>
      <c r="K133" s="252" t="s">
        <v>2572</v>
      </c>
      <c r="O133" s="252" t="s">
        <v>2572</v>
      </c>
    </row>
    <row r="139" spans="1:15" x14ac:dyDescent="0.25">
      <c r="A139" s="252" t="s">
        <v>2573</v>
      </c>
      <c r="E139" s="252" t="s">
        <v>2573</v>
      </c>
      <c r="K139" s="252" t="s">
        <v>2573</v>
      </c>
      <c r="O139" s="252" t="s">
        <v>2573</v>
      </c>
    </row>
    <row r="140" spans="1:15" x14ac:dyDescent="0.25">
      <c r="E140" s="166"/>
      <c r="O140" s="252"/>
    </row>
    <row r="141" spans="1:15" x14ac:dyDescent="0.25">
      <c r="A141" s="166"/>
      <c r="B141" s="166"/>
    </row>
    <row r="146" spans="1:15" x14ac:dyDescent="0.25">
      <c r="A146" s="252" t="s">
        <v>2574</v>
      </c>
      <c r="E146" s="252" t="s">
        <v>2574</v>
      </c>
      <c r="K146" s="252" t="s">
        <v>2574</v>
      </c>
      <c r="O146" s="252" t="s">
        <v>2574</v>
      </c>
    </row>
    <row r="147" spans="1:15" x14ac:dyDescent="0.25">
      <c r="A147" t="s">
        <v>2922</v>
      </c>
      <c r="E147" t="s">
        <v>2858</v>
      </c>
      <c r="O147" s="252"/>
    </row>
    <row r="148" spans="1:15" x14ac:dyDescent="0.25">
      <c r="E148" t="s">
        <v>2859</v>
      </c>
    </row>
    <row r="152" spans="1:15" x14ac:dyDescent="0.25">
      <c r="A152" s="252" t="s">
        <v>2587</v>
      </c>
      <c r="E152" s="252" t="s">
        <v>2587</v>
      </c>
    </row>
    <row r="153" spans="1:15" x14ac:dyDescent="0.25">
      <c r="A153" t="s">
        <v>2848</v>
      </c>
    </row>
    <row r="154" spans="1:15" x14ac:dyDescent="0.25">
      <c r="A154" t="s">
        <v>2714</v>
      </c>
      <c r="K154" s="252" t="s">
        <v>2587</v>
      </c>
      <c r="O154" s="252" t="s">
        <v>2587</v>
      </c>
    </row>
    <row r="159" spans="1:15" x14ac:dyDescent="0.25">
      <c r="A159" s="252" t="s">
        <v>2664</v>
      </c>
    </row>
  </sheetData>
  <mergeCells count="2">
    <mergeCell ref="A113:D113"/>
    <mergeCell ref="L113:M113"/>
  </mergeCells>
  <pageMargins left="0.70866141732283472" right="0.70866141732283472" top="0.74803149606299213" bottom="0.74803149606299213" header="0.31496062992125984" footer="0.31496062992125984"/>
  <pageSetup paperSize="9" scale="31" orientation="portrait" horizontalDpi="300" verticalDpi="300" r:id="rId1"/>
  <rowBreaks count="1" manualBreakCount="1">
    <brk id="80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194"/>
  <sheetViews>
    <sheetView workbookViewId="0">
      <pane ySplit="1" topLeftCell="A128" activePane="bottomLeft" state="frozen"/>
      <selection pane="bottomLeft" activeCell="M40" sqref="M4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0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0" x14ac:dyDescent="0.25">
      <c r="A2" t="s">
        <v>2183</v>
      </c>
      <c r="E2" s="273"/>
      <c r="F2" s="77" t="s">
        <v>1759</v>
      </c>
    </row>
    <row r="3" spans="1:10" x14ac:dyDescent="0.25">
      <c r="A3" s="24">
        <v>111</v>
      </c>
      <c r="B3" s="24"/>
      <c r="C3" s="274">
        <v>25</v>
      </c>
      <c r="D3" s="5"/>
      <c r="E3" s="3" t="s">
        <v>7</v>
      </c>
      <c r="F3" s="77">
        <f>SUM(C3,C9,C20:C21,C30,C35,C40,C45,C50,C56,C65:C66,C76:C77,C85,)</f>
        <v>100</v>
      </c>
      <c r="G3" s="24">
        <f>C5+C12+C23+C31+C36+C24+C46+C41+C51</f>
        <v>146</v>
      </c>
      <c r="H3" s="24">
        <f>C6+C15+C26+C27+C32+C37+C42+C47+C52</f>
        <v>108</v>
      </c>
      <c r="I3" s="24">
        <f>C7+C38+C33+C43+C48+C53</f>
        <v>52</v>
      </c>
      <c r="J3" s="170">
        <f>F3+G3+H3+I3</f>
        <v>406</v>
      </c>
    </row>
    <row r="4" spans="1:10" x14ac:dyDescent="0.25">
      <c r="A4" s="269" t="s">
        <v>2888</v>
      </c>
      <c r="B4" s="264">
        <v>0</v>
      </c>
      <c r="C4" s="264"/>
      <c r="D4" s="24"/>
      <c r="E4" s="97"/>
      <c r="F4" s="24"/>
      <c r="G4" s="24"/>
      <c r="H4" s="24"/>
      <c r="I4" s="24"/>
      <c r="J4" s="170"/>
    </row>
    <row r="5" spans="1:10" x14ac:dyDescent="0.25">
      <c r="A5" s="5">
        <v>121</v>
      </c>
      <c r="B5" s="5"/>
      <c r="C5" s="24">
        <v>23</v>
      </c>
      <c r="D5" s="5">
        <v>1</v>
      </c>
      <c r="E5" s="5"/>
      <c r="F5" s="5" t="s">
        <v>1770</v>
      </c>
      <c r="G5" s="5"/>
      <c r="H5" s="5"/>
      <c r="I5" s="5"/>
      <c r="J5" s="5"/>
    </row>
    <row r="6" spans="1:10" x14ac:dyDescent="0.25">
      <c r="A6" s="5">
        <v>131</v>
      </c>
      <c r="B6" s="5"/>
      <c r="C6" s="5">
        <v>23</v>
      </c>
      <c r="D6" s="5">
        <v>4</v>
      </c>
      <c r="E6" s="5"/>
      <c r="F6" s="5">
        <f>SUM(B9+B20+B3+B30+B35+B21+B40+B45)+B10+B4+B11+B22</f>
        <v>0</v>
      </c>
      <c r="G6" s="5">
        <f>SUM(B5+B12+B24+B23+B31+B36+B41+B13+B14+B25)</f>
        <v>31</v>
      </c>
      <c r="H6" s="5">
        <f>SUM(B6+B15+B26+B27+B32+B37+B47+B42+B16+B17+B28)</f>
        <v>12</v>
      </c>
      <c r="I6" s="5">
        <f>SUM(B7+B45)</f>
        <v>1</v>
      </c>
      <c r="J6" s="94">
        <f>SUM(F6+G6+H6+I6)</f>
        <v>44</v>
      </c>
    </row>
    <row r="7" spans="1:10" x14ac:dyDescent="0.25">
      <c r="A7" s="5">
        <v>141</v>
      </c>
      <c r="B7" s="5">
        <v>1</v>
      </c>
      <c r="C7" s="5">
        <v>18</v>
      </c>
      <c r="D7" s="5"/>
      <c r="E7" s="5"/>
      <c r="F7" s="5"/>
      <c r="G7" s="5"/>
      <c r="H7" s="5"/>
      <c r="I7" s="5"/>
      <c r="J7" s="5"/>
    </row>
    <row r="8" spans="1:10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</row>
    <row r="9" spans="1:10" x14ac:dyDescent="0.25">
      <c r="A9" s="5">
        <v>211</v>
      </c>
      <c r="B9" s="5"/>
      <c r="C9" s="135">
        <v>0</v>
      </c>
      <c r="D9" s="5"/>
      <c r="E9" s="5"/>
      <c r="F9" s="5">
        <f>SUM(D3+D20+D9+D30+D35)+D40</f>
        <v>2</v>
      </c>
      <c r="G9" s="5">
        <f>SUM(D12+D5+D23+D24+D31+D36+D46)</f>
        <v>4</v>
      </c>
      <c r="H9" s="5">
        <f>SUM(D6+D15+D26+D27+D37+D32+D42+D47)</f>
        <v>7</v>
      </c>
      <c r="I9" s="5">
        <f>SUM(D7+D43+D48)</f>
        <v>0</v>
      </c>
      <c r="J9" s="94">
        <f>SUM(F9+G9+H9+I9)</f>
        <v>13</v>
      </c>
    </row>
    <row r="10" spans="1:10" x14ac:dyDescent="0.25">
      <c r="A10" s="263" t="s">
        <v>2874</v>
      </c>
      <c r="B10" s="135">
        <v>0</v>
      </c>
      <c r="C10" s="5"/>
      <c r="D10" s="5"/>
      <c r="E10" s="5"/>
      <c r="F10" s="5"/>
      <c r="G10" s="5"/>
      <c r="H10" s="5"/>
      <c r="I10" s="5"/>
      <c r="J10" s="94"/>
    </row>
    <row r="11" spans="1:10" x14ac:dyDescent="0.25">
      <c r="A11" s="263" t="s">
        <v>2891</v>
      </c>
      <c r="B11" s="135">
        <v>0</v>
      </c>
      <c r="C11" s="5"/>
      <c r="D11" s="5"/>
      <c r="E11" s="5"/>
      <c r="F11" s="5"/>
      <c r="G11" s="5"/>
      <c r="H11" s="5"/>
      <c r="I11" s="5"/>
      <c r="J11" s="94"/>
    </row>
    <row r="12" spans="1:10" x14ac:dyDescent="0.25">
      <c r="A12" s="5">
        <v>221</v>
      </c>
      <c r="B12" s="5">
        <v>1</v>
      </c>
      <c r="C12" s="5">
        <v>23</v>
      </c>
      <c r="D12" s="5">
        <v>1</v>
      </c>
      <c r="E12" s="254"/>
      <c r="F12" s="5" t="s">
        <v>1776</v>
      </c>
      <c r="G12" s="5"/>
      <c r="H12" s="5"/>
      <c r="I12" s="5"/>
      <c r="J12" s="5"/>
    </row>
    <row r="13" spans="1:10" x14ac:dyDescent="0.25">
      <c r="A13" s="263" t="s">
        <v>2875</v>
      </c>
      <c r="B13" s="135">
        <v>0</v>
      </c>
      <c r="C13" s="5"/>
      <c r="D13" s="5"/>
      <c r="E13" s="254"/>
      <c r="F13" s="5"/>
      <c r="G13" s="5"/>
      <c r="H13" s="5"/>
      <c r="I13" s="5"/>
      <c r="J13" s="5"/>
    </row>
    <row r="14" spans="1:10" x14ac:dyDescent="0.25">
      <c r="A14" s="263">
        <v>223</v>
      </c>
      <c r="B14" s="135">
        <v>0</v>
      </c>
      <c r="C14" s="5"/>
      <c r="D14" s="5"/>
      <c r="E14" s="254"/>
      <c r="F14" s="5"/>
      <c r="G14" s="5"/>
      <c r="H14" s="5"/>
      <c r="I14" s="5"/>
      <c r="J14" s="5"/>
    </row>
    <row r="15" spans="1:10" x14ac:dyDescent="0.25">
      <c r="A15" s="263" t="s">
        <v>2893</v>
      </c>
      <c r="B15" s="5">
        <v>6</v>
      </c>
      <c r="C15" s="5">
        <v>21</v>
      </c>
      <c r="D15" s="5">
        <v>2</v>
      </c>
      <c r="E15" s="5"/>
      <c r="F15" s="5">
        <f>SUM(F3+F6+F9)</f>
        <v>102</v>
      </c>
      <c r="G15" s="5">
        <f>SUM(G3+G6+G9)</f>
        <v>181</v>
      </c>
      <c r="H15" s="5">
        <f>SUM(H3+H6+H9)</f>
        <v>127</v>
      </c>
      <c r="I15" s="5">
        <f>SUM(I3+I6+I9)</f>
        <v>53</v>
      </c>
      <c r="J15" s="94">
        <f>SUM(F15+G15+H15+I15)</f>
        <v>463</v>
      </c>
    </row>
    <row r="16" spans="1:10" x14ac:dyDescent="0.25">
      <c r="A16" s="263" t="s">
        <v>2876</v>
      </c>
      <c r="B16" s="135">
        <v>0</v>
      </c>
      <c r="C16" s="5"/>
      <c r="D16" s="5"/>
      <c r="E16" s="5"/>
      <c r="F16" s="5"/>
      <c r="G16" s="5"/>
      <c r="H16" s="5"/>
      <c r="I16" s="5"/>
      <c r="J16" s="94"/>
    </row>
    <row r="17" spans="1:10" x14ac:dyDescent="0.25">
      <c r="A17" s="263" t="s">
        <v>2877</v>
      </c>
      <c r="B17" s="135">
        <v>0</v>
      </c>
      <c r="C17" s="5"/>
      <c r="D17" s="5"/>
      <c r="E17" s="5"/>
      <c r="F17" s="5"/>
      <c r="G17" s="5"/>
      <c r="H17" s="5"/>
      <c r="I17" s="5"/>
      <c r="J17" s="94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</row>
    <row r="19" spans="1:10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</row>
    <row r="20" spans="1:10" x14ac:dyDescent="0.25">
      <c r="A20" s="5">
        <v>411</v>
      </c>
      <c r="B20" s="5"/>
      <c r="C20" s="261">
        <v>0</v>
      </c>
      <c r="D20" s="5">
        <v>1</v>
      </c>
      <c r="E20" s="5"/>
      <c r="F20" s="5"/>
      <c r="G20" s="5"/>
      <c r="H20" s="5"/>
      <c r="I20" s="5"/>
      <c r="J20" s="5"/>
    </row>
    <row r="21" spans="1:10" x14ac:dyDescent="0.25">
      <c r="A21" s="263" t="s">
        <v>2889</v>
      </c>
      <c r="B21" s="261">
        <v>0</v>
      </c>
      <c r="C21" s="5"/>
      <c r="D21" s="5"/>
      <c r="E21" s="5"/>
      <c r="F21" s="5"/>
      <c r="G21" s="5"/>
      <c r="H21" s="5"/>
      <c r="I21" s="5"/>
      <c r="J21" s="5"/>
    </row>
    <row r="22" spans="1:10" x14ac:dyDescent="0.25">
      <c r="A22" s="263" t="s">
        <v>2892</v>
      </c>
      <c r="B22" s="261">
        <v>0</v>
      </c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>
        <v>421</v>
      </c>
      <c r="B23" s="5"/>
      <c r="C23" s="5">
        <v>24</v>
      </c>
      <c r="D23" s="5">
        <v>1</v>
      </c>
      <c r="E23" s="168" t="s">
        <v>2789</v>
      </c>
      <c r="F23" s="5">
        <v>8</v>
      </c>
      <c r="G23" s="5">
        <v>5</v>
      </c>
      <c r="H23" s="5">
        <v>6</v>
      </c>
      <c r="I23" s="5">
        <v>3</v>
      </c>
      <c r="J23" s="94">
        <f>F23++G23+H23+I23</f>
        <v>22</v>
      </c>
    </row>
    <row r="24" spans="1:10" x14ac:dyDescent="0.25">
      <c r="A24" s="96">
        <v>422</v>
      </c>
      <c r="B24" s="5">
        <v>22</v>
      </c>
      <c r="C24" s="5"/>
      <c r="D24" s="5"/>
      <c r="E24" s="96"/>
      <c r="F24" s="5"/>
      <c r="G24" s="5"/>
      <c r="H24" s="5"/>
      <c r="I24" s="5"/>
      <c r="J24" s="5"/>
    </row>
    <row r="25" spans="1:10" x14ac:dyDescent="0.25">
      <c r="A25" s="270" t="s">
        <v>2890</v>
      </c>
      <c r="B25" s="271"/>
      <c r="C25" s="5"/>
      <c r="D25" s="5"/>
      <c r="E25" s="96"/>
      <c r="F25" s="5"/>
      <c r="G25" s="5"/>
      <c r="H25" s="5"/>
      <c r="I25" s="5"/>
      <c r="J25" s="5"/>
    </row>
    <row r="26" spans="1:10" x14ac:dyDescent="0.25">
      <c r="A26" s="5">
        <v>431</v>
      </c>
      <c r="B26" s="5">
        <v>6</v>
      </c>
      <c r="C26" s="5">
        <v>23</v>
      </c>
      <c r="D26" s="5"/>
      <c r="E26" s="5"/>
      <c r="F26" s="5"/>
      <c r="G26" s="5"/>
      <c r="H26" s="5"/>
      <c r="I26" s="5"/>
      <c r="J26" s="5"/>
    </row>
    <row r="27" spans="1:10" x14ac:dyDescent="0.25">
      <c r="A27" s="96">
        <v>432</v>
      </c>
      <c r="B27" s="5"/>
      <c r="C27" s="5"/>
      <c r="D27" s="5"/>
      <c r="E27" s="5"/>
      <c r="F27" s="5"/>
      <c r="G27" s="5"/>
      <c r="H27" s="5"/>
      <c r="I27" s="5"/>
      <c r="J27" s="5"/>
    </row>
    <row r="28" spans="1:10" x14ac:dyDescent="0.25">
      <c r="A28" s="96">
        <v>433</v>
      </c>
      <c r="B28" s="271"/>
      <c r="C28" s="5"/>
      <c r="D28" s="5"/>
      <c r="E28" s="5"/>
      <c r="F28" s="5"/>
      <c r="G28" s="5"/>
      <c r="H28" s="5"/>
      <c r="I28" s="5"/>
      <c r="J28" s="5"/>
    </row>
    <row r="29" spans="1:10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</row>
    <row r="30" spans="1:10" x14ac:dyDescent="0.25">
      <c r="A30" s="5">
        <v>611</v>
      </c>
      <c r="B30" s="5"/>
      <c r="C30" s="271">
        <v>25</v>
      </c>
      <c r="D30" s="5"/>
      <c r="E30" s="5"/>
      <c r="F30" s="5"/>
      <c r="G30" s="5"/>
      <c r="H30" s="5"/>
      <c r="I30" s="5"/>
      <c r="J30" s="5"/>
    </row>
    <row r="31" spans="1:10" x14ac:dyDescent="0.25">
      <c r="A31" s="5">
        <v>621</v>
      </c>
      <c r="B31" s="5">
        <v>0</v>
      </c>
      <c r="C31" s="5">
        <v>22</v>
      </c>
      <c r="D31" s="5"/>
      <c r="E31" s="5"/>
      <c r="F31" s="5"/>
      <c r="G31" s="5"/>
      <c r="H31" s="5"/>
      <c r="I31" s="5"/>
      <c r="J31" s="5"/>
    </row>
    <row r="32" spans="1:10" x14ac:dyDescent="0.25">
      <c r="A32" s="5">
        <v>631</v>
      </c>
      <c r="B32" s="5">
        <v>0</v>
      </c>
      <c r="C32" s="5">
        <v>24</v>
      </c>
      <c r="D32" s="108"/>
      <c r="E32" s="108"/>
      <c r="F32" s="108"/>
      <c r="G32" s="108"/>
      <c r="H32" s="108"/>
      <c r="I32" s="108"/>
      <c r="J32" s="108"/>
    </row>
    <row r="33" spans="1:10" x14ac:dyDescent="0.25">
      <c r="A33" s="24">
        <v>641</v>
      </c>
      <c r="B33" s="24"/>
      <c r="C33" s="5">
        <v>18</v>
      </c>
      <c r="D33" s="108"/>
      <c r="E33" s="108"/>
      <c r="F33" s="108"/>
      <c r="G33" s="108"/>
      <c r="H33" s="108"/>
      <c r="I33" s="108"/>
      <c r="J33" s="108"/>
    </row>
    <row r="34" spans="1:10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</row>
    <row r="35" spans="1:10" x14ac:dyDescent="0.25">
      <c r="A35" s="24">
        <v>511</v>
      </c>
      <c r="B35" s="24"/>
      <c r="C35" s="274">
        <v>25</v>
      </c>
      <c r="D35" s="5"/>
      <c r="E35" s="108"/>
      <c r="F35" s="108"/>
      <c r="G35" s="108"/>
      <c r="H35" s="108"/>
      <c r="I35" s="108"/>
      <c r="J35" s="108"/>
    </row>
    <row r="36" spans="1:10" x14ac:dyDescent="0.25">
      <c r="A36" s="5">
        <v>521</v>
      </c>
      <c r="B36" s="5"/>
      <c r="C36" s="24">
        <v>18</v>
      </c>
      <c r="D36" s="5">
        <v>1</v>
      </c>
      <c r="E36" s="108"/>
      <c r="F36" s="108"/>
      <c r="G36" s="108"/>
      <c r="H36" s="108"/>
      <c r="I36" s="108"/>
      <c r="J36" s="108"/>
    </row>
    <row r="37" spans="1:10" x14ac:dyDescent="0.25">
      <c r="A37" s="5">
        <v>531</v>
      </c>
      <c r="B37" s="5"/>
      <c r="C37" s="5">
        <v>17</v>
      </c>
      <c r="D37" s="5">
        <v>1</v>
      </c>
      <c r="E37" s="108"/>
      <c r="F37" s="108"/>
      <c r="G37" s="108"/>
      <c r="H37" s="108"/>
      <c r="I37" s="108"/>
      <c r="J37" s="108"/>
    </row>
    <row r="38" spans="1:10" x14ac:dyDescent="0.25">
      <c r="A38" s="108">
        <v>541</v>
      </c>
      <c r="B38" s="108"/>
      <c r="C38" s="5">
        <v>16</v>
      </c>
      <c r="D38" s="108"/>
      <c r="E38" s="108"/>
      <c r="F38" s="108"/>
      <c r="G38" s="108"/>
      <c r="H38" s="108"/>
      <c r="I38" s="108"/>
      <c r="J38" s="108"/>
    </row>
    <row r="39" spans="1:10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</row>
    <row r="40" spans="1:10" x14ac:dyDescent="0.25">
      <c r="A40" s="108" t="s">
        <v>2873</v>
      </c>
      <c r="B40" s="108"/>
      <c r="C40" s="260">
        <v>0</v>
      </c>
      <c r="D40" s="108">
        <v>1</v>
      </c>
      <c r="E40" s="260" t="s">
        <v>2839</v>
      </c>
      <c r="F40" s="108"/>
      <c r="G40" s="108"/>
      <c r="H40" s="108"/>
      <c r="I40" s="108"/>
      <c r="J40" s="108"/>
    </row>
    <row r="41" spans="1:10" x14ac:dyDescent="0.25">
      <c r="A41" s="108" t="s">
        <v>2852</v>
      </c>
      <c r="B41" s="108">
        <v>8</v>
      </c>
      <c r="C41" s="108">
        <v>14</v>
      </c>
      <c r="D41" s="108"/>
      <c r="E41" s="260"/>
      <c r="F41" s="108"/>
      <c r="G41" s="108"/>
      <c r="H41" s="108"/>
      <c r="I41" s="108"/>
      <c r="J41" s="108"/>
    </row>
    <row r="42" spans="1:10" x14ac:dyDescent="0.25">
      <c r="A42" s="108" t="s">
        <v>2853</v>
      </c>
      <c r="B42" s="108"/>
      <c r="C42" s="108"/>
      <c r="D42" s="108"/>
      <c r="E42" s="260"/>
      <c r="F42" s="108"/>
      <c r="G42" s="108"/>
      <c r="H42" s="108"/>
      <c r="I42" s="108"/>
      <c r="J42" s="108"/>
    </row>
    <row r="43" spans="1:10" x14ac:dyDescent="0.25">
      <c r="A43" s="108" t="s">
        <v>2854</v>
      </c>
      <c r="B43" s="108"/>
      <c r="C43" s="108"/>
      <c r="D43" s="108"/>
      <c r="E43" s="260"/>
      <c r="F43" s="108"/>
      <c r="G43" s="108"/>
      <c r="H43" s="108"/>
      <c r="I43" s="108"/>
      <c r="J43" s="108"/>
    </row>
    <row r="44" spans="1:10" x14ac:dyDescent="0.25">
      <c r="A44" s="108" t="s">
        <v>2872</v>
      </c>
      <c r="B44" s="108"/>
      <c r="C44" s="108"/>
      <c r="D44" s="108"/>
      <c r="E44" s="260"/>
      <c r="F44" s="108"/>
      <c r="G44" s="108"/>
      <c r="H44" s="108"/>
      <c r="I44" s="108"/>
      <c r="J44" s="108"/>
    </row>
    <row r="45" spans="1:10" ht="15.75" thickBot="1" x14ac:dyDescent="0.3">
      <c r="A45" s="98" t="s">
        <v>2871</v>
      </c>
      <c r="B45" s="108"/>
      <c r="C45" s="260">
        <v>0</v>
      </c>
      <c r="D45" s="108"/>
      <c r="E45" s="108"/>
      <c r="F45" s="108"/>
      <c r="G45" s="108"/>
      <c r="H45" s="108"/>
      <c r="I45" s="108"/>
      <c r="J45" s="108"/>
    </row>
    <row r="46" spans="1:10" x14ac:dyDescent="0.25">
      <c r="A46" s="108" t="s">
        <v>2855</v>
      </c>
      <c r="B46" s="5"/>
      <c r="C46" s="5">
        <v>22</v>
      </c>
      <c r="D46" s="5"/>
      <c r="E46" s="5"/>
      <c r="F46" s="5"/>
      <c r="G46" s="5"/>
      <c r="H46" s="5"/>
      <c r="I46" s="5"/>
      <c r="J46" s="5"/>
    </row>
    <row r="47" spans="1:10" x14ac:dyDescent="0.25">
      <c r="A47" s="5" t="s">
        <v>2856</v>
      </c>
      <c r="B47" s="5"/>
      <c r="C47" s="5"/>
      <c r="D47" s="5"/>
      <c r="E47" s="5"/>
      <c r="F47" s="5"/>
      <c r="G47" s="5"/>
      <c r="H47" s="5"/>
      <c r="I47" s="5"/>
      <c r="J47" s="5"/>
    </row>
    <row r="48" spans="1:10" x14ac:dyDescent="0.25">
      <c r="A48" s="5" t="s">
        <v>2857</v>
      </c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5">
      <c r="A49" s="162" t="s">
        <v>2870</v>
      </c>
      <c r="B49" s="5"/>
      <c r="C49" s="5"/>
      <c r="D49" s="5"/>
      <c r="E49" s="5"/>
      <c r="F49" s="5"/>
      <c r="G49" s="5"/>
      <c r="H49" s="5"/>
      <c r="I49" s="5"/>
      <c r="J49" s="5"/>
    </row>
    <row r="50" spans="1:10" x14ac:dyDescent="0.25">
      <c r="A50" s="5" t="s">
        <v>2866</v>
      </c>
      <c r="B50" s="5"/>
      <c r="C50" s="271">
        <v>25</v>
      </c>
      <c r="D50" s="5"/>
      <c r="E50" s="5"/>
      <c r="F50" s="5"/>
      <c r="G50" s="5"/>
      <c r="H50" s="5"/>
      <c r="I50" s="5"/>
      <c r="J50" s="5"/>
    </row>
    <row r="51" spans="1:10" x14ac:dyDescent="0.25">
      <c r="A51" s="5" t="s">
        <v>2867</v>
      </c>
      <c r="B51" s="5"/>
      <c r="C51" s="5"/>
      <c r="D51" s="5"/>
      <c r="E51" s="5"/>
      <c r="F51" s="5"/>
      <c r="G51" s="5"/>
      <c r="H51" s="5"/>
      <c r="I51" s="5"/>
      <c r="J51" s="5"/>
    </row>
    <row r="52" spans="1:10" x14ac:dyDescent="0.25">
      <c r="A52" s="5" t="s">
        <v>2868</v>
      </c>
      <c r="B52" s="5"/>
      <c r="C52" s="5"/>
      <c r="D52" s="5"/>
      <c r="E52" s="5"/>
      <c r="F52" s="5"/>
      <c r="G52" s="5"/>
      <c r="H52" s="5"/>
      <c r="I52" s="5"/>
      <c r="J52" s="5"/>
    </row>
    <row r="53" spans="1:10" x14ac:dyDescent="0.25">
      <c r="A53" s="5" t="s">
        <v>2869</v>
      </c>
      <c r="B53" s="5"/>
      <c r="C53" s="5"/>
      <c r="D53" s="5"/>
      <c r="E53" s="5"/>
      <c r="F53" s="5"/>
      <c r="G53" s="5"/>
      <c r="H53" s="5"/>
      <c r="I53" s="5"/>
      <c r="J53" s="5"/>
    </row>
    <row r="54" spans="1:10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</row>
    <row r="55" spans="1:10" x14ac:dyDescent="0.25">
      <c r="A55" s="5" t="s">
        <v>2186</v>
      </c>
      <c r="B55" s="5"/>
      <c r="C55" s="5"/>
      <c r="D55" s="5"/>
      <c r="E55" s="97" t="s">
        <v>235</v>
      </c>
      <c r="F55" s="5"/>
      <c r="G55" s="5"/>
      <c r="H55" s="5"/>
      <c r="I55" s="5"/>
      <c r="J55" s="5"/>
    </row>
    <row r="56" spans="1:10" ht="13.9" customHeight="1" x14ac:dyDescent="0.25">
      <c r="A56" s="218" t="s">
        <v>2489</v>
      </c>
      <c r="B56" s="5"/>
      <c r="C56" s="135">
        <v>0</v>
      </c>
      <c r="D56" s="5">
        <v>1</v>
      </c>
      <c r="E56" s="3"/>
      <c r="F56" s="5" t="s">
        <v>1759</v>
      </c>
      <c r="G56" s="5"/>
      <c r="H56" s="5"/>
      <c r="I56" s="5"/>
      <c r="J56" s="5"/>
    </row>
    <row r="57" spans="1:10" x14ac:dyDescent="0.25">
      <c r="A57" s="218" t="s">
        <v>2490</v>
      </c>
      <c r="B57" s="5"/>
      <c r="C57" s="24">
        <v>25</v>
      </c>
      <c r="D57" s="5">
        <v>1</v>
      </c>
      <c r="E57" s="5"/>
      <c r="F57" s="5">
        <f>C56+C65+C66+C76+C77+C85</f>
        <v>0</v>
      </c>
      <c r="G57" s="5">
        <f>SUM(C57+C68+C78+C87+C69+C79)</f>
        <v>144</v>
      </c>
      <c r="H57" s="5">
        <f>SUM(C58+C71+C80+C81+C88+C72)</f>
        <v>104</v>
      </c>
      <c r="I57" s="5">
        <f>SUM(C59+C73+C82+C83+C89)</f>
        <v>78</v>
      </c>
      <c r="J57" s="94">
        <f>SUM(F57:I57)</f>
        <v>326</v>
      </c>
    </row>
    <row r="58" spans="1:10" x14ac:dyDescent="0.25">
      <c r="A58" s="218" t="s">
        <v>100</v>
      </c>
      <c r="B58" s="5"/>
      <c r="C58" s="5">
        <v>20</v>
      </c>
      <c r="D58" s="5">
        <v>1</v>
      </c>
      <c r="E58" s="5"/>
      <c r="F58" s="5" t="s">
        <v>1770</v>
      </c>
      <c r="G58" s="5"/>
      <c r="H58" s="5"/>
      <c r="I58" s="5"/>
      <c r="J58" s="5"/>
    </row>
    <row r="59" spans="1:10" x14ac:dyDescent="0.25">
      <c r="A59" s="218" t="s">
        <v>2491</v>
      </c>
      <c r="B59" s="5"/>
      <c r="C59" s="5">
        <v>18</v>
      </c>
      <c r="D59" s="5"/>
      <c r="E59" s="5"/>
      <c r="F59" s="5">
        <f>SUM(B56+B65+B66+B76+B85+B77+B86+B67)</f>
        <v>0</v>
      </c>
      <c r="G59" s="5">
        <f>SUM(B57+B68+B78+B87+B69+B70)</f>
        <v>0</v>
      </c>
      <c r="H59" s="5">
        <f>SUM(B58+B71+B80+B81+B88+B72)</f>
        <v>3</v>
      </c>
      <c r="I59" s="5">
        <f>SUM(B59+B63+B73+B74+B82+B83+B89)</f>
        <v>2</v>
      </c>
      <c r="J59" s="94">
        <f>SUM(F59:I59)</f>
        <v>5</v>
      </c>
    </row>
    <row r="60" spans="1:10" x14ac:dyDescent="0.25">
      <c r="A60" s="5"/>
      <c r="B60" s="5"/>
      <c r="C60" s="5"/>
      <c r="D60" s="5"/>
      <c r="E60" s="5"/>
      <c r="F60" s="5" t="s">
        <v>1775</v>
      </c>
      <c r="G60" s="5"/>
      <c r="H60" s="5"/>
      <c r="I60" s="5"/>
      <c r="J60" s="5"/>
    </row>
    <row r="61" spans="1:10" x14ac:dyDescent="0.25">
      <c r="A61" s="5"/>
      <c r="B61" s="5"/>
      <c r="C61" s="5"/>
      <c r="D61" s="5"/>
      <c r="E61" s="5"/>
      <c r="F61" s="5">
        <f>SUM(D56+D65+D66+D76+D85)+D77</f>
        <v>4</v>
      </c>
      <c r="G61" s="5">
        <f>SUM(D57+D68+D78+D87)+D69</f>
        <v>4</v>
      </c>
      <c r="H61" s="5">
        <f>SUM(D58+D71+D80+D81+D88)</f>
        <v>5</v>
      </c>
      <c r="I61" s="5">
        <f>SUM(D59+D73+D74+D82+D83+D89)</f>
        <v>5</v>
      </c>
      <c r="J61" s="94">
        <f>SUM(F61:I61)</f>
        <v>18</v>
      </c>
    </row>
    <row r="62" spans="1:10" x14ac:dyDescent="0.25">
      <c r="A62" s="5"/>
      <c r="B62" s="5"/>
      <c r="C62" s="5"/>
      <c r="D62" s="5"/>
      <c r="E62" s="5"/>
      <c r="F62" s="5" t="s">
        <v>1776</v>
      </c>
      <c r="G62" s="5"/>
      <c r="H62" s="5"/>
      <c r="I62" s="5"/>
      <c r="J62" s="5"/>
    </row>
    <row r="63" spans="1:10" x14ac:dyDescent="0.25">
      <c r="A63" s="5"/>
      <c r="B63" s="5"/>
      <c r="C63" s="5"/>
      <c r="D63" s="5"/>
      <c r="E63" s="5"/>
      <c r="F63" s="5">
        <f>SUM(F57+F59+F61)</f>
        <v>4</v>
      </c>
      <c r="G63" s="5">
        <f>SUM(G57+G59+G61)</f>
        <v>148</v>
      </c>
      <c r="H63" s="5">
        <f>SUM(H57+H59+H61)</f>
        <v>112</v>
      </c>
      <c r="I63" s="5">
        <f>SUM(I57+I59+I61)</f>
        <v>85</v>
      </c>
      <c r="J63" s="94">
        <f>SUM(F63:I63)</f>
        <v>349</v>
      </c>
    </row>
    <row r="64" spans="1:10" x14ac:dyDescent="0.25">
      <c r="A64" s="5" t="s">
        <v>2187</v>
      </c>
      <c r="B64" s="5"/>
      <c r="C64" s="5"/>
      <c r="D64" s="5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5"/>
      <c r="C65" s="261">
        <v>0</v>
      </c>
      <c r="D65" s="5">
        <v>2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61">
        <v>0</v>
      </c>
      <c r="C66" s="5"/>
      <c r="D66" s="5"/>
      <c r="E66" s="5"/>
      <c r="F66" s="5"/>
      <c r="G66" s="5"/>
      <c r="H66" s="5"/>
      <c r="I66" s="5"/>
      <c r="J66" s="5"/>
    </row>
    <row r="67" spans="1:10" x14ac:dyDescent="0.25">
      <c r="A67" s="263" t="s">
        <v>2894</v>
      </c>
      <c r="B67" s="261">
        <v>0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5"/>
      <c r="C68" s="5">
        <v>24</v>
      </c>
      <c r="D68" s="5">
        <v>1</v>
      </c>
      <c r="E68" s="254" t="s">
        <v>2712</v>
      </c>
      <c r="F68" s="5">
        <v>6</v>
      </c>
      <c r="G68" s="5">
        <v>5</v>
      </c>
      <c r="H68" s="5">
        <v>3</v>
      </c>
      <c r="I68" s="5">
        <v>4</v>
      </c>
      <c r="J68" s="94">
        <v>20</v>
      </c>
    </row>
    <row r="69" spans="1:10" x14ac:dyDescent="0.25">
      <c r="A69" s="5">
        <v>722</v>
      </c>
      <c r="B69" s="5"/>
      <c r="C69" s="5">
        <v>24</v>
      </c>
      <c r="D69" s="5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5">
        <v>0</v>
      </c>
      <c r="C70" s="5"/>
      <c r="D70" s="5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5">
        <v>2</v>
      </c>
      <c r="C71" s="5">
        <v>19</v>
      </c>
      <c r="D71" s="5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5"/>
      <c r="C72" s="5">
        <v>23</v>
      </c>
      <c r="D72" s="5"/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5">
        <v>1</v>
      </c>
      <c r="C73" s="5">
        <v>21</v>
      </c>
      <c r="D73" s="5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5"/>
      <c r="C76" s="135">
        <v>0</v>
      </c>
      <c r="D76" s="5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61">
        <v>0</v>
      </c>
      <c r="C77" s="5"/>
      <c r="D77" s="5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5"/>
      <c r="C78" s="5">
        <v>24</v>
      </c>
      <c r="D78" s="5"/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5"/>
      <c r="C79" s="5">
        <v>24</v>
      </c>
      <c r="D79" s="5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5"/>
      <c r="C80" s="5">
        <v>21</v>
      </c>
      <c r="D80" s="5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5"/>
      <c r="C81" s="5"/>
      <c r="D81" s="5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5">
        <v>1</v>
      </c>
      <c r="C82" s="5">
        <v>19</v>
      </c>
      <c r="D82" s="5">
        <v>4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5"/>
      <c r="C83" s="5"/>
      <c r="D83" s="5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5"/>
      <c r="C84" s="5"/>
      <c r="D84" s="5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5"/>
      <c r="C85" s="135">
        <v>0</v>
      </c>
      <c r="D85" s="5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61">
        <v>0</v>
      </c>
      <c r="C86" s="5"/>
      <c r="D86" s="5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5"/>
      <c r="C87" s="5">
        <v>23</v>
      </c>
      <c r="D87" s="96">
        <v>1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5">
        <v>1</v>
      </c>
      <c r="C88" s="5">
        <v>21</v>
      </c>
      <c r="D88" s="5">
        <v>1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98"/>
      <c r="C89" s="5">
        <v>20</v>
      </c>
      <c r="D89" s="98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4"/>
      <c r="C90" s="274">
        <v>25</v>
      </c>
      <c r="D90" s="24"/>
      <c r="E90" s="99" t="s">
        <v>346</v>
      </c>
      <c r="F90" s="5" t="s">
        <v>1759</v>
      </c>
      <c r="G90" s="24"/>
      <c r="H90" s="24"/>
      <c r="I90" s="24"/>
      <c r="J90" s="24"/>
    </row>
    <row r="91" spans="1:14" x14ac:dyDescent="0.25">
      <c r="A91" s="96">
        <v>312</v>
      </c>
      <c r="B91" s="261">
        <v>0</v>
      </c>
      <c r="C91" s="5"/>
      <c r="D91" s="5"/>
      <c r="E91" s="5"/>
      <c r="F91" s="5">
        <f>SUM(C90+C91)</f>
        <v>25</v>
      </c>
      <c r="G91" s="5">
        <f>SUM(C92+C93)</f>
        <v>25</v>
      </c>
      <c r="H91" s="5">
        <f>SUM(C94+C95)</f>
        <v>23</v>
      </c>
      <c r="I91" s="5">
        <f>SUM(C97+C98)</f>
        <v>43</v>
      </c>
      <c r="J91" s="94">
        <f>SUM(F91:I91)</f>
        <v>116</v>
      </c>
    </row>
    <row r="92" spans="1:14" x14ac:dyDescent="0.25">
      <c r="A92" s="5">
        <v>321</v>
      </c>
      <c r="B92" s="5"/>
      <c r="C92" s="24">
        <v>25</v>
      </c>
      <c r="D92" s="5">
        <v>2</v>
      </c>
      <c r="E92" s="5"/>
      <c r="F92" s="5" t="s">
        <v>1770</v>
      </c>
      <c r="G92" s="5"/>
      <c r="H92" s="5"/>
      <c r="I92" s="5"/>
      <c r="J92" s="5"/>
    </row>
    <row r="93" spans="1:14" x14ac:dyDescent="0.25">
      <c r="A93" s="5">
        <v>322</v>
      </c>
      <c r="B93" s="5">
        <v>28</v>
      </c>
      <c r="C93" s="5"/>
      <c r="D93" s="5">
        <v>1</v>
      </c>
      <c r="E93" s="135" t="s">
        <v>2649</v>
      </c>
      <c r="F93" s="5">
        <f>SUM(B90+B91)</f>
        <v>0</v>
      </c>
      <c r="G93" s="5">
        <f>SUM(B92+B93)</f>
        <v>28</v>
      </c>
      <c r="H93" s="5">
        <f>SUM(B94+B95+B96)</f>
        <v>24</v>
      </c>
      <c r="I93" s="5">
        <f>B99+B98+B97</f>
        <v>4</v>
      </c>
      <c r="J93" s="94">
        <f>SUM(F93:I93)</f>
        <v>56</v>
      </c>
      <c r="N93" t="s">
        <v>6</v>
      </c>
    </row>
    <row r="94" spans="1:14" x14ac:dyDescent="0.25">
      <c r="A94" s="5">
        <v>331</v>
      </c>
      <c r="B94" s="5">
        <v>2</v>
      </c>
      <c r="C94" s="5">
        <v>23</v>
      </c>
      <c r="D94" s="5">
        <v>3</v>
      </c>
      <c r="E94" s="135" t="s">
        <v>2649</v>
      </c>
      <c r="F94" s="5" t="s">
        <v>1775</v>
      </c>
      <c r="G94" s="5"/>
      <c r="H94" s="5"/>
      <c r="I94" s="5"/>
      <c r="J94" s="5"/>
      <c r="N94" s="166"/>
    </row>
    <row r="95" spans="1:14" x14ac:dyDescent="0.25">
      <c r="A95" s="5">
        <v>332</v>
      </c>
      <c r="B95" s="5">
        <v>22</v>
      </c>
      <c r="C95" s="5"/>
      <c r="D95" s="5"/>
      <c r="E95" s="5"/>
      <c r="F95" s="5">
        <f>SUM(D90+D91)</f>
        <v>0</v>
      </c>
      <c r="G95" s="5">
        <f>SUM(D92+D93)</f>
        <v>3</v>
      </c>
      <c r="H95" s="5">
        <f>SUM(D94+D95+D96)</f>
        <v>3</v>
      </c>
      <c r="I95" s="5">
        <f>SUM(D97+D98)</f>
        <v>1</v>
      </c>
      <c r="J95" s="94">
        <f>SUM(F95:I95)</f>
        <v>7</v>
      </c>
    </row>
    <row r="96" spans="1:14" x14ac:dyDescent="0.25">
      <c r="A96" s="96"/>
      <c r="B96" s="5"/>
      <c r="C96" s="5"/>
      <c r="D96" s="96"/>
      <c r="E96" s="96"/>
      <c r="F96" s="5" t="s">
        <v>1776</v>
      </c>
      <c r="G96" s="5"/>
      <c r="H96" s="5"/>
      <c r="I96" s="5"/>
      <c r="J96" s="5"/>
    </row>
    <row r="97" spans="1:24" x14ac:dyDescent="0.25">
      <c r="A97" s="5">
        <v>341</v>
      </c>
      <c r="B97" s="5">
        <v>2</v>
      </c>
      <c r="C97" s="5">
        <v>22</v>
      </c>
      <c r="D97" s="5">
        <v>1</v>
      </c>
      <c r="E97" s="5"/>
      <c r="F97" s="5">
        <f>SUM(F91+F93+F95)</f>
        <v>25</v>
      </c>
      <c r="G97" s="5">
        <f>SUM(G91+G93+G95)</f>
        <v>56</v>
      </c>
      <c r="H97" s="5">
        <f>SUM(H91+H93+H95)</f>
        <v>50</v>
      </c>
      <c r="I97" s="5">
        <f>SUM(I91+I93+I95)</f>
        <v>48</v>
      </c>
      <c r="J97" s="94">
        <f>SUM(F97:I97)</f>
        <v>179</v>
      </c>
    </row>
    <row r="98" spans="1:24" x14ac:dyDescent="0.25">
      <c r="A98" s="96">
        <v>342</v>
      </c>
      <c r="B98" s="5">
        <v>2</v>
      </c>
      <c r="C98" s="5">
        <v>21</v>
      </c>
      <c r="D98" s="5"/>
      <c r="E98" s="5"/>
      <c r="F98" s="5"/>
      <c r="G98" s="5"/>
      <c r="H98" s="5"/>
      <c r="I98" s="5"/>
      <c r="J98" s="5"/>
    </row>
    <row r="99" spans="1:24" x14ac:dyDescent="0.25">
      <c r="A99" s="96">
        <v>343</v>
      </c>
      <c r="B99" s="96"/>
      <c r="C99" s="96"/>
      <c r="D99" s="96"/>
      <c r="E99" s="175"/>
      <c r="F99" s="96"/>
      <c r="G99" s="96"/>
      <c r="H99" s="96"/>
      <c r="I99" s="96"/>
      <c r="J99" s="96"/>
      <c r="K99" s="174"/>
      <c r="L99" s="166"/>
    </row>
    <row r="100" spans="1:24" ht="15.75" thickBot="1" x14ac:dyDescent="0.3">
      <c r="A100" s="107"/>
      <c r="B100" s="107"/>
      <c r="C100" s="107"/>
      <c r="D100" s="107"/>
      <c r="E100" s="177" t="s">
        <v>2190</v>
      </c>
      <c r="F100" s="107">
        <v>2</v>
      </c>
      <c r="G100" s="107">
        <v>2</v>
      </c>
      <c r="H100" s="107">
        <v>2</v>
      </c>
      <c r="I100" s="107">
        <v>3</v>
      </c>
      <c r="J100" s="107">
        <f>F100+G100+H100+I100</f>
        <v>9</v>
      </c>
      <c r="K100" s="174"/>
      <c r="L100" s="166"/>
    </row>
    <row r="101" spans="1:24" ht="13.9" customHeight="1" x14ac:dyDescent="0.25">
      <c r="A101" s="176" t="s">
        <v>1776</v>
      </c>
      <c r="B101" s="176">
        <f>B6+B12+B15+B21+B23+B27+B36+B40+B68+B69+B71+B80+B82+B83+B91+B92+B93+B94+B95+B99+B31+B87+B7+B24+B26+B32+B72+B73+B88+B81+B98+B97+B41</f>
        <v>105</v>
      </c>
      <c r="C101" s="176">
        <f>C3+C5+C6+C7+C9+C12+C15+C20+C23+C26+C30+C31+C32+C35+C36+C37+C38+C40+C56+C57+C58+C59+C65+C66+C68+C69+C71+C73+C76+C77+C78+C80+C82+C83+C85+C87+C88+C89+C90+C92+C94+C95+C98+C97+C33+C45+C72+C79+C81+C41+C46+C50</f>
        <v>848</v>
      </c>
      <c r="D101" s="176">
        <f>D3+D6+D7+D12+D15+D23+D30+D35+D37+D56+D58+D65+D68+D73+D80+D82+D83+D87+D92+D94+D95+D88+D36+D97+D98+D99+D20+D93+D69+D77+D5+D57+D71+D40+D81+D76</f>
        <v>38</v>
      </c>
      <c r="E101" s="165"/>
      <c r="F101" s="176"/>
      <c r="G101" s="165"/>
      <c r="H101" s="165"/>
      <c r="I101" s="165"/>
      <c r="J101" s="176">
        <f>J15+J63+J97</f>
        <v>991</v>
      </c>
      <c r="K101" s="174"/>
      <c r="L101" s="166"/>
    </row>
    <row r="102" spans="1:24" x14ac:dyDescent="0.25">
      <c r="A102" s="96"/>
      <c r="B102" s="96"/>
      <c r="C102" s="96"/>
      <c r="D102" s="96"/>
      <c r="E102" s="167" t="s">
        <v>2191</v>
      </c>
      <c r="F102" s="96">
        <f>F23+F68+F100</f>
        <v>16</v>
      </c>
      <c r="G102" s="96">
        <f>G23+G68+G100</f>
        <v>12</v>
      </c>
      <c r="H102" s="96">
        <f>H23+H68+H100</f>
        <v>11</v>
      </c>
      <c r="I102" s="96">
        <f>I23+I68+I100</f>
        <v>10</v>
      </c>
      <c r="J102" s="167">
        <f>J23+J68+J100</f>
        <v>51</v>
      </c>
      <c r="K102" s="174"/>
      <c r="L102" s="166"/>
    </row>
    <row r="103" spans="1:24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174"/>
      <c r="L103" s="166"/>
    </row>
    <row r="104" spans="1:24" x14ac:dyDescent="0.25">
      <c r="A104" s="171"/>
      <c r="B104" s="171"/>
      <c r="C104" s="171"/>
      <c r="D104" s="171"/>
      <c r="E104" s="171"/>
      <c r="F104" s="171"/>
      <c r="G104" s="171"/>
      <c r="H104" s="171"/>
      <c r="I104" s="171"/>
      <c r="J104" s="171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x14ac:dyDescent="0.25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x14ac:dyDescent="0.25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s="5" customForma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166"/>
      <c r="L108" s="166"/>
      <c r="M108"/>
      <c r="N108"/>
      <c r="O108"/>
      <c r="P108"/>
      <c r="Q108"/>
      <c r="R108"/>
      <c r="S108"/>
      <c r="T108"/>
      <c r="U108"/>
      <c r="V108"/>
      <c r="W108"/>
      <c r="X108" s="77"/>
    </row>
    <row r="109" spans="1:24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</row>
    <row r="110" spans="1:24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thickBot="1" x14ac:dyDescent="0.3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166"/>
      <c r="L111" s="166"/>
    </row>
    <row r="112" spans="1:24" ht="15.75" thickTop="1" x14ac:dyDescent="0.25">
      <c r="A112" s="266"/>
      <c r="B112" s="266"/>
      <c r="C112" s="266"/>
      <c r="D112" s="266"/>
      <c r="E112" s="267" t="s">
        <v>1266</v>
      </c>
      <c r="F112" s="266"/>
      <c r="G112" s="266"/>
      <c r="H112" s="266"/>
      <c r="I112" s="266"/>
      <c r="J112" s="266"/>
      <c r="K112" s="166"/>
      <c r="L112" s="166"/>
    </row>
    <row r="113" spans="1:23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166"/>
      <c r="L113" s="166"/>
    </row>
    <row r="114" spans="1:23" s="5" customFormat="1" x14ac:dyDescent="0.25">
      <c r="A114" s="96" t="s">
        <v>2883</v>
      </c>
      <c r="B114" s="96"/>
      <c r="C114" s="254">
        <v>0</v>
      </c>
      <c r="D114" s="96"/>
      <c r="E114" s="175"/>
      <c r="F114" s="165" t="s">
        <v>1759</v>
      </c>
      <c r="G114" s="96"/>
      <c r="H114" s="96"/>
      <c r="I114" s="96"/>
      <c r="J114" s="96"/>
      <c r="K114" s="166"/>
      <c r="L114" s="166"/>
      <c r="M114"/>
      <c r="N114"/>
      <c r="O114"/>
      <c r="P114"/>
      <c r="Q114"/>
      <c r="R114"/>
      <c r="S114"/>
      <c r="T114"/>
      <c r="U114"/>
      <c r="V114"/>
      <c r="W114"/>
    </row>
    <row r="115" spans="1:23" x14ac:dyDescent="0.25">
      <c r="A115" s="165" t="s">
        <v>2885</v>
      </c>
      <c r="B115" s="268">
        <v>0</v>
      </c>
      <c r="C115" s="165"/>
      <c r="D115" s="165"/>
      <c r="E115" s="165"/>
      <c r="F115" s="165">
        <f>C114+C130</f>
        <v>0</v>
      </c>
      <c r="G115" s="165">
        <f>C117+C133</f>
        <v>29</v>
      </c>
      <c r="H115" s="165">
        <f>C119+C134</f>
        <v>27</v>
      </c>
      <c r="I115" s="165">
        <f>C122</f>
        <v>15</v>
      </c>
      <c r="J115" s="176">
        <f>F115+G115+H115+I115</f>
        <v>71</v>
      </c>
      <c r="K115" s="174"/>
      <c r="L115" s="166"/>
    </row>
    <row r="116" spans="1:23" x14ac:dyDescent="0.25">
      <c r="A116" s="96" t="s">
        <v>2884</v>
      </c>
      <c r="B116" s="254">
        <v>0</v>
      </c>
      <c r="C116" s="96"/>
      <c r="D116" s="96"/>
      <c r="E116" s="96"/>
      <c r="F116" s="96" t="s">
        <v>1770</v>
      </c>
      <c r="G116" s="96"/>
      <c r="H116" s="96"/>
      <c r="I116" s="96"/>
      <c r="J116" s="96"/>
      <c r="K116" s="174"/>
      <c r="L116" s="166"/>
    </row>
    <row r="117" spans="1:23" ht="15.75" thickBot="1" x14ac:dyDescent="0.3">
      <c r="A117" s="165" t="s">
        <v>2175</v>
      </c>
      <c r="B117" s="165"/>
      <c r="C117" s="165">
        <v>15</v>
      </c>
      <c r="D117" s="165"/>
      <c r="E117" s="178"/>
      <c r="F117" s="165">
        <f>B115+B116+B131+B132+B137+B138</f>
        <v>0</v>
      </c>
      <c r="G117" s="165">
        <f>B118+B133+B139</f>
        <v>56</v>
      </c>
      <c r="H117" s="165">
        <f>B120+B121+B134+B140</f>
        <v>58</v>
      </c>
      <c r="I117" s="165">
        <f>B123+B124+B141</f>
        <v>45</v>
      </c>
      <c r="J117" s="176">
        <f>F117+G117+H117+I117</f>
        <v>159</v>
      </c>
      <c r="K117" s="174"/>
      <c r="L117" s="166"/>
    </row>
    <row r="118" spans="1:23" ht="15.75" thickBot="1" x14ac:dyDescent="0.3">
      <c r="A118" s="172" t="s">
        <v>2521</v>
      </c>
      <c r="B118" s="165">
        <v>32</v>
      </c>
      <c r="C118" s="165"/>
      <c r="D118" s="165"/>
      <c r="E118" s="178"/>
      <c r="F118" s="96" t="s">
        <v>1775</v>
      </c>
      <c r="G118" s="165"/>
      <c r="H118" s="165"/>
      <c r="I118" s="165"/>
      <c r="J118" s="165"/>
      <c r="K118" s="174"/>
      <c r="L118" s="166"/>
    </row>
    <row r="119" spans="1:23" x14ac:dyDescent="0.25">
      <c r="A119" s="172" t="s">
        <v>1397</v>
      </c>
      <c r="B119" s="165"/>
      <c r="C119" s="165">
        <v>15</v>
      </c>
      <c r="D119" s="165"/>
      <c r="E119" s="178"/>
      <c r="F119" s="165">
        <f>D114+D115+D116+D130+D131+D132+D137+D138</f>
        <v>0</v>
      </c>
      <c r="G119" s="165">
        <f>D117+D118+D133+D139</f>
        <v>3</v>
      </c>
      <c r="H119" s="165">
        <f>D119+D120+D121+D134+D140</f>
        <v>0</v>
      </c>
      <c r="I119" s="165">
        <f>D122+D123+D124+D141</f>
        <v>0</v>
      </c>
      <c r="J119" s="176">
        <f>F119+G119+H119+I119</f>
        <v>3</v>
      </c>
      <c r="K119" s="174"/>
      <c r="L119" s="166"/>
    </row>
    <row r="120" spans="1:23" x14ac:dyDescent="0.25">
      <c r="A120" s="96" t="s">
        <v>1396</v>
      </c>
      <c r="B120" s="96">
        <v>14</v>
      </c>
      <c r="C120" s="96"/>
      <c r="D120" s="96"/>
      <c r="E120" s="96"/>
      <c r="F120" s="96" t="s">
        <v>1776</v>
      </c>
      <c r="G120" s="96"/>
      <c r="H120" s="96"/>
      <c r="I120" s="96"/>
      <c r="J120" s="96"/>
      <c r="K120" s="174"/>
      <c r="L120" s="166"/>
    </row>
    <row r="121" spans="1:23" x14ac:dyDescent="0.25">
      <c r="A121" s="96" t="s">
        <v>1395</v>
      </c>
      <c r="B121" s="96">
        <v>14</v>
      </c>
      <c r="C121" s="96"/>
      <c r="D121" s="96"/>
      <c r="E121" s="96"/>
      <c r="F121">
        <f>F115+F117+F119</f>
        <v>0</v>
      </c>
      <c r="G121" s="96">
        <f>G115+G117+G119</f>
        <v>88</v>
      </c>
      <c r="H121" s="96">
        <f>H115+H117+H119</f>
        <v>85</v>
      </c>
      <c r="I121" s="96">
        <f>I115+I117+I119</f>
        <v>60</v>
      </c>
      <c r="J121" s="167">
        <f>J115+J117+J119</f>
        <v>233</v>
      </c>
      <c r="K121" s="174"/>
      <c r="L121" s="166"/>
    </row>
    <row r="122" spans="1:23" x14ac:dyDescent="0.25">
      <c r="A122" s="96" t="s">
        <v>1427</v>
      </c>
      <c r="B122" s="96"/>
      <c r="C122" s="96">
        <v>15</v>
      </c>
      <c r="D122" s="96"/>
      <c r="E122" s="96"/>
      <c r="F122" s="96"/>
      <c r="G122" s="96"/>
      <c r="H122" s="96"/>
      <c r="I122" s="96"/>
      <c r="J122" s="167"/>
      <c r="K122" s="174"/>
      <c r="L122" s="166"/>
    </row>
    <row r="123" spans="1:23" x14ac:dyDescent="0.25">
      <c r="A123" s="96" t="s">
        <v>1428</v>
      </c>
      <c r="B123" s="96">
        <v>14</v>
      </c>
      <c r="C123" s="96"/>
      <c r="D123" s="96"/>
      <c r="E123" s="96"/>
      <c r="F123" s="96"/>
      <c r="G123" s="96"/>
      <c r="H123" s="96"/>
      <c r="I123" s="96"/>
      <c r="J123" s="96"/>
      <c r="K123" s="174"/>
      <c r="L123" s="166"/>
    </row>
    <row r="124" spans="1:23" x14ac:dyDescent="0.25">
      <c r="A124" s="96" t="s">
        <v>1449</v>
      </c>
      <c r="B124" s="96">
        <v>10</v>
      </c>
      <c r="C124" s="96"/>
      <c r="D124" s="96"/>
      <c r="E124" s="254"/>
      <c r="F124" s="96"/>
      <c r="G124" s="96"/>
      <c r="H124" s="96"/>
      <c r="I124" s="96"/>
      <c r="J124" s="167"/>
      <c r="K124" s="174"/>
      <c r="L124" s="166"/>
    </row>
    <row r="125" spans="1:23" x14ac:dyDescent="0.25">
      <c r="A125" s="96"/>
      <c r="B125" s="96"/>
      <c r="C125" s="96"/>
      <c r="D125" s="96"/>
      <c r="E125" s="96"/>
      <c r="G125" s="96"/>
      <c r="H125" s="96"/>
      <c r="I125" s="96"/>
      <c r="J125" s="96"/>
      <c r="K125" s="174"/>
      <c r="L125" s="166"/>
    </row>
    <row r="126" spans="1:23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167"/>
      <c r="K126" s="174"/>
      <c r="L126" s="166"/>
    </row>
    <row r="127" spans="1:23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23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 t="s">
        <v>2878</v>
      </c>
      <c r="B130" s="96"/>
      <c r="C130" s="262">
        <v>0</v>
      </c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2879</v>
      </c>
      <c r="B131" s="262">
        <v>0</v>
      </c>
      <c r="C131" s="262"/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2880</v>
      </c>
      <c r="B132" s="262">
        <v>0</v>
      </c>
      <c r="C132" s="262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2179</v>
      </c>
      <c r="B133" s="96">
        <v>7</v>
      </c>
      <c r="C133" s="96">
        <v>14</v>
      </c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1332</v>
      </c>
      <c r="B134" s="96">
        <v>3</v>
      </c>
      <c r="C134" s="96">
        <v>12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174"/>
      <c r="L135" s="166"/>
      <c r="M135" s="166"/>
      <c r="N135" s="166"/>
    </row>
    <row r="136" spans="1:14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166"/>
      <c r="L136" s="166"/>
      <c r="M136" s="166"/>
      <c r="N136" s="166"/>
    </row>
    <row r="137" spans="1:14" x14ac:dyDescent="0.25">
      <c r="A137" s="96" t="s">
        <v>2886</v>
      </c>
      <c r="B137" s="254">
        <v>0</v>
      </c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2887</v>
      </c>
      <c r="B138" s="254">
        <v>0</v>
      </c>
      <c r="C138" s="96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2172</v>
      </c>
      <c r="B139" s="96">
        <v>17</v>
      </c>
      <c r="C139" s="96"/>
      <c r="D139" s="5">
        <v>3</v>
      </c>
      <c r="E139" s="135" t="s">
        <v>2194</v>
      </c>
      <c r="F139" s="96"/>
      <c r="G139" s="96"/>
      <c r="H139" s="96"/>
      <c r="I139" s="96"/>
      <c r="J139" s="96"/>
      <c r="K139" s="166"/>
      <c r="L139" s="166"/>
    </row>
    <row r="140" spans="1:14" x14ac:dyDescent="0.25">
      <c r="A140" s="96" t="s">
        <v>1305</v>
      </c>
      <c r="B140" s="5">
        <v>27</v>
      </c>
      <c r="C140" s="5"/>
      <c r="D140" s="5"/>
      <c r="E140" s="135"/>
      <c r="F140" s="5"/>
      <c r="G140" s="5"/>
      <c r="H140" s="5"/>
      <c r="I140" s="5"/>
      <c r="J140" s="5"/>
    </row>
    <row r="141" spans="1:14" x14ac:dyDescent="0.25">
      <c r="A141" s="96" t="s">
        <v>1398</v>
      </c>
      <c r="B141" s="5">
        <v>21</v>
      </c>
      <c r="C141" s="5"/>
      <c r="D141" s="5"/>
      <c r="E141" s="5"/>
      <c r="F141" s="5"/>
      <c r="G141" s="5"/>
      <c r="H141" s="5"/>
      <c r="I141" s="5"/>
      <c r="J141" s="5"/>
    </row>
    <row r="142" spans="1:14" x14ac:dyDescent="0.25">
      <c r="A142" s="96"/>
      <c r="B142" s="5"/>
      <c r="C142" s="5"/>
      <c r="D142" s="5"/>
      <c r="E142" s="5"/>
      <c r="F142" s="5"/>
      <c r="G142" s="5"/>
      <c r="H142" s="5"/>
      <c r="I142" s="5"/>
      <c r="J142" s="5"/>
    </row>
    <row r="143" spans="1:14" ht="15.75" thickBot="1" x14ac:dyDescent="0.3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L143" t="s">
        <v>2192</v>
      </c>
    </row>
    <row r="144" spans="1:14" ht="15.75" thickBot="1" x14ac:dyDescent="0.3">
      <c r="A144" s="179" t="s">
        <v>1739</v>
      </c>
      <c r="B144" s="179">
        <f>SUM(B117:B142)</f>
        <v>159</v>
      </c>
      <c r="C144" s="179">
        <f>C117+C119+C122+C133+C134</f>
        <v>71</v>
      </c>
      <c r="D144" s="179">
        <f>D140+D124+D139</f>
        <v>3</v>
      </c>
      <c r="E144" s="179" t="s">
        <v>2522</v>
      </c>
      <c r="F144" s="179"/>
      <c r="G144" s="179"/>
      <c r="H144" s="179"/>
      <c r="I144" s="179"/>
      <c r="J144" s="179">
        <f>B144+C144+D144</f>
        <v>233</v>
      </c>
    </row>
    <row r="145" spans="1:15" ht="15.75" thickTop="1" x14ac:dyDescent="0.25">
      <c r="A145" s="24" t="s">
        <v>1802</v>
      </c>
      <c r="B145" s="24">
        <f>B144+B101</f>
        <v>264</v>
      </c>
      <c r="C145" s="24">
        <f>C101+C144</f>
        <v>919</v>
      </c>
      <c r="D145" s="24">
        <f>D101+D144</f>
        <v>41</v>
      </c>
      <c r="E145" s="24" t="s">
        <v>2566</v>
      </c>
      <c r="F145" s="24"/>
      <c r="G145" s="24"/>
      <c r="H145" s="24"/>
      <c r="I145" s="24"/>
      <c r="J145" s="24">
        <f>J144+J101</f>
        <v>1224</v>
      </c>
    </row>
    <row r="148" spans="1:15" x14ac:dyDescent="0.25">
      <c r="A148" s="529" t="s">
        <v>2567</v>
      </c>
      <c r="B148" s="529"/>
      <c r="C148" s="529"/>
      <c r="D148" s="529"/>
      <c r="F148" s="250"/>
      <c r="G148" s="250"/>
      <c r="H148" s="250"/>
      <c r="L148" s="529" t="s">
        <v>2568</v>
      </c>
      <c r="M148" s="529"/>
    </row>
    <row r="149" spans="1:15" x14ac:dyDescent="0.25">
      <c r="A149" s="251" t="s">
        <v>2569</v>
      </c>
      <c r="E149" s="251" t="s">
        <v>2570</v>
      </c>
      <c r="K149" t="s">
        <v>2569</v>
      </c>
      <c r="O149" s="253" t="s">
        <v>2570</v>
      </c>
    </row>
    <row r="150" spans="1:15" x14ac:dyDescent="0.25">
      <c r="A150" s="252" t="s">
        <v>2571</v>
      </c>
      <c r="E150" s="252" t="s">
        <v>2571</v>
      </c>
      <c r="K150" s="252" t="s">
        <v>2571</v>
      </c>
      <c r="O150" s="251" t="s">
        <v>2571</v>
      </c>
    </row>
    <row r="151" spans="1:15" x14ac:dyDescent="0.25">
      <c r="A151" t="s">
        <v>2861</v>
      </c>
      <c r="E151" t="s">
        <v>2862</v>
      </c>
    </row>
    <row r="152" spans="1:15" x14ac:dyDescent="0.25">
      <c r="A152" s="258" t="s">
        <v>2863</v>
      </c>
      <c r="E152" t="s">
        <v>2864</v>
      </c>
    </row>
    <row r="153" spans="1:15" x14ac:dyDescent="0.25">
      <c r="A153" t="s">
        <v>2865</v>
      </c>
    </row>
    <row r="163" spans="1:15" ht="16.149999999999999" customHeight="1" x14ac:dyDescent="0.25"/>
    <row r="164" spans="1:15" ht="16.149999999999999" customHeight="1" x14ac:dyDescent="0.25"/>
    <row r="165" spans="1:15" ht="16.149999999999999" customHeight="1" x14ac:dyDescent="0.25"/>
    <row r="168" spans="1:15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74" spans="1:15" x14ac:dyDescent="0.25">
      <c r="A174" s="252" t="s">
        <v>2573</v>
      </c>
      <c r="E174" s="252" t="s">
        <v>2573</v>
      </c>
      <c r="K174" s="252" t="s">
        <v>2573</v>
      </c>
      <c r="O174" s="252" t="s">
        <v>2573</v>
      </c>
    </row>
    <row r="175" spans="1:15" x14ac:dyDescent="0.25">
      <c r="E175" s="166"/>
      <c r="O175" s="252"/>
    </row>
    <row r="176" spans="1:15" x14ac:dyDescent="0.25">
      <c r="A176" s="166"/>
      <c r="B176" s="166"/>
    </row>
    <row r="181" spans="1:15" x14ac:dyDescent="0.25">
      <c r="A181" s="252" t="s">
        <v>2574</v>
      </c>
      <c r="E181" s="252" t="s">
        <v>2574</v>
      </c>
      <c r="K181" s="252" t="s">
        <v>2574</v>
      </c>
      <c r="O181" s="252" t="s">
        <v>2574</v>
      </c>
    </row>
    <row r="182" spans="1:15" x14ac:dyDescent="0.25">
      <c r="O182" s="252"/>
    </row>
    <row r="187" spans="1:15" x14ac:dyDescent="0.25">
      <c r="A187" s="252" t="s">
        <v>2587</v>
      </c>
      <c r="E187" s="252" t="s">
        <v>2587</v>
      </c>
    </row>
    <row r="189" spans="1:15" x14ac:dyDescent="0.25">
      <c r="K189" s="252" t="s">
        <v>2587</v>
      </c>
      <c r="O189" s="252" t="s">
        <v>2587</v>
      </c>
    </row>
    <row r="194" spans="1:1" x14ac:dyDescent="0.25">
      <c r="A194" s="252" t="s">
        <v>2664</v>
      </c>
    </row>
  </sheetData>
  <mergeCells count="2">
    <mergeCell ref="A148:D148"/>
    <mergeCell ref="L148:M148"/>
  </mergeCells>
  <pageMargins left="0.70866141732283472" right="0.70866141732283472" top="0.74803149606299213" bottom="0.74803149606299213" header="0.31496062992125984" footer="0.31496062992125984"/>
  <pageSetup paperSize="9" scale="26" orientation="portrait" horizontalDpi="300" verticalDpi="300" r:id="rId1"/>
  <rowBreaks count="1" manualBreakCount="1">
    <brk id="10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38"/>
  <sheetViews>
    <sheetView topLeftCell="A16" workbookViewId="0">
      <selection activeCell="A34" sqref="A3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8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/>
    </row>
    <row r="4" spans="1:8" x14ac:dyDescent="0.25">
      <c r="A4" s="158">
        <v>3</v>
      </c>
      <c r="B4" s="158" t="s">
        <v>2607</v>
      </c>
      <c r="C4" s="221">
        <v>711</v>
      </c>
      <c r="D4" s="221" t="s">
        <v>1909</v>
      </c>
      <c r="E4" s="221">
        <v>309</v>
      </c>
      <c r="F4" s="229">
        <v>42705</v>
      </c>
      <c r="G4" s="230" t="s">
        <v>1846</v>
      </c>
      <c r="H4" s="186" t="s">
        <v>2608</v>
      </c>
    </row>
    <row r="5" spans="1:8" x14ac:dyDescent="0.25">
      <c r="A5" s="158">
        <v>4</v>
      </c>
      <c r="B5" s="233" t="s">
        <v>631</v>
      </c>
      <c r="C5" s="225">
        <v>921</v>
      </c>
      <c r="D5" s="36" t="s">
        <v>2020</v>
      </c>
      <c r="E5" s="36">
        <v>51</v>
      </c>
      <c r="F5" s="28">
        <v>42816</v>
      </c>
      <c r="G5" s="234" t="s">
        <v>2194</v>
      </c>
      <c r="H5" t="s">
        <v>2773</v>
      </c>
    </row>
    <row r="6" spans="1:8" x14ac:dyDescent="0.25">
      <c r="A6" s="104">
        <v>5</v>
      </c>
      <c r="B6" s="104" t="s">
        <v>697</v>
      </c>
      <c r="C6" s="241" t="s">
        <v>2172</v>
      </c>
      <c r="D6" s="181" t="s">
        <v>2118</v>
      </c>
      <c r="E6" s="181">
        <v>108</v>
      </c>
      <c r="F6" s="182">
        <v>42901</v>
      </c>
      <c r="G6" s="242" t="s">
        <v>2194</v>
      </c>
    </row>
    <row r="7" spans="1:8" x14ac:dyDescent="0.25">
      <c r="A7" s="104">
        <v>6</v>
      </c>
      <c r="B7" s="104" t="s">
        <v>2033</v>
      </c>
      <c r="C7" s="239" t="s">
        <v>2172</v>
      </c>
      <c r="D7" s="181" t="s">
        <v>2555</v>
      </c>
      <c r="E7" s="181">
        <v>218</v>
      </c>
      <c r="F7" s="182">
        <v>43014</v>
      </c>
      <c r="G7" s="240" t="s">
        <v>2194</v>
      </c>
    </row>
    <row r="8" spans="1:8" x14ac:dyDescent="0.25">
      <c r="A8" s="104">
        <v>7</v>
      </c>
      <c r="B8" s="104" t="s">
        <v>1618</v>
      </c>
      <c r="C8" s="239" t="s">
        <v>2172</v>
      </c>
      <c r="D8" s="181" t="s">
        <v>2557</v>
      </c>
      <c r="E8" s="181">
        <v>207</v>
      </c>
      <c r="F8" s="182">
        <v>43010</v>
      </c>
      <c r="G8" s="240" t="s">
        <v>2194</v>
      </c>
    </row>
    <row r="9" spans="1:8" x14ac:dyDescent="0.25">
      <c r="A9" s="158">
        <v>8</v>
      </c>
      <c r="B9" s="158" t="s">
        <v>1243</v>
      </c>
      <c r="C9" s="225">
        <v>131</v>
      </c>
      <c r="D9" s="36" t="s">
        <v>2560</v>
      </c>
      <c r="E9" s="36">
        <v>233</v>
      </c>
      <c r="F9" s="28">
        <v>43035</v>
      </c>
      <c r="G9" s="225" t="s">
        <v>1846</v>
      </c>
      <c r="H9" s="252"/>
    </row>
    <row r="10" spans="1:8" x14ac:dyDescent="0.25">
      <c r="A10" s="158">
        <v>9</v>
      </c>
      <c r="B10" s="158" t="s">
        <v>686</v>
      </c>
      <c r="C10" s="225">
        <v>331</v>
      </c>
      <c r="D10" s="36" t="s">
        <v>2606</v>
      </c>
      <c r="E10" s="36">
        <v>254</v>
      </c>
      <c r="F10" s="28">
        <v>43053</v>
      </c>
      <c r="G10" s="225" t="s">
        <v>1846</v>
      </c>
    </row>
    <row r="11" spans="1:8" x14ac:dyDescent="0.25">
      <c r="A11" s="158">
        <v>10</v>
      </c>
      <c r="B11" s="158" t="s">
        <v>2591</v>
      </c>
      <c r="C11" s="225">
        <v>411</v>
      </c>
      <c r="D11" s="36" t="s">
        <v>2592</v>
      </c>
      <c r="E11" s="36">
        <v>244</v>
      </c>
      <c r="F11" s="28">
        <v>43048</v>
      </c>
      <c r="G11" s="225" t="s">
        <v>1846</v>
      </c>
    </row>
    <row r="12" spans="1:8" x14ac:dyDescent="0.25">
      <c r="A12" s="158">
        <v>11</v>
      </c>
      <c r="B12" s="158" t="s">
        <v>676</v>
      </c>
      <c r="C12" s="225">
        <v>331</v>
      </c>
      <c r="D12" s="36" t="s">
        <v>2635</v>
      </c>
      <c r="E12" s="36">
        <v>271</v>
      </c>
      <c r="F12" s="28">
        <v>43070</v>
      </c>
      <c r="G12" s="225" t="s">
        <v>1846</v>
      </c>
    </row>
    <row r="13" spans="1:8" x14ac:dyDescent="0.25">
      <c r="A13" s="158">
        <v>12</v>
      </c>
      <c r="B13" s="158" t="s">
        <v>2647</v>
      </c>
      <c r="C13" s="225">
        <v>322</v>
      </c>
      <c r="D13" s="36" t="s">
        <v>2549</v>
      </c>
      <c r="E13" s="36">
        <v>285</v>
      </c>
      <c r="F13" s="28">
        <v>43082</v>
      </c>
      <c r="G13" s="234" t="s">
        <v>2194</v>
      </c>
      <c r="H13" t="s">
        <v>2944</v>
      </c>
    </row>
    <row r="14" spans="1:8" x14ac:dyDescent="0.25">
      <c r="A14" s="158">
        <v>13</v>
      </c>
      <c r="B14" s="158" t="s">
        <v>575</v>
      </c>
      <c r="C14" s="225">
        <v>722</v>
      </c>
      <c r="D14" s="36" t="s">
        <v>2655</v>
      </c>
      <c r="E14" s="36">
        <v>288</v>
      </c>
      <c r="F14" s="28">
        <v>43090</v>
      </c>
      <c r="G14" s="225" t="s">
        <v>1846</v>
      </c>
    </row>
    <row r="15" spans="1:8" x14ac:dyDescent="0.25">
      <c r="A15" s="158">
        <v>14</v>
      </c>
      <c r="B15" s="158" t="s">
        <v>887</v>
      </c>
      <c r="C15" s="225">
        <v>741</v>
      </c>
      <c r="D15" s="36" t="s">
        <v>2669</v>
      </c>
      <c r="E15" s="36">
        <v>294</v>
      </c>
      <c r="F15" s="28">
        <v>43097</v>
      </c>
      <c r="G15" s="256" t="s">
        <v>1846</v>
      </c>
    </row>
    <row r="16" spans="1:8" x14ac:dyDescent="0.25">
      <c r="A16" s="158">
        <v>15</v>
      </c>
      <c r="B16" s="158" t="s">
        <v>2693</v>
      </c>
      <c r="C16" s="225">
        <v>421</v>
      </c>
      <c r="D16" s="36" t="s">
        <v>2694</v>
      </c>
      <c r="E16" s="36">
        <v>5</v>
      </c>
      <c r="F16" s="28">
        <v>43112</v>
      </c>
      <c r="G16" s="256" t="s">
        <v>1846</v>
      </c>
    </row>
    <row r="17" spans="1:8" x14ac:dyDescent="0.25">
      <c r="A17" s="158">
        <v>16</v>
      </c>
      <c r="B17" s="158" t="s">
        <v>2695</v>
      </c>
      <c r="C17" s="225">
        <v>812</v>
      </c>
      <c r="D17" s="36" t="s">
        <v>2696</v>
      </c>
      <c r="E17" s="36">
        <v>18</v>
      </c>
      <c r="F17" s="28">
        <v>43116</v>
      </c>
      <c r="G17" s="256" t="s">
        <v>1846</v>
      </c>
    </row>
    <row r="18" spans="1:8" x14ac:dyDescent="0.25">
      <c r="A18" s="158">
        <v>17</v>
      </c>
      <c r="B18" s="158" t="s">
        <v>2701</v>
      </c>
      <c r="C18" s="225">
        <v>31</v>
      </c>
      <c r="D18" s="36" t="s">
        <v>2702</v>
      </c>
      <c r="E18" s="36">
        <v>30</v>
      </c>
      <c r="F18" s="28">
        <v>43136</v>
      </c>
      <c r="G18" s="256" t="s">
        <v>1846</v>
      </c>
    </row>
    <row r="19" spans="1:8" x14ac:dyDescent="0.25">
      <c r="A19" s="158">
        <v>18</v>
      </c>
      <c r="B19" s="158" t="s">
        <v>15</v>
      </c>
      <c r="C19" s="225">
        <v>841</v>
      </c>
      <c r="D19" s="36" t="s">
        <v>2706</v>
      </c>
      <c r="E19" s="36">
        <v>34</v>
      </c>
      <c r="F19" s="28">
        <v>43139</v>
      </c>
      <c r="G19" s="256" t="s">
        <v>1846</v>
      </c>
    </row>
    <row r="20" spans="1:8" x14ac:dyDescent="0.25">
      <c r="A20" s="158">
        <v>19</v>
      </c>
      <c r="B20" s="158" t="s">
        <v>1250</v>
      </c>
      <c r="C20" s="225">
        <v>131</v>
      </c>
      <c r="D20" s="36" t="s">
        <v>2710</v>
      </c>
      <c r="E20" s="36">
        <v>37</v>
      </c>
      <c r="F20" s="28">
        <v>43145</v>
      </c>
      <c r="G20" s="256" t="s">
        <v>1846</v>
      </c>
    </row>
    <row r="21" spans="1:8" x14ac:dyDescent="0.25">
      <c r="A21" s="158">
        <v>20</v>
      </c>
      <c r="B21" s="158" t="s">
        <v>351</v>
      </c>
      <c r="C21" s="225">
        <v>321</v>
      </c>
      <c r="D21" s="36" t="s">
        <v>2730</v>
      </c>
      <c r="E21" s="36">
        <v>54</v>
      </c>
      <c r="F21" s="28">
        <v>43164</v>
      </c>
      <c r="G21" s="256" t="s">
        <v>1846</v>
      </c>
    </row>
    <row r="22" spans="1:8" x14ac:dyDescent="0.25">
      <c r="A22" s="158">
        <v>21</v>
      </c>
      <c r="B22" s="158" t="s">
        <v>2731</v>
      </c>
      <c r="C22" s="225">
        <v>531</v>
      </c>
      <c r="D22" s="36" t="s">
        <v>2732</v>
      </c>
      <c r="E22" s="36">
        <v>56</v>
      </c>
      <c r="F22" s="28">
        <v>43164</v>
      </c>
      <c r="G22" s="256" t="s">
        <v>1846</v>
      </c>
    </row>
    <row r="23" spans="1:8" x14ac:dyDescent="0.25">
      <c r="A23" s="158">
        <v>22</v>
      </c>
      <c r="B23" s="158" t="s">
        <v>2777</v>
      </c>
      <c r="C23" s="225">
        <v>831</v>
      </c>
      <c r="D23" s="36" t="s">
        <v>2778</v>
      </c>
      <c r="E23" s="36">
        <v>79</v>
      </c>
      <c r="F23" s="28">
        <v>43199</v>
      </c>
      <c r="G23" s="256" t="s">
        <v>1846</v>
      </c>
    </row>
    <row r="24" spans="1:8" x14ac:dyDescent="0.25">
      <c r="A24" s="158">
        <v>23</v>
      </c>
      <c r="B24" s="158" t="s">
        <v>688</v>
      </c>
      <c r="C24" s="225">
        <v>331</v>
      </c>
      <c r="D24" s="36" t="s">
        <v>2803</v>
      </c>
      <c r="E24" s="36">
        <v>96</v>
      </c>
      <c r="F24" s="28">
        <v>43237</v>
      </c>
      <c r="G24" s="234" t="s">
        <v>2194</v>
      </c>
      <c r="H24" t="s">
        <v>2804</v>
      </c>
    </row>
    <row r="25" spans="1:8" x14ac:dyDescent="0.25">
      <c r="A25" s="158">
        <v>24</v>
      </c>
      <c r="B25" s="158" t="s">
        <v>1255</v>
      </c>
      <c r="C25" s="225">
        <v>131</v>
      </c>
      <c r="D25" s="36" t="s">
        <v>2797</v>
      </c>
      <c r="E25" s="36">
        <v>92</v>
      </c>
      <c r="F25" s="28">
        <v>43223</v>
      </c>
      <c r="G25" s="256" t="s">
        <v>1846</v>
      </c>
    </row>
    <row r="26" spans="1:8" x14ac:dyDescent="0.25">
      <c r="A26" s="158">
        <v>25</v>
      </c>
      <c r="B26" s="158" t="s">
        <v>551</v>
      </c>
      <c r="C26" s="225">
        <v>831</v>
      </c>
      <c r="D26" s="36" t="s">
        <v>2802</v>
      </c>
      <c r="E26" s="36">
        <v>95</v>
      </c>
      <c r="F26" s="28">
        <v>43235</v>
      </c>
      <c r="G26" s="256" t="s">
        <v>1846</v>
      </c>
    </row>
    <row r="27" spans="1:8" x14ac:dyDescent="0.25">
      <c r="A27" s="158">
        <v>26</v>
      </c>
      <c r="B27" s="158" t="s">
        <v>943</v>
      </c>
      <c r="C27" s="225">
        <v>842</v>
      </c>
      <c r="D27" s="36" t="s">
        <v>2810</v>
      </c>
      <c r="E27" s="36">
        <v>97</v>
      </c>
      <c r="F27" s="28">
        <v>43237</v>
      </c>
      <c r="G27" s="234" t="s">
        <v>2194</v>
      </c>
    </row>
    <row r="28" spans="1:8" x14ac:dyDescent="0.25">
      <c r="A28" s="158">
        <v>27</v>
      </c>
      <c r="B28" s="158" t="s">
        <v>519</v>
      </c>
      <c r="C28" s="225">
        <v>731</v>
      </c>
      <c r="D28" s="36" t="s">
        <v>2812</v>
      </c>
      <c r="E28" s="36">
        <v>98</v>
      </c>
      <c r="F28" s="28">
        <v>43238</v>
      </c>
      <c r="G28" s="256" t="s">
        <v>1846</v>
      </c>
    </row>
    <row r="29" spans="1:8" x14ac:dyDescent="0.25">
      <c r="A29" s="158">
        <v>28</v>
      </c>
      <c r="B29" s="158" t="s">
        <v>368</v>
      </c>
      <c r="C29" s="225">
        <v>321</v>
      </c>
      <c r="D29" s="36" t="s">
        <v>2816</v>
      </c>
      <c r="E29" s="36">
        <v>104</v>
      </c>
      <c r="F29" s="28">
        <v>43244</v>
      </c>
      <c r="G29" s="256" t="s">
        <v>1846</v>
      </c>
    </row>
    <row r="30" spans="1:8" x14ac:dyDescent="0.25">
      <c r="A30" s="158">
        <v>29</v>
      </c>
      <c r="B30" s="158" t="s">
        <v>2834</v>
      </c>
      <c r="C30" s="225">
        <v>11</v>
      </c>
      <c r="D30" s="36" t="s">
        <v>2835</v>
      </c>
      <c r="E30" s="36">
        <v>126</v>
      </c>
      <c r="F30" s="28">
        <v>43277</v>
      </c>
      <c r="G30" s="256" t="s">
        <v>1846</v>
      </c>
    </row>
    <row r="31" spans="1:8" x14ac:dyDescent="0.25">
      <c r="A31" s="158">
        <v>30</v>
      </c>
      <c r="B31" s="158" t="s">
        <v>2841</v>
      </c>
      <c r="C31" s="225" t="s">
        <v>2487</v>
      </c>
      <c r="D31" s="36" t="s">
        <v>2842</v>
      </c>
      <c r="E31" s="36">
        <v>131</v>
      </c>
      <c r="F31" s="28">
        <v>43279</v>
      </c>
      <c r="G31" s="234" t="s">
        <v>2843</v>
      </c>
    </row>
    <row r="32" spans="1:8" x14ac:dyDescent="0.25">
      <c r="A32" s="158">
        <v>31</v>
      </c>
      <c r="B32" s="158" t="s">
        <v>2949</v>
      </c>
      <c r="C32" s="225">
        <v>541</v>
      </c>
      <c r="D32" s="36" t="s">
        <v>2118</v>
      </c>
      <c r="E32" s="36">
        <v>169</v>
      </c>
      <c r="F32" s="28">
        <v>43340</v>
      </c>
      <c r="G32" s="256" t="s">
        <v>2950</v>
      </c>
    </row>
    <row r="33" spans="1:7" x14ac:dyDescent="0.25">
      <c r="A33" s="158">
        <v>32</v>
      </c>
      <c r="B33" s="158" t="s">
        <v>2951</v>
      </c>
      <c r="C33" s="225">
        <v>821</v>
      </c>
      <c r="D33" s="36" t="s">
        <v>2118</v>
      </c>
      <c r="E33" s="36">
        <v>187</v>
      </c>
      <c r="F33" s="28">
        <v>43342</v>
      </c>
      <c r="G33" s="256" t="s">
        <v>2950</v>
      </c>
    </row>
    <row r="34" spans="1:7" x14ac:dyDescent="0.25">
      <c r="A34" s="158">
        <v>33</v>
      </c>
      <c r="B34" s="158" t="s">
        <v>573</v>
      </c>
      <c r="C34" s="225">
        <v>931</v>
      </c>
      <c r="D34" s="36" t="s">
        <v>2952</v>
      </c>
      <c r="E34" s="36">
        <v>188</v>
      </c>
      <c r="F34" s="28">
        <v>43342</v>
      </c>
      <c r="G34" s="256" t="s">
        <v>2950</v>
      </c>
    </row>
    <row r="35" spans="1:7" x14ac:dyDescent="0.25">
      <c r="A35" s="158"/>
      <c r="B35" s="158"/>
      <c r="C35" s="225"/>
      <c r="D35" s="36"/>
      <c r="E35" s="36"/>
      <c r="F35" s="28"/>
      <c r="G35" s="256"/>
    </row>
    <row r="36" spans="1:7" x14ac:dyDescent="0.25">
      <c r="A36" s="158"/>
      <c r="B36" s="158"/>
      <c r="C36" s="225"/>
      <c r="D36" s="36"/>
      <c r="E36" s="36"/>
      <c r="F36" s="28"/>
      <c r="G36" s="256"/>
    </row>
    <row r="37" spans="1:7" x14ac:dyDescent="0.25">
      <c r="A37" s="158"/>
      <c r="B37" s="158"/>
      <c r="C37" s="225"/>
      <c r="D37" s="36"/>
      <c r="E37" s="36"/>
      <c r="F37" s="28"/>
      <c r="G37" s="256"/>
    </row>
    <row r="38" spans="1:7" x14ac:dyDescent="0.25">
      <c r="A38" s="158"/>
      <c r="B38" s="158"/>
      <c r="C38" s="225"/>
      <c r="D38" s="36"/>
      <c r="E38" s="36"/>
      <c r="F38" s="28"/>
      <c r="G38" s="256"/>
    </row>
  </sheetData>
  <pageMargins left="0.7" right="0.7" top="0.75" bottom="0.75" header="0.3" footer="0.3"/>
  <pageSetup paperSize="9" scale="50" fitToHeight="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X208"/>
  <sheetViews>
    <sheetView zoomScaleNormal="100" workbookViewId="0">
      <pane ySplit="1" topLeftCell="A140" activePane="bottomLeft" state="frozen"/>
      <selection pane="bottomLeft" activeCell="L132" sqref="L132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 t="s">
        <v>2569</v>
      </c>
    </row>
    <row r="3" spans="1:14" x14ac:dyDescent="0.25">
      <c r="A3" s="24">
        <v>111</v>
      </c>
      <c r="B3" s="24">
        <v>2</v>
      </c>
      <c r="C3" s="274">
        <v>25</v>
      </c>
      <c r="D3" s="5"/>
      <c r="E3" s="3" t="s">
        <v>7</v>
      </c>
      <c r="F3" s="77">
        <f>C3+C9+C20+C30+C35+C40+C45+C50+C56+C65+C76+C85+C90</f>
        <v>326</v>
      </c>
      <c r="G3" s="24">
        <f>C5+C12+C23+C31+C36+C41+C46+C57+C68+C69+C78+C79+C87+C93</f>
        <v>321</v>
      </c>
      <c r="H3" s="24">
        <f>C6+C15+C26+C32+C37+C42+C47+C52+C58+C71+C72+C80+C88+C95</f>
        <v>236</v>
      </c>
      <c r="I3" s="24">
        <f>C7+C33+C38+C43+C48+C53+C59+C73+C82+C89+C98+C99</f>
        <v>177</v>
      </c>
      <c r="J3" s="170">
        <f>F3+G3+H3+I3</f>
        <v>1060</v>
      </c>
      <c r="M3" t="s">
        <v>2900</v>
      </c>
    </row>
    <row r="4" spans="1:14" x14ac:dyDescent="0.25">
      <c r="A4" s="269" t="s">
        <v>2888</v>
      </c>
      <c r="B4" s="264">
        <v>0</v>
      </c>
      <c r="C4" s="264"/>
      <c r="D4" s="24"/>
      <c r="E4" s="97"/>
      <c r="F4" s="24"/>
      <c r="G4" s="24"/>
      <c r="H4" s="24"/>
      <c r="I4" s="24"/>
      <c r="J4" s="170"/>
      <c r="M4" t="s">
        <v>2895</v>
      </c>
    </row>
    <row r="5" spans="1:14" x14ac:dyDescent="0.25">
      <c r="A5" s="5">
        <v>121</v>
      </c>
      <c r="B5" s="5"/>
      <c r="C5" s="24">
        <v>23</v>
      </c>
      <c r="D5" s="5">
        <v>0</v>
      </c>
      <c r="E5" s="5"/>
      <c r="F5" s="5" t="s">
        <v>1770</v>
      </c>
      <c r="G5" s="5"/>
      <c r="H5" s="5"/>
      <c r="I5" s="5"/>
      <c r="J5" s="5"/>
      <c r="M5" t="s">
        <v>2896</v>
      </c>
    </row>
    <row r="6" spans="1:14" x14ac:dyDescent="0.25">
      <c r="A6" s="5">
        <v>131</v>
      </c>
      <c r="B6" s="5"/>
      <c r="C6" s="5">
        <v>24</v>
      </c>
      <c r="D6" s="5">
        <v>3</v>
      </c>
      <c r="E6" s="5"/>
      <c r="F6" s="5">
        <f>B3+B9+B10+B11+B21+B22+B20+B30+B35+B40+B45+B50+B56+B65+B66+B67+B76+B77+B85+B90+B91+B86+B4+B92</f>
        <v>125</v>
      </c>
      <c r="G6" s="5">
        <f>B5+B12+B13+B14+B23+B24+B25+B31+B36+B41+B46+B51+B57+B68+B69+B70+B78+B87+B93+B94</f>
        <v>64</v>
      </c>
      <c r="H6" s="5">
        <f>B6+B15+B16+B17+B26+B27+B28+B32+B37+B42+B47+B52+B58+B71+B72+B80+B81+B88+B95+B96</f>
        <v>37</v>
      </c>
      <c r="I6" s="5">
        <f>B7+B33+B38+B43+B48+B53+B59+B73+B82+B83+B89+B98+B99+B100</f>
        <v>6</v>
      </c>
      <c r="J6" s="94">
        <f>SUM(F6+G6+H6+I6)</f>
        <v>232</v>
      </c>
      <c r="M6" t="s">
        <v>2897</v>
      </c>
    </row>
    <row r="7" spans="1:14" x14ac:dyDescent="0.25">
      <c r="A7" s="5">
        <v>141</v>
      </c>
      <c r="B7" s="5">
        <v>1</v>
      </c>
      <c r="C7" s="5">
        <v>18</v>
      </c>
      <c r="D7" s="5"/>
      <c r="E7" s="5"/>
      <c r="F7" s="5"/>
      <c r="G7" s="5"/>
      <c r="H7" s="5"/>
      <c r="I7" s="5"/>
      <c r="J7" s="5"/>
      <c r="M7" t="s">
        <v>2898</v>
      </c>
    </row>
    <row r="8" spans="1:14" x14ac:dyDescent="0.25">
      <c r="A8" s="5" t="s">
        <v>5</v>
      </c>
      <c r="B8" s="5"/>
      <c r="C8" s="5"/>
      <c r="D8" s="5"/>
      <c r="E8" s="5"/>
      <c r="F8" s="5" t="s">
        <v>1775</v>
      </c>
      <c r="G8" s="5"/>
      <c r="H8" s="5"/>
      <c r="I8" s="5"/>
      <c r="J8" s="5"/>
      <c r="N8" s="220" t="s">
        <v>2899</v>
      </c>
    </row>
    <row r="9" spans="1:14" x14ac:dyDescent="0.25">
      <c r="A9" s="5">
        <v>211</v>
      </c>
      <c r="B9" s="5">
        <v>5</v>
      </c>
      <c r="C9" s="271">
        <v>25</v>
      </c>
      <c r="D9" s="5"/>
      <c r="E9" s="5"/>
      <c r="F9" s="5">
        <f>D3+D9+D10+D11+D20+D21+D22+D30+D35+D40+D45+D50+D56+D65+D66+D67+D76+D77+D85+D86+D90+D91</f>
        <v>5</v>
      </c>
      <c r="G9" s="5">
        <f>D5+D12+D13+D14+D23+D24+D31+D36+D41+D46+D51+D57+D68+D69+D70+D78+D79+D87+D93+D94</f>
        <v>7</v>
      </c>
      <c r="H9" s="5">
        <f>D6+D15+D16+D17+D26+D27+D28+D32+D37+D42+D47+D52+D58+D71+D72+D80+D81+D88+D95+D96</f>
        <v>14</v>
      </c>
      <c r="I9" s="5">
        <f>D7+D33+D38+D43+D48+D53+D59+D73+D82+D83+D89+D98+D99+D100</f>
        <v>4</v>
      </c>
      <c r="J9" s="94">
        <f>SUM(F9+G9+H9+I9)</f>
        <v>30</v>
      </c>
    </row>
    <row r="10" spans="1:14" x14ac:dyDescent="0.25">
      <c r="A10" s="263" t="s">
        <v>2874</v>
      </c>
      <c r="B10" s="135">
        <v>0</v>
      </c>
      <c r="C10" s="5"/>
      <c r="D10" s="5"/>
      <c r="E10" s="5"/>
      <c r="F10" s="5"/>
      <c r="G10" s="5"/>
      <c r="H10" s="5"/>
      <c r="I10" s="5"/>
      <c r="J10" s="94">
        <f>J3+J6+J9</f>
        <v>1322</v>
      </c>
      <c r="M10" s="220" t="s">
        <v>2904</v>
      </c>
    </row>
    <row r="11" spans="1:14" x14ac:dyDescent="0.25">
      <c r="A11" s="263" t="s">
        <v>2891</v>
      </c>
      <c r="B11" s="135">
        <v>0</v>
      </c>
      <c r="C11" s="5"/>
      <c r="D11" s="5"/>
      <c r="E11" s="5"/>
      <c r="F11" s="5"/>
      <c r="G11" s="5"/>
      <c r="H11" s="5"/>
      <c r="I11" s="5"/>
      <c r="J11" s="94"/>
      <c r="M11" t="s">
        <v>2901</v>
      </c>
    </row>
    <row r="12" spans="1:14" x14ac:dyDescent="0.25">
      <c r="A12" s="5">
        <v>221</v>
      </c>
      <c r="B12" s="5">
        <v>1</v>
      </c>
      <c r="C12" s="5">
        <v>25</v>
      </c>
      <c r="D12" s="5">
        <v>0</v>
      </c>
      <c r="E12" s="254"/>
      <c r="F12" s="5" t="s">
        <v>1776</v>
      </c>
      <c r="G12" s="5"/>
      <c r="H12" s="5"/>
      <c r="I12" s="5"/>
      <c r="J12" s="5"/>
      <c r="M12" t="s">
        <v>2902</v>
      </c>
    </row>
    <row r="13" spans="1:14" x14ac:dyDescent="0.25">
      <c r="A13" s="263" t="s">
        <v>2875</v>
      </c>
      <c r="B13" s="135">
        <v>0</v>
      </c>
      <c r="C13" s="5"/>
      <c r="D13" s="5"/>
      <c r="E13" s="254"/>
      <c r="F13" s="5"/>
      <c r="G13" s="5"/>
      <c r="H13" s="5"/>
      <c r="I13" s="5"/>
      <c r="J13" s="5"/>
      <c r="M13" t="s">
        <v>2903</v>
      </c>
    </row>
    <row r="14" spans="1:14" x14ac:dyDescent="0.25">
      <c r="A14" s="263">
        <v>223</v>
      </c>
      <c r="B14" s="135">
        <v>0</v>
      </c>
      <c r="C14" s="5"/>
      <c r="D14" s="5"/>
      <c r="E14" s="254"/>
      <c r="F14" s="5"/>
      <c r="G14" s="5"/>
      <c r="H14" s="5"/>
      <c r="I14" s="5"/>
      <c r="J14" s="5"/>
      <c r="M14" t="s">
        <v>2964</v>
      </c>
    </row>
    <row r="15" spans="1:14" x14ac:dyDescent="0.25">
      <c r="A15" s="263" t="s">
        <v>2893</v>
      </c>
      <c r="B15" s="5">
        <v>6</v>
      </c>
      <c r="C15" s="5">
        <v>21</v>
      </c>
      <c r="D15" s="5">
        <v>2</v>
      </c>
      <c r="E15" s="5"/>
      <c r="F15" s="5">
        <f>SUM(F3+F6+F9)</f>
        <v>456</v>
      </c>
      <c r="G15" s="5">
        <f>SUM(G3+G6+G9)</f>
        <v>392</v>
      </c>
      <c r="H15" s="5">
        <f>SUM(H3+H6+H9)</f>
        <v>287</v>
      </c>
      <c r="I15" s="5">
        <f>SUM(I3+I6+I9)</f>
        <v>187</v>
      </c>
      <c r="J15" s="94">
        <f>SUM(F15+G15+H15+I15)</f>
        <v>1322</v>
      </c>
      <c r="N15" s="220" t="s">
        <v>2905</v>
      </c>
    </row>
    <row r="16" spans="1:14" x14ac:dyDescent="0.25">
      <c r="A16" s="263" t="s">
        <v>2876</v>
      </c>
      <c r="B16" s="135">
        <v>0</v>
      </c>
      <c r="C16" s="5"/>
      <c r="D16" s="5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135">
        <v>0</v>
      </c>
      <c r="C17" s="5"/>
      <c r="D17" s="5"/>
      <c r="E17" s="5"/>
      <c r="F17" s="5"/>
      <c r="G17" s="5"/>
      <c r="H17" s="5"/>
      <c r="I17" s="5"/>
      <c r="J17" s="94"/>
      <c r="M17" s="220" t="s">
        <v>2906</v>
      </c>
    </row>
    <row r="18" spans="1:14" x14ac:dyDescent="0.25">
      <c r="A18" s="5"/>
      <c r="B18" s="5"/>
      <c r="C18" s="5"/>
      <c r="D18" s="5"/>
      <c r="E18" s="5"/>
      <c r="F18" s="5"/>
      <c r="G18" s="5"/>
      <c r="H18" s="5"/>
      <c r="I18" s="5"/>
      <c r="J18" s="94"/>
      <c r="M18" t="s">
        <v>2907</v>
      </c>
    </row>
    <row r="19" spans="1:14" x14ac:dyDescent="0.25">
      <c r="A19" s="5" t="s">
        <v>770</v>
      </c>
      <c r="B19" s="5"/>
      <c r="C19" s="5"/>
      <c r="D19" s="5"/>
      <c r="E19" s="5"/>
      <c r="F19" s="5"/>
      <c r="G19" s="5"/>
      <c r="H19" s="5"/>
      <c r="I19" s="5"/>
      <c r="J19" s="94"/>
      <c r="M19" t="s">
        <v>2908</v>
      </c>
    </row>
    <row r="20" spans="1:14" x14ac:dyDescent="0.25">
      <c r="A20" s="5">
        <v>411</v>
      </c>
      <c r="B20" s="5"/>
      <c r="C20" s="271">
        <v>25</v>
      </c>
      <c r="D20" s="5">
        <v>1</v>
      </c>
      <c r="E20" s="5"/>
      <c r="F20" s="5"/>
      <c r="G20" s="5"/>
      <c r="H20" s="5"/>
      <c r="I20" s="5"/>
      <c r="J20" s="5"/>
      <c r="M20" t="s">
        <v>2909</v>
      </c>
    </row>
    <row r="21" spans="1:14" x14ac:dyDescent="0.25">
      <c r="A21" s="263" t="s">
        <v>2889</v>
      </c>
      <c r="B21" s="271">
        <v>20</v>
      </c>
      <c r="C21" s="5"/>
      <c r="D21" s="5"/>
      <c r="E21" s="5"/>
      <c r="F21" s="5"/>
      <c r="G21" s="5"/>
      <c r="H21" s="5"/>
      <c r="I21" s="5"/>
      <c r="J21" s="5"/>
      <c r="M21" t="s">
        <v>2910</v>
      </c>
    </row>
    <row r="22" spans="1:14" x14ac:dyDescent="0.25">
      <c r="A22" s="263" t="s">
        <v>2892</v>
      </c>
      <c r="B22" s="271">
        <v>12</v>
      </c>
      <c r="C22" s="5"/>
      <c r="D22" s="5"/>
      <c r="E22" s="5"/>
      <c r="F22" s="5"/>
      <c r="G22" s="5"/>
      <c r="H22" s="5"/>
      <c r="I22" s="5"/>
      <c r="J22" s="5"/>
      <c r="N22" s="220" t="s">
        <v>2911</v>
      </c>
    </row>
    <row r="23" spans="1:14" x14ac:dyDescent="0.25">
      <c r="A23" s="5">
        <v>421</v>
      </c>
      <c r="B23" s="5"/>
      <c r="C23" s="5">
        <v>24</v>
      </c>
      <c r="D23" s="5">
        <v>1</v>
      </c>
      <c r="E23" s="168" t="s">
        <v>2789</v>
      </c>
      <c r="F23" s="5">
        <v>22</v>
      </c>
      <c r="G23" s="5">
        <v>16</v>
      </c>
      <c r="H23" s="5">
        <v>12</v>
      </c>
      <c r="I23" s="5">
        <v>8</v>
      </c>
      <c r="J23" s="94">
        <f>F23++G23+H23+I23</f>
        <v>58</v>
      </c>
    </row>
    <row r="24" spans="1:14" x14ac:dyDescent="0.25">
      <c r="A24" s="96">
        <v>422</v>
      </c>
      <c r="B24" s="5">
        <v>24</v>
      </c>
      <c r="C24" s="5"/>
      <c r="D24" s="5"/>
      <c r="E24" s="96"/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5"/>
      <c r="D25" s="5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5">
        <v>5</v>
      </c>
      <c r="C26" s="5">
        <v>24</v>
      </c>
      <c r="D26" s="5"/>
      <c r="E26" s="5"/>
      <c r="F26" s="5"/>
      <c r="G26" s="5"/>
      <c r="H26" s="5"/>
      <c r="I26" s="5"/>
      <c r="J26" s="5"/>
      <c r="M26" s="220" t="s">
        <v>2914</v>
      </c>
    </row>
    <row r="27" spans="1:14" x14ac:dyDescent="0.25">
      <c r="A27" s="96">
        <v>432</v>
      </c>
      <c r="B27" s="5"/>
      <c r="C27" s="5"/>
      <c r="D27" s="5"/>
      <c r="E27" s="5"/>
      <c r="F27" s="5"/>
      <c r="G27" s="5"/>
      <c r="H27" s="5"/>
      <c r="I27" s="5"/>
      <c r="J27" s="5"/>
      <c r="M27" t="s">
        <v>2925</v>
      </c>
    </row>
    <row r="28" spans="1:14" x14ac:dyDescent="0.25">
      <c r="A28" s="96">
        <v>433</v>
      </c>
      <c r="B28" s="271"/>
      <c r="C28" s="5"/>
      <c r="D28" s="5"/>
      <c r="E28" s="5"/>
      <c r="F28" s="5"/>
      <c r="G28" s="5"/>
      <c r="H28" s="5"/>
      <c r="I28" s="5"/>
      <c r="J28" s="5"/>
      <c r="M28" t="s">
        <v>2926</v>
      </c>
    </row>
    <row r="29" spans="1:14" x14ac:dyDescent="0.25">
      <c r="A29" s="96" t="s">
        <v>2184</v>
      </c>
      <c r="B29" s="5"/>
      <c r="C29" s="5"/>
      <c r="D29" s="5"/>
      <c r="E29" s="5"/>
      <c r="F29" s="5"/>
      <c r="G29" s="5"/>
      <c r="H29" s="5"/>
      <c r="I29" s="5"/>
      <c r="J29" s="5"/>
      <c r="M29" t="s">
        <v>2954</v>
      </c>
    </row>
    <row r="30" spans="1:14" x14ac:dyDescent="0.25">
      <c r="A30" s="5">
        <v>611</v>
      </c>
      <c r="B30" s="5">
        <v>1</v>
      </c>
      <c r="C30" s="271">
        <v>25</v>
      </c>
      <c r="D30" s="5"/>
      <c r="E30" s="5"/>
      <c r="F30" s="5"/>
      <c r="G30" s="5"/>
      <c r="H30" s="5"/>
      <c r="I30" s="5"/>
      <c r="J30" s="5"/>
      <c r="N30" s="220" t="s">
        <v>2955</v>
      </c>
    </row>
    <row r="31" spans="1:14" x14ac:dyDescent="0.25">
      <c r="A31" s="5">
        <v>621</v>
      </c>
      <c r="B31" s="5">
        <v>1</v>
      </c>
      <c r="C31" s="5">
        <v>23</v>
      </c>
      <c r="D31" s="5"/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5">
        <v>0</v>
      </c>
      <c r="C32" s="5">
        <v>24</v>
      </c>
      <c r="D32" s="108"/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4"/>
      <c r="C33" s="5">
        <v>18</v>
      </c>
      <c r="D33" s="108"/>
      <c r="E33" s="108"/>
      <c r="F33" s="108"/>
      <c r="G33" s="108"/>
      <c r="H33" s="108"/>
      <c r="I33" s="108"/>
      <c r="J33" s="108"/>
      <c r="M33" s="220" t="s">
        <v>2915</v>
      </c>
    </row>
    <row r="34" spans="1:15" x14ac:dyDescent="0.25">
      <c r="A34" s="24" t="s">
        <v>2185</v>
      </c>
      <c r="B34" s="24"/>
      <c r="C34" s="24"/>
      <c r="D34" s="108"/>
      <c r="E34" s="108"/>
      <c r="F34" s="108"/>
      <c r="G34" s="108"/>
      <c r="H34" s="108"/>
      <c r="I34" s="108"/>
      <c r="J34" s="108"/>
      <c r="M34" t="s">
        <v>2927</v>
      </c>
    </row>
    <row r="35" spans="1:15" x14ac:dyDescent="0.25">
      <c r="A35" s="24">
        <v>511</v>
      </c>
      <c r="B35" s="24"/>
      <c r="C35" s="274">
        <v>25</v>
      </c>
      <c r="D35" s="5"/>
      <c r="E35" s="108"/>
      <c r="F35" s="108"/>
      <c r="G35" s="108"/>
      <c r="H35" s="108"/>
      <c r="I35" s="108"/>
      <c r="J35" s="108"/>
      <c r="M35" t="s">
        <v>2962</v>
      </c>
    </row>
    <row r="36" spans="1:15" x14ac:dyDescent="0.25">
      <c r="A36" s="5">
        <v>521</v>
      </c>
      <c r="B36" s="5"/>
      <c r="C36" s="24">
        <v>21</v>
      </c>
      <c r="D36" s="5">
        <v>0</v>
      </c>
      <c r="E36" s="108"/>
      <c r="F36" s="108"/>
      <c r="G36" s="108"/>
      <c r="H36" s="108"/>
      <c r="I36" s="108"/>
      <c r="J36" s="108"/>
      <c r="M36" t="s">
        <v>2916</v>
      </c>
    </row>
    <row r="37" spans="1:15" x14ac:dyDescent="0.25">
      <c r="A37" s="5">
        <v>531</v>
      </c>
      <c r="B37" s="5"/>
      <c r="C37" s="5">
        <v>16</v>
      </c>
      <c r="D37" s="5">
        <v>1</v>
      </c>
      <c r="E37" s="108"/>
      <c r="F37" s="108"/>
      <c r="G37" s="108"/>
      <c r="H37" s="108"/>
      <c r="I37" s="108"/>
      <c r="J37" s="108"/>
      <c r="O37" s="220" t="s">
        <v>2957</v>
      </c>
    </row>
    <row r="38" spans="1:15" x14ac:dyDescent="0.25">
      <c r="A38" s="108">
        <v>541</v>
      </c>
      <c r="B38" s="108"/>
      <c r="C38" s="5">
        <v>16</v>
      </c>
      <c r="D38" s="108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108"/>
      <c r="C39" s="108"/>
      <c r="D39" s="108"/>
      <c r="E39" s="108"/>
      <c r="F39" s="108"/>
      <c r="G39" s="108"/>
      <c r="H39" s="108"/>
      <c r="I39" s="108"/>
      <c r="J39" s="108"/>
    </row>
    <row r="40" spans="1:15" x14ac:dyDescent="0.25">
      <c r="A40" s="108" t="s">
        <v>2873</v>
      </c>
      <c r="B40" s="108">
        <v>4</v>
      </c>
      <c r="C40" s="275">
        <v>25</v>
      </c>
      <c r="D40" s="108">
        <v>1</v>
      </c>
      <c r="E40" s="260" t="s">
        <v>2839</v>
      </c>
      <c r="F40" s="108"/>
      <c r="G40" s="108"/>
      <c r="H40" s="108"/>
      <c r="I40" s="108"/>
      <c r="J40" s="108"/>
    </row>
    <row r="41" spans="1:15" x14ac:dyDescent="0.25">
      <c r="A41" s="108" t="s">
        <v>2969</v>
      </c>
      <c r="B41" s="108">
        <v>8</v>
      </c>
      <c r="C41" s="108">
        <v>15</v>
      </c>
      <c r="D41" s="108"/>
      <c r="E41" s="260"/>
      <c r="F41" s="108"/>
      <c r="G41" s="108"/>
      <c r="H41" s="108"/>
      <c r="I41" s="108"/>
      <c r="J41" s="108"/>
      <c r="M41" s="220" t="s">
        <v>2917</v>
      </c>
    </row>
    <row r="42" spans="1:15" x14ac:dyDescent="0.25">
      <c r="A42" s="108" t="s">
        <v>2853</v>
      </c>
      <c r="B42" s="108"/>
      <c r="C42" s="108"/>
      <c r="D42" s="108"/>
      <c r="E42" s="260"/>
      <c r="F42" s="108"/>
      <c r="G42" s="108"/>
      <c r="H42" s="108"/>
      <c r="I42" s="108"/>
      <c r="J42" s="108"/>
      <c r="M42" t="s">
        <v>2918</v>
      </c>
    </row>
    <row r="43" spans="1:15" x14ac:dyDescent="0.25">
      <c r="A43" s="108" t="s">
        <v>2854</v>
      </c>
      <c r="B43" s="108"/>
      <c r="C43" s="108"/>
      <c r="D43" s="108"/>
      <c r="E43" s="260"/>
      <c r="F43" s="108"/>
      <c r="G43" s="108"/>
      <c r="H43" s="108"/>
      <c r="I43" s="108"/>
      <c r="J43" s="108"/>
      <c r="M43" t="s">
        <v>2919</v>
      </c>
    </row>
    <row r="44" spans="1:15" x14ac:dyDescent="0.25">
      <c r="A44" s="108" t="s">
        <v>2872</v>
      </c>
      <c r="B44" s="108"/>
      <c r="C44" s="108"/>
      <c r="D44" s="108"/>
      <c r="E44" s="260"/>
      <c r="F44" s="108"/>
      <c r="G44" s="108"/>
      <c r="H44" s="108"/>
      <c r="I44" s="108"/>
      <c r="J44" s="108"/>
      <c r="M44" t="s">
        <v>2956</v>
      </c>
    </row>
    <row r="45" spans="1:15" ht="15.75" thickBot="1" x14ac:dyDescent="0.3">
      <c r="A45" s="98" t="s">
        <v>2871</v>
      </c>
      <c r="B45" s="108"/>
      <c r="C45" s="275">
        <v>25</v>
      </c>
      <c r="D45" s="108"/>
      <c r="E45" s="108"/>
      <c r="F45" s="108"/>
      <c r="G45" s="108"/>
      <c r="H45" s="108"/>
      <c r="I45" s="108"/>
      <c r="J45" s="108"/>
      <c r="M45" t="s">
        <v>2928</v>
      </c>
    </row>
    <row r="46" spans="1:15" x14ac:dyDescent="0.25">
      <c r="A46" s="108" t="s">
        <v>2855</v>
      </c>
      <c r="B46" s="5"/>
      <c r="C46" s="5">
        <v>22</v>
      </c>
      <c r="D46" s="5"/>
      <c r="E46" s="5"/>
      <c r="F46" s="5"/>
      <c r="G46" s="5"/>
      <c r="H46" s="5"/>
      <c r="I46" s="5"/>
      <c r="J46" s="5"/>
      <c r="N46" s="276" t="s">
        <v>2957</v>
      </c>
    </row>
    <row r="47" spans="1:15" x14ac:dyDescent="0.25">
      <c r="A47" s="5" t="s">
        <v>2856</v>
      </c>
      <c r="B47" s="5"/>
      <c r="C47" s="5"/>
      <c r="D47" s="5"/>
      <c r="E47" s="5"/>
      <c r="F47" s="5"/>
      <c r="G47" s="5"/>
      <c r="H47" s="5"/>
      <c r="I47" s="5"/>
      <c r="J47" s="5"/>
    </row>
    <row r="48" spans="1:15" x14ac:dyDescent="0.25">
      <c r="A48" s="5" t="s">
        <v>2857</v>
      </c>
      <c r="B48" s="5"/>
      <c r="C48" s="5"/>
      <c r="D48" s="5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5"/>
      <c r="C49" s="5"/>
      <c r="D49" s="5"/>
      <c r="E49" s="5"/>
      <c r="F49" s="5"/>
      <c r="G49" s="5"/>
      <c r="H49" s="5"/>
      <c r="I49" s="5"/>
      <c r="J49" s="5"/>
    </row>
    <row r="50" spans="1:19" x14ac:dyDescent="0.25">
      <c r="A50" s="5" t="s">
        <v>2866</v>
      </c>
      <c r="B50" s="5"/>
      <c r="C50" s="271">
        <v>25</v>
      </c>
      <c r="D50" s="5"/>
      <c r="E50" s="5"/>
      <c r="F50" s="5"/>
      <c r="G50" s="5"/>
      <c r="H50" s="5"/>
      <c r="I50" s="5"/>
      <c r="J50" s="5"/>
      <c r="N50" s="220" t="s">
        <v>2958</v>
      </c>
      <c r="S50" s="220">
        <v>450</v>
      </c>
    </row>
    <row r="51" spans="1:19" x14ac:dyDescent="0.25">
      <c r="A51" s="5" t="s">
        <v>2867</v>
      </c>
      <c r="B51" s="5"/>
      <c r="C51" s="5"/>
      <c r="D51" s="5"/>
      <c r="E51" s="5"/>
      <c r="F51" s="5"/>
      <c r="G51" s="5"/>
      <c r="H51" s="5"/>
      <c r="I51" s="5"/>
      <c r="J51" s="5"/>
    </row>
    <row r="52" spans="1:19" x14ac:dyDescent="0.25">
      <c r="A52" s="5" t="s">
        <v>2868</v>
      </c>
      <c r="B52" s="5"/>
      <c r="C52" s="5"/>
      <c r="D52" s="5"/>
      <c r="E52" s="5"/>
      <c r="F52" s="5"/>
      <c r="G52" s="5"/>
      <c r="H52" s="5"/>
      <c r="I52" s="5"/>
      <c r="J52" s="5"/>
    </row>
    <row r="53" spans="1:19" x14ac:dyDescent="0.25">
      <c r="A53" s="5" t="s">
        <v>2869</v>
      </c>
      <c r="B53" s="5"/>
      <c r="C53" s="5"/>
      <c r="D53" s="5"/>
      <c r="E53" s="5"/>
      <c r="F53" s="5"/>
      <c r="G53" s="5"/>
      <c r="H53" s="5"/>
      <c r="I53" s="5"/>
      <c r="J53" s="5"/>
      <c r="N53" t="s">
        <v>2963</v>
      </c>
    </row>
    <row r="54" spans="1:19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5"/>
      <c r="C55" s="5"/>
      <c r="D55" s="5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5"/>
      <c r="C56" s="271">
        <v>25</v>
      </c>
      <c r="D56" s="5">
        <v>1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5"/>
      <c r="C57" s="24">
        <v>24</v>
      </c>
      <c r="D57" s="5">
        <v>0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5"/>
      <c r="C58" s="5">
        <v>20</v>
      </c>
      <c r="D58" s="5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5"/>
      <c r="C59" s="5">
        <v>18</v>
      </c>
      <c r="D59" s="5"/>
      <c r="E59" s="5"/>
      <c r="F59" s="5"/>
      <c r="G59" s="5"/>
      <c r="H59" s="5"/>
      <c r="I59" s="5"/>
      <c r="J59" s="94"/>
    </row>
    <row r="60" spans="1:19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</row>
    <row r="61" spans="1:19" x14ac:dyDescent="0.25">
      <c r="A61" s="5"/>
      <c r="B61" s="5"/>
      <c r="C61" s="5"/>
      <c r="D61" s="5"/>
      <c r="E61" s="5"/>
      <c r="F61" s="5"/>
      <c r="G61" s="5"/>
      <c r="H61" s="5"/>
      <c r="I61" s="5"/>
      <c r="J61" s="94"/>
    </row>
    <row r="62" spans="1:19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19" x14ac:dyDescent="0.25">
      <c r="A63" s="5"/>
      <c r="B63" s="5"/>
      <c r="C63" s="5"/>
      <c r="D63" s="5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5"/>
      <c r="C64" s="5"/>
      <c r="D64" s="5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5"/>
      <c r="C65" s="271">
        <v>26</v>
      </c>
      <c r="D65" s="5">
        <v>1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12</v>
      </c>
      <c r="C66" s="5"/>
      <c r="D66" s="5"/>
      <c r="E66" s="5"/>
      <c r="F66" s="5"/>
      <c r="G66" s="5"/>
      <c r="H66" s="5"/>
      <c r="I66" s="5"/>
      <c r="J66" s="5"/>
    </row>
    <row r="67" spans="1:10" x14ac:dyDescent="0.25">
      <c r="A67" s="263" t="s">
        <v>2894</v>
      </c>
      <c r="B67" s="261">
        <v>0</v>
      </c>
      <c r="C67" s="5"/>
      <c r="D67" s="5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5"/>
      <c r="C68" s="5">
        <v>23</v>
      </c>
      <c r="D68" s="5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5"/>
      <c r="C69" s="5">
        <v>24</v>
      </c>
      <c r="D69" s="5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5">
        <v>0</v>
      </c>
      <c r="C70" s="5"/>
      <c r="D70" s="5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5">
        <v>2</v>
      </c>
      <c r="C71" s="5">
        <v>19</v>
      </c>
      <c r="D71" s="5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5"/>
      <c r="C72" s="5">
        <v>23</v>
      </c>
      <c r="D72" s="5"/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5">
        <v>1</v>
      </c>
      <c r="C73" s="5">
        <v>21</v>
      </c>
      <c r="D73" s="5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5"/>
      <c r="C76" s="271">
        <v>25</v>
      </c>
      <c r="D76" s="5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23</v>
      </c>
      <c r="C77" s="5"/>
      <c r="D77" s="5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5"/>
      <c r="C78" s="5">
        <v>24</v>
      </c>
      <c r="D78" s="5">
        <v>1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5"/>
      <c r="C79" s="5">
        <v>25</v>
      </c>
      <c r="D79" s="5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5"/>
      <c r="C80" s="5">
        <v>21</v>
      </c>
      <c r="D80" s="5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5"/>
      <c r="C81" s="5"/>
      <c r="D81" s="5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5">
        <v>1</v>
      </c>
      <c r="C82" s="5">
        <v>21</v>
      </c>
      <c r="D82" s="5">
        <v>2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5"/>
      <c r="C83" s="5"/>
      <c r="D83" s="5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5"/>
      <c r="C84" s="5"/>
      <c r="D84" s="5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5">
        <v>6</v>
      </c>
      <c r="C85" s="271">
        <v>25</v>
      </c>
      <c r="D85" s="5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5"/>
      <c r="D86" s="5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5"/>
      <c r="C87" s="5">
        <v>23</v>
      </c>
      <c r="D87" s="96">
        <v>1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5">
        <v>1</v>
      </c>
      <c r="C88" s="5">
        <v>21</v>
      </c>
      <c r="D88" s="5">
        <v>1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98"/>
      <c r="C89" s="5">
        <v>20</v>
      </c>
      <c r="D89" s="98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4"/>
      <c r="C90" s="274">
        <v>25</v>
      </c>
      <c r="D90" s="2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20</v>
      </c>
      <c r="C91" s="5"/>
      <c r="D91" s="5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20</v>
      </c>
      <c r="C92" s="24"/>
      <c r="D92" s="5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5"/>
      <c r="C93" s="24">
        <v>25</v>
      </c>
      <c r="D93" s="5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5">
        <v>30</v>
      </c>
      <c r="C94" s="5"/>
      <c r="D94" s="5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5">
        <v>2</v>
      </c>
      <c r="C95" s="5">
        <v>23</v>
      </c>
      <c r="D95" s="5">
        <v>3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5">
        <v>21</v>
      </c>
      <c r="C96" s="5"/>
      <c r="D96" s="5"/>
      <c r="E96" s="5"/>
      <c r="F96" s="5"/>
      <c r="G96" s="5"/>
      <c r="H96" s="5"/>
      <c r="I96" s="5"/>
      <c r="J96" s="94"/>
    </row>
    <row r="97" spans="1:24" x14ac:dyDescent="0.25">
      <c r="A97" s="96"/>
      <c r="B97" s="5"/>
      <c r="C97" s="5"/>
      <c r="D97" s="96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5">
        <v>2</v>
      </c>
      <c r="C98" s="5">
        <v>23</v>
      </c>
      <c r="D98" s="5">
        <v>0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5">
        <v>1</v>
      </c>
      <c r="C99" s="5">
        <v>22</v>
      </c>
      <c r="D99" s="5"/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96"/>
      <c r="C100" s="96"/>
      <c r="D100" s="96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232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1060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30</v>
      </c>
      <c r="E102" s="165"/>
      <c r="F102" s="176"/>
      <c r="G102" s="165"/>
      <c r="H102" s="165"/>
      <c r="I102" s="165"/>
      <c r="J102" s="176">
        <f>B102+C102+D102</f>
        <v>1322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96">
        <f>F23+F68+F101</f>
        <v>22</v>
      </c>
      <c r="G103" s="96">
        <f>G23+G68+G101</f>
        <v>16</v>
      </c>
      <c r="H103" s="96">
        <f>H23+H68+H101</f>
        <v>12</v>
      </c>
      <c r="I103" s="96">
        <f>I23+I68+I101</f>
        <v>8</v>
      </c>
      <c r="J103" s="167">
        <f>J23+J68+J101</f>
        <v>58</v>
      </c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 t="s">
        <v>2959</v>
      </c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 t="s">
        <v>2960</v>
      </c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14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27</v>
      </c>
      <c r="I116" s="165">
        <f>C123</f>
        <v>15</v>
      </c>
      <c r="J116" s="176">
        <f>F116+G116+H116+I116</f>
        <v>101</v>
      </c>
      <c r="K116" s="174"/>
      <c r="L116" s="166"/>
      <c r="N116" s="220" t="s">
        <v>2979</v>
      </c>
      <c r="O116" s="220"/>
    </row>
    <row r="117" spans="1:23" x14ac:dyDescent="0.25">
      <c r="A117" s="96" t="s">
        <v>2920</v>
      </c>
      <c r="B117" s="163">
        <v>17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 t="s">
        <v>2980</v>
      </c>
      <c r="O117" s="220" t="s">
        <v>2978</v>
      </c>
    </row>
    <row r="118" spans="1:23" ht="15.75" thickBot="1" x14ac:dyDescent="0.3">
      <c r="A118" s="165" t="s">
        <v>2175</v>
      </c>
      <c r="B118" s="278"/>
      <c r="C118" s="278">
        <v>15</v>
      </c>
      <c r="D118" s="165"/>
      <c r="E118" s="178"/>
      <c r="F118" s="165">
        <f>B116+B117+B132+B133+B138+B139+B131</f>
        <v>55</v>
      </c>
      <c r="G118" s="165">
        <f>B119+B134+B140</f>
        <v>54</v>
      </c>
      <c r="H118" s="165">
        <f>B121+B122+B135+B141</f>
        <v>58</v>
      </c>
      <c r="I118" s="165">
        <f>B124+B125+B142</f>
        <v>45</v>
      </c>
      <c r="J118" s="176">
        <f>F118+G118+H118+I118</f>
        <v>212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3</v>
      </c>
      <c r="H120" s="165">
        <f>D120+D121+D122+D135+D141</f>
        <v>0</v>
      </c>
      <c r="I120" s="165">
        <f>D123+D124+D125+D142</f>
        <v>0</v>
      </c>
      <c r="J120" s="176">
        <f>F120+G120+H120+I120</f>
        <v>3</v>
      </c>
      <c r="K120" s="174"/>
      <c r="L120" s="166"/>
    </row>
    <row r="121" spans="1:23" x14ac:dyDescent="0.25">
      <c r="A121" s="96" t="s">
        <v>1396</v>
      </c>
      <c r="B121" s="163">
        <v>14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14</v>
      </c>
      <c r="C122" s="163"/>
      <c r="D122" s="96"/>
      <c r="E122" s="96"/>
      <c r="F122">
        <f>F116+F118+F120</f>
        <v>85</v>
      </c>
      <c r="G122" s="96">
        <f>G116+G118+G120</f>
        <v>86</v>
      </c>
      <c r="H122" s="96">
        <f>H116+H118+H120</f>
        <v>85</v>
      </c>
      <c r="I122" s="96">
        <f>I116+I118+I120</f>
        <v>60</v>
      </c>
      <c r="J122" s="167">
        <f>J116+J118+J120</f>
        <v>316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14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10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2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7</v>
      </c>
      <c r="C134" s="163">
        <v>14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10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12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16</v>
      </c>
      <c r="C140" s="163"/>
      <c r="D140" s="5">
        <v>3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212</v>
      </c>
      <c r="C145" s="179">
        <f>SUM(C115:C143)</f>
        <v>101</v>
      </c>
      <c r="D145" s="179">
        <f>SUM(D115:D143)</f>
        <v>3</v>
      </c>
      <c r="E145" s="179" t="s">
        <v>2522</v>
      </c>
      <c r="F145" s="179"/>
      <c r="G145" s="179"/>
      <c r="H145" s="179"/>
      <c r="I145" s="179"/>
      <c r="J145" s="179">
        <f>B145+C145+D145</f>
        <v>316</v>
      </c>
    </row>
    <row r="146" spans="1:16" ht="15.75" thickTop="1" x14ac:dyDescent="0.25">
      <c r="A146" s="24" t="s">
        <v>1802</v>
      </c>
      <c r="B146" s="24">
        <f>B145+B102</f>
        <v>444</v>
      </c>
      <c r="C146" s="24">
        <f>C102+C145</f>
        <v>1161</v>
      </c>
      <c r="D146" s="24">
        <f>D102+D145</f>
        <v>33</v>
      </c>
      <c r="E146" s="24" t="s">
        <v>2566</v>
      </c>
      <c r="F146" s="24"/>
      <c r="G146" s="24"/>
      <c r="H146" s="24"/>
      <c r="I146" s="24"/>
      <c r="J146" s="24">
        <f>J145+J102</f>
        <v>1638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2861</v>
      </c>
      <c r="E152" t="s">
        <v>2862</v>
      </c>
      <c r="O152" s="253" t="s">
        <v>2929</v>
      </c>
      <c r="P152" s="253"/>
    </row>
    <row r="153" spans="1:16" x14ac:dyDescent="0.25">
      <c r="A153" s="258" t="s">
        <v>2863</v>
      </c>
      <c r="E153" t="s">
        <v>2864</v>
      </c>
      <c r="O153" s="253" t="s">
        <v>2943</v>
      </c>
      <c r="P153" s="253"/>
    </row>
    <row r="154" spans="1:16" x14ac:dyDescent="0.25">
      <c r="A154" t="s">
        <v>2865</v>
      </c>
      <c r="E154" t="s">
        <v>2947</v>
      </c>
    </row>
    <row r="155" spans="1:16" x14ac:dyDescent="0.25">
      <c r="A155" t="s">
        <v>2921</v>
      </c>
    </row>
    <row r="156" spans="1:16" x14ac:dyDescent="0.25">
      <c r="A156" t="s">
        <v>2924</v>
      </c>
    </row>
    <row r="157" spans="1:16" x14ac:dyDescent="0.25">
      <c r="A157" s="253" t="s">
        <v>2937</v>
      </c>
    </row>
    <row r="164" spans="1:15" ht="16.149999999999999" customHeight="1" x14ac:dyDescent="0.25"/>
    <row r="165" spans="1:15" ht="16.149999999999999" customHeight="1" x14ac:dyDescent="0.25"/>
    <row r="166" spans="1:15" ht="16.149999999999999" customHeight="1" x14ac:dyDescent="0.25"/>
    <row r="169" spans="1:15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15" x14ac:dyDescent="0.25">
      <c r="A170" s="253" t="s">
        <v>2931</v>
      </c>
      <c r="B170" s="253"/>
      <c r="C170" s="253"/>
      <c r="D170" s="253"/>
      <c r="E170" s="253" t="s">
        <v>2936</v>
      </c>
    </row>
    <row r="171" spans="1:15" x14ac:dyDescent="0.25">
      <c r="A171" s="253" t="s">
        <v>2932</v>
      </c>
      <c r="B171" s="253"/>
      <c r="C171" s="253"/>
      <c r="D171" s="253"/>
      <c r="E171" s="277" t="s">
        <v>2966</v>
      </c>
    </row>
    <row r="172" spans="1:15" x14ac:dyDescent="0.25">
      <c r="A172" s="253" t="s">
        <v>2935</v>
      </c>
      <c r="B172" s="253"/>
      <c r="C172" s="253"/>
      <c r="D172" s="253"/>
      <c r="E172" s="277" t="s">
        <v>2970</v>
      </c>
    </row>
    <row r="173" spans="1:15" x14ac:dyDescent="0.25">
      <c r="A173" s="253" t="s">
        <v>2938</v>
      </c>
      <c r="B173" s="253"/>
      <c r="C173" s="253"/>
      <c r="D173" s="253"/>
      <c r="E173" s="253"/>
    </row>
    <row r="174" spans="1:15" x14ac:dyDescent="0.25">
      <c r="A174" s="253" t="s">
        <v>2961</v>
      </c>
      <c r="B174" s="253"/>
      <c r="C174" s="253"/>
      <c r="D174" s="253"/>
      <c r="E174" s="253"/>
    </row>
    <row r="175" spans="1:15" x14ac:dyDescent="0.25">
      <c r="A175" s="277" t="s">
        <v>2967</v>
      </c>
      <c r="B175" s="253"/>
      <c r="C175" s="253"/>
      <c r="D175" s="253"/>
      <c r="E175" s="253"/>
    </row>
    <row r="176" spans="1:15" x14ac:dyDescent="0.25">
      <c r="A176" s="277" t="s">
        <v>2968</v>
      </c>
      <c r="B176" s="253"/>
      <c r="C176" s="253"/>
      <c r="D176" s="253"/>
      <c r="E176" s="253"/>
    </row>
    <row r="177" spans="1:15" x14ac:dyDescent="0.25">
      <c r="A177" s="253"/>
      <c r="B177" s="253"/>
      <c r="C177" s="253"/>
      <c r="D177" s="253"/>
      <c r="E177" s="253"/>
    </row>
    <row r="178" spans="1:15" x14ac:dyDescent="0.25">
      <c r="A178" s="253"/>
      <c r="B178" s="253"/>
      <c r="C178" s="253"/>
      <c r="D178" s="253"/>
      <c r="E178" s="253"/>
    </row>
    <row r="180" spans="1:15" x14ac:dyDescent="0.25">
      <c r="A180" s="252" t="s">
        <v>2573</v>
      </c>
      <c r="E180" s="252" t="s">
        <v>2573</v>
      </c>
      <c r="K180" s="252" t="s">
        <v>2573</v>
      </c>
      <c r="O180" s="252" t="s">
        <v>2573</v>
      </c>
    </row>
    <row r="181" spans="1:15" x14ac:dyDescent="0.25">
      <c r="A181" s="253" t="s">
        <v>2933</v>
      </c>
      <c r="E181" s="166"/>
      <c r="O181" s="252"/>
    </row>
    <row r="182" spans="1:15" x14ac:dyDescent="0.25">
      <c r="A182" s="279" t="s">
        <v>2934</v>
      </c>
      <c r="B182" s="166"/>
    </row>
    <row r="183" spans="1:15" x14ac:dyDescent="0.25">
      <c r="A183" s="253" t="s">
        <v>2945</v>
      </c>
    </row>
    <row r="187" spans="1:15" x14ac:dyDescent="0.25">
      <c r="A187" s="252" t="s">
        <v>2574</v>
      </c>
      <c r="E187" s="252" t="s">
        <v>2574</v>
      </c>
      <c r="K187" s="252" t="s">
        <v>2574</v>
      </c>
      <c r="O187" s="252" t="s">
        <v>2574</v>
      </c>
    </row>
    <row r="188" spans="1:15" x14ac:dyDescent="0.25">
      <c r="A188" s="252" t="s">
        <v>2965</v>
      </c>
      <c r="E188" t="s">
        <v>2912</v>
      </c>
      <c r="K188" s="252"/>
      <c r="O188" s="252"/>
    </row>
    <row r="189" spans="1:15" x14ac:dyDescent="0.25">
      <c r="A189" s="252" t="s">
        <v>2971</v>
      </c>
      <c r="E189" t="s">
        <v>2913</v>
      </c>
      <c r="K189" s="252"/>
      <c r="O189" s="252"/>
    </row>
    <row r="190" spans="1:15" x14ac:dyDescent="0.25">
      <c r="A190" s="252" t="s">
        <v>2972</v>
      </c>
      <c r="E190" s="253" t="s">
        <v>2930</v>
      </c>
      <c r="K190" s="252"/>
      <c r="O190" s="252"/>
    </row>
    <row r="191" spans="1:15" x14ac:dyDescent="0.25">
      <c r="A191" s="252" t="s">
        <v>2973</v>
      </c>
      <c r="E191" s="252" t="s">
        <v>2974</v>
      </c>
      <c r="K191" s="252"/>
      <c r="O191" s="252"/>
    </row>
    <row r="192" spans="1:15" x14ac:dyDescent="0.25">
      <c r="E192" s="277" t="s">
        <v>2975</v>
      </c>
      <c r="O192" s="252"/>
    </row>
    <row r="193" spans="1:15" x14ac:dyDescent="0.25">
      <c r="E193" s="277" t="s">
        <v>2976</v>
      </c>
    </row>
    <row r="194" spans="1:15" x14ac:dyDescent="0.25">
      <c r="E194" s="277" t="s">
        <v>2977</v>
      </c>
    </row>
    <row r="197" spans="1:15" x14ac:dyDescent="0.25">
      <c r="A197" s="252" t="s">
        <v>2587</v>
      </c>
      <c r="E197" s="252" t="s">
        <v>2587</v>
      </c>
    </row>
    <row r="198" spans="1:15" x14ac:dyDescent="0.25">
      <c r="A198" t="s">
        <v>2923</v>
      </c>
    </row>
    <row r="199" spans="1:15" x14ac:dyDescent="0.25">
      <c r="A199" s="253" t="s">
        <v>2654</v>
      </c>
      <c r="B199" s="253"/>
      <c r="K199" s="252" t="s">
        <v>2587</v>
      </c>
      <c r="O199" s="252" t="s">
        <v>2587</v>
      </c>
    </row>
    <row r="200" spans="1:15" x14ac:dyDescent="0.25">
      <c r="A200" s="253" t="s">
        <v>2937</v>
      </c>
      <c r="B200" s="253"/>
    </row>
    <row r="201" spans="1:15" x14ac:dyDescent="0.25">
      <c r="A201" s="253" t="s">
        <v>2939</v>
      </c>
      <c r="B201" s="253"/>
    </row>
    <row r="202" spans="1:15" x14ac:dyDescent="0.25">
      <c r="A202" s="253" t="s">
        <v>2940</v>
      </c>
      <c r="B202" s="253"/>
    </row>
    <row r="203" spans="1:15" x14ac:dyDescent="0.25">
      <c r="A203" s="253" t="s">
        <v>2941</v>
      </c>
      <c r="B203" s="253"/>
    </row>
    <row r="204" spans="1:15" x14ac:dyDescent="0.25">
      <c r="A204" s="253" t="s">
        <v>2942</v>
      </c>
      <c r="B204" s="253"/>
    </row>
    <row r="205" spans="1:15" x14ac:dyDescent="0.25">
      <c r="A205" s="253" t="s">
        <v>2946</v>
      </c>
      <c r="B205" s="253"/>
    </row>
    <row r="206" spans="1:15" x14ac:dyDescent="0.25">
      <c r="A206" s="253" t="s">
        <v>2659</v>
      </c>
      <c r="B206" s="253"/>
    </row>
    <row r="207" spans="1:15" x14ac:dyDescent="0.25">
      <c r="A207" s="253" t="s">
        <v>2948</v>
      </c>
      <c r="B207" s="253"/>
    </row>
    <row r="208" spans="1:15" x14ac:dyDescent="0.25">
      <c r="A208" s="253" t="s">
        <v>2953</v>
      </c>
      <c r="B20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X247"/>
  <sheetViews>
    <sheetView zoomScaleNormal="100" workbookViewId="0">
      <pane ySplit="1" topLeftCell="A209" activePane="bottomLeft" state="frozen"/>
      <selection pane="bottomLeft" activeCell="B131" sqref="B131:C135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5</v>
      </c>
      <c r="C3" s="274">
        <v>25</v>
      </c>
      <c r="D3" s="271"/>
      <c r="E3" s="3" t="s">
        <v>7</v>
      </c>
      <c r="F3" s="77">
        <f>C3+C9+C20+C30+C35+C40+C45+C50+C56+C65+C76+C85+C90</f>
        <v>326</v>
      </c>
      <c r="G3" s="24">
        <f>C5+C12+C23+C31+C36+C41+C46+C57+C68+C69+C78+C79+C87+C93</f>
        <v>319</v>
      </c>
      <c r="H3" s="24">
        <f>C6+C15+C26+C32+C37+C42+C47+C52+C58+C71+C72+C80+C88+C95</f>
        <v>235</v>
      </c>
      <c r="I3" s="24">
        <f>C7+C33+C38+C43+C48+C53+C59+C73+C82+C89+C98+C99</f>
        <v>178</v>
      </c>
      <c r="J3" s="170">
        <f>F3+G3+H3+I3</f>
        <v>1058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24</v>
      </c>
      <c r="D5" s="271">
        <v>0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24</v>
      </c>
      <c r="D6" s="271">
        <v>3</v>
      </c>
      <c r="E6" s="5"/>
      <c r="F6" s="5">
        <f>B3+B9+B10+B11+B21+B22+B20+B30+B35+B40+B45+B50+B56+B65+B66+B67+B76+B77+B85+B90+B91+B86+B4+B92</f>
        <v>167</v>
      </c>
      <c r="G6" s="5">
        <f>B5+B12+B13+B14+B23+B24+B25+B31+B36+B41+B46+B51+B57+B68+B69+B70+B78+B87+B93+B94</f>
        <v>63</v>
      </c>
      <c r="H6" s="5">
        <f>B6+B15+B16+B17+B26+B27+B28+B32+B37+B42+B47+B52+B58+B71+B72+B80+B81+B88+B95+B96</f>
        <v>36</v>
      </c>
      <c r="I6" s="5">
        <f>B7+B33+B38+B43+B48+B53+B59+B73+B82+B83+B89+B98+B99+B100</f>
        <v>6</v>
      </c>
      <c r="J6" s="94">
        <f>SUM(F6+G6+H6+I6)</f>
        <v>272</v>
      </c>
    </row>
    <row r="7" spans="1:14" x14ac:dyDescent="0.25">
      <c r="A7" s="5">
        <v>141</v>
      </c>
      <c r="B7" s="271">
        <v>1</v>
      </c>
      <c r="C7" s="271">
        <v>18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5</v>
      </c>
      <c r="C9" s="271">
        <v>25</v>
      </c>
      <c r="D9" s="271"/>
      <c r="E9" s="5"/>
      <c r="F9" s="5">
        <f>D3+D9+D10+D11+D20+D21+D22+D30+D35+D40+D45+D50+D56+D65+D66+D67+D76+D77+D85+D86+D90+D91</f>
        <v>5</v>
      </c>
      <c r="G9" s="5">
        <f>D5+D12+D13+D14+D23+D24+D31+D36+D41+D46+D51+D57+D68+D69+D70+D78+D79+D87+D93+D94</f>
        <v>9</v>
      </c>
      <c r="H9" s="5">
        <f>D6+D15+D16+D17+D26+D27+D28+D32+D37+D42+D47+D52+D58+D71+D72+D80+D81+D88+D95+D96</f>
        <v>15</v>
      </c>
      <c r="I9" s="5">
        <f>D7+D33+D38+D43+D48+D53+D59+D73+D82+D83+D89+D98+D99+D100</f>
        <v>3</v>
      </c>
      <c r="J9" s="94">
        <f>SUM(F9+G9+H9+I9)</f>
        <v>32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1362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498</v>
      </c>
      <c r="G15" s="5">
        <f>SUM(G3+G6+G9)</f>
        <v>391</v>
      </c>
      <c r="H15" s="5">
        <f>SUM(H3+H6+H9)</f>
        <v>286</v>
      </c>
      <c r="I15" s="5">
        <f>SUM(I3+I6+I9)</f>
        <v>187</v>
      </c>
      <c r="J15" s="94">
        <f>SUM(F15+G15+H15+I15)</f>
        <v>1362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16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23</v>
      </c>
      <c r="D23" s="271">
        <v>2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/>
      <c r="E24" s="96"/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23</v>
      </c>
      <c r="D31" s="271"/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24</v>
      </c>
      <c r="D32" s="275"/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2</v>
      </c>
      <c r="C35" s="274">
        <v>25</v>
      </c>
      <c r="D35" s="271"/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20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16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2839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8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21</v>
      </c>
      <c r="D46" s="271"/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/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25</v>
      </c>
      <c r="D56" s="271">
        <v>1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/>
      <c r="C57" s="274">
        <v>24</v>
      </c>
      <c r="D57" s="271">
        <v>0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20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26</v>
      </c>
      <c r="D65" s="271">
        <v>1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17</v>
      </c>
      <c r="C66" s="271"/>
      <c r="D66" s="271"/>
      <c r="E66" s="5"/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2</v>
      </c>
      <c r="C71" s="271">
        <v>19</v>
      </c>
      <c r="D71" s="271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23</v>
      </c>
      <c r="D72" s="271"/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/>
      <c r="C76" s="271">
        <v>25</v>
      </c>
      <c r="D76" s="271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30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/>
      <c r="C78" s="271">
        <v>23</v>
      </c>
      <c r="D78" s="271">
        <v>1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25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22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2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24</v>
      </c>
      <c r="D87" s="163">
        <v>1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21</v>
      </c>
      <c r="D88" s="271">
        <v>1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33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29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2</v>
      </c>
      <c r="C95" s="271">
        <v>23</v>
      </c>
      <c r="D95" s="271">
        <v>3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21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23</v>
      </c>
      <c r="D98" s="271">
        <v>0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1</v>
      </c>
      <c r="C99" s="271">
        <v>22</v>
      </c>
      <c r="D99" s="271"/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272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1058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32</v>
      </c>
      <c r="E102" s="165"/>
      <c r="F102" s="176"/>
      <c r="G102" s="165"/>
      <c r="H102" s="165"/>
      <c r="I102" s="165"/>
      <c r="J102" s="176">
        <f>B102+C102+D102</f>
        <v>1362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19</v>
      </c>
      <c r="C116" s="278"/>
      <c r="D116" s="165"/>
      <c r="E116" s="165"/>
      <c r="F116" s="165">
        <f>C115+C131</f>
        <v>30</v>
      </c>
      <c r="G116" s="165">
        <f>C118+C134</f>
        <v>28</v>
      </c>
      <c r="H116" s="165">
        <f>C120+C135</f>
        <v>27</v>
      </c>
      <c r="I116" s="165">
        <f>C123</f>
        <v>15</v>
      </c>
      <c r="J116" s="176">
        <f>F116+G116+H116+I116</f>
        <v>100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26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77</v>
      </c>
      <c r="G118" s="165">
        <f>B119+B134+B140</f>
        <v>56</v>
      </c>
      <c r="H118" s="165">
        <f>B121+B122+B135+B141</f>
        <v>58</v>
      </c>
      <c r="I118" s="165">
        <f>B124+B125+B142</f>
        <v>45</v>
      </c>
      <c r="J118" s="176">
        <f>F118+G118+H118+I118</f>
        <v>236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107</v>
      </c>
      <c r="G122" s="96">
        <f>G116+G118+G120</f>
        <v>86</v>
      </c>
      <c r="H122" s="96">
        <f>H116+H118+H120</f>
        <v>85</v>
      </c>
      <c r="I122" s="96">
        <f>I116+I118+I120</f>
        <v>60</v>
      </c>
      <c r="J122" s="167">
        <f>J116+J118+J120</f>
        <v>338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5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7</v>
      </c>
      <c r="C134" s="163">
        <v>14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14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18</v>
      </c>
      <c r="C140" s="163"/>
      <c r="D140" s="5">
        <v>1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236</v>
      </c>
      <c r="C145" s="179">
        <f>SUM(C115:C143)</f>
        <v>100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338</v>
      </c>
    </row>
    <row r="146" spans="1:16" ht="15.75" thickTop="1" x14ac:dyDescent="0.25">
      <c r="A146" s="24" t="s">
        <v>1802</v>
      </c>
      <c r="B146" s="24">
        <f>B145+B102</f>
        <v>508</v>
      </c>
      <c r="C146" s="24">
        <f>C102+C145</f>
        <v>1158</v>
      </c>
      <c r="D146" s="24">
        <f>D102+D145</f>
        <v>34</v>
      </c>
      <c r="E146" s="24" t="s">
        <v>2566</v>
      </c>
      <c r="F146" s="24"/>
      <c r="G146" s="24"/>
      <c r="H146" s="24"/>
      <c r="I146" s="24"/>
      <c r="J146" s="24">
        <f>J145+J102</f>
        <v>1700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2983</v>
      </c>
      <c r="E152" t="s">
        <v>2981</v>
      </c>
      <c r="O152" s="253" t="s">
        <v>3009</v>
      </c>
      <c r="P152" s="253"/>
    </row>
    <row r="153" spans="1:16" x14ac:dyDescent="0.25">
      <c r="A153" s="258" t="s">
        <v>2985</v>
      </c>
      <c r="E153" t="s">
        <v>2999</v>
      </c>
      <c r="O153" s="253"/>
      <c r="P153" s="253"/>
    </row>
    <row r="154" spans="1:16" x14ac:dyDescent="0.25">
      <c r="A154" t="s">
        <v>3001</v>
      </c>
      <c r="E154" t="s">
        <v>3011</v>
      </c>
    </row>
    <row r="155" spans="1:16" x14ac:dyDescent="0.25">
      <c r="A155" t="s">
        <v>3012</v>
      </c>
      <c r="E155" t="s">
        <v>3085</v>
      </c>
    </row>
    <row r="156" spans="1:16" x14ac:dyDescent="0.25">
      <c r="A156" t="s">
        <v>3038</v>
      </c>
    </row>
    <row r="157" spans="1:16" x14ac:dyDescent="0.25">
      <c r="A157" s="253" t="s">
        <v>3045</v>
      </c>
    </row>
    <row r="164" spans="1:15" ht="16.149999999999999" customHeight="1" x14ac:dyDescent="0.25"/>
    <row r="165" spans="1:15" ht="16.149999999999999" customHeight="1" x14ac:dyDescent="0.25"/>
    <row r="166" spans="1:15" ht="16.149999999999999" customHeight="1" x14ac:dyDescent="0.25"/>
    <row r="169" spans="1:15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15" x14ac:dyDescent="0.25">
      <c r="A170" s="253" t="s">
        <v>2998</v>
      </c>
      <c r="B170" s="253"/>
      <c r="C170" s="253"/>
      <c r="D170" s="253"/>
      <c r="E170" s="253" t="s">
        <v>3018</v>
      </c>
      <c r="O170" t="s">
        <v>3002</v>
      </c>
    </row>
    <row r="171" spans="1:15" x14ac:dyDescent="0.25">
      <c r="A171" s="253" t="s">
        <v>3000</v>
      </c>
      <c r="B171" s="253"/>
      <c r="C171" s="253"/>
      <c r="D171" s="253"/>
      <c r="E171" t="s">
        <v>3019</v>
      </c>
      <c r="O171" t="s">
        <v>3003</v>
      </c>
    </row>
    <row r="172" spans="1:15" x14ac:dyDescent="0.25">
      <c r="A172" s="253" t="s">
        <v>3024</v>
      </c>
      <c r="B172" s="253"/>
      <c r="C172" s="253"/>
      <c r="D172" s="253"/>
      <c r="E172" t="s">
        <v>3023</v>
      </c>
      <c r="O172" t="s">
        <v>3004</v>
      </c>
    </row>
    <row r="173" spans="1:15" x14ac:dyDescent="0.25">
      <c r="A173" s="253" t="s">
        <v>3062</v>
      </c>
      <c r="B173" s="253"/>
      <c r="C173" s="253"/>
      <c r="D173" s="253"/>
      <c r="E173" s="253" t="s">
        <v>3022</v>
      </c>
      <c r="O173" t="s">
        <v>3005</v>
      </c>
    </row>
    <row r="174" spans="1:15" x14ac:dyDescent="0.25">
      <c r="A174" s="253"/>
      <c r="B174" s="253"/>
      <c r="C174" s="253"/>
      <c r="D174" s="253"/>
      <c r="E174" s="253" t="s">
        <v>3020</v>
      </c>
      <c r="O174" t="s">
        <v>3006</v>
      </c>
    </row>
    <row r="175" spans="1:15" x14ac:dyDescent="0.25">
      <c r="A175" s="277"/>
      <c r="B175" s="253"/>
      <c r="C175" s="253"/>
      <c r="D175" s="253"/>
      <c r="E175" s="253" t="s">
        <v>3021</v>
      </c>
      <c r="O175" t="s">
        <v>3007</v>
      </c>
    </row>
    <row r="176" spans="1:15" x14ac:dyDescent="0.25">
      <c r="A176" s="277"/>
      <c r="B176" s="253"/>
      <c r="C176" s="253"/>
      <c r="D176" s="253"/>
      <c r="E176" s="253" t="s">
        <v>3025</v>
      </c>
      <c r="O176" t="s">
        <v>3008</v>
      </c>
    </row>
    <row r="177" spans="1:15" x14ac:dyDescent="0.25">
      <c r="A177" s="253"/>
      <c r="B177" s="253"/>
      <c r="C177" s="253"/>
      <c r="D177" s="253"/>
      <c r="E177" s="253" t="s">
        <v>3026</v>
      </c>
      <c r="O177" t="s">
        <v>3010</v>
      </c>
    </row>
    <row r="178" spans="1:15" x14ac:dyDescent="0.25">
      <c r="A178" s="253"/>
      <c r="B178" s="253"/>
      <c r="C178" s="253"/>
      <c r="D178" s="253"/>
      <c r="E178" s="253" t="s">
        <v>3027</v>
      </c>
      <c r="O178" t="s">
        <v>3013</v>
      </c>
    </row>
    <row r="179" spans="1:15" x14ac:dyDescent="0.25">
      <c r="A179" s="253"/>
      <c r="B179" s="253"/>
      <c r="C179" s="253"/>
      <c r="D179" s="253"/>
      <c r="E179" s="253" t="s">
        <v>3028</v>
      </c>
      <c r="O179" t="s">
        <v>3014</v>
      </c>
    </row>
    <row r="180" spans="1:15" x14ac:dyDescent="0.25">
      <c r="A180" s="253"/>
      <c r="B180" s="253"/>
      <c r="C180" s="253"/>
      <c r="D180" s="253"/>
      <c r="E180" s="253" t="s">
        <v>3029</v>
      </c>
      <c r="O180" t="s">
        <v>3015</v>
      </c>
    </row>
    <row r="181" spans="1:15" x14ac:dyDescent="0.25">
      <c r="A181" s="253"/>
      <c r="B181" s="253"/>
      <c r="C181" s="253"/>
      <c r="D181" s="253"/>
      <c r="E181" s="253" t="s">
        <v>3030</v>
      </c>
      <c r="O181" t="s">
        <v>3016</v>
      </c>
    </row>
    <row r="182" spans="1:15" x14ac:dyDescent="0.25">
      <c r="A182" s="253"/>
      <c r="B182" s="253"/>
      <c r="C182" s="253"/>
      <c r="D182" s="253"/>
      <c r="E182" s="253" t="s">
        <v>3031</v>
      </c>
      <c r="O182" t="s">
        <v>3017</v>
      </c>
    </row>
    <row r="183" spans="1:15" x14ac:dyDescent="0.25">
      <c r="A183" s="253"/>
      <c r="B183" s="253"/>
      <c r="C183" s="253"/>
      <c r="D183" s="253"/>
      <c r="E183" s="253" t="s">
        <v>3032</v>
      </c>
      <c r="O183" t="s">
        <v>3050</v>
      </c>
    </row>
    <row r="184" spans="1:15" x14ac:dyDescent="0.25">
      <c r="A184" s="253"/>
      <c r="B184" s="253"/>
      <c r="C184" s="253"/>
      <c r="D184" s="253"/>
      <c r="E184" s="253" t="s">
        <v>3033</v>
      </c>
      <c r="O184" t="s">
        <v>3039</v>
      </c>
    </row>
    <row r="185" spans="1:15" x14ac:dyDescent="0.25">
      <c r="A185" s="253"/>
      <c r="B185" s="253"/>
      <c r="C185" s="253"/>
      <c r="D185" s="253"/>
      <c r="E185" s="253" t="s">
        <v>3040</v>
      </c>
      <c r="O185" t="s">
        <v>3048</v>
      </c>
    </row>
    <row r="186" spans="1:15" x14ac:dyDescent="0.25">
      <c r="A186" s="253"/>
      <c r="B186" s="253"/>
      <c r="C186" s="253"/>
      <c r="D186" s="253"/>
      <c r="E186" s="253" t="s">
        <v>3041</v>
      </c>
      <c r="O186" t="s">
        <v>3049</v>
      </c>
    </row>
    <row r="187" spans="1:15" x14ac:dyDescent="0.25">
      <c r="A187" s="253"/>
      <c r="B187" s="253"/>
      <c r="C187" s="253"/>
      <c r="D187" s="253"/>
      <c r="E187" s="253" t="s">
        <v>3042</v>
      </c>
      <c r="O187" t="s">
        <v>3057</v>
      </c>
    </row>
    <row r="188" spans="1:15" x14ac:dyDescent="0.25">
      <c r="A188" s="253"/>
      <c r="B188" s="253"/>
      <c r="C188" s="253"/>
      <c r="D188" s="253"/>
      <c r="E188" s="253" t="s">
        <v>3043</v>
      </c>
      <c r="O188" t="s">
        <v>3060</v>
      </c>
    </row>
    <row r="189" spans="1:15" x14ac:dyDescent="0.25">
      <c r="A189" s="253"/>
      <c r="B189" s="253"/>
      <c r="C189" s="253"/>
      <c r="D189" s="253"/>
      <c r="E189" s="253" t="s">
        <v>3044</v>
      </c>
      <c r="O189" t="s">
        <v>3061</v>
      </c>
    </row>
    <row r="190" spans="1:15" x14ac:dyDescent="0.25">
      <c r="A190" s="253"/>
      <c r="B190" s="253"/>
      <c r="C190" s="253"/>
      <c r="D190" s="253"/>
      <c r="E190" s="253" t="s">
        <v>3051</v>
      </c>
      <c r="O190" t="s">
        <v>3071</v>
      </c>
    </row>
    <row r="191" spans="1:15" x14ac:dyDescent="0.25">
      <c r="A191" s="253"/>
      <c r="B191" s="253"/>
      <c r="C191" s="253"/>
      <c r="D191" s="253"/>
      <c r="E191" s="253" t="s">
        <v>3052</v>
      </c>
      <c r="O191" t="s">
        <v>3077</v>
      </c>
    </row>
    <row r="192" spans="1:15" x14ac:dyDescent="0.25">
      <c r="A192" s="253"/>
      <c r="B192" s="253"/>
      <c r="C192" s="253"/>
      <c r="D192" s="253"/>
      <c r="E192" s="253" t="s">
        <v>3053</v>
      </c>
      <c r="O192" t="s">
        <v>3079</v>
      </c>
    </row>
    <row r="193" spans="1:5" x14ac:dyDescent="0.25">
      <c r="A193" s="253"/>
      <c r="B193" s="253"/>
      <c r="C193" s="253"/>
      <c r="D193" s="253"/>
      <c r="E193" s="253" t="s">
        <v>3054</v>
      </c>
    </row>
    <row r="194" spans="1:5" x14ac:dyDescent="0.25">
      <c r="A194" s="253"/>
      <c r="B194" s="253"/>
      <c r="C194" s="253"/>
      <c r="D194" s="253"/>
      <c r="E194" s="253" t="s">
        <v>3055</v>
      </c>
    </row>
    <row r="195" spans="1:5" x14ac:dyDescent="0.25">
      <c r="A195" s="253"/>
      <c r="B195" s="253"/>
      <c r="C195" s="253"/>
      <c r="D195" s="253"/>
      <c r="E195" s="253" t="s">
        <v>3056</v>
      </c>
    </row>
    <row r="196" spans="1:5" x14ac:dyDescent="0.25">
      <c r="A196" s="253"/>
      <c r="B196" s="253"/>
      <c r="C196" s="253"/>
      <c r="D196" s="253"/>
      <c r="E196" s="253" t="s">
        <v>3058</v>
      </c>
    </row>
    <row r="197" spans="1:5" x14ac:dyDescent="0.25">
      <c r="A197" s="253"/>
      <c r="B197" s="253"/>
      <c r="C197" s="253"/>
      <c r="D197" s="253"/>
      <c r="E197" s="253" t="s">
        <v>3064</v>
      </c>
    </row>
    <row r="198" spans="1:5" x14ac:dyDescent="0.25">
      <c r="A198" s="253"/>
      <c r="B198" s="253"/>
      <c r="C198" s="253"/>
      <c r="D198" s="253"/>
      <c r="E198" s="253" t="s">
        <v>3065</v>
      </c>
    </row>
    <row r="199" spans="1:5" x14ac:dyDescent="0.25">
      <c r="A199" s="253"/>
      <c r="B199" s="253"/>
      <c r="C199" s="253"/>
      <c r="D199" s="253"/>
      <c r="E199" s="253" t="s">
        <v>3066</v>
      </c>
    </row>
    <row r="200" spans="1:5" x14ac:dyDescent="0.25">
      <c r="A200" s="253"/>
      <c r="B200" s="253"/>
      <c r="C200" s="253"/>
      <c r="D200" s="253"/>
      <c r="E200" s="253" t="s">
        <v>3067</v>
      </c>
    </row>
    <row r="201" spans="1:5" x14ac:dyDescent="0.25">
      <c r="A201" s="253"/>
      <c r="B201" s="253"/>
      <c r="C201" s="253"/>
      <c r="D201" s="253"/>
      <c r="E201" s="253" t="s">
        <v>3068</v>
      </c>
    </row>
    <row r="202" spans="1:5" x14ac:dyDescent="0.25">
      <c r="A202" s="253"/>
      <c r="B202" s="253"/>
      <c r="C202" s="253"/>
      <c r="D202" s="253"/>
      <c r="E202" s="253" t="s">
        <v>3069</v>
      </c>
    </row>
    <row r="203" spans="1:5" x14ac:dyDescent="0.25">
      <c r="A203" s="253"/>
      <c r="B203" s="253"/>
      <c r="C203" s="253"/>
      <c r="D203" s="253"/>
      <c r="E203" s="253" t="s">
        <v>3070</v>
      </c>
    </row>
    <row r="204" spans="1:5" x14ac:dyDescent="0.25">
      <c r="A204" s="253"/>
      <c r="B204" s="253"/>
      <c r="C204" s="253"/>
      <c r="D204" s="253"/>
      <c r="E204" s="253" t="s">
        <v>3108</v>
      </c>
    </row>
    <row r="205" spans="1:5" x14ac:dyDescent="0.25">
      <c r="A205" s="253"/>
      <c r="B205" s="253"/>
      <c r="C205" s="253"/>
      <c r="D205" s="253"/>
      <c r="E205" s="253" t="s">
        <v>3080</v>
      </c>
    </row>
    <row r="206" spans="1:5" x14ac:dyDescent="0.25">
      <c r="A206" s="253"/>
      <c r="B206" s="253"/>
      <c r="C206" s="253"/>
      <c r="D206" s="253"/>
      <c r="E206" s="253" t="s">
        <v>3081</v>
      </c>
    </row>
    <row r="207" spans="1:5" x14ac:dyDescent="0.25">
      <c r="A207" s="253"/>
      <c r="B207" s="253"/>
      <c r="C207" s="253"/>
      <c r="D207" s="253"/>
      <c r="E207" s="253" t="s">
        <v>3082</v>
      </c>
    </row>
    <row r="208" spans="1:5" x14ac:dyDescent="0.25">
      <c r="A208" s="253"/>
      <c r="B208" s="253"/>
      <c r="C208" s="253"/>
      <c r="D208" s="253"/>
      <c r="E208" s="253" t="s">
        <v>3083</v>
      </c>
    </row>
    <row r="209" spans="1:15" x14ac:dyDescent="0.25">
      <c r="A209" s="253"/>
      <c r="B209" s="253"/>
      <c r="C209" s="253"/>
      <c r="D209" s="253"/>
      <c r="E209" s="253" t="s">
        <v>3084</v>
      </c>
    </row>
    <row r="210" spans="1:15" x14ac:dyDescent="0.25">
      <c r="A210" s="253"/>
      <c r="B210" s="253"/>
      <c r="C210" s="253"/>
      <c r="D210" s="253"/>
      <c r="E210" s="253" t="s">
        <v>3090</v>
      </c>
    </row>
    <row r="211" spans="1:15" x14ac:dyDescent="0.25">
      <c r="A211" s="253"/>
      <c r="B211" s="253"/>
      <c r="C211" s="253"/>
      <c r="D211" s="253"/>
      <c r="E211" s="253" t="s">
        <v>3107</v>
      </c>
    </row>
    <row r="212" spans="1:15" x14ac:dyDescent="0.25">
      <c r="A212" s="253"/>
      <c r="B212" s="253"/>
      <c r="C212" s="253"/>
      <c r="D212" s="253"/>
      <c r="E212" s="253" t="s">
        <v>3086</v>
      </c>
    </row>
    <row r="213" spans="1:15" x14ac:dyDescent="0.25">
      <c r="A213" s="253"/>
      <c r="B213" s="253"/>
      <c r="C213" s="253"/>
      <c r="D213" s="253"/>
      <c r="E213" s="253" t="s">
        <v>3087</v>
      </c>
    </row>
    <row r="214" spans="1:15" x14ac:dyDescent="0.25">
      <c r="A214" s="253"/>
      <c r="B214" s="253"/>
      <c r="C214" s="253"/>
      <c r="D214" s="253"/>
      <c r="E214" s="253" t="s">
        <v>3088</v>
      </c>
    </row>
    <row r="215" spans="1:15" x14ac:dyDescent="0.25">
      <c r="A215" s="253"/>
      <c r="B215" s="253"/>
      <c r="C215" s="253"/>
      <c r="D215" s="253"/>
      <c r="E215" s="253" t="s">
        <v>3089</v>
      </c>
    </row>
    <row r="216" spans="1:15" x14ac:dyDescent="0.25">
      <c r="A216" s="253"/>
      <c r="B216" s="253"/>
      <c r="C216" s="253"/>
      <c r="D216" s="253"/>
      <c r="E216" s="253"/>
    </row>
    <row r="217" spans="1:15" x14ac:dyDescent="0.25">
      <c r="A217" s="253"/>
      <c r="B217" s="253"/>
      <c r="C217" s="253"/>
      <c r="D217" s="253"/>
      <c r="E217" s="253"/>
    </row>
    <row r="219" spans="1:15" x14ac:dyDescent="0.25">
      <c r="A219" s="252" t="s">
        <v>2573</v>
      </c>
      <c r="E219" s="252" t="s">
        <v>2573</v>
      </c>
      <c r="K219" s="252" t="s">
        <v>2573</v>
      </c>
      <c r="O219" s="252" t="s">
        <v>2573</v>
      </c>
    </row>
    <row r="220" spans="1:15" x14ac:dyDescent="0.25">
      <c r="A220" s="253" t="s">
        <v>3046</v>
      </c>
      <c r="E220" s="166"/>
      <c r="K220" t="s">
        <v>3035</v>
      </c>
      <c r="O220" s="252"/>
    </row>
    <row r="221" spans="1:15" x14ac:dyDescent="0.25">
      <c r="A221" s="279" t="s">
        <v>3072</v>
      </c>
      <c r="B221" s="166"/>
    </row>
    <row r="222" spans="1:15" x14ac:dyDescent="0.25">
      <c r="A222" s="253" t="s">
        <v>3073</v>
      </c>
    </row>
    <row r="226" spans="1:15" x14ac:dyDescent="0.25">
      <c r="A226" s="252" t="s">
        <v>2574</v>
      </c>
      <c r="E226" s="252" t="s">
        <v>2574</v>
      </c>
      <c r="K226" s="252" t="s">
        <v>2574</v>
      </c>
      <c r="O226" s="252" t="s">
        <v>2574</v>
      </c>
    </row>
    <row r="227" spans="1:15" x14ac:dyDescent="0.25">
      <c r="A227" t="s">
        <v>3063</v>
      </c>
      <c r="K227" s="252"/>
      <c r="O227" s="252"/>
    </row>
    <row r="228" spans="1:15" x14ac:dyDescent="0.25">
      <c r="A228" t="s">
        <v>3078</v>
      </c>
      <c r="K228" s="252"/>
      <c r="O228" s="252"/>
    </row>
    <row r="229" spans="1:15" x14ac:dyDescent="0.25">
      <c r="A229" s="252"/>
      <c r="E229" s="253"/>
      <c r="K229" s="252"/>
      <c r="O229" s="252"/>
    </row>
    <row r="230" spans="1:15" x14ac:dyDescent="0.25">
      <c r="A230" s="252"/>
      <c r="E230" s="252"/>
      <c r="K230" s="252"/>
      <c r="O230" s="252"/>
    </row>
    <row r="231" spans="1:15" x14ac:dyDescent="0.25">
      <c r="E231" s="277"/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</row>
    <row r="237" spans="1:15" x14ac:dyDescent="0.25">
      <c r="A237" t="s">
        <v>2982</v>
      </c>
    </row>
    <row r="238" spans="1:15" x14ac:dyDescent="0.25">
      <c r="A238" s="253"/>
      <c r="B238" s="253"/>
      <c r="K238" s="252" t="s">
        <v>2587</v>
      </c>
      <c r="O238" s="252" t="s">
        <v>2587</v>
      </c>
    </row>
    <row r="239" spans="1:15" x14ac:dyDescent="0.25">
      <c r="A239" s="253"/>
      <c r="B239" s="253"/>
      <c r="O239" t="s">
        <v>2984</v>
      </c>
    </row>
    <row r="240" spans="1:15" x14ac:dyDescent="0.25">
      <c r="A240" s="253"/>
      <c r="B240" s="253"/>
      <c r="O240" t="s">
        <v>3034</v>
      </c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A246" s="253"/>
      <c r="B246" s="253"/>
    </row>
    <row r="247" spans="1:2" x14ac:dyDescent="0.25">
      <c r="A247" s="253"/>
      <c r="B247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H35"/>
  <sheetViews>
    <sheetView topLeftCell="A36" workbookViewId="0">
      <selection activeCell="H38" sqref="H38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8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/>
    </row>
    <row r="4" spans="1:8" x14ac:dyDescent="0.25">
      <c r="A4" s="158">
        <v>3</v>
      </c>
      <c r="B4" s="158" t="s">
        <v>2607</v>
      </c>
      <c r="C4" s="221">
        <v>711</v>
      </c>
      <c r="D4" s="221" t="s">
        <v>1909</v>
      </c>
      <c r="E4" s="221">
        <v>309</v>
      </c>
      <c r="F4" s="229">
        <v>42705</v>
      </c>
      <c r="G4" s="230" t="s">
        <v>1846</v>
      </c>
      <c r="H4" s="186" t="s">
        <v>2608</v>
      </c>
    </row>
    <row r="5" spans="1:8" x14ac:dyDescent="0.25">
      <c r="A5" s="158">
        <v>4</v>
      </c>
      <c r="B5" s="233" t="s">
        <v>631</v>
      </c>
      <c r="C5" s="225">
        <v>921</v>
      </c>
      <c r="D5" s="36" t="s">
        <v>2020</v>
      </c>
      <c r="E5" s="36">
        <v>51</v>
      </c>
      <c r="F5" s="28">
        <v>42816</v>
      </c>
      <c r="G5" s="234" t="s">
        <v>2194</v>
      </c>
      <c r="H5" t="s">
        <v>2773</v>
      </c>
    </row>
    <row r="6" spans="1:8" x14ac:dyDescent="0.25">
      <c r="A6" s="104">
        <v>5</v>
      </c>
      <c r="B6" s="104" t="s">
        <v>1618</v>
      </c>
      <c r="C6" s="239" t="s">
        <v>2172</v>
      </c>
      <c r="D6" s="181" t="s">
        <v>2557</v>
      </c>
      <c r="E6" s="181">
        <v>207</v>
      </c>
      <c r="F6" s="182">
        <v>43010</v>
      </c>
      <c r="G6" s="240" t="s">
        <v>2194</v>
      </c>
    </row>
    <row r="7" spans="1:8" x14ac:dyDescent="0.25">
      <c r="A7" s="158">
        <v>6</v>
      </c>
      <c r="B7" s="158" t="s">
        <v>1243</v>
      </c>
      <c r="C7" s="225">
        <v>131</v>
      </c>
      <c r="D7" s="36" t="s">
        <v>2560</v>
      </c>
      <c r="E7" s="36">
        <v>233</v>
      </c>
      <c r="F7" s="28">
        <v>43035</v>
      </c>
      <c r="G7" s="225" t="s">
        <v>1846</v>
      </c>
      <c r="H7" s="252"/>
    </row>
    <row r="8" spans="1:8" x14ac:dyDescent="0.25">
      <c r="A8" s="158">
        <v>7</v>
      </c>
      <c r="B8" s="158" t="s">
        <v>686</v>
      </c>
      <c r="C8" s="225">
        <v>331</v>
      </c>
      <c r="D8" s="36" t="s">
        <v>2606</v>
      </c>
      <c r="E8" s="36">
        <v>254</v>
      </c>
      <c r="F8" s="28">
        <v>43053</v>
      </c>
      <c r="G8" s="225" t="s">
        <v>1846</v>
      </c>
    </row>
    <row r="9" spans="1:8" x14ac:dyDescent="0.25">
      <c r="A9" s="158">
        <v>8</v>
      </c>
      <c r="B9" s="158" t="s">
        <v>2591</v>
      </c>
      <c r="C9" s="225">
        <v>411</v>
      </c>
      <c r="D9" s="36" t="s">
        <v>2592</v>
      </c>
      <c r="E9" s="36">
        <v>244</v>
      </c>
      <c r="F9" s="28">
        <v>43048</v>
      </c>
      <c r="G9" s="225" t="s">
        <v>1846</v>
      </c>
    </row>
    <row r="10" spans="1:8" x14ac:dyDescent="0.25">
      <c r="A10" s="158">
        <v>9</v>
      </c>
      <c r="B10" s="158" t="s">
        <v>676</v>
      </c>
      <c r="C10" s="225">
        <v>331</v>
      </c>
      <c r="D10" s="36" t="s">
        <v>2635</v>
      </c>
      <c r="E10" s="36">
        <v>271</v>
      </c>
      <c r="F10" s="28">
        <v>43070</v>
      </c>
      <c r="G10" s="225" t="s">
        <v>1846</v>
      </c>
    </row>
    <row r="11" spans="1:8" x14ac:dyDescent="0.25">
      <c r="A11" s="158">
        <v>10</v>
      </c>
      <c r="B11" s="158" t="s">
        <v>2647</v>
      </c>
      <c r="C11" s="225">
        <v>322</v>
      </c>
      <c r="D11" s="36" t="s">
        <v>2549</v>
      </c>
      <c r="E11" s="36">
        <v>285</v>
      </c>
      <c r="F11" s="28">
        <v>43082</v>
      </c>
      <c r="G11" s="234" t="s">
        <v>2194</v>
      </c>
      <c r="H11" t="s">
        <v>2944</v>
      </c>
    </row>
    <row r="12" spans="1:8" x14ac:dyDescent="0.25">
      <c r="A12" s="158">
        <v>11</v>
      </c>
      <c r="B12" s="158" t="s">
        <v>575</v>
      </c>
      <c r="C12" s="225">
        <v>722</v>
      </c>
      <c r="D12" s="36" t="s">
        <v>2655</v>
      </c>
      <c r="E12" s="36">
        <v>288</v>
      </c>
      <c r="F12" s="28">
        <v>43090</v>
      </c>
      <c r="G12" s="225" t="s">
        <v>1846</v>
      </c>
    </row>
    <row r="13" spans="1:8" x14ac:dyDescent="0.25">
      <c r="A13" s="158">
        <v>12</v>
      </c>
      <c r="B13" s="158" t="s">
        <v>2693</v>
      </c>
      <c r="C13" s="225">
        <v>421</v>
      </c>
      <c r="D13" s="36" t="s">
        <v>2694</v>
      </c>
      <c r="E13" s="36">
        <v>5</v>
      </c>
      <c r="F13" s="28">
        <v>43112</v>
      </c>
      <c r="G13" s="256" t="s">
        <v>1846</v>
      </c>
    </row>
    <row r="14" spans="1:8" x14ac:dyDescent="0.25">
      <c r="A14" s="158">
        <v>13</v>
      </c>
      <c r="B14" s="158" t="s">
        <v>2695</v>
      </c>
      <c r="C14" s="225">
        <v>812</v>
      </c>
      <c r="D14" s="36" t="s">
        <v>2696</v>
      </c>
      <c r="E14" s="36">
        <v>18</v>
      </c>
      <c r="F14" s="28">
        <v>43116</v>
      </c>
      <c r="G14" s="256" t="s">
        <v>1846</v>
      </c>
    </row>
    <row r="15" spans="1:8" x14ac:dyDescent="0.25">
      <c r="A15" s="158">
        <v>14</v>
      </c>
      <c r="B15" s="158" t="s">
        <v>2701</v>
      </c>
      <c r="C15" s="225">
        <v>31</v>
      </c>
      <c r="D15" s="36" t="s">
        <v>2702</v>
      </c>
      <c r="E15" s="36">
        <v>30</v>
      </c>
      <c r="F15" s="28">
        <v>43136</v>
      </c>
      <c r="G15" s="256" t="s">
        <v>1846</v>
      </c>
    </row>
    <row r="16" spans="1:8" x14ac:dyDescent="0.25">
      <c r="A16" s="158">
        <v>15</v>
      </c>
      <c r="B16" s="158" t="s">
        <v>15</v>
      </c>
      <c r="C16" s="225">
        <v>841</v>
      </c>
      <c r="D16" s="36" t="s">
        <v>2706</v>
      </c>
      <c r="E16" s="36">
        <v>34</v>
      </c>
      <c r="F16" s="28">
        <v>43139</v>
      </c>
      <c r="G16" s="256" t="s">
        <v>1846</v>
      </c>
    </row>
    <row r="17" spans="1:8" x14ac:dyDescent="0.25">
      <c r="A17" s="158">
        <v>16</v>
      </c>
      <c r="B17" s="158" t="s">
        <v>1250</v>
      </c>
      <c r="C17" s="225">
        <v>131</v>
      </c>
      <c r="D17" s="36" t="s">
        <v>2710</v>
      </c>
      <c r="E17" s="36">
        <v>37</v>
      </c>
      <c r="F17" s="28">
        <v>43145</v>
      </c>
      <c r="G17" s="256" t="s">
        <v>1846</v>
      </c>
    </row>
    <row r="18" spans="1:8" x14ac:dyDescent="0.25">
      <c r="A18" s="158">
        <v>17</v>
      </c>
      <c r="B18" s="158" t="s">
        <v>351</v>
      </c>
      <c r="C18" s="225">
        <v>321</v>
      </c>
      <c r="D18" s="36" t="s">
        <v>2730</v>
      </c>
      <c r="E18" s="36">
        <v>54</v>
      </c>
      <c r="F18" s="28">
        <v>43164</v>
      </c>
      <c r="G18" s="256" t="s">
        <v>1846</v>
      </c>
    </row>
    <row r="19" spans="1:8" x14ac:dyDescent="0.25">
      <c r="A19" s="158">
        <v>18</v>
      </c>
      <c r="B19" s="158" t="s">
        <v>2731</v>
      </c>
      <c r="C19" s="225">
        <v>531</v>
      </c>
      <c r="D19" s="36" t="s">
        <v>2732</v>
      </c>
      <c r="E19" s="36">
        <v>56</v>
      </c>
      <c r="F19" s="28">
        <v>43164</v>
      </c>
      <c r="G19" s="256" t="s">
        <v>1846</v>
      </c>
    </row>
    <row r="20" spans="1:8" x14ac:dyDescent="0.25">
      <c r="A20" s="158">
        <v>19</v>
      </c>
      <c r="B20" s="158" t="s">
        <v>2777</v>
      </c>
      <c r="C20" s="225">
        <v>831</v>
      </c>
      <c r="D20" s="36" t="s">
        <v>2778</v>
      </c>
      <c r="E20" s="36">
        <v>79</v>
      </c>
      <c r="F20" s="28">
        <v>43199</v>
      </c>
      <c r="G20" s="256" t="s">
        <v>1846</v>
      </c>
    </row>
    <row r="21" spans="1:8" x14ac:dyDescent="0.25">
      <c r="A21" s="158">
        <v>20</v>
      </c>
      <c r="B21" s="158" t="s">
        <v>688</v>
      </c>
      <c r="C21" s="225">
        <v>331</v>
      </c>
      <c r="D21" s="36" t="s">
        <v>2803</v>
      </c>
      <c r="E21" s="36">
        <v>96</v>
      </c>
      <c r="F21" s="28">
        <v>43237</v>
      </c>
      <c r="G21" s="234" t="s">
        <v>2194</v>
      </c>
      <c r="H21" t="s">
        <v>2804</v>
      </c>
    </row>
    <row r="22" spans="1:8" x14ac:dyDescent="0.25">
      <c r="A22" s="158">
        <v>21</v>
      </c>
      <c r="B22" s="158" t="s">
        <v>1255</v>
      </c>
      <c r="C22" s="225">
        <v>131</v>
      </c>
      <c r="D22" s="36" t="s">
        <v>2797</v>
      </c>
      <c r="E22" s="36">
        <v>92</v>
      </c>
      <c r="F22" s="28">
        <v>43223</v>
      </c>
      <c r="G22" s="256" t="s">
        <v>1846</v>
      </c>
    </row>
    <row r="23" spans="1:8" x14ac:dyDescent="0.25">
      <c r="A23" s="158">
        <v>22</v>
      </c>
      <c r="B23" s="158" t="s">
        <v>551</v>
      </c>
      <c r="C23" s="225">
        <v>831</v>
      </c>
      <c r="D23" s="36" t="s">
        <v>2802</v>
      </c>
      <c r="E23" s="36">
        <v>95</v>
      </c>
      <c r="F23" s="28">
        <v>43235</v>
      </c>
      <c r="G23" s="256" t="s">
        <v>1846</v>
      </c>
    </row>
    <row r="24" spans="1:8" x14ac:dyDescent="0.25">
      <c r="A24" s="158">
        <v>23</v>
      </c>
      <c r="B24" s="158" t="s">
        <v>943</v>
      </c>
      <c r="C24" s="225">
        <v>842</v>
      </c>
      <c r="D24" s="36" t="s">
        <v>2810</v>
      </c>
      <c r="E24" s="36">
        <v>97</v>
      </c>
      <c r="F24" s="28">
        <v>43237</v>
      </c>
      <c r="G24" s="234" t="s">
        <v>2194</v>
      </c>
    </row>
    <row r="25" spans="1:8" x14ac:dyDescent="0.25">
      <c r="A25" s="158">
        <v>24</v>
      </c>
      <c r="B25" s="158" t="s">
        <v>519</v>
      </c>
      <c r="C25" s="225">
        <v>731</v>
      </c>
      <c r="D25" s="36" t="s">
        <v>2812</v>
      </c>
      <c r="E25" s="36">
        <v>98</v>
      </c>
      <c r="F25" s="28">
        <v>43238</v>
      </c>
      <c r="G25" s="256" t="s">
        <v>1846</v>
      </c>
    </row>
    <row r="26" spans="1:8" x14ac:dyDescent="0.25">
      <c r="A26" s="158">
        <v>25</v>
      </c>
      <c r="B26" s="158" t="s">
        <v>368</v>
      </c>
      <c r="C26" s="225">
        <v>321</v>
      </c>
      <c r="D26" s="36" t="s">
        <v>2816</v>
      </c>
      <c r="E26" s="36">
        <v>104</v>
      </c>
      <c r="F26" s="28">
        <v>43244</v>
      </c>
      <c r="G26" s="256" t="s">
        <v>1846</v>
      </c>
    </row>
    <row r="27" spans="1:8" x14ac:dyDescent="0.25">
      <c r="A27" s="158">
        <v>26</v>
      </c>
      <c r="B27" s="158" t="s">
        <v>2834</v>
      </c>
      <c r="C27" s="225">
        <v>11</v>
      </c>
      <c r="D27" s="36" t="s">
        <v>2835</v>
      </c>
      <c r="E27" s="36">
        <v>126</v>
      </c>
      <c r="F27" s="28">
        <v>43277</v>
      </c>
      <c r="G27" s="256" t="s">
        <v>1846</v>
      </c>
    </row>
    <row r="28" spans="1:8" x14ac:dyDescent="0.25">
      <c r="A28" s="158">
        <v>27</v>
      </c>
      <c r="B28" s="158" t="s">
        <v>2841</v>
      </c>
      <c r="C28" s="225" t="s">
        <v>2487</v>
      </c>
      <c r="D28" s="36" t="s">
        <v>2842</v>
      </c>
      <c r="E28" s="36">
        <v>131</v>
      </c>
      <c r="F28" s="28">
        <v>43279</v>
      </c>
      <c r="G28" s="234" t="s">
        <v>2843</v>
      </c>
    </row>
    <row r="29" spans="1:8" x14ac:dyDescent="0.25">
      <c r="A29" s="158">
        <v>28</v>
      </c>
      <c r="B29" s="158" t="s">
        <v>2949</v>
      </c>
      <c r="C29" s="225">
        <v>541</v>
      </c>
      <c r="D29" s="36" t="s">
        <v>2118</v>
      </c>
      <c r="E29" s="36">
        <v>169</v>
      </c>
      <c r="F29" s="28">
        <v>43340</v>
      </c>
      <c r="G29" s="256" t="s">
        <v>2950</v>
      </c>
    </row>
    <row r="30" spans="1:8" x14ac:dyDescent="0.25">
      <c r="A30" s="158">
        <v>29</v>
      </c>
      <c r="B30" s="158" t="s">
        <v>2951</v>
      </c>
      <c r="C30" s="225">
        <v>821</v>
      </c>
      <c r="D30" s="36" t="s">
        <v>2118</v>
      </c>
      <c r="E30" s="36">
        <v>187</v>
      </c>
      <c r="F30" s="28">
        <v>43342</v>
      </c>
      <c r="G30" s="256" t="s">
        <v>2950</v>
      </c>
    </row>
    <row r="31" spans="1:8" x14ac:dyDescent="0.25">
      <c r="A31" s="158">
        <v>30</v>
      </c>
      <c r="B31" s="158" t="s">
        <v>573</v>
      </c>
      <c r="C31" s="225">
        <v>931</v>
      </c>
      <c r="D31" s="36" t="s">
        <v>2952</v>
      </c>
      <c r="E31" s="36">
        <v>188</v>
      </c>
      <c r="F31" s="28">
        <v>43342</v>
      </c>
      <c r="G31" s="256" t="s">
        <v>2950</v>
      </c>
    </row>
    <row r="32" spans="1:8" x14ac:dyDescent="0.25">
      <c r="A32" s="104">
        <v>31</v>
      </c>
      <c r="B32" s="104" t="s">
        <v>3036</v>
      </c>
      <c r="C32" s="240" t="s">
        <v>2175</v>
      </c>
      <c r="D32" s="181" t="s">
        <v>3037</v>
      </c>
      <c r="E32" s="181">
        <v>247</v>
      </c>
      <c r="F32" s="182">
        <v>43360</v>
      </c>
      <c r="G32" s="281" t="s">
        <v>2950</v>
      </c>
    </row>
    <row r="33" spans="1:7" x14ac:dyDescent="0.25">
      <c r="A33" s="158">
        <v>32</v>
      </c>
      <c r="B33" s="158" t="s">
        <v>3047</v>
      </c>
      <c r="C33" s="225">
        <v>521</v>
      </c>
      <c r="D33" s="36" t="s">
        <v>2952</v>
      </c>
      <c r="E33" s="36">
        <v>255</v>
      </c>
      <c r="F33" s="28">
        <v>43362</v>
      </c>
      <c r="G33" s="256" t="s">
        <v>2950</v>
      </c>
    </row>
    <row r="34" spans="1:7" x14ac:dyDescent="0.25">
      <c r="A34" s="158">
        <v>33</v>
      </c>
      <c r="B34" s="158" t="s">
        <v>3074</v>
      </c>
      <c r="C34" s="225">
        <v>421</v>
      </c>
      <c r="D34" s="36" t="s">
        <v>3075</v>
      </c>
      <c r="E34" s="36">
        <v>271</v>
      </c>
      <c r="F34" s="28">
        <v>43369</v>
      </c>
      <c r="G34" s="256" t="s">
        <v>2950</v>
      </c>
    </row>
    <row r="35" spans="1:7" x14ac:dyDescent="0.25">
      <c r="A35" s="158">
        <v>34</v>
      </c>
      <c r="B35" s="158" t="s">
        <v>280</v>
      </c>
      <c r="C35" s="225">
        <v>531</v>
      </c>
      <c r="D35" s="36" t="s">
        <v>3076</v>
      </c>
      <c r="E35" s="36">
        <v>268</v>
      </c>
      <c r="F35" s="28">
        <v>43369</v>
      </c>
      <c r="G35" s="256" t="s">
        <v>2950</v>
      </c>
    </row>
  </sheetData>
  <pageMargins left="0.7" right="0.7" top="0.75" bottom="0.75" header="0.3" footer="0.3"/>
  <pageSetup paperSize="9" scale="50" fitToHeight="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X244"/>
  <sheetViews>
    <sheetView zoomScaleNormal="100" workbookViewId="0">
      <pane ySplit="1" topLeftCell="A28" activePane="bottomLeft" state="frozen"/>
      <selection pane="bottomLeft" activeCell="B40" sqref="B40:D41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5</v>
      </c>
      <c r="C3" s="274">
        <v>25</v>
      </c>
      <c r="D3" s="271"/>
      <c r="E3" s="3" t="s">
        <v>7</v>
      </c>
      <c r="F3" s="77">
        <f>C3+C9+C20+C30+C35+C40+C45+C50+C56+C65+C76+C85+C90</f>
        <v>325</v>
      </c>
      <c r="G3" s="24">
        <f>C5+C12+C23+C31+C36+C41+C46+C57+C68+C69+C78+C79+C87+C93</f>
        <v>317</v>
      </c>
      <c r="H3" s="24">
        <f>C6+C15+C26+C32+C37+C42+C47+C52+C58+C71+C72+C80+C88+C95</f>
        <v>230</v>
      </c>
      <c r="I3" s="24">
        <f>C7+C33+C38+C43+C48+C53+C59+C73+C82+C89+C98+C99</f>
        <v>177</v>
      </c>
      <c r="J3" s="170">
        <f>F3+G3+H3+I3</f>
        <v>1049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24</v>
      </c>
      <c r="D5" s="271">
        <v>0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24</v>
      </c>
      <c r="D6" s="271">
        <v>3</v>
      </c>
      <c r="E6" s="5"/>
      <c r="F6" s="5">
        <f>B3+B9+B10+B11+B21+B22+B20+B30+B35+B40+B45+B50+B56+B65+B66+B67+B76+B77+B85+B90+B91+B86+B4+B92</f>
        <v>169</v>
      </c>
      <c r="G6" s="5">
        <f>B5+B12+B13+B14+B23+B24+B25+B31+B36+B41+B46+B51+B57+B68+B69+B70+B78+B87+B93+B94</f>
        <v>66</v>
      </c>
      <c r="H6" s="5">
        <f>B6+B15+B16+B17+B26+B27+B28+B32+B37+B42+B47+B52+B58+B71+B72+B80+B81+B88+B95+B96</f>
        <v>33</v>
      </c>
      <c r="I6" s="5">
        <f>B7+B33+B38+B43+B48+B53+B59+B73+B82+B83+B89+B98+B99+B100</f>
        <v>6</v>
      </c>
      <c r="J6" s="94">
        <f>SUM(F6+G6+H6+I6)</f>
        <v>274</v>
      </c>
    </row>
    <row r="7" spans="1:14" x14ac:dyDescent="0.25">
      <c r="A7" s="5">
        <v>141</v>
      </c>
      <c r="B7" s="271">
        <v>1</v>
      </c>
      <c r="C7" s="271">
        <v>18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5</v>
      </c>
      <c r="G9" s="5">
        <f>D5+D12+D13+D14+D23+D24+D31+D36+D41+D46+D51+D57+D68+D69+D70+D78+D79+D87+D93+D94</f>
        <v>14</v>
      </c>
      <c r="H9" s="5">
        <f>D6+D15+D16+D17+D26+D27+D28+D32+D37+D42+D47+D52+D58+D71+D72+D80+D81+D88+D95+D96</f>
        <v>18</v>
      </c>
      <c r="I9" s="5">
        <f>D7+D33+D38+D43+D48+D53+D59+D73+D82+D83+D89+D98+D99+D100</f>
        <v>4</v>
      </c>
      <c r="J9" s="94">
        <f>SUM(F9+G9+H9+I9)</f>
        <v>41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1364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499</v>
      </c>
      <c r="G15" s="5">
        <f>SUM(G3+G6+G9)</f>
        <v>397</v>
      </c>
      <c r="H15" s="5">
        <f>SUM(H3+H6+H9)</f>
        <v>281</v>
      </c>
      <c r="I15" s="5">
        <f>SUM(I3+I6+I9)</f>
        <v>187</v>
      </c>
      <c r="J15" s="94">
        <f>SUM(F15+G15+H15+I15)</f>
        <v>1364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15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23</v>
      </c>
      <c r="D23" s="271">
        <v>2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23</v>
      </c>
      <c r="D31" s="271"/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21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2</v>
      </c>
      <c r="C35" s="274">
        <v>25</v>
      </c>
      <c r="D35" s="271"/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20</v>
      </c>
      <c r="D36" s="271">
        <v>2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16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2839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8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20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5</v>
      </c>
      <c r="C56" s="271">
        <v>25</v>
      </c>
      <c r="D56" s="271">
        <v>1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23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20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26</v>
      </c>
      <c r="D65" s="271">
        <v>1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17</v>
      </c>
      <c r="C66" s="271"/>
      <c r="D66" s="271"/>
      <c r="E66" s="5"/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19</v>
      </c>
      <c r="D71" s="271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23</v>
      </c>
      <c r="D72" s="271"/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3</v>
      </c>
      <c r="C76" s="271">
        <v>25</v>
      </c>
      <c r="D76" s="271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/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25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20</v>
      </c>
      <c r="D80" s="271">
        <v>3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2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24</v>
      </c>
      <c r="D87" s="163">
        <v>1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21</v>
      </c>
      <c r="D88" s="271">
        <v>1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24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33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29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2</v>
      </c>
      <c r="C95" s="271">
        <v>23</v>
      </c>
      <c r="D95" s="271">
        <v>3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19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1</v>
      </c>
      <c r="C99" s="271">
        <v>22</v>
      </c>
      <c r="D99" s="271"/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274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1049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41</v>
      </c>
      <c r="E102" s="165"/>
      <c r="F102" s="176"/>
      <c r="G102" s="165"/>
      <c r="H102" s="165"/>
      <c r="I102" s="165"/>
      <c r="J102" s="176">
        <f>B102+C102+D102</f>
        <v>1364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19</v>
      </c>
      <c r="C116" s="278"/>
      <c r="D116" s="165"/>
      <c r="E116" s="165"/>
      <c r="F116" s="165">
        <f>C115+C131</f>
        <v>30</v>
      </c>
      <c r="G116" s="165">
        <f>C118+C134</f>
        <v>28</v>
      </c>
      <c r="H116" s="165">
        <f>C120+C135</f>
        <v>27</v>
      </c>
      <c r="I116" s="165">
        <f>C123</f>
        <v>15</v>
      </c>
      <c r="J116" s="176">
        <f>F116+G116+H116+I116</f>
        <v>100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28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87</v>
      </c>
      <c r="G118" s="165">
        <f>B119+B134+B140</f>
        <v>56</v>
      </c>
      <c r="H118" s="165">
        <f>B121+B122+B135+B141</f>
        <v>58</v>
      </c>
      <c r="I118" s="165">
        <f>B124+B125+B142</f>
        <v>45</v>
      </c>
      <c r="J118" s="176">
        <f>F118+G118+H118+I118</f>
        <v>246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117</v>
      </c>
      <c r="G122" s="96">
        <f>G116+G118+G120</f>
        <v>86</v>
      </c>
      <c r="H122" s="96">
        <f>H116+H118+H120</f>
        <v>85</v>
      </c>
      <c r="I122" s="96">
        <f>I116+I118+I120</f>
        <v>60</v>
      </c>
      <c r="J122" s="167">
        <f>J116+J118+J120</f>
        <v>348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7</v>
      </c>
      <c r="C134" s="163">
        <v>14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15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19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18</v>
      </c>
      <c r="C140" s="163"/>
      <c r="D140" s="5">
        <v>1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246</v>
      </c>
      <c r="C145" s="179">
        <f>SUM(C115:C143)</f>
        <v>100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348</v>
      </c>
    </row>
    <row r="146" spans="1:16" ht="15.75" thickTop="1" x14ac:dyDescent="0.25">
      <c r="A146" s="24" t="s">
        <v>1802</v>
      </c>
      <c r="B146" s="24">
        <f>B145+B102</f>
        <v>520</v>
      </c>
      <c r="C146" s="24">
        <f>C102+C145</f>
        <v>1149</v>
      </c>
      <c r="D146" s="24">
        <f>D102+D145</f>
        <v>43</v>
      </c>
      <c r="E146" s="24" t="s">
        <v>2566</v>
      </c>
      <c r="F146" s="24"/>
      <c r="G146" s="24"/>
      <c r="H146" s="24"/>
      <c r="I146" s="24"/>
      <c r="J146" s="24">
        <f>J145+J102</f>
        <v>1712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3103</v>
      </c>
      <c r="E152" t="s">
        <v>3099</v>
      </c>
      <c r="O152" s="253"/>
      <c r="P152" s="253"/>
    </row>
    <row r="153" spans="1:16" x14ac:dyDescent="0.25">
      <c r="A153" s="258" t="s">
        <v>3118</v>
      </c>
      <c r="E153" t="s">
        <v>3111</v>
      </c>
      <c r="O153" s="253"/>
      <c r="P153" s="253"/>
    </row>
    <row r="154" spans="1:16" x14ac:dyDescent="0.25">
      <c r="A154" t="s">
        <v>3132</v>
      </c>
    </row>
    <row r="157" spans="1:16" x14ac:dyDescent="0.25">
      <c r="A157" s="253"/>
    </row>
    <row r="164" spans="1:15" ht="16.149999999999999" customHeight="1" x14ac:dyDescent="0.25"/>
    <row r="165" spans="1:15" ht="16.149999999999999" customHeight="1" x14ac:dyDescent="0.25"/>
    <row r="166" spans="1:15" ht="16.149999999999999" customHeight="1" x14ac:dyDescent="0.25"/>
    <row r="169" spans="1:15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15" x14ac:dyDescent="0.25">
      <c r="A170" s="253" t="s">
        <v>3093</v>
      </c>
      <c r="B170" s="253"/>
      <c r="C170" s="253"/>
      <c r="D170" s="253"/>
      <c r="E170" s="253" t="s">
        <v>3094</v>
      </c>
      <c r="O170" t="s">
        <v>3091</v>
      </c>
    </row>
    <row r="171" spans="1:15" x14ac:dyDescent="0.25">
      <c r="A171" s="253" t="s">
        <v>3122</v>
      </c>
      <c r="B171" s="253"/>
      <c r="C171" s="253"/>
      <c r="D171" s="253"/>
      <c r="E171" t="s">
        <v>3095</v>
      </c>
      <c r="O171" t="s">
        <v>3097</v>
      </c>
    </row>
    <row r="172" spans="1:15" x14ac:dyDescent="0.25">
      <c r="A172" s="253" t="s">
        <v>3129</v>
      </c>
      <c r="B172" s="253"/>
      <c r="C172" s="253"/>
      <c r="D172" s="253"/>
      <c r="E172" t="s">
        <v>3096</v>
      </c>
      <c r="O172" t="s">
        <v>3098</v>
      </c>
    </row>
    <row r="173" spans="1:15" x14ac:dyDescent="0.25">
      <c r="A173" s="253"/>
      <c r="B173" s="253"/>
      <c r="C173" s="253"/>
      <c r="D173" s="253"/>
      <c r="E173" s="253" t="s">
        <v>3109</v>
      </c>
      <c r="O173" t="s">
        <v>3112</v>
      </c>
    </row>
    <row r="174" spans="1:15" x14ac:dyDescent="0.25">
      <c r="A174" s="253"/>
      <c r="B174" s="253"/>
      <c r="C174" s="253"/>
      <c r="D174" s="253"/>
      <c r="E174" s="253"/>
      <c r="O174" t="s">
        <v>3123</v>
      </c>
    </row>
    <row r="175" spans="1:15" x14ac:dyDescent="0.25">
      <c r="A175" s="277"/>
      <c r="B175" s="253"/>
      <c r="C175" s="253"/>
      <c r="D175" s="253"/>
      <c r="E175" s="253"/>
      <c r="O175" t="s">
        <v>3124</v>
      </c>
    </row>
    <row r="176" spans="1:15" x14ac:dyDescent="0.25">
      <c r="A176" s="277"/>
      <c r="B176" s="253"/>
      <c r="C176" s="253"/>
      <c r="D176" s="253"/>
      <c r="E176" s="253"/>
      <c r="O176" t="s">
        <v>3125</v>
      </c>
    </row>
    <row r="177" spans="1:15" x14ac:dyDescent="0.25">
      <c r="A177" s="253"/>
      <c r="B177" s="253"/>
      <c r="C177" s="253"/>
      <c r="D177" s="253"/>
      <c r="E177" s="253"/>
      <c r="O177" t="s">
        <v>3126</v>
      </c>
    </row>
    <row r="178" spans="1:15" x14ac:dyDescent="0.25">
      <c r="A178" s="253"/>
      <c r="B178" s="253"/>
      <c r="C178" s="253"/>
      <c r="D178" s="253"/>
      <c r="E178" s="253"/>
      <c r="O178" t="s">
        <v>3131</v>
      </c>
    </row>
    <row r="179" spans="1:15" x14ac:dyDescent="0.25">
      <c r="A179" s="253"/>
      <c r="B179" s="253"/>
      <c r="C179" s="253"/>
      <c r="D179" s="253"/>
      <c r="E179" s="253"/>
      <c r="O179" t="s">
        <v>3133</v>
      </c>
    </row>
    <row r="180" spans="1:15" x14ac:dyDescent="0.25">
      <c r="A180" s="253"/>
      <c r="B180" s="253"/>
      <c r="C180" s="253"/>
      <c r="D180" s="253"/>
      <c r="E180" s="253"/>
    </row>
    <row r="181" spans="1:15" x14ac:dyDescent="0.25">
      <c r="A181" s="253"/>
      <c r="B181" s="253"/>
      <c r="C181" s="253"/>
      <c r="D181" s="253"/>
      <c r="E181" s="253"/>
    </row>
    <row r="182" spans="1:15" x14ac:dyDescent="0.25">
      <c r="A182" s="253"/>
      <c r="B182" s="253"/>
      <c r="C182" s="253"/>
      <c r="D182" s="253"/>
      <c r="E182" s="253"/>
    </row>
    <row r="183" spans="1:15" x14ac:dyDescent="0.25">
      <c r="A183" s="253"/>
      <c r="B183" s="253"/>
      <c r="C183" s="253"/>
      <c r="D183" s="253"/>
      <c r="E183" s="253"/>
    </row>
    <row r="184" spans="1:15" x14ac:dyDescent="0.25">
      <c r="A184" s="253"/>
      <c r="B184" s="253"/>
      <c r="C184" s="253"/>
      <c r="D184" s="253"/>
      <c r="E184" s="253"/>
    </row>
    <row r="185" spans="1:15" x14ac:dyDescent="0.25">
      <c r="A185" s="253"/>
      <c r="B185" s="253"/>
      <c r="C185" s="253"/>
      <c r="D185" s="253"/>
      <c r="E185" s="253"/>
    </row>
    <row r="186" spans="1:15" x14ac:dyDescent="0.25">
      <c r="A186" s="253"/>
      <c r="B186" s="253"/>
      <c r="C186" s="253"/>
      <c r="D186" s="253"/>
      <c r="E186" s="253"/>
    </row>
    <row r="187" spans="1:15" x14ac:dyDescent="0.25">
      <c r="A187" s="253"/>
      <c r="B187" s="253"/>
      <c r="C187" s="253"/>
      <c r="D187" s="253"/>
      <c r="E187" s="253"/>
    </row>
    <row r="188" spans="1:15" x14ac:dyDescent="0.25">
      <c r="A188" s="253"/>
      <c r="B188" s="253"/>
      <c r="C188" s="253"/>
      <c r="D188" s="253"/>
      <c r="E188" s="253"/>
    </row>
    <row r="189" spans="1:15" x14ac:dyDescent="0.25">
      <c r="A189" s="253"/>
      <c r="B189" s="253"/>
      <c r="C189" s="253"/>
      <c r="D189" s="253"/>
      <c r="E189" s="253"/>
    </row>
    <row r="190" spans="1:15" x14ac:dyDescent="0.25">
      <c r="A190" s="253"/>
      <c r="B190" s="253"/>
      <c r="C190" s="253"/>
      <c r="D190" s="253"/>
      <c r="E190" s="253"/>
    </row>
    <row r="191" spans="1:15" x14ac:dyDescent="0.25">
      <c r="A191" s="253"/>
      <c r="B191" s="253"/>
      <c r="C191" s="253"/>
      <c r="D191" s="253"/>
      <c r="E191" s="253"/>
    </row>
    <row r="192" spans="1:1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09" spans="1:15" x14ac:dyDescent="0.25">
      <c r="A209" s="253"/>
      <c r="B209" s="253"/>
      <c r="C209" s="253"/>
      <c r="D209" s="253"/>
      <c r="E209" s="253"/>
    </row>
    <row r="211" spans="1:15" x14ac:dyDescent="0.25">
      <c r="A211" s="252" t="s">
        <v>2573</v>
      </c>
      <c r="E211" s="252" t="s">
        <v>2573</v>
      </c>
      <c r="K211" s="252" t="s">
        <v>2573</v>
      </c>
      <c r="O211" s="252" t="s">
        <v>2573</v>
      </c>
    </row>
    <row r="212" spans="1:15" x14ac:dyDescent="0.25">
      <c r="A212" s="253" t="s">
        <v>3092</v>
      </c>
      <c r="E212" t="s">
        <v>3116</v>
      </c>
      <c r="O212" s="252"/>
    </row>
    <row r="213" spans="1:15" x14ac:dyDescent="0.25">
      <c r="A213" s="279" t="s">
        <v>3100</v>
      </c>
      <c r="B213" s="166"/>
    </row>
    <row r="214" spans="1:15" x14ac:dyDescent="0.25">
      <c r="A214" s="253" t="s">
        <v>3104</v>
      </c>
    </row>
    <row r="215" spans="1:15" x14ac:dyDescent="0.25">
      <c r="A215" t="s">
        <v>3114</v>
      </c>
    </row>
    <row r="216" spans="1:15" x14ac:dyDescent="0.25">
      <c r="A216" t="s">
        <v>3115</v>
      </c>
    </row>
    <row r="217" spans="1:15" x14ac:dyDescent="0.25">
      <c r="A217" t="s">
        <v>3120</v>
      </c>
    </row>
    <row r="218" spans="1:15" x14ac:dyDescent="0.25">
      <c r="A218" t="s">
        <v>3119</v>
      </c>
    </row>
    <row r="219" spans="1:15" x14ac:dyDescent="0.25">
      <c r="A219" t="s">
        <v>3134</v>
      </c>
    </row>
    <row r="223" spans="1:15" x14ac:dyDescent="0.25">
      <c r="A223" s="252" t="s">
        <v>2574</v>
      </c>
      <c r="E223" s="252" t="s">
        <v>2574</v>
      </c>
      <c r="K223" s="252" t="s">
        <v>2574</v>
      </c>
      <c r="O223" s="252" t="s">
        <v>2574</v>
      </c>
    </row>
    <row r="224" spans="1:15" x14ac:dyDescent="0.25">
      <c r="E224" t="s">
        <v>3130</v>
      </c>
      <c r="K224" s="252"/>
      <c r="O224" s="252"/>
    </row>
    <row r="225" spans="1:15" x14ac:dyDescent="0.25">
      <c r="E225" t="s">
        <v>3110</v>
      </c>
      <c r="K225" s="252"/>
      <c r="O225" s="252"/>
    </row>
    <row r="226" spans="1:15" x14ac:dyDescent="0.25">
      <c r="A226" s="252"/>
      <c r="E226" s="253" t="s">
        <v>3121</v>
      </c>
      <c r="K226" s="252"/>
      <c r="O226" s="252"/>
    </row>
    <row r="227" spans="1:15" x14ac:dyDescent="0.25">
      <c r="A227" s="252"/>
      <c r="E227" s="253" t="s">
        <v>3127</v>
      </c>
      <c r="K227" s="252"/>
      <c r="O227" s="252"/>
    </row>
    <row r="228" spans="1:15" x14ac:dyDescent="0.25">
      <c r="E228" t="s">
        <v>3128</v>
      </c>
      <c r="O228" s="252"/>
    </row>
    <row r="229" spans="1:15" x14ac:dyDescent="0.25">
      <c r="E229" s="277"/>
    </row>
    <row r="230" spans="1:15" x14ac:dyDescent="0.25">
      <c r="E230" s="277"/>
    </row>
    <row r="233" spans="1:15" x14ac:dyDescent="0.25">
      <c r="A233" s="252" t="s">
        <v>2587</v>
      </c>
      <c r="E233" s="252" t="s">
        <v>2587</v>
      </c>
    </row>
    <row r="235" spans="1:15" x14ac:dyDescent="0.25">
      <c r="A235" s="253"/>
      <c r="B235" s="253"/>
      <c r="K235" s="252" t="s">
        <v>2587</v>
      </c>
      <c r="O235" s="252" t="s">
        <v>2587</v>
      </c>
    </row>
    <row r="236" spans="1:15" x14ac:dyDescent="0.25">
      <c r="A236" s="253"/>
      <c r="B236" s="253"/>
    </row>
    <row r="237" spans="1:15" x14ac:dyDescent="0.25">
      <c r="A237" s="253"/>
      <c r="B237" s="253"/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H45"/>
  <sheetViews>
    <sheetView topLeftCell="A16" workbookViewId="0">
      <selection activeCell="B36" sqref="B36:G36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8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/>
    </row>
    <row r="4" spans="1:8" x14ac:dyDescent="0.25">
      <c r="A4" s="158">
        <v>3</v>
      </c>
      <c r="B4" s="158" t="s">
        <v>2607</v>
      </c>
      <c r="C4" s="221">
        <v>711</v>
      </c>
      <c r="D4" s="221" t="s">
        <v>1909</v>
      </c>
      <c r="E4" s="221">
        <v>309</v>
      </c>
      <c r="F4" s="229">
        <v>42705</v>
      </c>
      <c r="G4" s="230" t="s">
        <v>1846</v>
      </c>
      <c r="H4" s="186" t="s">
        <v>2608</v>
      </c>
    </row>
    <row r="5" spans="1:8" x14ac:dyDescent="0.25">
      <c r="A5" s="158">
        <v>4</v>
      </c>
      <c r="B5" s="233" t="s">
        <v>631</v>
      </c>
      <c r="C5" s="225">
        <v>921</v>
      </c>
      <c r="D5" s="36" t="s">
        <v>2020</v>
      </c>
      <c r="E5" s="36">
        <v>51</v>
      </c>
      <c r="F5" s="28">
        <v>42816</v>
      </c>
      <c r="G5" s="234" t="s">
        <v>2194</v>
      </c>
      <c r="H5" t="s">
        <v>2773</v>
      </c>
    </row>
    <row r="6" spans="1:8" x14ac:dyDescent="0.25">
      <c r="A6" s="104">
        <v>5</v>
      </c>
      <c r="B6" s="104" t="s">
        <v>1618</v>
      </c>
      <c r="C6" s="239" t="s">
        <v>2172</v>
      </c>
      <c r="D6" s="181" t="s">
        <v>2557</v>
      </c>
      <c r="E6" s="181">
        <v>207</v>
      </c>
      <c r="F6" s="182">
        <v>43010</v>
      </c>
      <c r="G6" s="240" t="s">
        <v>2194</v>
      </c>
    </row>
    <row r="7" spans="1:8" x14ac:dyDescent="0.25">
      <c r="A7" s="158">
        <v>6</v>
      </c>
      <c r="B7" s="158" t="s">
        <v>1243</v>
      </c>
      <c r="C7" s="225">
        <v>131</v>
      </c>
      <c r="D7" s="36" t="s">
        <v>2560</v>
      </c>
      <c r="E7" s="36">
        <v>233</v>
      </c>
      <c r="F7" s="28">
        <v>43035</v>
      </c>
      <c r="G7" s="225" t="s">
        <v>1846</v>
      </c>
      <c r="H7" s="252"/>
    </row>
    <row r="8" spans="1:8" x14ac:dyDescent="0.25">
      <c r="A8" s="158">
        <v>7</v>
      </c>
      <c r="B8" s="158" t="s">
        <v>686</v>
      </c>
      <c r="C8" s="225">
        <v>331</v>
      </c>
      <c r="D8" s="36" t="s">
        <v>2606</v>
      </c>
      <c r="E8" s="36">
        <v>254</v>
      </c>
      <c r="F8" s="28">
        <v>43053</v>
      </c>
      <c r="G8" s="225" t="s">
        <v>1846</v>
      </c>
    </row>
    <row r="9" spans="1:8" x14ac:dyDescent="0.25">
      <c r="A9" s="158">
        <v>8</v>
      </c>
      <c r="B9" s="158" t="s">
        <v>2591</v>
      </c>
      <c r="C9" s="225">
        <v>411</v>
      </c>
      <c r="D9" s="36" t="s">
        <v>2592</v>
      </c>
      <c r="E9" s="36">
        <v>244</v>
      </c>
      <c r="F9" s="28">
        <v>43048</v>
      </c>
      <c r="G9" s="225" t="s">
        <v>1846</v>
      </c>
    </row>
    <row r="10" spans="1:8" x14ac:dyDescent="0.25">
      <c r="A10" s="158">
        <v>9</v>
      </c>
      <c r="B10" s="158" t="s">
        <v>676</v>
      </c>
      <c r="C10" s="225">
        <v>331</v>
      </c>
      <c r="D10" s="36" t="s">
        <v>2635</v>
      </c>
      <c r="E10" s="36">
        <v>271</v>
      </c>
      <c r="F10" s="28">
        <v>43070</v>
      </c>
      <c r="G10" s="225" t="s">
        <v>1846</v>
      </c>
    </row>
    <row r="11" spans="1:8" x14ac:dyDescent="0.25">
      <c r="A11" s="158">
        <v>10</v>
      </c>
      <c r="B11" s="158" t="s">
        <v>2647</v>
      </c>
      <c r="C11" s="225">
        <v>322</v>
      </c>
      <c r="D11" s="36" t="s">
        <v>2549</v>
      </c>
      <c r="E11" s="36">
        <v>285</v>
      </c>
      <c r="F11" s="28">
        <v>43082</v>
      </c>
      <c r="G11" s="234" t="s">
        <v>2194</v>
      </c>
      <c r="H11" t="s">
        <v>2944</v>
      </c>
    </row>
    <row r="12" spans="1:8" x14ac:dyDescent="0.25">
      <c r="A12" s="158">
        <v>11</v>
      </c>
      <c r="B12" s="158" t="s">
        <v>575</v>
      </c>
      <c r="C12" s="225">
        <v>722</v>
      </c>
      <c r="D12" s="36" t="s">
        <v>2655</v>
      </c>
      <c r="E12" s="36">
        <v>288</v>
      </c>
      <c r="F12" s="28">
        <v>43090</v>
      </c>
      <c r="G12" s="225" t="s">
        <v>1846</v>
      </c>
    </row>
    <row r="13" spans="1:8" x14ac:dyDescent="0.25">
      <c r="A13" s="158">
        <v>12</v>
      </c>
      <c r="B13" s="158" t="s">
        <v>2693</v>
      </c>
      <c r="C13" s="225">
        <v>421</v>
      </c>
      <c r="D13" s="36" t="s">
        <v>2694</v>
      </c>
      <c r="E13" s="36">
        <v>5</v>
      </c>
      <c r="F13" s="28">
        <v>43112</v>
      </c>
      <c r="G13" s="256" t="s">
        <v>1846</v>
      </c>
    </row>
    <row r="14" spans="1:8" x14ac:dyDescent="0.25">
      <c r="A14" s="158">
        <v>13</v>
      </c>
      <c r="B14" s="158" t="s">
        <v>2695</v>
      </c>
      <c r="C14" s="225">
        <v>812</v>
      </c>
      <c r="D14" s="36" t="s">
        <v>2696</v>
      </c>
      <c r="E14" s="36">
        <v>18</v>
      </c>
      <c r="F14" s="28">
        <v>43116</v>
      </c>
      <c r="G14" s="256" t="s">
        <v>1846</v>
      </c>
    </row>
    <row r="15" spans="1:8" x14ac:dyDescent="0.25">
      <c r="A15" s="158">
        <v>14</v>
      </c>
      <c r="B15" s="158" t="s">
        <v>2701</v>
      </c>
      <c r="C15" s="225">
        <v>31</v>
      </c>
      <c r="D15" s="36" t="s">
        <v>2702</v>
      </c>
      <c r="E15" s="36">
        <v>30</v>
      </c>
      <c r="F15" s="28">
        <v>43136</v>
      </c>
      <c r="G15" s="256" t="s">
        <v>1846</v>
      </c>
    </row>
    <row r="16" spans="1:8" x14ac:dyDescent="0.25">
      <c r="A16" s="158">
        <v>15</v>
      </c>
      <c r="B16" s="158" t="s">
        <v>15</v>
      </c>
      <c r="C16" s="225">
        <v>841</v>
      </c>
      <c r="D16" s="36" t="s">
        <v>2706</v>
      </c>
      <c r="E16" s="36">
        <v>34</v>
      </c>
      <c r="F16" s="28">
        <v>43139</v>
      </c>
      <c r="G16" s="256" t="s">
        <v>1846</v>
      </c>
    </row>
    <row r="17" spans="1:8" x14ac:dyDescent="0.25">
      <c r="A17" s="158">
        <v>16</v>
      </c>
      <c r="B17" s="158" t="s">
        <v>1250</v>
      </c>
      <c r="C17" s="225">
        <v>131</v>
      </c>
      <c r="D17" s="36" t="s">
        <v>2710</v>
      </c>
      <c r="E17" s="36">
        <v>37</v>
      </c>
      <c r="F17" s="28">
        <v>43145</v>
      </c>
      <c r="G17" s="256" t="s">
        <v>1846</v>
      </c>
    </row>
    <row r="18" spans="1:8" x14ac:dyDescent="0.25">
      <c r="A18" s="158">
        <v>17</v>
      </c>
      <c r="B18" s="158" t="s">
        <v>351</v>
      </c>
      <c r="C18" s="225">
        <v>321</v>
      </c>
      <c r="D18" s="36" t="s">
        <v>2730</v>
      </c>
      <c r="E18" s="36">
        <v>54</v>
      </c>
      <c r="F18" s="28">
        <v>43164</v>
      </c>
      <c r="G18" s="256" t="s">
        <v>1846</v>
      </c>
    </row>
    <row r="19" spans="1:8" x14ac:dyDescent="0.25">
      <c r="A19" s="158">
        <v>18</v>
      </c>
      <c r="B19" s="158" t="s">
        <v>2731</v>
      </c>
      <c r="C19" s="225">
        <v>531</v>
      </c>
      <c r="D19" s="36" t="s">
        <v>2732</v>
      </c>
      <c r="E19" s="36">
        <v>56</v>
      </c>
      <c r="F19" s="28">
        <v>43164</v>
      </c>
      <c r="G19" s="256" t="s">
        <v>1846</v>
      </c>
    </row>
    <row r="20" spans="1:8" x14ac:dyDescent="0.25">
      <c r="A20" s="158">
        <v>19</v>
      </c>
      <c r="B20" s="158" t="s">
        <v>2777</v>
      </c>
      <c r="C20" s="225">
        <v>831</v>
      </c>
      <c r="D20" s="36" t="s">
        <v>2778</v>
      </c>
      <c r="E20" s="36">
        <v>79</v>
      </c>
      <c r="F20" s="28">
        <v>43199</v>
      </c>
      <c r="G20" s="256" t="s">
        <v>1846</v>
      </c>
    </row>
    <row r="21" spans="1:8" x14ac:dyDescent="0.25">
      <c r="A21" s="158">
        <v>20</v>
      </c>
      <c r="B21" s="158" t="s">
        <v>688</v>
      </c>
      <c r="C21" s="225">
        <v>331</v>
      </c>
      <c r="D21" s="36" t="s">
        <v>2803</v>
      </c>
      <c r="E21" s="36">
        <v>96</v>
      </c>
      <c r="F21" s="28">
        <v>43237</v>
      </c>
      <c r="G21" s="234" t="s">
        <v>2194</v>
      </c>
      <c r="H21" t="s">
        <v>2804</v>
      </c>
    </row>
    <row r="22" spans="1:8" x14ac:dyDescent="0.25">
      <c r="A22" s="158">
        <v>21</v>
      </c>
      <c r="B22" s="158" t="s">
        <v>1255</v>
      </c>
      <c r="C22" s="225">
        <v>131</v>
      </c>
      <c r="D22" s="36" t="s">
        <v>2797</v>
      </c>
      <c r="E22" s="36">
        <v>92</v>
      </c>
      <c r="F22" s="28">
        <v>43223</v>
      </c>
      <c r="G22" s="256" t="s">
        <v>1846</v>
      </c>
    </row>
    <row r="23" spans="1:8" x14ac:dyDescent="0.25">
      <c r="A23" s="158">
        <v>22</v>
      </c>
      <c r="B23" s="158" t="s">
        <v>551</v>
      </c>
      <c r="C23" s="225">
        <v>831</v>
      </c>
      <c r="D23" s="36" t="s">
        <v>2802</v>
      </c>
      <c r="E23" s="36">
        <v>95</v>
      </c>
      <c r="F23" s="28">
        <v>43235</v>
      </c>
      <c r="G23" s="256" t="s">
        <v>1846</v>
      </c>
    </row>
    <row r="24" spans="1:8" x14ac:dyDescent="0.25">
      <c r="A24" s="158">
        <v>23</v>
      </c>
      <c r="B24" s="158" t="s">
        <v>943</v>
      </c>
      <c r="C24" s="225">
        <v>842</v>
      </c>
      <c r="D24" s="36" t="s">
        <v>2810</v>
      </c>
      <c r="E24" s="36">
        <v>97</v>
      </c>
      <c r="F24" s="28">
        <v>43237</v>
      </c>
      <c r="G24" s="234" t="s">
        <v>2194</v>
      </c>
    </row>
    <row r="25" spans="1:8" x14ac:dyDescent="0.25">
      <c r="A25" s="158">
        <v>24</v>
      </c>
      <c r="B25" s="158" t="s">
        <v>519</v>
      </c>
      <c r="C25" s="225">
        <v>731</v>
      </c>
      <c r="D25" s="36" t="s">
        <v>2812</v>
      </c>
      <c r="E25" s="36">
        <v>98</v>
      </c>
      <c r="F25" s="28">
        <v>43238</v>
      </c>
      <c r="G25" s="256" t="s">
        <v>1846</v>
      </c>
    </row>
    <row r="26" spans="1:8" x14ac:dyDescent="0.25">
      <c r="A26" s="158">
        <v>25</v>
      </c>
      <c r="B26" s="158" t="s">
        <v>368</v>
      </c>
      <c r="C26" s="225">
        <v>321</v>
      </c>
      <c r="D26" s="36" t="s">
        <v>2816</v>
      </c>
      <c r="E26" s="36">
        <v>104</v>
      </c>
      <c r="F26" s="28">
        <v>43244</v>
      </c>
      <c r="G26" s="256" t="s">
        <v>1846</v>
      </c>
    </row>
    <row r="27" spans="1:8" x14ac:dyDescent="0.25">
      <c r="A27" s="158">
        <v>26</v>
      </c>
      <c r="B27" s="158" t="s">
        <v>2834</v>
      </c>
      <c r="C27" s="225">
        <v>11</v>
      </c>
      <c r="D27" s="36" t="s">
        <v>2835</v>
      </c>
      <c r="E27" s="36">
        <v>126</v>
      </c>
      <c r="F27" s="28">
        <v>43277</v>
      </c>
      <c r="G27" s="256" t="s">
        <v>1846</v>
      </c>
    </row>
    <row r="28" spans="1:8" x14ac:dyDescent="0.25">
      <c r="A28" s="158">
        <v>27</v>
      </c>
      <c r="B28" s="158" t="s">
        <v>2841</v>
      </c>
      <c r="C28" s="225" t="s">
        <v>2487</v>
      </c>
      <c r="D28" s="36" t="s">
        <v>2842</v>
      </c>
      <c r="E28" s="36">
        <v>131</v>
      </c>
      <c r="F28" s="28">
        <v>43279</v>
      </c>
      <c r="G28" s="234" t="s">
        <v>2843</v>
      </c>
    </row>
    <row r="29" spans="1:8" x14ac:dyDescent="0.25">
      <c r="A29" s="158">
        <v>28</v>
      </c>
      <c r="B29" s="158" t="s">
        <v>2949</v>
      </c>
      <c r="C29" s="225">
        <v>541</v>
      </c>
      <c r="D29" s="36" t="s">
        <v>2118</v>
      </c>
      <c r="E29" s="36">
        <v>169</v>
      </c>
      <c r="F29" s="28">
        <v>43340</v>
      </c>
      <c r="G29" s="256" t="s">
        <v>2950</v>
      </c>
    </row>
    <row r="30" spans="1:8" x14ac:dyDescent="0.25">
      <c r="A30" s="158">
        <v>29</v>
      </c>
      <c r="B30" s="158" t="s">
        <v>2951</v>
      </c>
      <c r="C30" s="225">
        <v>821</v>
      </c>
      <c r="D30" s="36" t="s">
        <v>2118</v>
      </c>
      <c r="E30" s="36">
        <v>187</v>
      </c>
      <c r="F30" s="28">
        <v>43342</v>
      </c>
      <c r="G30" s="256" t="s">
        <v>2950</v>
      </c>
    </row>
    <row r="31" spans="1:8" x14ac:dyDescent="0.25">
      <c r="A31" s="158">
        <v>30</v>
      </c>
      <c r="B31" s="158" t="s">
        <v>573</v>
      </c>
      <c r="C31" s="225">
        <v>931</v>
      </c>
      <c r="D31" s="36" t="s">
        <v>2952</v>
      </c>
      <c r="E31" s="36">
        <v>188</v>
      </c>
      <c r="F31" s="28">
        <v>43342</v>
      </c>
      <c r="G31" s="256" t="s">
        <v>2950</v>
      </c>
    </row>
    <row r="32" spans="1:8" x14ac:dyDescent="0.25">
      <c r="A32" s="104">
        <v>31</v>
      </c>
      <c r="B32" s="104" t="s">
        <v>3036</v>
      </c>
      <c r="C32" s="240" t="s">
        <v>2175</v>
      </c>
      <c r="D32" s="181" t="s">
        <v>3037</v>
      </c>
      <c r="E32" s="181">
        <v>247</v>
      </c>
      <c r="F32" s="182">
        <v>43360</v>
      </c>
      <c r="G32" s="281" t="s">
        <v>2950</v>
      </c>
    </row>
    <row r="33" spans="1:7" x14ac:dyDescent="0.25">
      <c r="A33" s="158">
        <v>32</v>
      </c>
      <c r="B33" s="158" t="s">
        <v>3047</v>
      </c>
      <c r="C33" s="225">
        <v>521</v>
      </c>
      <c r="D33" s="36" t="s">
        <v>2952</v>
      </c>
      <c r="E33" s="36">
        <v>255</v>
      </c>
      <c r="F33" s="28">
        <v>43362</v>
      </c>
      <c r="G33" s="256" t="s">
        <v>2950</v>
      </c>
    </row>
    <row r="34" spans="1:7" x14ac:dyDescent="0.25">
      <c r="A34" s="158">
        <v>33</v>
      </c>
      <c r="B34" s="158" t="s">
        <v>3074</v>
      </c>
      <c r="C34" s="225">
        <v>421</v>
      </c>
      <c r="D34" s="36" t="s">
        <v>3075</v>
      </c>
      <c r="E34" s="36">
        <v>271</v>
      </c>
      <c r="F34" s="28">
        <v>43369</v>
      </c>
      <c r="G34" s="256" t="s">
        <v>2950</v>
      </c>
    </row>
    <row r="35" spans="1:7" x14ac:dyDescent="0.25">
      <c r="A35" s="158">
        <v>34</v>
      </c>
      <c r="B35" s="158" t="s">
        <v>280</v>
      </c>
      <c r="C35" s="225">
        <v>531</v>
      </c>
      <c r="D35" s="36" t="s">
        <v>3076</v>
      </c>
      <c r="E35" s="36">
        <v>268</v>
      </c>
      <c r="F35" s="28">
        <v>43369</v>
      </c>
      <c r="G35" s="256" t="s">
        <v>2950</v>
      </c>
    </row>
    <row r="36" spans="1:7" x14ac:dyDescent="0.25">
      <c r="A36" s="158">
        <v>35</v>
      </c>
      <c r="B36" s="8" t="s">
        <v>3355</v>
      </c>
      <c r="C36" s="290" t="s">
        <v>3356</v>
      </c>
      <c r="D36" s="123" t="s">
        <v>3357</v>
      </c>
      <c r="E36" s="123">
        <v>280</v>
      </c>
      <c r="F36" s="124">
        <v>43374</v>
      </c>
      <c r="G36" s="123" t="s">
        <v>2950</v>
      </c>
    </row>
    <row r="37" spans="1:7" x14ac:dyDescent="0.25">
      <c r="A37" s="158">
        <v>36</v>
      </c>
      <c r="B37" s="158" t="s">
        <v>3101</v>
      </c>
      <c r="C37" s="225">
        <v>831</v>
      </c>
      <c r="D37" s="36" t="s">
        <v>3102</v>
      </c>
      <c r="E37" s="36">
        <v>287</v>
      </c>
      <c r="F37" s="28">
        <v>43377</v>
      </c>
      <c r="G37" s="256" t="s">
        <v>2950</v>
      </c>
    </row>
    <row r="38" spans="1:7" x14ac:dyDescent="0.25">
      <c r="A38" s="158">
        <v>37</v>
      </c>
      <c r="B38" s="158" t="s">
        <v>3105</v>
      </c>
      <c r="C38" s="225">
        <v>821</v>
      </c>
      <c r="D38" s="36" t="s">
        <v>3106</v>
      </c>
      <c r="E38" s="36">
        <v>290</v>
      </c>
      <c r="F38" s="28">
        <v>43378</v>
      </c>
      <c r="G38" s="256" t="s">
        <v>2950</v>
      </c>
    </row>
    <row r="39" spans="1:7" x14ac:dyDescent="0.25">
      <c r="A39" s="158">
        <v>38</v>
      </c>
      <c r="B39" s="158" t="s">
        <v>682</v>
      </c>
      <c r="C39" s="225">
        <v>341</v>
      </c>
      <c r="D39" s="36" t="s">
        <v>3113</v>
      </c>
      <c r="E39" s="36">
        <v>295</v>
      </c>
      <c r="F39" s="28">
        <v>43389</v>
      </c>
      <c r="G39" s="256" t="s">
        <v>2950</v>
      </c>
    </row>
    <row r="40" spans="1:7" x14ac:dyDescent="0.25">
      <c r="A40" s="158">
        <v>39</v>
      </c>
      <c r="B40" s="158" t="s">
        <v>230</v>
      </c>
      <c r="C40" s="225">
        <v>631</v>
      </c>
      <c r="D40" s="36" t="s">
        <v>2952</v>
      </c>
      <c r="E40" s="36">
        <v>296</v>
      </c>
      <c r="F40" s="28">
        <v>43389</v>
      </c>
      <c r="G40" s="256" t="s">
        <v>2950</v>
      </c>
    </row>
    <row r="41" spans="1:7" x14ac:dyDescent="0.25">
      <c r="A41" s="158">
        <v>40</v>
      </c>
      <c r="B41" s="158" t="s">
        <v>3117</v>
      </c>
      <c r="C41" s="225">
        <v>422</v>
      </c>
      <c r="D41" s="36" t="s">
        <v>2952</v>
      </c>
      <c r="E41" s="36">
        <v>298</v>
      </c>
      <c r="F41" s="28">
        <v>43390</v>
      </c>
      <c r="G41" s="234" t="s">
        <v>2843</v>
      </c>
    </row>
    <row r="42" spans="1:7" x14ac:dyDescent="0.25">
      <c r="A42" s="158">
        <v>41</v>
      </c>
      <c r="B42" s="158" t="s">
        <v>2550</v>
      </c>
      <c r="C42" s="225">
        <v>521</v>
      </c>
      <c r="D42" s="36" t="s">
        <v>2952</v>
      </c>
      <c r="E42" s="36">
        <v>314</v>
      </c>
      <c r="F42" s="28">
        <v>43404</v>
      </c>
      <c r="G42" s="256" t="s">
        <v>2950</v>
      </c>
    </row>
    <row r="43" spans="1:7" x14ac:dyDescent="0.25">
      <c r="A43" s="158"/>
      <c r="B43" s="158"/>
      <c r="C43" s="225"/>
      <c r="D43" s="36"/>
      <c r="E43" s="36"/>
      <c r="F43" s="28"/>
      <c r="G43" s="256"/>
    </row>
    <row r="44" spans="1:7" x14ac:dyDescent="0.25">
      <c r="A44" s="158"/>
      <c r="B44" s="158"/>
      <c r="C44" s="225"/>
      <c r="D44" s="36"/>
      <c r="E44" s="36"/>
      <c r="F44" s="28"/>
      <c r="G44" s="256"/>
    </row>
    <row r="45" spans="1:7" x14ac:dyDescent="0.25">
      <c r="A45" s="158"/>
      <c r="B45" s="158"/>
      <c r="C45" s="225"/>
      <c r="D45" s="36"/>
      <c r="E45" s="36"/>
      <c r="F45" s="28"/>
      <c r="G45" s="256"/>
    </row>
  </sheetData>
  <pageMargins left="0.7" right="0.7" top="0.75" bottom="0.75" header="0.3" footer="0.3"/>
  <pageSetup paperSize="9" scale="50" fitToHeight="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X248"/>
  <sheetViews>
    <sheetView zoomScaleNormal="100" workbookViewId="0">
      <pane ySplit="1" topLeftCell="A161" activePane="bottomLeft" state="frozen"/>
      <selection pane="bottomLeft" activeCell="O153" sqref="O15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4</v>
      </c>
      <c r="C3" s="274">
        <v>25</v>
      </c>
      <c r="D3" s="271"/>
      <c r="E3" s="3" t="s">
        <v>7</v>
      </c>
      <c r="F3" s="77">
        <f>C3+C9+C20+C30+C35+C40+C45+C50+C56+C65+C76+C85+C90</f>
        <v>325</v>
      </c>
      <c r="G3" s="24">
        <f>C5+C12+C23+C31+C36+C41+C46+C57+C68+C69+C78+C79+C87+C93</f>
        <v>315</v>
      </c>
      <c r="H3" s="24">
        <f>C6+C15+C26+C32+C37+C42+C47+C52+C58+C71+C72+C80+C88+C95</f>
        <v>226</v>
      </c>
      <c r="I3" s="24">
        <f>C7+C33+C38+C43+C48+C53+C59+C73+C82+C89+C98+C99</f>
        <v>172</v>
      </c>
      <c r="J3" s="170">
        <f>F3+G3+H3+I3</f>
        <v>1038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24</v>
      </c>
      <c r="D5" s="271">
        <v>0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23</v>
      </c>
      <c r="D6" s="271">
        <v>3</v>
      </c>
      <c r="E6" s="5"/>
      <c r="F6" s="5">
        <f>B3+B9+B10+B11+B21+B22+B20+B30+B35+B40+B45+B50+B56+B65+B66+B67+B76+B77+B85+B90+B91+B86+B4+B92</f>
        <v>165</v>
      </c>
      <c r="G6" s="5">
        <f>B5+B12+B13+B14+B23+B24+B25+B31+B36+B41+B46+B51+B57+B68+B69+B70+B78+B87+B93+B94</f>
        <v>67</v>
      </c>
      <c r="H6" s="5">
        <f>B6+B15+B16+B17+B26+B27+B28+B32+B37+B42+B47+B52+B58+B71+B72+B80+B81+B88+B95+B96</f>
        <v>30</v>
      </c>
      <c r="I6" s="5">
        <f>B7+B33+B38+B43+B48+B53+B59+B73+B82+B83+B89+B98+B99+B100</f>
        <v>5</v>
      </c>
      <c r="J6" s="94">
        <f>SUM(F6+G6+H6+I6)</f>
        <v>267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7</v>
      </c>
      <c r="G9" s="5">
        <f>D5+D12+D13+D14+D23+D24+D31+D36+D41+D46+D51+D57+D68+D69+D70+D78+D79+D87+D93+D94</f>
        <v>16</v>
      </c>
      <c r="H9" s="5">
        <f>D6+D15+D16+D17+D26+D27+D28+D32+D37+D42+D47+D52+D58+D71+D72+D80+D81+D88+D95+D96</f>
        <v>21</v>
      </c>
      <c r="I9" s="5">
        <f>D7+D33+D38+D43+D48+D53+D59+D73+D82+D83+D89+D98+D99+D100</f>
        <v>5</v>
      </c>
      <c r="J9" s="94">
        <f>SUM(F9+G9+H9+I9)</f>
        <v>49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1354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497</v>
      </c>
      <c r="G15" s="5">
        <f>SUM(G3+G6+G9)</f>
        <v>398</v>
      </c>
      <c r="H15" s="5">
        <f>SUM(H3+H6+H9)</f>
        <v>277</v>
      </c>
      <c r="I15" s="5">
        <f>SUM(I3+I6+I9)</f>
        <v>182</v>
      </c>
      <c r="J15" s="94">
        <f>SUM(F15+G15+H15+I15)</f>
        <v>1354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13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23</v>
      </c>
      <c r="D23" s="271">
        <v>2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23</v>
      </c>
      <c r="D31" s="271"/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2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13</v>
      </c>
      <c r="D37" s="271">
        <v>3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2839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8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20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5</v>
      </c>
      <c r="C56" s="271">
        <v>25</v>
      </c>
      <c r="D56" s="271">
        <v>1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23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20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26</v>
      </c>
      <c r="D65" s="271">
        <v>1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16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20</v>
      </c>
      <c r="D71" s="271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3</v>
      </c>
      <c r="C76" s="271">
        <v>25</v>
      </c>
      <c r="D76" s="271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25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20</v>
      </c>
      <c r="D80" s="271">
        <v>3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20</v>
      </c>
      <c r="D82" s="271">
        <v>2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18</v>
      </c>
      <c r="D88" s="271">
        <v>4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32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29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1</v>
      </c>
      <c r="C99" s="271">
        <v>21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267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1038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49</v>
      </c>
      <c r="E102" s="165"/>
      <c r="F102" s="176"/>
      <c r="G102" s="165"/>
      <c r="H102" s="165"/>
      <c r="I102" s="165"/>
      <c r="J102" s="176">
        <f>B102+C102+D102</f>
        <v>1354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19</v>
      </c>
      <c r="C116" s="278"/>
      <c r="D116" s="165"/>
      <c r="E116" s="165"/>
      <c r="F116" s="165">
        <f>C115+C131</f>
        <v>30</v>
      </c>
      <c r="G116" s="165">
        <f>C118+C134</f>
        <v>27</v>
      </c>
      <c r="H116" s="165">
        <f>C120+C135</f>
        <v>27</v>
      </c>
      <c r="I116" s="165">
        <f>C123</f>
        <v>15</v>
      </c>
      <c r="J116" s="176">
        <f>F116+G116+H116+I116</f>
        <v>99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31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98</v>
      </c>
      <c r="G118" s="165">
        <f>B119+B134+B140</f>
        <v>56</v>
      </c>
      <c r="H118" s="165">
        <f>B121+B122+B135+B141</f>
        <v>58</v>
      </c>
      <c r="I118" s="165">
        <f>B124+B125+B142</f>
        <v>45</v>
      </c>
      <c r="J118" s="176">
        <f>F118+G118+H118+I118</f>
        <v>257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128</v>
      </c>
      <c r="G122" s="96">
        <f>G116+G118+G120</f>
        <v>85</v>
      </c>
      <c r="H122" s="96">
        <f>H116+H118+H120</f>
        <v>85</v>
      </c>
      <c r="I122" s="96">
        <f>I116+I118+I120</f>
        <v>60</v>
      </c>
      <c r="J122" s="167">
        <f>J116+J118+J120</f>
        <v>358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7</v>
      </c>
      <c r="C134" s="163">
        <v>13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18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18</v>
      </c>
      <c r="C140" s="163"/>
      <c r="D140" s="5">
        <v>1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257</v>
      </c>
      <c r="C145" s="179">
        <f>SUM(C115:C143)</f>
        <v>99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358</v>
      </c>
    </row>
    <row r="146" spans="1:16" ht="15.75" thickTop="1" x14ac:dyDescent="0.25">
      <c r="A146" s="24" t="s">
        <v>1802</v>
      </c>
      <c r="B146" s="24">
        <f>B145+B102</f>
        <v>524</v>
      </c>
      <c r="C146" s="24">
        <f>C102+C145</f>
        <v>1137</v>
      </c>
      <c r="D146" s="24">
        <f>D102+D145</f>
        <v>51</v>
      </c>
      <c r="E146" s="24"/>
      <c r="F146" s="24"/>
      <c r="G146" s="24"/>
      <c r="H146" s="24"/>
      <c r="I146" s="24"/>
      <c r="J146" s="24">
        <f>J145+J102</f>
        <v>1712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3164</v>
      </c>
      <c r="E152" t="s">
        <v>3146</v>
      </c>
      <c r="K152" s="253" t="s">
        <v>3159</v>
      </c>
      <c r="O152" t="s">
        <v>3162</v>
      </c>
      <c r="P152" s="253"/>
    </row>
    <row r="153" spans="1:16" x14ac:dyDescent="0.25">
      <c r="A153" s="258" t="s">
        <v>3170</v>
      </c>
      <c r="E153" t="s">
        <v>3156</v>
      </c>
      <c r="O153" s="253" t="s">
        <v>3181</v>
      </c>
      <c r="P153" s="253"/>
    </row>
    <row r="154" spans="1:16" x14ac:dyDescent="0.25">
      <c r="A154" t="s">
        <v>3171</v>
      </c>
      <c r="E154" t="s">
        <v>3173</v>
      </c>
    </row>
    <row r="155" spans="1:16" x14ac:dyDescent="0.25">
      <c r="A155" t="s">
        <v>3172</v>
      </c>
    </row>
    <row r="156" spans="1:16" x14ac:dyDescent="0.25">
      <c r="A156" t="s">
        <v>3174</v>
      </c>
    </row>
    <row r="157" spans="1:16" x14ac:dyDescent="0.25">
      <c r="A157" s="253" t="s">
        <v>3175</v>
      </c>
    </row>
    <row r="158" spans="1:16" x14ac:dyDescent="0.25">
      <c r="A158" t="s">
        <v>3176</v>
      </c>
    </row>
    <row r="159" spans="1:16" x14ac:dyDescent="0.25">
      <c r="A159" t="s">
        <v>3177</v>
      </c>
    </row>
    <row r="160" spans="1:16" x14ac:dyDescent="0.25">
      <c r="A160" t="s">
        <v>3178</v>
      </c>
    </row>
    <row r="161" spans="1:21" x14ac:dyDescent="0.25">
      <c r="A161" t="s">
        <v>3179</v>
      </c>
    </row>
    <row r="164" spans="1:21" ht="16.149999999999999" customHeight="1" x14ac:dyDescent="0.25"/>
    <row r="165" spans="1:21" ht="16.149999999999999" customHeight="1" x14ac:dyDescent="0.25"/>
    <row r="166" spans="1:21" ht="16.149999999999999" customHeight="1" x14ac:dyDescent="0.25"/>
    <row r="169" spans="1:21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21" x14ac:dyDescent="0.25">
      <c r="A170" s="253" t="s">
        <v>3045</v>
      </c>
      <c r="B170" s="253"/>
      <c r="C170" s="253"/>
      <c r="D170" s="253"/>
      <c r="E170" s="253" t="s">
        <v>3137</v>
      </c>
      <c r="O170" t="s">
        <v>3152</v>
      </c>
    </row>
    <row r="171" spans="1:21" x14ac:dyDescent="0.25">
      <c r="A171" s="253" t="s">
        <v>3151</v>
      </c>
      <c r="B171" s="253"/>
      <c r="C171" s="253"/>
      <c r="D171" s="253"/>
      <c r="E171" t="s">
        <v>3188</v>
      </c>
      <c r="O171" t="s">
        <v>3157</v>
      </c>
    </row>
    <row r="172" spans="1:21" x14ac:dyDescent="0.25">
      <c r="A172" s="253"/>
      <c r="B172" s="253"/>
      <c r="C172" s="253"/>
      <c r="D172" s="253"/>
      <c r="O172" t="s">
        <v>3160</v>
      </c>
    </row>
    <row r="173" spans="1:21" x14ac:dyDescent="0.25">
      <c r="A173" s="253"/>
      <c r="B173" s="253"/>
      <c r="C173" s="253"/>
      <c r="D173" s="253"/>
      <c r="E173" s="253"/>
      <c r="O173" t="s">
        <v>3161</v>
      </c>
      <c r="U173" t="s">
        <v>3158</v>
      </c>
    </row>
    <row r="174" spans="1:21" x14ac:dyDescent="0.25">
      <c r="A174" s="253"/>
      <c r="B174" s="253"/>
      <c r="C174" s="253"/>
      <c r="D174" s="253"/>
      <c r="E174" s="253"/>
      <c r="O174" t="s">
        <v>3182</v>
      </c>
    </row>
    <row r="175" spans="1:21" x14ac:dyDescent="0.25">
      <c r="A175" s="277"/>
      <c r="B175" s="253"/>
      <c r="C175" s="253"/>
      <c r="D175" s="253"/>
      <c r="E175" s="253"/>
      <c r="O175" t="s">
        <v>3187</v>
      </c>
    </row>
    <row r="176" spans="1:21" x14ac:dyDescent="0.25">
      <c r="A176" s="277"/>
      <c r="B176" s="253"/>
      <c r="C176" s="253"/>
      <c r="D176" s="253"/>
      <c r="E176" s="253"/>
      <c r="O176" t="s">
        <v>3189</v>
      </c>
    </row>
    <row r="177" spans="1:15" x14ac:dyDescent="0.25">
      <c r="A177" s="253"/>
      <c r="B177" s="253"/>
      <c r="C177" s="253"/>
      <c r="D177" s="253"/>
      <c r="E177" s="253"/>
      <c r="O177" t="s">
        <v>3190</v>
      </c>
    </row>
    <row r="178" spans="1:15" x14ac:dyDescent="0.25">
      <c r="A178" s="253"/>
      <c r="B178" s="253"/>
      <c r="C178" s="253"/>
      <c r="D178" s="253"/>
      <c r="E178" s="253"/>
      <c r="O178" t="s">
        <v>3191</v>
      </c>
    </row>
    <row r="179" spans="1:15" x14ac:dyDescent="0.25">
      <c r="A179" s="253"/>
      <c r="B179" s="253"/>
      <c r="C179" s="253"/>
      <c r="D179" s="253"/>
      <c r="E179" s="253"/>
      <c r="O179" t="s">
        <v>3192</v>
      </c>
    </row>
    <row r="180" spans="1:15" x14ac:dyDescent="0.25">
      <c r="A180" s="253"/>
      <c r="B180" s="253"/>
      <c r="C180" s="253"/>
      <c r="D180" s="253"/>
      <c r="E180" s="253"/>
      <c r="O180" t="s">
        <v>3195</v>
      </c>
    </row>
    <row r="181" spans="1:15" x14ac:dyDescent="0.25">
      <c r="A181" s="253"/>
      <c r="B181" s="253"/>
      <c r="C181" s="253"/>
      <c r="D181" s="253"/>
      <c r="E181" s="253"/>
      <c r="O181" t="s">
        <v>3197</v>
      </c>
    </row>
    <row r="182" spans="1:15" x14ac:dyDescent="0.25">
      <c r="A182" s="253"/>
      <c r="B182" s="253"/>
      <c r="C182" s="253"/>
      <c r="D182" s="253"/>
      <c r="E182" s="253"/>
      <c r="O182" t="s">
        <v>3200</v>
      </c>
    </row>
    <row r="183" spans="1:15" x14ac:dyDescent="0.25">
      <c r="A183" s="253"/>
      <c r="B183" s="253"/>
      <c r="C183" s="253"/>
      <c r="D183" s="253"/>
      <c r="E183" s="253"/>
    </row>
    <row r="184" spans="1:15" x14ac:dyDescent="0.25">
      <c r="A184" s="253"/>
      <c r="B184" s="253"/>
      <c r="C184" s="253"/>
      <c r="D184" s="253"/>
      <c r="E184" s="253"/>
    </row>
    <row r="185" spans="1:15" x14ac:dyDescent="0.25">
      <c r="A185" s="253"/>
      <c r="B185" s="253"/>
      <c r="C185" s="253"/>
      <c r="D185" s="253"/>
      <c r="E185" s="253"/>
    </row>
    <row r="186" spans="1:15" x14ac:dyDescent="0.25">
      <c r="A186" s="253"/>
      <c r="B186" s="253"/>
      <c r="C186" s="253"/>
      <c r="D186" s="253"/>
      <c r="E186" s="253"/>
    </row>
    <row r="187" spans="1:15" x14ac:dyDescent="0.25">
      <c r="A187" s="253"/>
      <c r="B187" s="253"/>
      <c r="C187" s="253"/>
      <c r="D187" s="253"/>
      <c r="E187" s="253"/>
    </row>
    <row r="188" spans="1:15" x14ac:dyDescent="0.25">
      <c r="A188" s="253"/>
      <c r="B188" s="253"/>
      <c r="C188" s="253"/>
      <c r="D188" s="253"/>
      <c r="E188" s="253"/>
    </row>
    <row r="189" spans="1:15" x14ac:dyDescent="0.25">
      <c r="A189" s="253"/>
      <c r="B189" s="253"/>
      <c r="C189" s="253"/>
      <c r="D189" s="253"/>
      <c r="E189" s="253"/>
    </row>
    <row r="190" spans="1:15" x14ac:dyDescent="0.25">
      <c r="A190" s="253"/>
      <c r="B190" s="253"/>
      <c r="C190" s="253"/>
      <c r="D190" s="253"/>
      <c r="E190" s="253"/>
    </row>
    <row r="191" spans="1:15" x14ac:dyDescent="0.25">
      <c r="A191" s="253"/>
      <c r="B191" s="253"/>
      <c r="C191" s="253"/>
      <c r="D191" s="253"/>
      <c r="E191" s="253"/>
    </row>
    <row r="192" spans="1:1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09" spans="1:15" x14ac:dyDescent="0.25">
      <c r="A209" s="253"/>
      <c r="B209" s="253"/>
      <c r="C209" s="253"/>
      <c r="D209" s="253"/>
      <c r="E209" s="253"/>
    </row>
    <row r="211" spans="1:15" x14ac:dyDescent="0.25">
      <c r="A211" s="252" t="s">
        <v>2573</v>
      </c>
      <c r="E211" s="252" t="s">
        <v>2573</v>
      </c>
      <c r="K211" s="252" t="s">
        <v>2573</v>
      </c>
      <c r="O211" s="252" t="s">
        <v>2573</v>
      </c>
    </row>
    <row r="212" spans="1:15" x14ac:dyDescent="0.25">
      <c r="A212" s="253" t="s">
        <v>3142</v>
      </c>
      <c r="E212" t="s">
        <v>3138</v>
      </c>
      <c r="O212" s="252"/>
    </row>
    <row r="213" spans="1:15" x14ac:dyDescent="0.25">
      <c r="A213" s="279" t="s">
        <v>3145</v>
      </c>
      <c r="B213" s="166"/>
    </row>
    <row r="214" spans="1:15" x14ac:dyDescent="0.25">
      <c r="A214" s="253" t="s">
        <v>3149</v>
      </c>
    </row>
    <row r="215" spans="1:15" x14ac:dyDescent="0.25">
      <c r="A215" t="s">
        <v>3153</v>
      </c>
    </row>
    <row r="216" spans="1:15" x14ac:dyDescent="0.25">
      <c r="A216" t="s">
        <v>3155</v>
      </c>
    </row>
    <row r="217" spans="1:15" x14ac:dyDescent="0.25">
      <c r="A217" t="s">
        <v>3163</v>
      </c>
    </row>
    <row r="218" spans="1:15" x14ac:dyDescent="0.25">
      <c r="A218" t="s">
        <v>3165</v>
      </c>
    </row>
    <row r="219" spans="1:15" x14ac:dyDescent="0.25">
      <c r="A219" t="s">
        <v>3183</v>
      </c>
    </row>
    <row r="220" spans="1:15" x14ac:dyDescent="0.25">
      <c r="A220" t="s">
        <v>3193</v>
      </c>
    </row>
    <row r="225" spans="1:15" x14ac:dyDescent="0.25">
      <c r="A225" s="252" t="s">
        <v>2574</v>
      </c>
      <c r="E225" s="252" t="s">
        <v>2574</v>
      </c>
      <c r="K225" s="252" t="s">
        <v>2574</v>
      </c>
      <c r="O225" s="252" t="s">
        <v>2574</v>
      </c>
    </row>
    <row r="226" spans="1:15" x14ac:dyDescent="0.25">
      <c r="A226" t="s">
        <v>3135</v>
      </c>
      <c r="E226" t="s">
        <v>3157</v>
      </c>
      <c r="K226" s="252"/>
      <c r="O226" s="252"/>
    </row>
    <row r="227" spans="1:15" x14ac:dyDescent="0.25">
      <c r="A227" t="s">
        <v>3136</v>
      </c>
      <c r="K227" s="252"/>
      <c r="O227" s="252"/>
    </row>
    <row r="228" spans="1:15" x14ac:dyDescent="0.25">
      <c r="A228" t="s">
        <v>3147</v>
      </c>
      <c r="E228" s="253"/>
      <c r="K228" s="252"/>
      <c r="O228" s="252"/>
    </row>
    <row r="229" spans="1:15" x14ac:dyDescent="0.25">
      <c r="A229" t="s">
        <v>3148</v>
      </c>
      <c r="E229" s="253"/>
      <c r="K229" s="252"/>
      <c r="O229" s="252"/>
    </row>
    <row r="230" spans="1:15" x14ac:dyDescent="0.25">
      <c r="A230" t="s">
        <v>3168</v>
      </c>
      <c r="E230" s="253"/>
      <c r="K230" s="252"/>
      <c r="O230" s="252"/>
    </row>
    <row r="231" spans="1:15" x14ac:dyDescent="0.25">
      <c r="A231" t="s">
        <v>3169</v>
      </c>
      <c r="E231" s="253"/>
      <c r="K231" s="252"/>
      <c r="O231" s="252"/>
    </row>
    <row r="232" spans="1:15" x14ac:dyDescent="0.25">
      <c r="A232" t="s">
        <v>3180</v>
      </c>
      <c r="O232" s="252"/>
    </row>
    <row r="233" spans="1:15" x14ac:dyDescent="0.25">
      <c r="E233" s="277"/>
    </row>
    <row r="234" spans="1:15" x14ac:dyDescent="0.25">
      <c r="E234" s="277"/>
    </row>
    <row r="237" spans="1:15" x14ac:dyDescent="0.25">
      <c r="A237" s="252" t="s">
        <v>2587</v>
      </c>
      <c r="E237" s="252" t="s">
        <v>2587</v>
      </c>
    </row>
    <row r="238" spans="1:15" x14ac:dyDescent="0.25">
      <c r="A238" t="s">
        <v>2634</v>
      </c>
    </row>
    <row r="239" spans="1:15" x14ac:dyDescent="0.25">
      <c r="A239" s="253" t="s">
        <v>2605</v>
      </c>
      <c r="B239" s="253"/>
      <c r="K239" s="252" t="s">
        <v>2587</v>
      </c>
      <c r="O239" s="252" t="s">
        <v>2587</v>
      </c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A246" s="253"/>
      <c r="B246" s="253"/>
    </row>
    <row r="247" spans="1:2" x14ac:dyDescent="0.25">
      <c r="A247" s="253"/>
      <c r="B247" s="253"/>
    </row>
    <row r="248" spans="1:2" x14ac:dyDescent="0.25">
      <c r="A248" s="253"/>
      <c r="B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H54"/>
  <sheetViews>
    <sheetView topLeftCell="A31" workbookViewId="0">
      <selection activeCell="B34" sqref="B34:G3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8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8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8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8" x14ac:dyDescent="0.25">
      <c r="A4" s="158">
        <v>3</v>
      </c>
      <c r="B4" s="158" t="s">
        <v>2607</v>
      </c>
      <c r="C4" s="221">
        <v>711</v>
      </c>
      <c r="D4" s="221" t="s">
        <v>1909</v>
      </c>
      <c r="E4" s="221">
        <v>309</v>
      </c>
      <c r="F4" s="229">
        <v>42705</v>
      </c>
      <c r="G4" s="230" t="s">
        <v>1846</v>
      </c>
      <c r="H4" s="186" t="s">
        <v>2608</v>
      </c>
    </row>
    <row r="5" spans="1:8" x14ac:dyDescent="0.25">
      <c r="A5" s="158">
        <v>4</v>
      </c>
      <c r="B5" s="233" t="s">
        <v>631</v>
      </c>
      <c r="C5" s="225">
        <v>921</v>
      </c>
      <c r="D5" s="36" t="s">
        <v>2020</v>
      </c>
      <c r="E5" s="36">
        <v>51</v>
      </c>
      <c r="F5" s="28">
        <v>42816</v>
      </c>
      <c r="G5" s="234" t="s">
        <v>2194</v>
      </c>
      <c r="H5" t="s">
        <v>2773</v>
      </c>
    </row>
    <row r="6" spans="1:8" x14ac:dyDescent="0.25">
      <c r="A6" s="104">
        <v>5</v>
      </c>
      <c r="B6" s="104" t="s">
        <v>1618</v>
      </c>
      <c r="C6" s="239" t="s">
        <v>2172</v>
      </c>
      <c r="D6" s="181" t="s">
        <v>2557</v>
      </c>
      <c r="E6" s="181">
        <v>207</v>
      </c>
      <c r="F6" s="182">
        <v>43010</v>
      </c>
      <c r="G6" s="240" t="s">
        <v>2194</v>
      </c>
    </row>
    <row r="7" spans="1:8" x14ac:dyDescent="0.25">
      <c r="A7" s="158">
        <v>6</v>
      </c>
      <c r="B7" s="158" t="s">
        <v>1243</v>
      </c>
      <c r="C7" s="225">
        <v>131</v>
      </c>
      <c r="D7" s="36" t="s">
        <v>2560</v>
      </c>
      <c r="E7" s="36">
        <v>233</v>
      </c>
      <c r="F7" s="28">
        <v>43035</v>
      </c>
      <c r="G7" s="225" t="s">
        <v>1846</v>
      </c>
      <c r="H7" s="252"/>
    </row>
    <row r="8" spans="1:8" x14ac:dyDescent="0.25">
      <c r="A8" s="158">
        <v>7</v>
      </c>
      <c r="B8" s="158" t="s">
        <v>2591</v>
      </c>
      <c r="C8" s="225">
        <v>411</v>
      </c>
      <c r="D8" s="36" t="s">
        <v>2592</v>
      </c>
      <c r="E8" s="36">
        <v>244</v>
      </c>
      <c r="F8" s="28">
        <v>43048</v>
      </c>
      <c r="G8" s="225" t="s">
        <v>1846</v>
      </c>
      <c r="H8" t="s">
        <v>3186</v>
      </c>
    </row>
    <row r="9" spans="1:8" x14ac:dyDescent="0.25">
      <c r="A9" s="158">
        <v>8</v>
      </c>
      <c r="B9" s="158" t="s">
        <v>2647</v>
      </c>
      <c r="C9" s="225">
        <v>322</v>
      </c>
      <c r="D9" s="36" t="s">
        <v>2549</v>
      </c>
      <c r="E9" s="36">
        <v>285</v>
      </c>
      <c r="F9" s="28">
        <v>43082</v>
      </c>
      <c r="G9" s="234" t="s">
        <v>2194</v>
      </c>
      <c r="H9" t="s">
        <v>2944</v>
      </c>
    </row>
    <row r="10" spans="1:8" x14ac:dyDescent="0.25">
      <c r="A10" s="158">
        <v>9</v>
      </c>
      <c r="B10" s="158" t="s">
        <v>575</v>
      </c>
      <c r="C10" s="225">
        <v>722</v>
      </c>
      <c r="D10" s="36" t="s">
        <v>2655</v>
      </c>
      <c r="E10" s="36">
        <v>288</v>
      </c>
      <c r="F10" s="28">
        <v>43090</v>
      </c>
      <c r="G10" s="225" t="s">
        <v>1846</v>
      </c>
    </row>
    <row r="11" spans="1:8" x14ac:dyDescent="0.25">
      <c r="A11" s="158">
        <v>10</v>
      </c>
      <c r="B11" s="158" t="s">
        <v>2693</v>
      </c>
      <c r="C11" s="225">
        <v>421</v>
      </c>
      <c r="D11" s="36" t="s">
        <v>2694</v>
      </c>
      <c r="E11" s="36">
        <v>5</v>
      </c>
      <c r="F11" s="28">
        <v>43112</v>
      </c>
      <c r="G11" s="256" t="s">
        <v>1846</v>
      </c>
    </row>
    <row r="12" spans="1:8" x14ac:dyDescent="0.25">
      <c r="A12" s="158">
        <v>11</v>
      </c>
      <c r="B12" s="158" t="s">
        <v>2695</v>
      </c>
      <c r="C12" s="225">
        <v>812</v>
      </c>
      <c r="D12" s="36" t="s">
        <v>2696</v>
      </c>
      <c r="E12" s="36">
        <v>18</v>
      </c>
      <c r="F12" s="28">
        <v>43116</v>
      </c>
      <c r="G12" s="256" t="s">
        <v>1846</v>
      </c>
    </row>
    <row r="13" spans="1:8" x14ac:dyDescent="0.25">
      <c r="A13" s="158">
        <v>12</v>
      </c>
      <c r="B13" s="158" t="s">
        <v>2701</v>
      </c>
      <c r="C13" s="225">
        <v>31</v>
      </c>
      <c r="D13" s="36" t="s">
        <v>2702</v>
      </c>
      <c r="E13" s="36">
        <v>30</v>
      </c>
      <c r="F13" s="28">
        <v>43136</v>
      </c>
      <c r="G13" s="256" t="s">
        <v>1846</v>
      </c>
    </row>
    <row r="14" spans="1:8" x14ac:dyDescent="0.25">
      <c r="A14" s="158">
        <v>13</v>
      </c>
      <c r="B14" s="158" t="s">
        <v>15</v>
      </c>
      <c r="C14" s="225">
        <v>841</v>
      </c>
      <c r="D14" s="36" t="s">
        <v>2706</v>
      </c>
      <c r="E14" s="36">
        <v>34</v>
      </c>
      <c r="F14" s="28">
        <v>43139</v>
      </c>
      <c r="G14" s="256" t="s">
        <v>1846</v>
      </c>
    </row>
    <row r="15" spans="1:8" x14ac:dyDescent="0.25">
      <c r="A15" s="158">
        <v>14</v>
      </c>
      <c r="B15" s="158" t="s">
        <v>1250</v>
      </c>
      <c r="C15" s="225">
        <v>131</v>
      </c>
      <c r="D15" s="36" t="s">
        <v>2710</v>
      </c>
      <c r="E15" s="36">
        <v>37</v>
      </c>
      <c r="F15" s="28">
        <v>43145</v>
      </c>
      <c r="G15" s="256" t="s">
        <v>1846</v>
      </c>
    </row>
    <row r="16" spans="1:8" x14ac:dyDescent="0.25">
      <c r="A16" s="158">
        <v>15</v>
      </c>
      <c r="B16" s="158" t="s">
        <v>351</v>
      </c>
      <c r="C16" s="225">
        <v>321</v>
      </c>
      <c r="D16" s="36" t="s">
        <v>2730</v>
      </c>
      <c r="E16" s="36">
        <v>54</v>
      </c>
      <c r="F16" s="28">
        <v>43164</v>
      </c>
      <c r="G16" s="256" t="s">
        <v>1846</v>
      </c>
    </row>
    <row r="17" spans="1:8" x14ac:dyDescent="0.25">
      <c r="A17" s="158">
        <v>16</v>
      </c>
      <c r="B17" s="158" t="s">
        <v>2731</v>
      </c>
      <c r="C17" s="225">
        <v>531</v>
      </c>
      <c r="D17" s="36" t="s">
        <v>2732</v>
      </c>
      <c r="E17" s="36">
        <v>56</v>
      </c>
      <c r="F17" s="28">
        <v>43164</v>
      </c>
      <c r="G17" s="256" t="s">
        <v>1846</v>
      </c>
    </row>
    <row r="18" spans="1:8" x14ac:dyDescent="0.25">
      <c r="A18" s="158">
        <v>17</v>
      </c>
      <c r="B18" s="158" t="s">
        <v>2777</v>
      </c>
      <c r="C18" s="225">
        <v>831</v>
      </c>
      <c r="D18" s="36" t="s">
        <v>2778</v>
      </c>
      <c r="E18" s="36">
        <v>79</v>
      </c>
      <c r="F18" s="28">
        <v>43199</v>
      </c>
      <c r="G18" s="256" t="s">
        <v>1846</v>
      </c>
    </row>
    <row r="19" spans="1:8" x14ac:dyDescent="0.25">
      <c r="A19" s="158">
        <v>18</v>
      </c>
      <c r="B19" s="158" t="s">
        <v>688</v>
      </c>
      <c r="C19" s="225">
        <v>331</v>
      </c>
      <c r="D19" s="36" t="s">
        <v>2803</v>
      </c>
      <c r="E19" s="36">
        <v>96</v>
      </c>
      <c r="F19" s="28">
        <v>43237</v>
      </c>
      <c r="G19" s="234" t="s">
        <v>2194</v>
      </c>
      <c r="H19" t="s">
        <v>2804</v>
      </c>
    </row>
    <row r="20" spans="1:8" x14ac:dyDescent="0.25">
      <c r="A20" s="158">
        <v>19</v>
      </c>
      <c r="B20" s="158" t="s">
        <v>1255</v>
      </c>
      <c r="C20" s="225">
        <v>131</v>
      </c>
      <c r="D20" s="36" t="s">
        <v>2797</v>
      </c>
      <c r="E20" s="36">
        <v>92</v>
      </c>
      <c r="F20" s="28">
        <v>43223</v>
      </c>
      <c r="G20" s="256" t="s">
        <v>1846</v>
      </c>
    </row>
    <row r="21" spans="1:8" x14ac:dyDescent="0.25">
      <c r="A21" s="158">
        <v>20</v>
      </c>
      <c r="B21" s="158" t="s">
        <v>551</v>
      </c>
      <c r="C21" s="225">
        <v>831</v>
      </c>
      <c r="D21" s="36" t="s">
        <v>2802</v>
      </c>
      <c r="E21" s="36">
        <v>95</v>
      </c>
      <c r="F21" s="28">
        <v>43235</v>
      </c>
      <c r="G21" s="256" t="s">
        <v>1846</v>
      </c>
    </row>
    <row r="22" spans="1:8" x14ac:dyDescent="0.25">
      <c r="A22" s="158">
        <v>21</v>
      </c>
      <c r="B22" s="158" t="s">
        <v>943</v>
      </c>
      <c r="C22" s="225">
        <v>842</v>
      </c>
      <c r="D22" s="36" t="s">
        <v>2810</v>
      </c>
      <c r="E22" s="36">
        <v>97</v>
      </c>
      <c r="F22" s="28">
        <v>43237</v>
      </c>
      <c r="G22" s="234" t="s">
        <v>2194</v>
      </c>
    </row>
    <row r="23" spans="1:8" x14ac:dyDescent="0.25">
      <c r="A23" s="158">
        <v>22</v>
      </c>
      <c r="B23" s="158" t="s">
        <v>519</v>
      </c>
      <c r="C23" s="225">
        <v>731</v>
      </c>
      <c r="D23" s="36" t="s">
        <v>2812</v>
      </c>
      <c r="E23" s="36">
        <v>98</v>
      </c>
      <c r="F23" s="28">
        <v>43238</v>
      </c>
      <c r="G23" s="256" t="s">
        <v>1846</v>
      </c>
    </row>
    <row r="24" spans="1:8" x14ac:dyDescent="0.25">
      <c r="A24" s="158">
        <v>23</v>
      </c>
      <c r="B24" s="158" t="s">
        <v>368</v>
      </c>
      <c r="C24" s="225">
        <v>321</v>
      </c>
      <c r="D24" s="36" t="s">
        <v>2816</v>
      </c>
      <c r="E24" s="36">
        <v>104</v>
      </c>
      <c r="F24" s="28">
        <v>43244</v>
      </c>
      <c r="G24" s="256" t="s">
        <v>1846</v>
      </c>
    </row>
    <row r="25" spans="1:8" x14ac:dyDescent="0.25">
      <c r="A25" s="158">
        <v>24</v>
      </c>
      <c r="B25" s="158" t="s">
        <v>2834</v>
      </c>
      <c r="C25" s="225">
        <v>11</v>
      </c>
      <c r="D25" s="36" t="s">
        <v>2835</v>
      </c>
      <c r="E25" s="36">
        <v>126</v>
      </c>
      <c r="F25" s="28">
        <v>43277</v>
      </c>
      <c r="G25" s="256" t="s">
        <v>1846</v>
      </c>
    </row>
    <row r="26" spans="1:8" x14ac:dyDescent="0.25">
      <c r="A26" s="158">
        <v>25</v>
      </c>
      <c r="B26" s="158" t="s">
        <v>2841</v>
      </c>
      <c r="C26" s="225" t="s">
        <v>2487</v>
      </c>
      <c r="D26" s="36" t="s">
        <v>2842</v>
      </c>
      <c r="E26" s="36">
        <v>131</v>
      </c>
      <c r="F26" s="28">
        <v>43279</v>
      </c>
      <c r="G26" s="234" t="s">
        <v>2843</v>
      </c>
    </row>
    <row r="27" spans="1:8" x14ac:dyDescent="0.25">
      <c r="A27" s="158">
        <v>26</v>
      </c>
      <c r="B27" s="158" t="s">
        <v>2949</v>
      </c>
      <c r="C27" s="225">
        <v>541</v>
      </c>
      <c r="D27" s="36" t="s">
        <v>2118</v>
      </c>
      <c r="E27" s="36">
        <v>169</v>
      </c>
      <c r="F27" s="28">
        <v>43340</v>
      </c>
      <c r="G27" s="256" t="s">
        <v>2950</v>
      </c>
    </row>
    <row r="28" spans="1:8" x14ac:dyDescent="0.25">
      <c r="A28" s="158">
        <v>27</v>
      </c>
      <c r="B28" s="158" t="s">
        <v>2951</v>
      </c>
      <c r="C28" s="225">
        <v>821</v>
      </c>
      <c r="D28" s="36" t="s">
        <v>2118</v>
      </c>
      <c r="E28" s="36">
        <v>187</v>
      </c>
      <c r="F28" s="28">
        <v>43342</v>
      </c>
      <c r="G28" s="256" t="s">
        <v>2950</v>
      </c>
    </row>
    <row r="29" spans="1:8" x14ac:dyDescent="0.25">
      <c r="A29" s="158">
        <v>28</v>
      </c>
      <c r="B29" s="158" t="s">
        <v>573</v>
      </c>
      <c r="C29" s="225">
        <v>931</v>
      </c>
      <c r="D29" s="36" t="s">
        <v>2952</v>
      </c>
      <c r="E29" s="36">
        <v>188</v>
      </c>
      <c r="F29" s="28">
        <v>43342</v>
      </c>
      <c r="G29" s="256" t="s">
        <v>2950</v>
      </c>
    </row>
    <row r="30" spans="1:8" x14ac:dyDescent="0.25">
      <c r="A30" s="104">
        <v>29</v>
      </c>
      <c r="B30" s="104" t="s">
        <v>3036</v>
      </c>
      <c r="C30" s="240" t="s">
        <v>2175</v>
      </c>
      <c r="D30" s="181" t="s">
        <v>3037</v>
      </c>
      <c r="E30" s="181">
        <v>247</v>
      </c>
      <c r="F30" s="182">
        <v>43360</v>
      </c>
      <c r="G30" s="281" t="s">
        <v>2950</v>
      </c>
    </row>
    <row r="31" spans="1:8" x14ac:dyDescent="0.25">
      <c r="A31" s="158">
        <v>30</v>
      </c>
      <c r="B31" s="158" t="s">
        <v>3047</v>
      </c>
      <c r="C31" s="225">
        <v>521</v>
      </c>
      <c r="D31" s="36" t="s">
        <v>2952</v>
      </c>
      <c r="E31" s="36">
        <v>255</v>
      </c>
      <c r="F31" s="28">
        <v>43362</v>
      </c>
      <c r="G31" s="256" t="s">
        <v>2950</v>
      </c>
    </row>
    <row r="32" spans="1:8" x14ac:dyDescent="0.25">
      <c r="A32" s="158">
        <v>31</v>
      </c>
      <c r="B32" s="158" t="s">
        <v>3074</v>
      </c>
      <c r="C32" s="225">
        <v>421</v>
      </c>
      <c r="D32" s="36" t="s">
        <v>3075</v>
      </c>
      <c r="E32" s="36">
        <v>271</v>
      </c>
      <c r="F32" s="28">
        <v>43369</v>
      </c>
      <c r="G32" s="256" t="s">
        <v>2950</v>
      </c>
    </row>
    <row r="33" spans="1:7" x14ac:dyDescent="0.25">
      <c r="A33" s="158">
        <v>32</v>
      </c>
      <c r="B33" s="158" t="s">
        <v>280</v>
      </c>
      <c r="C33" s="225">
        <v>531</v>
      </c>
      <c r="D33" s="36" t="s">
        <v>3076</v>
      </c>
      <c r="E33" s="36">
        <v>268</v>
      </c>
      <c r="F33" s="28">
        <v>43369</v>
      </c>
      <c r="G33" s="256" t="s">
        <v>2950</v>
      </c>
    </row>
    <row r="34" spans="1:7" x14ac:dyDescent="0.25">
      <c r="A34" s="158">
        <v>33</v>
      </c>
      <c r="B34" s="8" t="s">
        <v>3355</v>
      </c>
      <c r="C34" s="290" t="s">
        <v>3356</v>
      </c>
      <c r="D34" s="123" t="s">
        <v>3357</v>
      </c>
      <c r="E34" s="123">
        <v>280</v>
      </c>
      <c r="F34" s="124">
        <v>43374</v>
      </c>
      <c r="G34" s="123" t="s">
        <v>2950</v>
      </c>
    </row>
    <row r="35" spans="1:7" x14ac:dyDescent="0.25">
      <c r="A35" s="158">
        <v>34</v>
      </c>
      <c r="B35" s="158" t="s">
        <v>3101</v>
      </c>
      <c r="C35" s="225">
        <v>831</v>
      </c>
      <c r="D35" s="36" t="s">
        <v>3102</v>
      </c>
      <c r="E35" s="36">
        <v>287</v>
      </c>
      <c r="F35" s="28">
        <v>43377</v>
      </c>
      <c r="G35" s="256" t="s">
        <v>2950</v>
      </c>
    </row>
    <row r="36" spans="1:7" x14ac:dyDescent="0.25">
      <c r="A36" s="158">
        <v>35</v>
      </c>
      <c r="B36" s="158" t="s">
        <v>3105</v>
      </c>
      <c r="C36" s="225">
        <v>821</v>
      </c>
      <c r="D36" s="36" t="s">
        <v>3106</v>
      </c>
      <c r="E36" s="36">
        <v>290</v>
      </c>
      <c r="F36" s="28">
        <v>43378</v>
      </c>
      <c r="G36" s="256" t="s">
        <v>2950</v>
      </c>
    </row>
    <row r="37" spans="1:7" x14ac:dyDescent="0.25">
      <c r="A37" s="158">
        <v>36</v>
      </c>
      <c r="B37" s="158" t="s">
        <v>682</v>
      </c>
      <c r="C37" s="225">
        <v>341</v>
      </c>
      <c r="D37" s="36" t="s">
        <v>3113</v>
      </c>
      <c r="E37" s="36">
        <v>295</v>
      </c>
      <c r="F37" s="28">
        <v>43389</v>
      </c>
      <c r="G37" s="256" t="s">
        <v>2950</v>
      </c>
    </row>
    <row r="38" spans="1:7" x14ac:dyDescent="0.25">
      <c r="A38" s="158">
        <v>37</v>
      </c>
      <c r="B38" s="158" t="s">
        <v>230</v>
      </c>
      <c r="C38" s="225">
        <v>631</v>
      </c>
      <c r="D38" s="36" t="s">
        <v>2952</v>
      </c>
      <c r="E38" s="36">
        <v>296</v>
      </c>
      <c r="F38" s="28">
        <v>43389</v>
      </c>
      <c r="G38" s="256" t="s">
        <v>2950</v>
      </c>
    </row>
    <row r="39" spans="1:7" x14ac:dyDescent="0.25">
      <c r="A39" s="158">
        <v>38</v>
      </c>
      <c r="B39" s="158" t="s">
        <v>3117</v>
      </c>
      <c r="C39" s="225">
        <v>422</v>
      </c>
      <c r="D39" s="36" t="s">
        <v>2952</v>
      </c>
      <c r="E39" s="36">
        <v>298</v>
      </c>
      <c r="F39" s="28">
        <v>43390</v>
      </c>
      <c r="G39" s="234" t="s">
        <v>2843</v>
      </c>
    </row>
    <row r="40" spans="1:7" x14ac:dyDescent="0.25">
      <c r="A40" s="158">
        <v>39</v>
      </c>
      <c r="B40" s="158" t="s">
        <v>2550</v>
      </c>
      <c r="C40" s="225">
        <v>521</v>
      </c>
      <c r="D40" s="36" t="s">
        <v>2952</v>
      </c>
      <c r="E40" s="36">
        <v>314</v>
      </c>
      <c r="F40" s="28">
        <v>43404</v>
      </c>
      <c r="G40" s="256" t="s">
        <v>2950</v>
      </c>
    </row>
    <row r="41" spans="1:7" x14ac:dyDescent="0.25">
      <c r="A41" s="158">
        <v>40</v>
      </c>
      <c r="B41" s="158" t="s">
        <v>3139</v>
      </c>
      <c r="C41" s="225">
        <v>712</v>
      </c>
      <c r="D41" s="36" t="s">
        <v>3140</v>
      </c>
      <c r="E41" s="36">
        <v>320</v>
      </c>
      <c r="F41" s="28">
        <v>43411</v>
      </c>
      <c r="G41" s="234" t="s">
        <v>2843</v>
      </c>
    </row>
    <row r="42" spans="1:7" x14ac:dyDescent="0.25">
      <c r="A42" s="158">
        <v>41</v>
      </c>
      <c r="B42" s="158" t="s">
        <v>214</v>
      </c>
      <c r="C42" s="225">
        <v>631</v>
      </c>
      <c r="D42" s="36" t="s">
        <v>2952</v>
      </c>
      <c r="E42" s="36">
        <v>300</v>
      </c>
      <c r="F42" s="28">
        <v>43391</v>
      </c>
      <c r="G42" s="256" t="s">
        <v>2950</v>
      </c>
    </row>
    <row r="43" spans="1:7" x14ac:dyDescent="0.25">
      <c r="A43" s="158">
        <v>42</v>
      </c>
      <c r="B43" s="158" t="s">
        <v>3141</v>
      </c>
      <c r="C43" s="225">
        <v>21</v>
      </c>
      <c r="D43" s="36" t="s">
        <v>2952</v>
      </c>
      <c r="E43" s="36">
        <v>301</v>
      </c>
      <c r="F43" s="28">
        <v>43391</v>
      </c>
      <c r="G43" s="256" t="s">
        <v>2950</v>
      </c>
    </row>
    <row r="44" spans="1:7" x14ac:dyDescent="0.25">
      <c r="A44" s="158">
        <v>43</v>
      </c>
      <c r="B44" s="158" t="s">
        <v>3143</v>
      </c>
      <c r="C44" s="225">
        <v>511</v>
      </c>
      <c r="D44" s="36" t="s">
        <v>2952</v>
      </c>
      <c r="E44" s="36">
        <v>321</v>
      </c>
      <c r="F44" s="28">
        <v>43413</v>
      </c>
      <c r="G44" s="225" t="s">
        <v>2950</v>
      </c>
    </row>
    <row r="45" spans="1:7" x14ac:dyDescent="0.25">
      <c r="A45" s="158">
        <v>44</v>
      </c>
      <c r="B45" s="158" t="s">
        <v>3144</v>
      </c>
      <c r="C45" s="225">
        <v>931</v>
      </c>
      <c r="D45" s="36" t="s">
        <v>2952</v>
      </c>
      <c r="E45" s="36">
        <v>322</v>
      </c>
      <c r="F45" s="28">
        <v>43416</v>
      </c>
      <c r="G45" s="256" t="s">
        <v>2950</v>
      </c>
    </row>
    <row r="46" spans="1:7" x14ac:dyDescent="0.25">
      <c r="A46" s="158">
        <v>45</v>
      </c>
      <c r="B46" s="158" t="s">
        <v>3150</v>
      </c>
      <c r="C46" s="225">
        <v>342</v>
      </c>
      <c r="D46" s="36" t="s">
        <v>2952</v>
      </c>
      <c r="E46" s="36">
        <v>328</v>
      </c>
      <c r="F46" s="28">
        <v>43417</v>
      </c>
      <c r="G46" s="225" t="s">
        <v>2950</v>
      </c>
    </row>
    <row r="47" spans="1:7" x14ac:dyDescent="0.25">
      <c r="A47" s="158">
        <v>46</v>
      </c>
      <c r="B47" s="158" t="s">
        <v>3154</v>
      </c>
      <c r="C47" s="225">
        <v>931</v>
      </c>
      <c r="D47" s="36" t="s">
        <v>2952</v>
      </c>
      <c r="E47" s="36">
        <v>337</v>
      </c>
      <c r="F47" s="28">
        <v>43419</v>
      </c>
      <c r="G47" s="256" t="s">
        <v>2950</v>
      </c>
    </row>
    <row r="48" spans="1:7" x14ac:dyDescent="0.25">
      <c r="A48" s="158">
        <v>47</v>
      </c>
      <c r="B48" s="158" t="s">
        <v>272</v>
      </c>
      <c r="C48" s="225">
        <v>531</v>
      </c>
      <c r="D48" s="36" t="s">
        <v>2952</v>
      </c>
      <c r="E48" s="36">
        <v>335</v>
      </c>
      <c r="F48" s="28">
        <v>43419</v>
      </c>
      <c r="G48" s="256" t="s">
        <v>2950</v>
      </c>
    </row>
    <row r="49" spans="1:7" x14ac:dyDescent="0.25">
      <c r="A49" s="158">
        <v>48</v>
      </c>
      <c r="B49" s="158" t="s">
        <v>3166</v>
      </c>
      <c r="C49" s="225">
        <v>931</v>
      </c>
      <c r="D49" s="36" t="s">
        <v>2952</v>
      </c>
      <c r="E49" s="36">
        <v>346</v>
      </c>
      <c r="F49" s="28">
        <v>43426</v>
      </c>
      <c r="G49" s="225" t="s">
        <v>2950</v>
      </c>
    </row>
    <row r="50" spans="1:7" x14ac:dyDescent="0.25">
      <c r="A50" s="158">
        <v>49</v>
      </c>
      <c r="B50" s="158" t="s">
        <v>3167</v>
      </c>
      <c r="C50" s="225">
        <v>921</v>
      </c>
      <c r="D50" s="36" t="s">
        <v>2952</v>
      </c>
      <c r="E50" s="36">
        <v>342</v>
      </c>
      <c r="F50" s="28">
        <v>43423</v>
      </c>
      <c r="G50" s="256" t="s">
        <v>2950</v>
      </c>
    </row>
    <row r="51" spans="1:7" x14ac:dyDescent="0.25">
      <c r="A51" s="158">
        <v>50</v>
      </c>
      <c r="B51" s="158" t="s">
        <v>3184</v>
      </c>
      <c r="C51" s="225">
        <v>521</v>
      </c>
      <c r="D51" s="36" t="s">
        <v>2952</v>
      </c>
      <c r="E51" s="36">
        <v>353</v>
      </c>
      <c r="F51" s="28">
        <v>43431</v>
      </c>
      <c r="G51" s="225" t="s">
        <v>2950</v>
      </c>
    </row>
    <row r="52" spans="1:7" x14ac:dyDescent="0.25">
      <c r="A52" s="158">
        <v>51</v>
      </c>
      <c r="B52" s="158" t="s">
        <v>3194</v>
      </c>
      <c r="C52" s="225">
        <v>732</v>
      </c>
      <c r="D52" s="36" t="s">
        <v>2952</v>
      </c>
      <c r="E52" s="36">
        <v>358</v>
      </c>
      <c r="F52" s="28">
        <v>43434</v>
      </c>
      <c r="G52" s="256" t="s">
        <v>2950</v>
      </c>
    </row>
    <row r="53" spans="1:7" x14ac:dyDescent="0.25">
      <c r="A53" s="158"/>
      <c r="B53" s="158"/>
      <c r="C53" s="225"/>
      <c r="D53" s="36"/>
      <c r="E53" s="36"/>
      <c r="F53" s="28"/>
      <c r="G53" s="256"/>
    </row>
    <row r="54" spans="1:7" x14ac:dyDescent="0.25">
      <c r="A54" s="158"/>
      <c r="B54" s="158"/>
      <c r="C54" s="225"/>
      <c r="D54" s="36"/>
      <c r="E54" s="36"/>
      <c r="F54" s="28"/>
      <c r="G54" s="234"/>
    </row>
  </sheetData>
  <pageMargins left="0.7" right="0.7" top="0.75" bottom="0.75" header="0.3" footer="0.3"/>
  <pageSetup paperSize="9" scale="5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31"/>
  <sheetViews>
    <sheetView workbookViewId="0">
      <selection activeCell="J27" sqref="J26:J27"/>
    </sheetView>
  </sheetViews>
  <sheetFormatPr defaultRowHeight="15" x14ac:dyDescent="0.25"/>
  <cols>
    <col min="1" max="1" width="6.28515625" customWidth="1"/>
    <col min="2" max="2" width="38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35</v>
      </c>
      <c r="C2" s="123">
        <v>221</v>
      </c>
      <c r="D2" s="123" t="s">
        <v>37</v>
      </c>
      <c r="E2" s="123">
        <v>41</v>
      </c>
      <c r="F2" s="124">
        <v>42415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722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43</v>
      </c>
      <c r="C4" s="123">
        <v>731</v>
      </c>
      <c r="D4" s="123" t="s">
        <v>44</v>
      </c>
      <c r="E4" s="123">
        <v>60</v>
      </c>
      <c r="F4" s="124">
        <v>42461</v>
      </c>
      <c r="G4" s="123" t="s">
        <v>1846</v>
      </c>
    </row>
    <row r="5" spans="1:7" x14ac:dyDescent="0.25">
      <c r="A5" s="6">
        <v>4</v>
      </c>
      <c r="B5" s="6" t="s">
        <v>540</v>
      </c>
      <c r="C5" s="123">
        <v>721</v>
      </c>
      <c r="D5" s="123" t="s">
        <v>1725</v>
      </c>
      <c r="E5" s="123">
        <v>280</v>
      </c>
      <c r="F5" s="124">
        <v>42668</v>
      </c>
      <c r="G5" s="126" t="s">
        <v>1845</v>
      </c>
    </row>
    <row r="6" spans="1:7" x14ac:dyDescent="0.25">
      <c r="A6" s="6">
        <v>5</v>
      </c>
      <c r="B6" s="6" t="s">
        <v>48</v>
      </c>
      <c r="C6" s="123">
        <v>741</v>
      </c>
      <c r="D6" s="123" t="s">
        <v>1843</v>
      </c>
      <c r="E6" s="123">
        <v>273</v>
      </c>
      <c r="F6" s="124">
        <v>42660</v>
      </c>
      <c r="G6" s="123" t="s">
        <v>1846</v>
      </c>
    </row>
    <row r="7" spans="1:7" x14ac:dyDescent="0.25">
      <c r="A7" s="6">
        <v>6</v>
      </c>
      <c r="B7" s="6" t="s">
        <v>50</v>
      </c>
      <c r="C7" s="123">
        <v>742</v>
      </c>
      <c r="D7" s="123" t="s">
        <v>51</v>
      </c>
      <c r="E7" s="123">
        <v>87</v>
      </c>
      <c r="F7" s="124">
        <v>42517</v>
      </c>
      <c r="G7" s="123" t="s">
        <v>1846</v>
      </c>
    </row>
    <row r="8" spans="1:7" x14ac:dyDescent="0.25">
      <c r="A8" s="6">
        <v>7</v>
      </c>
      <c r="B8" s="6" t="s">
        <v>54</v>
      </c>
      <c r="C8" s="123">
        <v>111</v>
      </c>
      <c r="D8" s="123" t="s">
        <v>44</v>
      </c>
      <c r="E8" s="123">
        <v>70</v>
      </c>
      <c r="F8" s="124">
        <v>42475</v>
      </c>
      <c r="G8" s="123" t="s">
        <v>1846</v>
      </c>
    </row>
    <row r="9" spans="1:7" x14ac:dyDescent="0.25">
      <c r="A9" s="6">
        <v>8</v>
      </c>
      <c r="B9" s="6" t="s">
        <v>15</v>
      </c>
      <c r="C9" s="123">
        <v>841</v>
      </c>
      <c r="D9" s="123" t="s">
        <v>62</v>
      </c>
      <c r="E9" s="123">
        <v>113</v>
      </c>
      <c r="F9" s="124">
        <v>42591</v>
      </c>
      <c r="G9" s="123" t="s">
        <v>1846</v>
      </c>
    </row>
    <row r="10" spans="1:7" x14ac:dyDescent="0.25">
      <c r="A10" s="6">
        <v>9</v>
      </c>
      <c r="B10" s="6" t="s">
        <v>64</v>
      </c>
      <c r="C10" s="123">
        <v>331</v>
      </c>
      <c r="D10" s="123" t="s">
        <v>65</v>
      </c>
      <c r="E10" s="123">
        <v>278</v>
      </c>
      <c r="F10" s="124">
        <v>42325</v>
      </c>
      <c r="G10" s="123" t="s">
        <v>1846</v>
      </c>
    </row>
    <row r="11" spans="1:7" x14ac:dyDescent="0.25">
      <c r="A11" s="6">
        <v>10</v>
      </c>
      <c r="B11" s="6" t="s">
        <v>66</v>
      </c>
      <c r="C11" s="123">
        <v>731</v>
      </c>
      <c r="D11" s="123" t="s">
        <v>67</v>
      </c>
      <c r="E11" s="123">
        <v>297</v>
      </c>
      <c r="F11" s="124">
        <v>42349</v>
      </c>
      <c r="G11" s="123" t="s">
        <v>1846</v>
      </c>
    </row>
    <row r="12" spans="1:7" x14ac:dyDescent="0.25">
      <c r="A12" s="6">
        <v>11</v>
      </c>
      <c r="B12" s="6" t="s">
        <v>853</v>
      </c>
      <c r="C12" s="123">
        <v>521</v>
      </c>
      <c r="D12" s="123" t="s">
        <v>1725</v>
      </c>
      <c r="E12" s="123">
        <v>219</v>
      </c>
      <c r="F12" s="124">
        <v>42620</v>
      </c>
      <c r="G12" s="123" t="s">
        <v>1846</v>
      </c>
    </row>
    <row r="13" spans="1:7" x14ac:dyDescent="0.25">
      <c r="A13" s="6">
        <v>12</v>
      </c>
      <c r="B13" s="6" t="s">
        <v>68</v>
      </c>
      <c r="C13" s="123">
        <v>411</v>
      </c>
      <c r="D13" s="123" t="s">
        <v>51</v>
      </c>
      <c r="E13" s="123">
        <v>93</v>
      </c>
      <c r="F13" s="124">
        <v>42558</v>
      </c>
      <c r="G13" s="123" t="s">
        <v>1846</v>
      </c>
    </row>
    <row r="14" spans="1:7" x14ac:dyDescent="0.25">
      <c r="A14" s="125">
        <v>13</v>
      </c>
      <c r="B14" s="6" t="s">
        <v>400</v>
      </c>
      <c r="C14" s="123">
        <v>221</v>
      </c>
      <c r="D14" s="123" t="s">
        <v>1725</v>
      </c>
      <c r="E14" s="123">
        <v>203</v>
      </c>
      <c r="F14" s="124">
        <v>42614</v>
      </c>
      <c r="G14" s="123" t="s">
        <v>1846</v>
      </c>
    </row>
    <row r="15" spans="1:7" x14ac:dyDescent="0.25">
      <c r="A15" s="6">
        <v>14</v>
      </c>
      <c r="B15" s="6" t="s">
        <v>1856</v>
      </c>
      <c r="C15" s="123">
        <v>231</v>
      </c>
      <c r="D15" s="123" t="s">
        <v>1857</v>
      </c>
      <c r="E15" s="123" t="s">
        <v>1858</v>
      </c>
      <c r="F15" s="124">
        <v>42675</v>
      </c>
      <c r="G15" s="123" t="s">
        <v>1846</v>
      </c>
    </row>
    <row r="16" spans="1:7" x14ac:dyDescent="0.25">
      <c r="A16" s="6">
        <v>15</v>
      </c>
      <c r="B16" s="6" t="s">
        <v>91</v>
      </c>
      <c r="C16" s="123">
        <v>541</v>
      </c>
      <c r="D16" s="123" t="s">
        <v>92</v>
      </c>
      <c r="E16" s="123">
        <v>50</v>
      </c>
      <c r="F16" s="124">
        <v>42443</v>
      </c>
      <c r="G16" s="123" t="s">
        <v>1846</v>
      </c>
    </row>
    <row r="17" spans="1:7" x14ac:dyDescent="0.25">
      <c r="A17" s="6">
        <v>16</v>
      </c>
      <c r="B17" s="6" t="s">
        <v>93</v>
      </c>
      <c r="C17" s="123">
        <v>911</v>
      </c>
      <c r="D17" s="123" t="s">
        <v>40</v>
      </c>
      <c r="E17" s="123" t="s">
        <v>94</v>
      </c>
      <c r="F17" s="124">
        <v>42550</v>
      </c>
      <c r="G17" s="123" t="s">
        <v>1846</v>
      </c>
    </row>
    <row r="18" spans="1:7" x14ac:dyDescent="0.25">
      <c r="A18" s="6">
        <v>17</v>
      </c>
      <c r="B18" s="6" t="s">
        <v>1865</v>
      </c>
      <c r="C18" s="123">
        <v>221</v>
      </c>
      <c r="D18" s="123" t="s">
        <v>1727</v>
      </c>
      <c r="E18" s="123">
        <v>189</v>
      </c>
      <c r="F18" s="124">
        <v>42613</v>
      </c>
      <c r="G18" s="126" t="s">
        <v>1845</v>
      </c>
    </row>
    <row r="19" spans="1:7" x14ac:dyDescent="0.25">
      <c r="A19" s="6">
        <v>18</v>
      </c>
      <c r="B19" s="6" t="s">
        <v>105</v>
      </c>
      <c r="C19" s="123">
        <v>231</v>
      </c>
      <c r="D19" s="123" t="s">
        <v>106</v>
      </c>
      <c r="E19" s="123">
        <v>46</v>
      </c>
      <c r="F19" s="124">
        <v>42432</v>
      </c>
      <c r="G19" s="123" t="s">
        <v>1846</v>
      </c>
    </row>
    <row r="20" spans="1:7" x14ac:dyDescent="0.25">
      <c r="A20" s="6">
        <v>19</v>
      </c>
      <c r="B20" s="6" t="s">
        <v>107</v>
      </c>
      <c r="C20" s="123">
        <v>121</v>
      </c>
      <c r="D20" s="57" t="s">
        <v>1844</v>
      </c>
      <c r="E20" s="123"/>
      <c r="F20" s="124">
        <v>42298</v>
      </c>
      <c r="G20" s="123" t="s">
        <v>1846</v>
      </c>
    </row>
    <row r="21" spans="1:7" x14ac:dyDescent="0.25">
      <c r="A21" s="6">
        <v>20</v>
      </c>
      <c r="B21" s="6" t="s">
        <v>111</v>
      </c>
      <c r="C21" s="123">
        <v>731</v>
      </c>
      <c r="D21" s="123" t="s">
        <v>51</v>
      </c>
      <c r="E21" s="123">
        <v>6</v>
      </c>
      <c r="F21" s="124">
        <v>42380</v>
      </c>
      <c r="G21" s="123" t="s">
        <v>1846</v>
      </c>
    </row>
    <row r="22" spans="1:7" x14ac:dyDescent="0.25">
      <c r="A22" s="6">
        <v>21</v>
      </c>
      <c r="B22" s="6" t="s">
        <v>112</v>
      </c>
      <c r="C22" s="123">
        <v>111</v>
      </c>
      <c r="D22" s="123" t="s">
        <v>44</v>
      </c>
      <c r="E22" s="123">
        <v>58</v>
      </c>
      <c r="F22" s="124">
        <v>42452</v>
      </c>
      <c r="G22" s="123" t="s">
        <v>1846</v>
      </c>
    </row>
    <row r="23" spans="1:7" x14ac:dyDescent="0.25">
      <c r="A23" s="6">
        <v>22</v>
      </c>
      <c r="B23" s="6" t="s">
        <v>1819</v>
      </c>
      <c r="C23" s="3" t="s">
        <v>1449</v>
      </c>
      <c r="D23" s="6"/>
      <c r="E23" s="6"/>
      <c r="F23" s="6"/>
      <c r="G23" s="126" t="s">
        <v>1845</v>
      </c>
    </row>
    <row r="24" spans="1:7" x14ac:dyDescent="0.25">
      <c r="A24" s="6">
        <v>23</v>
      </c>
      <c r="B24" s="6" t="s">
        <v>1816</v>
      </c>
      <c r="C24" s="3" t="s">
        <v>1449</v>
      </c>
      <c r="D24" s="6"/>
      <c r="E24" s="6"/>
      <c r="F24" s="6"/>
      <c r="G24" s="126" t="s">
        <v>1845</v>
      </c>
    </row>
    <row r="25" spans="1:7" x14ac:dyDescent="0.25">
      <c r="A25" s="6">
        <v>24</v>
      </c>
      <c r="B25" s="6" t="s">
        <v>1820</v>
      </c>
      <c r="C25" s="3" t="s">
        <v>1449</v>
      </c>
      <c r="D25" s="6"/>
      <c r="E25" s="6"/>
      <c r="F25" s="6"/>
      <c r="G25" s="126" t="s">
        <v>1845</v>
      </c>
    </row>
    <row r="26" spans="1:7" x14ac:dyDescent="0.25">
      <c r="A26" s="6">
        <v>25</v>
      </c>
      <c r="B26" s="82" t="s">
        <v>1471</v>
      </c>
      <c r="C26" s="3" t="s">
        <v>1479</v>
      </c>
      <c r="D26" s="6"/>
      <c r="E26" s="6"/>
      <c r="F26" s="6"/>
      <c r="G26" s="126" t="s">
        <v>1845</v>
      </c>
    </row>
    <row r="27" spans="1:7" x14ac:dyDescent="0.25">
      <c r="A27" s="6">
        <v>26</v>
      </c>
      <c r="B27" s="6" t="s">
        <v>1821</v>
      </c>
      <c r="C27" s="3" t="s">
        <v>1488</v>
      </c>
      <c r="D27" s="6"/>
      <c r="E27" s="6"/>
      <c r="F27" s="6"/>
      <c r="G27" s="126" t="s">
        <v>1845</v>
      </c>
    </row>
    <row r="28" spans="1:7" x14ac:dyDescent="0.25">
      <c r="A28" s="6">
        <v>27</v>
      </c>
      <c r="B28" s="6" t="s">
        <v>1608</v>
      </c>
      <c r="C28" s="3" t="s">
        <v>1577</v>
      </c>
      <c r="D28" s="6"/>
      <c r="E28" s="6"/>
      <c r="F28" s="6"/>
      <c r="G28" s="126" t="s">
        <v>1845</v>
      </c>
    </row>
    <row r="29" spans="1:7" x14ac:dyDescent="0.25">
      <c r="A29" s="6">
        <v>28</v>
      </c>
      <c r="B29" s="6" t="s">
        <v>1783</v>
      </c>
      <c r="C29" s="3" t="s">
        <v>1398</v>
      </c>
      <c r="D29" s="85" t="s">
        <v>1850</v>
      </c>
      <c r="E29" s="85">
        <v>284</v>
      </c>
      <c r="F29" s="127">
        <v>42671</v>
      </c>
      <c r="G29" s="126" t="s">
        <v>1845</v>
      </c>
    </row>
    <row r="30" spans="1:7" x14ac:dyDescent="0.25">
      <c r="A30" s="6">
        <v>29</v>
      </c>
      <c r="B30" s="6" t="s">
        <v>669</v>
      </c>
      <c r="C30" s="86">
        <v>321</v>
      </c>
      <c r="D30" s="86" t="s">
        <v>1857</v>
      </c>
      <c r="E30" s="86">
        <v>285</v>
      </c>
      <c r="F30" s="87">
        <v>42675</v>
      </c>
      <c r="G30" s="123" t="s">
        <v>1846</v>
      </c>
    </row>
    <row r="31" spans="1:7" x14ac:dyDescent="0.25">
      <c r="A31" s="6">
        <v>30</v>
      </c>
      <c r="B31" s="6" t="s">
        <v>1862</v>
      </c>
      <c r="C31" s="86">
        <v>521</v>
      </c>
      <c r="D31" s="86" t="s">
        <v>1863</v>
      </c>
      <c r="E31" s="86">
        <v>288</v>
      </c>
      <c r="F31" s="87">
        <v>42676</v>
      </c>
      <c r="G31" s="123" t="s">
        <v>1846</v>
      </c>
    </row>
  </sheetData>
  <pageMargins left="0.7" right="0.7" top="0.75" bottom="0.75" header="0.3" footer="0.3"/>
  <pageSetup paperSize="9" scale="89" fitToHeight="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X248"/>
  <sheetViews>
    <sheetView zoomScaleNormal="100" workbookViewId="0">
      <pane ySplit="1" topLeftCell="A101" activePane="bottomLeft" state="frozen"/>
      <selection pane="bottomLeft" activeCell="E40" sqref="E4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4</v>
      </c>
      <c r="C3" s="274">
        <v>25</v>
      </c>
      <c r="D3" s="271"/>
      <c r="E3" s="3" t="s">
        <v>7</v>
      </c>
      <c r="F3" s="77">
        <f>C3+C9+C20+C30+C35+C40+C45+C50+C56+C65+C76+C85+C90</f>
        <v>325</v>
      </c>
      <c r="G3" s="24">
        <f>C5+C12+C23+C31+C36+C41+C46+C57+C68+C69+C78+C79+C87+C93</f>
        <v>312</v>
      </c>
      <c r="H3" s="24">
        <f>C6+C15+C26+C32+C37+C42+C47+C52+C58+C71+C72+C80+C88+C95</f>
        <v>224</v>
      </c>
      <c r="I3" s="24">
        <f>C7+C33+C38+C43+C48+C53+C59+C73+C82+C89+C98+C99</f>
        <v>172</v>
      </c>
      <c r="J3" s="170">
        <f>F3+G3+H3+I3</f>
        <v>1033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22</v>
      </c>
      <c r="D6" s="271">
        <v>4</v>
      </c>
      <c r="E6" s="5"/>
      <c r="F6" s="5">
        <f>B3+B9+B10+B11+B21+B22+B20+B30+B35+B40+B45+B50+B56+B65+B66+B67+B76+B77+B85+B90+B91+B86+B4+B92</f>
        <v>161</v>
      </c>
      <c r="G6" s="5">
        <f>B5+B12+B13+B14+B23+B24+B25+B31+B36+B41+B46+B51+B57+B68+B69+B70+B78+B87+B93+B94</f>
        <v>66</v>
      </c>
      <c r="H6" s="5">
        <f>B6+B15+B16+B17+B26+B27+B28+B32+B37+B42+B47+B52+B58+B71+B72+B80+B81+B88+B95+B96</f>
        <v>30</v>
      </c>
      <c r="I6" s="5">
        <f>B7+B33+B38+B43+B48+B53+B59+B73+B82+B83+B89+B98+B99+B100</f>
        <v>5</v>
      </c>
      <c r="J6" s="94">
        <f>SUM(F6+G6+H6+I6)</f>
        <v>262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7</v>
      </c>
      <c r="G9" s="5">
        <f>D5+D12+D13+D14+D23+D24+D31+D36+D41+D46+D51+D57+D68+D69+D70+D78+D79+D87+D93+D94</f>
        <v>19</v>
      </c>
      <c r="H9" s="5">
        <f>D6+D15+D16+D17+D26+D27+D28+D32+D37+D42+D47+D52+D58+D71+D72+D80+D81+D88+D95+D96</f>
        <v>23</v>
      </c>
      <c r="I9" s="5">
        <f>D7+D33+D38+D43+D48+D53+D59+D73+D82+D83+D89+D98+D99+D100</f>
        <v>5</v>
      </c>
      <c r="J9" s="94">
        <f>SUM(F9+G9+H9+I9)</f>
        <v>54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1349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24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493</v>
      </c>
      <c r="G15" s="5">
        <f>SUM(G3+G6+G9)</f>
        <v>397</v>
      </c>
      <c r="H15" s="5">
        <f>SUM(H3+H6+H9)</f>
        <v>277</v>
      </c>
      <c r="I15" s="5">
        <f>SUM(I3+I6+I9)</f>
        <v>182</v>
      </c>
      <c r="J15" s="94">
        <f>SUM(F15+G15+H15+I15)</f>
        <v>1349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29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23</v>
      </c>
      <c r="D23" s="271">
        <v>2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25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22</v>
      </c>
      <c r="D31" s="271">
        <v>1</v>
      </c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2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13</v>
      </c>
      <c r="D37" s="271">
        <v>3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2839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8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20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5</v>
      </c>
      <c r="C56" s="271">
        <v>25</v>
      </c>
      <c r="D56" s="271">
        <v>1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23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20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26</v>
      </c>
      <c r="D65" s="271">
        <v>1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20</v>
      </c>
      <c r="D71" s="271">
        <v>1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3</v>
      </c>
      <c r="C76" s="271">
        <v>25</v>
      </c>
      <c r="D76" s="271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25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20</v>
      </c>
      <c r="D80" s="271">
        <v>3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20</v>
      </c>
      <c r="D82" s="271">
        <v>2</v>
      </c>
      <c r="E82" s="135" t="s">
        <v>2811</v>
      </c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17</v>
      </c>
      <c r="D88" s="271">
        <v>5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32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29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1</v>
      </c>
      <c r="C99" s="271">
        <v>21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262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1033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54</v>
      </c>
      <c r="E102" s="165"/>
      <c r="F102" s="176"/>
      <c r="G102" s="165"/>
      <c r="H102" s="165"/>
      <c r="I102" s="165"/>
      <c r="J102" s="176">
        <f>B102+C102+D102</f>
        <v>1349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19</v>
      </c>
      <c r="C116" s="278"/>
      <c r="D116" s="165"/>
      <c r="E116" s="165"/>
      <c r="F116" s="165">
        <f>C115+C131</f>
        <v>30</v>
      </c>
      <c r="G116" s="165">
        <f>C118+C134</f>
        <v>27</v>
      </c>
      <c r="H116" s="165">
        <f>C120+C135</f>
        <v>27</v>
      </c>
      <c r="I116" s="165">
        <f>C123</f>
        <v>15</v>
      </c>
      <c r="J116" s="176">
        <f>F116+G116+H116+I116</f>
        <v>99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31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97</v>
      </c>
      <c r="G118" s="165">
        <f>B119+B134+B140</f>
        <v>56</v>
      </c>
      <c r="H118" s="165">
        <f>B121+B122+B135+B141</f>
        <v>58</v>
      </c>
      <c r="I118" s="165">
        <f>B124+B125+B142</f>
        <v>45</v>
      </c>
      <c r="J118" s="176">
        <f>F118+G118+H118+I118</f>
        <v>256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127</v>
      </c>
      <c r="G122" s="96">
        <f>G116+G118+G120</f>
        <v>85</v>
      </c>
      <c r="H122" s="96">
        <f>H116+H118+H120</f>
        <v>85</v>
      </c>
      <c r="I122" s="96">
        <f>I116+I118+I120</f>
        <v>60</v>
      </c>
      <c r="J122" s="167">
        <f>J116+J118+J120</f>
        <v>357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7</v>
      </c>
      <c r="C134" s="163">
        <v>13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17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18</v>
      </c>
      <c r="C140" s="163"/>
      <c r="D140" s="5">
        <v>1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256</v>
      </c>
      <c r="C145" s="179">
        <f>SUM(C115:C143)</f>
        <v>99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357</v>
      </c>
    </row>
    <row r="146" spans="1:16" ht="15.75" thickTop="1" x14ac:dyDescent="0.25">
      <c r="A146" s="24" t="s">
        <v>1802</v>
      </c>
      <c r="B146" s="24">
        <f>B145+B102</f>
        <v>518</v>
      </c>
      <c r="C146" s="24">
        <f>C102+C145</f>
        <v>1132</v>
      </c>
      <c r="D146" s="24">
        <f>D102+D145</f>
        <v>56</v>
      </c>
      <c r="E146" s="24"/>
      <c r="F146" s="24"/>
      <c r="G146" s="24"/>
      <c r="H146" s="24"/>
      <c r="I146" s="24"/>
      <c r="J146" s="24">
        <f>J145+J102</f>
        <v>1706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3209</v>
      </c>
      <c r="E152" t="s">
        <v>3196</v>
      </c>
      <c r="K152" s="253"/>
      <c r="O152" t="s">
        <v>3199</v>
      </c>
      <c r="P152" s="253"/>
    </row>
    <row r="153" spans="1:16" x14ac:dyDescent="0.25">
      <c r="A153" s="258"/>
      <c r="E153" t="s">
        <v>3207</v>
      </c>
      <c r="O153" s="253"/>
      <c r="P153" s="253"/>
    </row>
    <row r="154" spans="1:16" x14ac:dyDescent="0.25">
      <c r="E154" t="s">
        <v>3208</v>
      </c>
    </row>
    <row r="155" spans="1:16" x14ac:dyDescent="0.25">
      <c r="E155" t="s">
        <v>3213</v>
      </c>
    </row>
    <row r="157" spans="1:16" x14ac:dyDescent="0.25">
      <c r="A157" s="253"/>
    </row>
    <row r="164" spans="1:21" ht="16.149999999999999" customHeight="1" x14ac:dyDescent="0.25"/>
    <row r="165" spans="1:21" ht="16.149999999999999" customHeight="1" x14ac:dyDescent="0.25"/>
    <row r="166" spans="1:21" ht="16.149999999999999" customHeight="1" x14ac:dyDescent="0.25"/>
    <row r="169" spans="1:21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21" x14ac:dyDescent="0.25">
      <c r="A170" s="253"/>
      <c r="B170" s="253"/>
      <c r="C170" s="253"/>
      <c r="D170" s="253"/>
      <c r="E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</row>
    <row r="173" spans="1:21" x14ac:dyDescent="0.25">
      <c r="A173" s="253"/>
      <c r="B173" s="253"/>
      <c r="C173" s="253"/>
      <c r="D173" s="253"/>
      <c r="E173" s="253"/>
      <c r="U173" t="s">
        <v>3158</v>
      </c>
    </row>
    <row r="174" spans="1:21" x14ac:dyDescent="0.25">
      <c r="A174" s="253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77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09" spans="1:15" x14ac:dyDescent="0.25">
      <c r="A209" s="253"/>
      <c r="B209" s="253"/>
      <c r="C209" s="253"/>
      <c r="D209" s="253"/>
      <c r="E209" s="253"/>
    </row>
    <row r="211" spans="1:15" x14ac:dyDescent="0.25">
      <c r="A211" s="252" t="s">
        <v>2573</v>
      </c>
      <c r="E211" s="252" t="s">
        <v>2573</v>
      </c>
      <c r="K211" s="252" t="s">
        <v>2573</v>
      </c>
      <c r="O211" s="252" t="s">
        <v>2573</v>
      </c>
    </row>
    <row r="212" spans="1:15" x14ac:dyDescent="0.25">
      <c r="A212" s="253" t="s">
        <v>3201</v>
      </c>
      <c r="O212" s="252"/>
    </row>
    <row r="213" spans="1:15" x14ac:dyDescent="0.25">
      <c r="A213" s="279" t="s">
        <v>3205</v>
      </c>
      <c r="B213" s="166"/>
    </row>
    <row r="214" spans="1:15" x14ac:dyDescent="0.25">
      <c r="A214" s="253" t="s">
        <v>3210</v>
      </c>
    </row>
    <row r="215" spans="1:15" x14ac:dyDescent="0.25">
      <c r="A215" t="s">
        <v>3211</v>
      </c>
    </row>
    <row r="216" spans="1:15" x14ac:dyDescent="0.25">
      <c r="A216" t="s">
        <v>3212</v>
      </c>
    </row>
    <row r="225" spans="1:15" x14ac:dyDescent="0.25">
      <c r="A225" s="252" t="s">
        <v>2574</v>
      </c>
      <c r="E225" s="252" t="s">
        <v>2574</v>
      </c>
      <c r="K225" s="252" t="s">
        <v>2574</v>
      </c>
      <c r="O225" s="252" t="s">
        <v>2574</v>
      </c>
    </row>
    <row r="226" spans="1:15" x14ac:dyDescent="0.25">
      <c r="K226" s="252"/>
      <c r="O226" s="252"/>
    </row>
    <row r="227" spans="1:15" x14ac:dyDescent="0.25"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E231" s="253"/>
      <c r="K231" s="252"/>
      <c r="O231" s="252"/>
    </row>
    <row r="232" spans="1:15" x14ac:dyDescent="0.25">
      <c r="O232" s="252"/>
    </row>
    <row r="233" spans="1:15" x14ac:dyDescent="0.25">
      <c r="E233" s="277"/>
    </row>
    <row r="234" spans="1:15" x14ac:dyDescent="0.25">
      <c r="E234" s="277"/>
    </row>
    <row r="237" spans="1:15" x14ac:dyDescent="0.25">
      <c r="A237" s="252" t="s">
        <v>2587</v>
      </c>
      <c r="E237" s="252" t="s">
        <v>2587</v>
      </c>
    </row>
    <row r="239" spans="1:15" x14ac:dyDescent="0.25">
      <c r="A239" s="253"/>
      <c r="B239" s="253"/>
      <c r="K239" s="252" t="s">
        <v>2587</v>
      </c>
      <c r="O239" s="252" t="s">
        <v>2587</v>
      </c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A246" s="253"/>
      <c r="B246" s="253"/>
    </row>
    <row r="247" spans="1:2" x14ac:dyDescent="0.25">
      <c r="A247" s="253"/>
      <c r="B247" s="253"/>
    </row>
    <row r="248" spans="1:2" x14ac:dyDescent="0.25">
      <c r="A248" s="253"/>
      <c r="B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M61"/>
  <sheetViews>
    <sheetView topLeftCell="A28" workbookViewId="0">
      <selection activeCell="B34" sqref="B34:G3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13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13" x14ac:dyDescent="0.25">
      <c r="A4" s="158">
        <v>3</v>
      </c>
      <c r="B4" s="158" t="s">
        <v>2607</v>
      </c>
      <c r="C4" s="221">
        <v>711</v>
      </c>
      <c r="D4" s="221" t="s">
        <v>1909</v>
      </c>
      <c r="E4" s="221">
        <v>309</v>
      </c>
      <c r="F4" s="229">
        <v>42705</v>
      </c>
      <c r="G4" s="230" t="s">
        <v>1846</v>
      </c>
      <c r="H4" s="186" t="s">
        <v>2608</v>
      </c>
    </row>
    <row r="5" spans="1:13" x14ac:dyDescent="0.25">
      <c r="A5" s="158">
        <v>4</v>
      </c>
      <c r="B5" s="233" t="s">
        <v>631</v>
      </c>
      <c r="C5" s="225">
        <v>921</v>
      </c>
      <c r="D5" s="36" t="s">
        <v>2020</v>
      </c>
      <c r="E5" s="36">
        <v>51</v>
      </c>
      <c r="F5" s="28">
        <v>42816</v>
      </c>
      <c r="G5" s="234" t="s">
        <v>2194</v>
      </c>
      <c r="H5" t="s">
        <v>2773</v>
      </c>
    </row>
    <row r="6" spans="1:13" x14ac:dyDescent="0.25">
      <c r="A6" s="104">
        <v>5</v>
      </c>
      <c r="B6" s="104" t="s">
        <v>1618</v>
      </c>
      <c r="C6" s="239" t="s">
        <v>2172</v>
      </c>
      <c r="D6" s="181" t="s">
        <v>2557</v>
      </c>
      <c r="E6" s="181">
        <v>207</v>
      </c>
      <c r="F6" s="182">
        <v>43010</v>
      </c>
      <c r="G6" s="240" t="s">
        <v>2194</v>
      </c>
    </row>
    <row r="7" spans="1:13" x14ac:dyDescent="0.25">
      <c r="A7" s="158">
        <v>6</v>
      </c>
      <c r="B7" s="158" t="s">
        <v>1243</v>
      </c>
      <c r="C7" s="225">
        <v>131</v>
      </c>
      <c r="D7" s="36" t="s">
        <v>2560</v>
      </c>
      <c r="E7" s="36">
        <v>233</v>
      </c>
      <c r="F7" s="28">
        <v>43035</v>
      </c>
      <c r="G7" s="225" t="s">
        <v>1846</v>
      </c>
      <c r="H7" t="s">
        <v>3206</v>
      </c>
    </row>
    <row r="8" spans="1:13" x14ac:dyDescent="0.25">
      <c r="A8" s="158">
        <v>7</v>
      </c>
      <c r="B8" s="158" t="s">
        <v>2591</v>
      </c>
      <c r="C8" s="225">
        <v>411</v>
      </c>
      <c r="D8" s="36" t="s">
        <v>2592</v>
      </c>
      <c r="E8" s="36">
        <v>244</v>
      </c>
      <c r="F8" s="28">
        <v>43048</v>
      </c>
      <c r="G8" s="225" t="s">
        <v>1846</v>
      </c>
      <c r="H8" t="s">
        <v>3186</v>
      </c>
    </row>
    <row r="9" spans="1:13" x14ac:dyDescent="0.25">
      <c r="A9" s="158">
        <v>8</v>
      </c>
      <c r="B9" s="158" t="s">
        <v>2647</v>
      </c>
      <c r="C9" s="225">
        <v>322</v>
      </c>
      <c r="D9" s="36" t="s">
        <v>2549</v>
      </c>
      <c r="E9" s="36">
        <v>285</v>
      </c>
      <c r="F9" s="28">
        <v>43082</v>
      </c>
      <c r="G9" s="234" t="s">
        <v>2194</v>
      </c>
      <c r="H9" s="252" t="s">
        <v>2944</v>
      </c>
      <c r="I9" s="252"/>
      <c r="J9" s="252"/>
      <c r="K9" s="252"/>
      <c r="L9" s="252"/>
      <c r="M9" t="s">
        <v>3198</v>
      </c>
    </row>
    <row r="10" spans="1:13" x14ac:dyDescent="0.25">
      <c r="A10" s="158">
        <v>9</v>
      </c>
      <c r="B10" s="158" t="s">
        <v>575</v>
      </c>
      <c r="C10" s="225">
        <v>722</v>
      </c>
      <c r="D10" s="36" t="s">
        <v>2655</v>
      </c>
      <c r="E10" s="36">
        <v>288</v>
      </c>
      <c r="F10" s="28">
        <v>43090</v>
      </c>
      <c r="G10" s="225" t="s">
        <v>1846</v>
      </c>
    </row>
    <row r="11" spans="1:13" x14ac:dyDescent="0.25">
      <c r="A11" s="158">
        <v>10</v>
      </c>
      <c r="B11" s="158" t="s">
        <v>2693</v>
      </c>
      <c r="C11" s="225">
        <v>421</v>
      </c>
      <c r="D11" s="36" t="s">
        <v>2694</v>
      </c>
      <c r="E11" s="36">
        <v>5</v>
      </c>
      <c r="F11" s="28">
        <v>43112</v>
      </c>
      <c r="G11" s="256" t="s">
        <v>1846</v>
      </c>
    </row>
    <row r="12" spans="1:13" x14ac:dyDescent="0.25">
      <c r="A12" s="158">
        <v>11</v>
      </c>
      <c r="B12" s="158" t="s">
        <v>2695</v>
      </c>
      <c r="C12" s="225">
        <v>812</v>
      </c>
      <c r="D12" s="36" t="s">
        <v>2696</v>
      </c>
      <c r="E12" s="36">
        <v>18</v>
      </c>
      <c r="F12" s="28">
        <v>43116</v>
      </c>
      <c r="G12" s="256" t="s">
        <v>1846</v>
      </c>
    </row>
    <row r="13" spans="1:13" x14ac:dyDescent="0.25">
      <c r="A13" s="158">
        <v>12</v>
      </c>
      <c r="B13" s="158" t="s">
        <v>2701</v>
      </c>
      <c r="C13" s="225">
        <v>31</v>
      </c>
      <c r="D13" s="36" t="s">
        <v>2702</v>
      </c>
      <c r="E13" s="36">
        <v>30</v>
      </c>
      <c r="F13" s="28">
        <v>43136</v>
      </c>
      <c r="G13" s="256" t="s">
        <v>1846</v>
      </c>
    </row>
    <row r="14" spans="1:13" x14ac:dyDescent="0.25">
      <c r="A14" s="158">
        <v>13</v>
      </c>
      <c r="B14" s="158" t="s">
        <v>15</v>
      </c>
      <c r="C14" s="225">
        <v>841</v>
      </c>
      <c r="D14" s="36" t="s">
        <v>2706</v>
      </c>
      <c r="E14" s="36">
        <v>34</v>
      </c>
      <c r="F14" s="28">
        <v>43139</v>
      </c>
      <c r="G14" s="256" t="s">
        <v>1846</v>
      </c>
    </row>
    <row r="15" spans="1:13" x14ac:dyDescent="0.25">
      <c r="A15" s="158">
        <v>14</v>
      </c>
      <c r="B15" s="158" t="s">
        <v>1250</v>
      </c>
      <c r="C15" s="225">
        <v>131</v>
      </c>
      <c r="D15" s="36" t="s">
        <v>2710</v>
      </c>
      <c r="E15" s="36">
        <v>37</v>
      </c>
      <c r="F15" s="28">
        <v>43145</v>
      </c>
      <c r="G15" s="256" t="s">
        <v>1846</v>
      </c>
    </row>
    <row r="16" spans="1:13" x14ac:dyDescent="0.25">
      <c r="A16" s="158">
        <v>15</v>
      </c>
      <c r="B16" s="158" t="s">
        <v>351</v>
      </c>
      <c r="C16" s="225">
        <v>321</v>
      </c>
      <c r="D16" s="36" t="s">
        <v>2730</v>
      </c>
      <c r="E16" s="36">
        <v>54</v>
      </c>
      <c r="F16" s="28">
        <v>43164</v>
      </c>
      <c r="G16" s="256" t="s">
        <v>1846</v>
      </c>
    </row>
    <row r="17" spans="1:8" x14ac:dyDescent="0.25">
      <c r="A17" s="158">
        <v>16</v>
      </c>
      <c r="B17" s="158" t="s">
        <v>2731</v>
      </c>
      <c r="C17" s="225">
        <v>531</v>
      </c>
      <c r="D17" s="36" t="s">
        <v>2732</v>
      </c>
      <c r="E17" s="36">
        <v>56</v>
      </c>
      <c r="F17" s="28">
        <v>43164</v>
      </c>
      <c r="G17" s="256" t="s">
        <v>1846</v>
      </c>
    </row>
    <row r="18" spans="1:8" x14ac:dyDescent="0.25">
      <c r="A18" s="158">
        <v>17</v>
      </c>
      <c r="B18" s="158" t="s">
        <v>2777</v>
      </c>
      <c r="C18" s="225">
        <v>831</v>
      </c>
      <c r="D18" s="36" t="s">
        <v>2778</v>
      </c>
      <c r="E18" s="36">
        <v>79</v>
      </c>
      <c r="F18" s="28">
        <v>43199</v>
      </c>
      <c r="G18" s="256" t="s">
        <v>1846</v>
      </c>
    </row>
    <row r="19" spans="1:8" x14ac:dyDescent="0.25">
      <c r="A19" s="158">
        <v>18</v>
      </c>
      <c r="B19" s="158" t="s">
        <v>688</v>
      </c>
      <c r="C19" s="225">
        <v>331</v>
      </c>
      <c r="D19" s="36" t="s">
        <v>2803</v>
      </c>
      <c r="E19" s="36">
        <v>96</v>
      </c>
      <c r="F19" s="28">
        <v>43237</v>
      </c>
      <c r="G19" s="234" t="s">
        <v>2194</v>
      </c>
      <c r="H19" t="s">
        <v>2804</v>
      </c>
    </row>
    <row r="20" spans="1:8" x14ac:dyDescent="0.25">
      <c r="A20" s="158">
        <v>19</v>
      </c>
      <c r="B20" s="158" t="s">
        <v>1255</v>
      </c>
      <c r="C20" s="225">
        <v>131</v>
      </c>
      <c r="D20" s="36" t="s">
        <v>2797</v>
      </c>
      <c r="E20" s="36">
        <v>92</v>
      </c>
      <c r="F20" s="28">
        <v>43223</v>
      </c>
      <c r="G20" s="256" t="s">
        <v>1846</v>
      </c>
    </row>
    <row r="21" spans="1:8" x14ac:dyDescent="0.25">
      <c r="A21" s="158">
        <v>20</v>
      </c>
      <c r="B21" s="158" t="s">
        <v>551</v>
      </c>
      <c r="C21" s="225">
        <v>831</v>
      </c>
      <c r="D21" s="36" t="s">
        <v>2802</v>
      </c>
      <c r="E21" s="36">
        <v>95</v>
      </c>
      <c r="F21" s="28">
        <v>43235</v>
      </c>
      <c r="G21" s="256" t="s">
        <v>1846</v>
      </c>
    </row>
    <row r="22" spans="1:8" x14ac:dyDescent="0.25">
      <c r="A22" s="158">
        <v>21</v>
      </c>
      <c r="B22" s="158" t="s">
        <v>943</v>
      </c>
      <c r="C22" s="225">
        <v>842</v>
      </c>
      <c r="D22" s="36" t="s">
        <v>2810</v>
      </c>
      <c r="E22" s="36">
        <v>97</v>
      </c>
      <c r="F22" s="28">
        <v>43237</v>
      </c>
      <c r="G22" s="234" t="s">
        <v>2194</v>
      </c>
    </row>
    <row r="23" spans="1:8" x14ac:dyDescent="0.25">
      <c r="A23" s="158">
        <v>22</v>
      </c>
      <c r="B23" s="158" t="s">
        <v>519</v>
      </c>
      <c r="C23" s="225">
        <v>731</v>
      </c>
      <c r="D23" s="36" t="s">
        <v>2812</v>
      </c>
      <c r="E23" s="36">
        <v>98</v>
      </c>
      <c r="F23" s="28">
        <v>43238</v>
      </c>
      <c r="G23" s="256" t="s">
        <v>1846</v>
      </c>
    </row>
    <row r="24" spans="1:8" x14ac:dyDescent="0.25">
      <c r="A24" s="158">
        <v>23</v>
      </c>
      <c r="B24" s="158" t="s">
        <v>368</v>
      </c>
      <c r="C24" s="225">
        <v>321</v>
      </c>
      <c r="D24" s="36" t="s">
        <v>2816</v>
      </c>
      <c r="E24" s="36">
        <v>104</v>
      </c>
      <c r="F24" s="28">
        <v>43244</v>
      </c>
      <c r="G24" s="256" t="s">
        <v>1846</v>
      </c>
    </row>
    <row r="25" spans="1:8" x14ac:dyDescent="0.25">
      <c r="A25" s="158">
        <v>24</v>
      </c>
      <c r="B25" s="158" t="s">
        <v>2834</v>
      </c>
      <c r="C25" s="225">
        <v>11</v>
      </c>
      <c r="D25" s="36" t="s">
        <v>2835</v>
      </c>
      <c r="E25" s="36">
        <v>126</v>
      </c>
      <c r="F25" s="28">
        <v>43277</v>
      </c>
      <c r="G25" s="256" t="s">
        <v>1846</v>
      </c>
    </row>
    <row r="26" spans="1:8" x14ac:dyDescent="0.25">
      <c r="A26" s="158">
        <v>25</v>
      </c>
      <c r="B26" s="158" t="s">
        <v>2841</v>
      </c>
      <c r="C26" s="225" t="s">
        <v>2487</v>
      </c>
      <c r="D26" s="36" t="s">
        <v>2842</v>
      </c>
      <c r="E26" s="36">
        <v>131</v>
      </c>
      <c r="F26" s="28">
        <v>43279</v>
      </c>
      <c r="G26" s="234" t="s">
        <v>2843</v>
      </c>
    </row>
    <row r="27" spans="1:8" x14ac:dyDescent="0.25">
      <c r="A27" s="158">
        <v>26</v>
      </c>
      <c r="B27" s="158" t="s">
        <v>2949</v>
      </c>
      <c r="C27" s="225">
        <v>541</v>
      </c>
      <c r="D27" s="36" t="s">
        <v>2118</v>
      </c>
      <c r="E27" s="36">
        <v>169</v>
      </c>
      <c r="F27" s="28">
        <v>43340</v>
      </c>
      <c r="G27" s="256" t="s">
        <v>2950</v>
      </c>
    </row>
    <row r="28" spans="1:8" x14ac:dyDescent="0.25">
      <c r="A28" s="158">
        <v>27</v>
      </c>
      <c r="B28" s="158" t="s">
        <v>2951</v>
      </c>
      <c r="C28" s="225">
        <v>821</v>
      </c>
      <c r="D28" s="36" t="s">
        <v>2118</v>
      </c>
      <c r="E28" s="36">
        <v>187</v>
      </c>
      <c r="F28" s="28">
        <v>43342</v>
      </c>
      <c r="G28" s="256" t="s">
        <v>2950</v>
      </c>
    </row>
    <row r="29" spans="1:8" x14ac:dyDescent="0.25">
      <c r="A29" s="158">
        <v>28</v>
      </c>
      <c r="B29" s="158" t="s">
        <v>573</v>
      </c>
      <c r="C29" s="225">
        <v>931</v>
      </c>
      <c r="D29" s="36" t="s">
        <v>2952</v>
      </c>
      <c r="E29" s="36">
        <v>188</v>
      </c>
      <c r="F29" s="28">
        <v>43342</v>
      </c>
      <c r="G29" s="256" t="s">
        <v>2950</v>
      </c>
    </row>
    <row r="30" spans="1:8" x14ac:dyDescent="0.25">
      <c r="A30" s="104">
        <v>29</v>
      </c>
      <c r="B30" s="104" t="s">
        <v>3036</v>
      </c>
      <c r="C30" s="240" t="s">
        <v>2175</v>
      </c>
      <c r="D30" s="181" t="s">
        <v>3037</v>
      </c>
      <c r="E30" s="181">
        <v>247</v>
      </c>
      <c r="F30" s="182">
        <v>43360</v>
      </c>
      <c r="G30" s="281" t="s">
        <v>2950</v>
      </c>
    </row>
    <row r="31" spans="1:8" x14ac:dyDescent="0.25">
      <c r="A31" s="158">
        <v>30</v>
      </c>
      <c r="B31" s="158" t="s">
        <v>3047</v>
      </c>
      <c r="C31" s="225">
        <v>521</v>
      </c>
      <c r="D31" s="36" t="s">
        <v>2952</v>
      </c>
      <c r="E31" s="36">
        <v>255</v>
      </c>
      <c r="F31" s="28">
        <v>43362</v>
      </c>
      <c r="G31" s="256" t="s">
        <v>2950</v>
      </c>
    </row>
    <row r="32" spans="1:8" x14ac:dyDescent="0.25">
      <c r="A32" s="158">
        <v>31</v>
      </c>
      <c r="B32" s="158" t="s">
        <v>3074</v>
      </c>
      <c r="C32" s="225">
        <v>421</v>
      </c>
      <c r="D32" s="36" t="s">
        <v>3075</v>
      </c>
      <c r="E32" s="36">
        <v>271</v>
      </c>
      <c r="F32" s="28">
        <v>43369</v>
      </c>
      <c r="G32" s="256" t="s">
        <v>2950</v>
      </c>
    </row>
    <row r="33" spans="1:7" x14ac:dyDescent="0.25">
      <c r="A33" s="158">
        <v>32</v>
      </c>
      <c r="B33" s="158" t="s">
        <v>280</v>
      </c>
      <c r="C33" s="225">
        <v>531</v>
      </c>
      <c r="D33" s="36" t="s">
        <v>3076</v>
      </c>
      <c r="E33" s="36">
        <v>268</v>
      </c>
      <c r="F33" s="28">
        <v>43369</v>
      </c>
      <c r="G33" s="256" t="s">
        <v>2950</v>
      </c>
    </row>
    <row r="34" spans="1:7" x14ac:dyDescent="0.25">
      <c r="A34" s="158">
        <v>33</v>
      </c>
      <c r="B34" s="8" t="s">
        <v>3355</v>
      </c>
      <c r="C34" s="290" t="s">
        <v>3356</v>
      </c>
      <c r="D34" s="123" t="s">
        <v>3357</v>
      </c>
      <c r="E34" s="123">
        <v>280</v>
      </c>
      <c r="F34" s="124">
        <v>43374</v>
      </c>
      <c r="G34" s="123" t="s">
        <v>2950</v>
      </c>
    </row>
    <row r="35" spans="1:7" x14ac:dyDescent="0.25">
      <c r="A35" s="158">
        <v>34</v>
      </c>
      <c r="B35" s="158" t="s">
        <v>3101</v>
      </c>
      <c r="C35" s="225">
        <v>831</v>
      </c>
      <c r="D35" s="36" t="s">
        <v>3102</v>
      </c>
      <c r="E35" s="36">
        <v>287</v>
      </c>
      <c r="F35" s="28">
        <v>43377</v>
      </c>
      <c r="G35" s="256" t="s">
        <v>2950</v>
      </c>
    </row>
    <row r="36" spans="1:7" x14ac:dyDescent="0.25">
      <c r="A36" s="158">
        <v>35</v>
      </c>
      <c r="B36" s="158" t="s">
        <v>3105</v>
      </c>
      <c r="C36" s="225">
        <v>821</v>
      </c>
      <c r="D36" s="36" t="s">
        <v>3106</v>
      </c>
      <c r="E36" s="36">
        <v>290</v>
      </c>
      <c r="F36" s="28">
        <v>43378</v>
      </c>
      <c r="G36" s="256" t="s">
        <v>2950</v>
      </c>
    </row>
    <row r="37" spans="1:7" x14ac:dyDescent="0.25">
      <c r="A37" s="158">
        <v>36</v>
      </c>
      <c r="B37" s="158" t="s">
        <v>682</v>
      </c>
      <c r="C37" s="225">
        <v>341</v>
      </c>
      <c r="D37" s="36" t="s">
        <v>3113</v>
      </c>
      <c r="E37" s="36">
        <v>295</v>
      </c>
      <c r="F37" s="28">
        <v>43389</v>
      </c>
      <c r="G37" s="256" t="s">
        <v>2950</v>
      </c>
    </row>
    <row r="38" spans="1:7" x14ac:dyDescent="0.25">
      <c r="A38" s="158">
        <v>37</v>
      </c>
      <c r="B38" s="158" t="s">
        <v>230</v>
      </c>
      <c r="C38" s="225">
        <v>631</v>
      </c>
      <c r="D38" s="36" t="s">
        <v>2952</v>
      </c>
      <c r="E38" s="36">
        <v>296</v>
      </c>
      <c r="F38" s="28">
        <v>43389</v>
      </c>
      <c r="G38" s="256" t="s">
        <v>2950</v>
      </c>
    </row>
    <row r="39" spans="1:7" x14ac:dyDescent="0.25">
      <c r="A39" s="158">
        <v>38</v>
      </c>
      <c r="B39" s="158" t="s">
        <v>3117</v>
      </c>
      <c r="C39" s="225">
        <v>422</v>
      </c>
      <c r="D39" s="36" t="s">
        <v>2952</v>
      </c>
      <c r="E39" s="36">
        <v>298</v>
      </c>
      <c r="F39" s="28">
        <v>43390</v>
      </c>
      <c r="G39" s="234" t="s">
        <v>2843</v>
      </c>
    </row>
    <row r="40" spans="1:7" x14ac:dyDescent="0.25">
      <c r="A40" s="158">
        <v>39</v>
      </c>
      <c r="B40" s="158" t="s">
        <v>2550</v>
      </c>
      <c r="C40" s="225">
        <v>521</v>
      </c>
      <c r="D40" s="36" t="s">
        <v>2952</v>
      </c>
      <c r="E40" s="36">
        <v>314</v>
      </c>
      <c r="F40" s="28">
        <v>43404</v>
      </c>
      <c r="G40" s="256" t="s">
        <v>2950</v>
      </c>
    </row>
    <row r="41" spans="1:7" x14ac:dyDescent="0.25">
      <c r="A41" s="158">
        <v>40</v>
      </c>
      <c r="B41" s="158" t="s">
        <v>3139</v>
      </c>
      <c r="C41" s="225">
        <v>712</v>
      </c>
      <c r="D41" s="36" t="s">
        <v>3140</v>
      </c>
      <c r="E41" s="36">
        <v>320</v>
      </c>
      <c r="F41" s="28">
        <v>43411</v>
      </c>
      <c r="G41" s="234" t="s">
        <v>2843</v>
      </c>
    </row>
    <row r="42" spans="1:7" x14ac:dyDescent="0.25">
      <c r="A42" s="158">
        <v>41</v>
      </c>
      <c r="B42" s="158" t="s">
        <v>214</v>
      </c>
      <c r="C42" s="225">
        <v>631</v>
      </c>
      <c r="D42" s="36" t="s">
        <v>2952</v>
      </c>
      <c r="E42" s="36">
        <v>300</v>
      </c>
      <c r="F42" s="28">
        <v>43391</v>
      </c>
      <c r="G42" s="256" t="s">
        <v>2950</v>
      </c>
    </row>
    <row r="43" spans="1:7" x14ac:dyDescent="0.25">
      <c r="A43" s="158">
        <v>42</v>
      </c>
      <c r="B43" s="158" t="s">
        <v>3141</v>
      </c>
      <c r="C43" s="225">
        <v>21</v>
      </c>
      <c r="D43" s="36" t="s">
        <v>2952</v>
      </c>
      <c r="E43" s="36">
        <v>301</v>
      </c>
      <c r="F43" s="28">
        <v>43391</v>
      </c>
      <c r="G43" s="256" t="s">
        <v>2950</v>
      </c>
    </row>
    <row r="44" spans="1:7" x14ac:dyDescent="0.25">
      <c r="A44" s="158">
        <v>43</v>
      </c>
      <c r="B44" s="158" t="s">
        <v>3143</v>
      </c>
      <c r="C44" s="225">
        <v>511</v>
      </c>
      <c r="D44" s="36" t="s">
        <v>2952</v>
      </c>
      <c r="E44" s="36">
        <v>321</v>
      </c>
      <c r="F44" s="28">
        <v>43413</v>
      </c>
      <c r="G44" s="225" t="s">
        <v>2950</v>
      </c>
    </row>
    <row r="45" spans="1:7" x14ac:dyDescent="0.25">
      <c r="A45" s="158">
        <v>44</v>
      </c>
      <c r="B45" s="158" t="s">
        <v>3144</v>
      </c>
      <c r="C45" s="225">
        <v>931</v>
      </c>
      <c r="D45" s="36" t="s">
        <v>2952</v>
      </c>
      <c r="E45" s="36">
        <v>322</v>
      </c>
      <c r="F45" s="28">
        <v>43416</v>
      </c>
      <c r="G45" s="256" t="s">
        <v>2950</v>
      </c>
    </row>
    <row r="46" spans="1:7" x14ac:dyDescent="0.25">
      <c r="A46" s="158">
        <v>45</v>
      </c>
      <c r="B46" s="158" t="s">
        <v>3150</v>
      </c>
      <c r="C46" s="225">
        <v>342</v>
      </c>
      <c r="D46" s="36" t="s">
        <v>2952</v>
      </c>
      <c r="E46" s="36">
        <v>328</v>
      </c>
      <c r="F46" s="28">
        <v>43417</v>
      </c>
      <c r="G46" s="225" t="s">
        <v>2950</v>
      </c>
    </row>
    <row r="47" spans="1:7" x14ac:dyDescent="0.25">
      <c r="A47" s="158">
        <v>46</v>
      </c>
      <c r="B47" s="158" t="s">
        <v>3154</v>
      </c>
      <c r="C47" s="225">
        <v>931</v>
      </c>
      <c r="D47" s="36" t="s">
        <v>2952</v>
      </c>
      <c r="E47" s="36">
        <v>337</v>
      </c>
      <c r="F47" s="28">
        <v>43419</v>
      </c>
      <c r="G47" s="256" t="s">
        <v>2950</v>
      </c>
    </row>
    <row r="48" spans="1:7" x14ac:dyDescent="0.25">
      <c r="A48" s="158">
        <v>47</v>
      </c>
      <c r="B48" s="158" t="s">
        <v>272</v>
      </c>
      <c r="C48" s="225">
        <v>531</v>
      </c>
      <c r="D48" s="36" t="s">
        <v>2952</v>
      </c>
      <c r="E48" s="36">
        <v>335</v>
      </c>
      <c r="F48" s="28">
        <v>43419</v>
      </c>
      <c r="G48" s="256" t="s">
        <v>2950</v>
      </c>
    </row>
    <row r="49" spans="1:7" x14ac:dyDescent="0.25">
      <c r="A49" s="158">
        <v>48</v>
      </c>
      <c r="B49" s="158" t="s">
        <v>3166</v>
      </c>
      <c r="C49" s="225">
        <v>931</v>
      </c>
      <c r="D49" s="36" t="s">
        <v>2952</v>
      </c>
      <c r="E49" s="36">
        <v>346</v>
      </c>
      <c r="F49" s="28">
        <v>43426</v>
      </c>
      <c r="G49" s="225" t="s">
        <v>2950</v>
      </c>
    </row>
    <row r="50" spans="1:7" x14ac:dyDescent="0.25">
      <c r="A50" s="158">
        <v>49</v>
      </c>
      <c r="B50" s="158" t="s">
        <v>3167</v>
      </c>
      <c r="C50" s="225">
        <v>921</v>
      </c>
      <c r="D50" s="36" t="s">
        <v>2952</v>
      </c>
      <c r="E50" s="36">
        <v>342</v>
      </c>
      <c r="F50" s="28">
        <v>43423</v>
      </c>
      <c r="G50" s="256" t="s">
        <v>2950</v>
      </c>
    </row>
    <row r="51" spans="1:7" x14ac:dyDescent="0.25">
      <c r="A51" s="158">
        <v>50</v>
      </c>
      <c r="B51" s="158" t="s">
        <v>3184</v>
      </c>
      <c r="C51" s="225">
        <v>521</v>
      </c>
      <c r="D51" s="36" t="s">
        <v>2952</v>
      </c>
      <c r="E51" s="36">
        <v>353</v>
      </c>
      <c r="F51" s="28">
        <v>43431</v>
      </c>
      <c r="G51" s="225" t="s">
        <v>2950</v>
      </c>
    </row>
    <row r="52" spans="1:7" x14ac:dyDescent="0.25">
      <c r="A52" s="158">
        <v>51</v>
      </c>
      <c r="B52" s="158" t="s">
        <v>3194</v>
      </c>
      <c r="C52" s="225">
        <v>732</v>
      </c>
      <c r="D52" s="36" t="s">
        <v>2952</v>
      </c>
      <c r="E52" s="36">
        <v>358</v>
      </c>
      <c r="F52" s="28">
        <v>43434</v>
      </c>
      <c r="G52" s="256" t="s">
        <v>2950</v>
      </c>
    </row>
    <row r="53" spans="1:7" x14ac:dyDescent="0.25">
      <c r="A53" s="158">
        <v>52</v>
      </c>
      <c r="B53" s="158" t="s">
        <v>3202</v>
      </c>
      <c r="C53" s="225">
        <v>621</v>
      </c>
      <c r="D53" s="36" t="s">
        <v>2952</v>
      </c>
      <c r="E53" s="36">
        <v>368</v>
      </c>
      <c r="F53" s="28">
        <v>43448</v>
      </c>
      <c r="G53" s="256" t="s">
        <v>2950</v>
      </c>
    </row>
    <row r="54" spans="1:7" x14ac:dyDescent="0.25">
      <c r="A54" s="158">
        <v>53</v>
      </c>
      <c r="B54" s="158" t="s">
        <v>3203</v>
      </c>
      <c r="C54" s="225">
        <v>422</v>
      </c>
      <c r="D54" s="36" t="s">
        <v>3204</v>
      </c>
      <c r="E54" s="36">
        <v>366</v>
      </c>
      <c r="F54" s="28">
        <v>43448</v>
      </c>
      <c r="G54" s="234" t="s">
        <v>2843</v>
      </c>
    </row>
    <row r="55" spans="1:7" x14ac:dyDescent="0.25">
      <c r="A55" s="158">
        <v>54</v>
      </c>
      <c r="B55" s="158" t="s">
        <v>321</v>
      </c>
      <c r="C55" s="225">
        <v>931</v>
      </c>
      <c r="D55" s="36" t="s">
        <v>2952</v>
      </c>
      <c r="E55" s="36">
        <v>372</v>
      </c>
      <c r="F55" s="28">
        <v>43453</v>
      </c>
      <c r="G55" s="225" t="s">
        <v>2950</v>
      </c>
    </row>
    <row r="56" spans="1:7" x14ac:dyDescent="0.25">
      <c r="A56" s="158">
        <v>55</v>
      </c>
      <c r="B56" s="158" t="s">
        <v>284</v>
      </c>
      <c r="C56" s="225">
        <v>121</v>
      </c>
      <c r="D56" s="36" t="s">
        <v>2952</v>
      </c>
      <c r="E56" s="36">
        <v>374</v>
      </c>
      <c r="F56" s="28">
        <v>43455</v>
      </c>
      <c r="G56" s="225" t="s">
        <v>2950</v>
      </c>
    </row>
    <row r="57" spans="1:7" x14ac:dyDescent="0.25">
      <c r="A57" s="158">
        <v>56</v>
      </c>
      <c r="B57" s="158" t="s">
        <v>192</v>
      </c>
      <c r="C57" s="225">
        <v>131</v>
      </c>
      <c r="D57" s="36" t="s">
        <v>3214</v>
      </c>
      <c r="E57" s="36">
        <v>376</v>
      </c>
      <c r="F57" s="28">
        <v>43459</v>
      </c>
      <c r="G57" s="225" t="s">
        <v>2950</v>
      </c>
    </row>
    <row r="58" spans="1:7" x14ac:dyDescent="0.25">
      <c r="A58" s="158"/>
      <c r="B58" s="158"/>
      <c r="C58" s="225"/>
      <c r="D58" s="36"/>
      <c r="E58" s="36"/>
      <c r="F58" s="28"/>
      <c r="G58" s="234"/>
    </row>
    <row r="59" spans="1:7" x14ac:dyDescent="0.25">
      <c r="A59" s="158"/>
      <c r="B59" s="158"/>
      <c r="C59" s="225"/>
      <c r="D59" s="36"/>
      <c r="E59" s="36"/>
      <c r="F59" s="28"/>
      <c r="G59" s="234"/>
    </row>
    <row r="60" spans="1:7" x14ac:dyDescent="0.25">
      <c r="A60" s="158"/>
      <c r="B60" s="158"/>
      <c r="C60" s="225"/>
      <c r="D60" s="36"/>
      <c r="E60" s="36"/>
      <c r="F60" s="28"/>
      <c r="G60" s="234"/>
    </row>
    <row r="61" spans="1:7" x14ac:dyDescent="0.25">
      <c r="A61" s="158"/>
      <c r="B61" s="158"/>
      <c r="C61" s="225"/>
      <c r="D61" s="36"/>
      <c r="E61" s="36"/>
      <c r="F61" s="28"/>
      <c r="G61" s="234"/>
    </row>
  </sheetData>
  <pageMargins left="0.7" right="0.7" top="0.75" bottom="0.75" header="0.3" footer="0.3"/>
  <pageSetup paperSize="9" scale="41" fitToHeight="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X249"/>
  <sheetViews>
    <sheetView zoomScaleNormal="100" workbookViewId="0">
      <pane ySplit="1" topLeftCell="A131" activePane="bottomLeft" state="frozen"/>
      <selection pane="bottomLeft" activeCell="K170" sqref="K17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4</v>
      </c>
      <c r="C3" s="274">
        <v>25</v>
      </c>
      <c r="D3" s="271"/>
      <c r="E3" s="3" t="s">
        <v>7</v>
      </c>
      <c r="F3" s="77">
        <f>C3+C9+C20+C30+C35+C40+C45+C50+C56+C65+C76+C85+C90</f>
        <v>324</v>
      </c>
      <c r="G3" s="24">
        <f>C5+C12+C23+C31+C36+C41+C46+C57+C68+C69+C78+C79+C87+C93</f>
        <v>309</v>
      </c>
      <c r="H3" s="24">
        <f>C6+C15+C26+C32+C37+C42+C47+C52+C58+C71+C72+C80+C88+C95</f>
        <v>230</v>
      </c>
      <c r="I3" s="24">
        <f>C7+C33+C38+C43+C48+C53+C59+C73+C82+C89+C98+C99</f>
        <v>174</v>
      </c>
      <c r="J3" s="170">
        <f>F3+G3+H3+I3</f>
        <v>1037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23</v>
      </c>
      <c r="D6" s="271">
        <v>3</v>
      </c>
      <c r="E6" s="5"/>
      <c r="F6" s="5">
        <f>B3+B9+B10+B11+B21+B22+B20+B30+B35+B40+B45+B50+B56+B65+B66+B67+B76+B77+B85+B90+B91+B86+B4+B92</f>
        <v>160</v>
      </c>
      <c r="G6" s="5">
        <f>B5+B12+B13+B14+B23+B24+B25+B31+B36+B41+B46+B51+B57+B68+B69+B70+B78+B87+B93+B94</f>
        <v>65</v>
      </c>
      <c r="H6" s="5">
        <f>B6+B15+B16+B17+B26+B27+B28+B32+B37+B42+B47+B52+B58+B71+B72+B80+B81+B88+B95+B96</f>
        <v>30</v>
      </c>
      <c r="I6" s="5">
        <f>B7+B33+B38+B43+B48+B53+B59+B73+B82+B83+B89+B98+B99+B100</f>
        <v>4</v>
      </c>
      <c r="J6" s="94">
        <f>SUM(F6+G6+H6+I6)</f>
        <v>259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4</v>
      </c>
      <c r="G9" s="5">
        <f>D5+D12+D13+D14+D23+D24+D31+D36+D41+D46+D51+D57+D68+D69+D70+D78+D79+D87+D93+D94</f>
        <v>20</v>
      </c>
      <c r="H9" s="5">
        <f>D6+D15+D16+D17+D26+D27+D28+D32+D37+D42+D47+D52+D58+D71+D72+D80+D81+D88+D95+D96</f>
        <v>15</v>
      </c>
      <c r="I9" s="5">
        <f>D7+D33+D38+D43+D48+D53+D59+D73+D82+D83+D89+D98+D99+D100</f>
        <v>4</v>
      </c>
      <c r="J9" s="94">
        <f>SUM(F9+G9+H9+I9)</f>
        <v>43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1339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488</v>
      </c>
      <c r="G15" s="5">
        <f>SUM(G3+G6+G9)</f>
        <v>394</v>
      </c>
      <c r="H15" s="5">
        <f>SUM(H3+H6+H9)</f>
        <v>275</v>
      </c>
      <c r="I15" s="5">
        <f>SUM(I3+I6+I9)</f>
        <v>182</v>
      </c>
      <c r="J15" s="94">
        <f>SUM(F15+G15+H15+I15)</f>
        <v>1339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28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23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24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20</v>
      </c>
      <c r="D31" s="271">
        <v>2</v>
      </c>
      <c r="E31" s="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2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6</v>
      </c>
      <c r="C40" s="275">
        <v>24</v>
      </c>
      <c r="D40" s="275">
        <v>0</v>
      </c>
      <c r="E40" s="260"/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8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20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5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23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2</v>
      </c>
      <c r="C76" s="271">
        <v>25</v>
      </c>
      <c r="D76" s="271">
        <v>1</v>
      </c>
      <c r="E76" s="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25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22</v>
      </c>
      <c r="D80" s="271">
        <v>1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17</v>
      </c>
      <c r="D88" s="271">
        <v>2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32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29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259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1037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43</v>
      </c>
      <c r="E102" s="165"/>
      <c r="F102" s="176"/>
      <c r="G102" s="165"/>
      <c r="H102" s="165"/>
      <c r="I102" s="165"/>
      <c r="J102" s="176">
        <f>B102+C102+D102</f>
        <v>1339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19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27</v>
      </c>
      <c r="I116" s="165">
        <f>C123</f>
        <v>15</v>
      </c>
      <c r="J116" s="176">
        <f>F116+G116+H116+I116</f>
        <v>101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31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97</v>
      </c>
      <c r="G118" s="165">
        <f>B119+B134+B140</f>
        <v>54</v>
      </c>
      <c r="H118" s="165">
        <f>B121+B122+B135+B141</f>
        <v>58</v>
      </c>
      <c r="I118" s="165">
        <f>B124+B125+B142</f>
        <v>45</v>
      </c>
      <c r="J118" s="176">
        <f>F118+G118+H118+I118</f>
        <v>254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127</v>
      </c>
      <c r="G122" s="96">
        <f>G116+G118+G120</f>
        <v>85</v>
      </c>
      <c r="H122" s="96">
        <f>H116+H118+H120</f>
        <v>85</v>
      </c>
      <c r="I122" s="96">
        <f>I116+I118+I120</f>
        <v>60</v>
      </c>
      <c r="J122" s="167">
        <f>J116+J118+J120</f>
        <v>357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3</v>
      </c>
      <c r="C135" s="163">
        <v>12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17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18</v>
      </c>
      <c r="C140" s="163"/>
      <c r="D140" s="5">
        <v>1</v>
      </c>
      <c r="E140" s="135" t="s">
        <v>2194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254</v>
      </c>
      <c r="C145" s="179">
        <f>SUM(C115:C143)</f>
        <v>101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357</v>
      </c>
    </row>
    <row r="146" spans="1:16" ht="15.75" thickTop="1" x14ac:dyDescent="0.25">
      <c r="A146" s="24" t="s">
        <v>1802</v>
      </c>
      <c r="B146" s="24">
        <f>B145+B102</f>
        <v>513</v>
      </c>
      <c r="C146" s="24">
        <f>C102+C145</f>
        <v>1138</v>
      </c>
      <c r="D146" s="24">
        <f>D102+D145</f>
        <v>45</v>
      </c>
      <c r="E146" s="24"/>
      <c r="F146" s="24"/>
      <c r="G146" s="24"/>
      <c r="H146" s="24"/>
      <c r="I146" s="24"/>
      <c r="J146" s="24">
        <f>J145+J102</f>
        <v>1696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2699</v>
      </c>
      <c r="E152" t="s">
        <v>3227</v>
      </c>
      <c r="K152" s="253"/>
      <c r="P152" s="253"/>
    </row>
    <row r="153" spans="1:16" x14ac:dyDescent="0.25">
      <c r="A153" s="253" t="s">
        <v>3153</v>
      </c>
      <c r="E153" t="s">
        <v>3233</v>
      </c>
      <c r="O153" s="253"/>
      <c r="P153" s="253"/>
    </row>
    <row r="154" spans="1:16" x14ac:dyDescent="0.25">
      <c r="A154" s="253" t="s">
        <v>3145</v>
      </c>
      <c r="E154" t="s">
        <v>3241</v>
      </c>
    </row>
    <row r="155" spans="1:16" x14ac:dyDescent="0.25">
      <c r="A155" t="s">
        <v>3210</v>
      </c>
      <c r="E155" t="s">
        <v>3243</v>
      </c>
    </row>
    <row r="156" spans="1:16" x14ac:dyDescent="0.25">
      <c r="A156" t="s">
        <v>3237</v>
      </c>
    </row>
    <row r="157" spans="1:16" x14ac:dyDescent="0.25">
      <c r="A157" s="253" t="s">
        <v>3242</v>
      </c>
    </row>
    <row r="158" spans="1:16" x14ac:dyDescent="0.25">
      <c r="A158" s="253" t="s">
        <v>3249</v>
      </c>
    </row>
    <row r="159" spans="1:16" x14ac:dyDescent="0.25">
      <c r="A159" s="253" t="s">
        <v>3251</v>
      </c>
    </row>
    <row r="164" spans="1:21" ht="16.149999999999999" customHeight="1" x14ac:dyDescent="0.25"/>
    <row r="165" spans="1:21" ht="16.149999999999999" customHeight="1" x14ac:dyDescent="0.25"/>
    <row r="166" spans="1:21" ht="16.149999999999999" customHeight="1" x14ac:dyDescent="0.25"/>
    <row r="169" spans="1:21" x14ac:dyDescent="0.25">
      <c r="A169" s="251" t="s">
        <v>2572</v>
      </c>
      <c r="E169" s="251" t="s">
        <v>2572</v>
      </c>
      <c r="K169" s="252" t="s">
        <v>2572</v>
      </c>
      <c r="O169" s="252" t="s">
        <v>2572</v>
      </c>
    </row>
    <row r="170" spans="1:21" x14ac:dyDescent="0.25">
      <c r="A170" s="253" t="s">
        <v>3244</v>
      </c>
      <c r="B170" s="253"/>
      <c r="C170" s="253"/>
      <c r="D170" s="253"/>
      <c r="E170" s="253" t="s">
        <v>3238</v>
      </c>
    </row>
    <row r="171" spans="1:21" x14ac:dyDescent="0.25">
      <c r="B171" s="253"/>
      <c r="C171" s="253"/>
      <c r="D171" s="253"/>
    </row>
    <row r="172" spans="1:21" x14ac:dyDescent="0.25">
      <c r="A172" s="253"/>
      <c r="B172" s="253"/>
      <c r="C172" s="253"/>
      <c r="D172" s="253"/>
    </row>
    <row r="173" spans="1:21" x14ac:dyDescent="0.25">
      <c r="A173" s="253"/>
      <c r="B173" s="253"/>
      <c r="C173" s="253"/>
      <c r="D173" s="253"/>
      <c r="E173" s="253"/>
      <c r="U173" t="s">
        <v>3158</v>
      </c>
    </row>
    <row r="174" spans="1:21" x14ac:dyDescent="0.25">
      <c r="A174" s="253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77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09" spans="1:15" x14ac:dyDescent="0.25">
      <c r="A209" s="253"/>
      <c r="B209" s="253"/>
      <c r="C209" s="253"/>
      <c r="D209" s="253"/>
      <c r="E209" s="253"/>
    </row>
    <row r="211" spans="1:15" x14ac:dyDescent="0.25">
      <c r="A211" s="252" t="s">
        <v>2573</v>
      </c>
      <c r="E211" s="252" t="s">
        <v>2573</v>
      </c>
      <c r="K211" s="252" t="s">
        <v>2573</v>
      </c>
      <c r="O211" s="252" t="s">
        <v>2573</v>
      </c>
    </row>
    <row r="212" spans="1:15" x14ac:dyDescent="0.25">
      <c r="A212" s="253" t="s">
        <v>3215</v>
      </c>
      <c r="O212" s="252"/>
    </row>
    <row r="213" spans="1:15" x14ac:dyDescent="0.25">
      <c r="A213" s="279" t="s">
        <v>3235</v>
      </c>
      <c r="B213" s="166"/>
    </row>
    <row r="214" spans="1:15" x14ac:dyDescent="0.25">
      <c r="A214" s="253" t="s">
        <v>2637</v>
      </c>
    </row>
    <row r="225" spans="1:15" x14ac:dyDescent="0.25">
      <c r="A225" s="252" t="s">
        <v>2574</v>
      </c>
      <c r="E225" s="252" t="s">
        <v>2574</v>
      </c>
      <c r="K225" s="252" t="s">
        <v>2574</v>
      </c>
      <c r="O225" s="252" t="s">
        <v>2574</v>
      </c>
    </row>
    <row r="226" spans="1:15" x14ac:dyDescent="0.25">
      <c r="A226" t="s">
        <v>3245</v>
      </c>
      <c r="E226" t="s">
        <v>3230</v>
      </c>
      <c r="K226" t="s">
        <v>3247</v>
      </c>
      <c r="O226" s="252"/>
    </row>
    <row r="227" spans="1:15" x14ac:dyDescent="0.25">
      <c r="A227" t="s">
        <v>3246</v>
      </c>
      <c r="K227" t="s">
        <v>3248</v>
      </c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E231" s="253"/>
      <c r="K231" s="252"/>
      <c r="O231" s="252"/>
    </row>
    <row r="232" spans="1:15" x14ac:dyDescent="0.25">
      <c r="O232" s="252"/>
    </row>
    <row r="233" spans="1:15" x14ac:dyDescent="0.25">
      <c r="E233" s="277"/>
    </row>
    <row r="234" spans="1:15" x14ac:dyDescent="0.25">
      <c r="E234" s="277"/>
    </row>
    <row r="237" spans="1:15" x14ac:dyDescent="0.25">
      <c r="A237" s="252" t="s">
        <v>2587</v>
      </c>
      <c r="E237" s="252" t="s">
        <v>2587</v>
      </c>
    </row>
    <row r="238" spans="1:15" x14ac:dyDescent="0.25">
      <c r="A238" t="s">
        <v>3217</v>
      </c>
      <c r="E238" t="s">
        <v>3216</v>
      </c>
    </row>
    <row r="239" spans="1:15" x14ac:dyDescent="0.25">
      <c r="A239" s="253" t="s">
        <v>3222</v>
      </c>
      <c r="B239" s="253"/>
      <c r="E239" t="s">
        <v>3225</v>
      </c>
      <c r="K239" s="252" t="s">
        <v>2587</v>
      </c>
      <c r="O239" s="252" t="s">
        <v>2587</v>
      </c>
    </row>
    <row r="240" spans="1:15" x14ac:dyDescent="0.25">
      <c r="A240" s="253" t="s">
        <v>3223</v>
      </c>
      <c r="B240" s="253"/>
    </row>
    <row r="241" spans="1:2" x14ac:dyDescent="0.25">
      <c r="A241" s="253" t="s">
        <v>3224</v>
      </c>
      <c r="B241" s="253"/>
    </row>
    <row r="242" spans="1:2" x14ac:dyDescent="0.25">
      <c r="A242" s="253" t="s">
        <v>3226</v>
      </c>
      <c r="B242" s="253"/>
    </row>
    <row r="243" spans="1:2" x14ac:dyDescent="0.25">
      <c r="A243" s="253" t="s">
        <v>3228</v>
      </c>
      <c r="B243" s="253"/>
    </row>
    <row r="244" spans="1:2" x14ac:dyDescent="0.25">
      <c r="A244" s="253" t="s">
        <v>3229</v>
      </c>
      <c r="B244" s="253"/>
    </row>
    <row r="245" spans="1:2" x14ac:dyDescent="0.25">
      <c r="A245" s="253" t="s">
        <v>3232</v>
      </c>
      <c r="B245" s="253"/>
    </row>
    <row r="246" spans="1:2" x14ac:dyDescent="0.25">
      <c r="A246" s="253" t="s">
        <v>3231</v>
      </c>
      <c r="B246" s="253"/>
    </row>
    <row r="247" spans="1:2" x14ac:dyDescent="0.25">
      <c r="A247" t="s">
        <v>3234</v>
      </c>
      <c r="B247" s="253"/>
    </row>
    <row r="248" spans="1:2" x14ac:dyDescent="0.25">
      <c r="A248" s="253" t="s">
        <v>3236</v>
      </c>
      <c r="B248" s="253"/>
    </row>
    <row r="249" spans="1:2" x14ac:dyDescent="0.25">
      <c r="A249" s="253" t="s">
        <v>3249</v>
      </c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M49"/>
  <sheetViews>
    <sheetView topLeftCell="A22" workbookViewId="0">
      <selection activeCell="B24" sqref="B24:G2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13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13" x14ac:dyDescent="0.25">
      <c r="A4" s="158">
        <v>3</v>
      </c>
      <c r="B4" s="233" t="s">
        <v>631</v>
      </c>
      <c r="C4" s="225">
        <v>921</v>
      </c>
      <c r="D4" s="36" t="s">
        <v>2020</v>
      </c>
      <c r="E4" s="36">
        <v>51</v>
      </c>
      <c r="F4" s="28">
        <v>42816</v>
      </c>
      <c r="G4" s="234" t="s">
        <v>2194</v>
      </c>
      <c r="H4" t="s">
        <v>2773</v>
      </c>
    </row>
    <row r="5" spans="1:13" x14ac:dyDescent="0.25">
      <c r="A5" s="104">
        <v>4</v>
      </c>
      <c r="B5" s="104" t="s">
        <v>1618</v>
      </c>
      <c r="C5" s="239" t="s">
        <v>2172</v>
      </c>
      <c r="D5" s="181" t="s">
        <v>2557</v>
      </c>
      <c r="E5" s="181">
        <v>207</v>
      </c>
      <c r="F5" s="182">
        <v>43010</v>
      </c>
      <c r="G5" s="240" t="s">
        <v>2194</v>
      </c>
    </row>
    <row r="6" spans="1:13" x14ac:dyDescent="0.25">
      <c r="A6" s="158">
        <v>5</v>
      </c>
      <c r="B6" s="158" t="s">
        <v>1243</v>
      </c>
      <c r="C6" s="225">
        <v>131</v>
      </c>
      <c r="D6" s="36" t="s">
        <v>2560</v>
      </c>
      <c r="E6" s="36">
        <v>233</v>
      </c>
      <c r="F6" s="28">
        <v>43035</v>
      </c>
      <c r="G6" s="225" t="s">
        <v>1846</v>
      </c>
      <c r="H6" t="s">
        <v>3206</v>
      </c>
    </row>
    <row r="7" spans="1:13" x14ac:dyDescent="0.25">
      <c r="A7" s="158">
        <v>6</v>
      </c>
      <c r="B7" s="158" t="s">
        <v>2591</v>
      </c>
      <c r="C7" s="225">
        <v>411</v>
      </c>
      <c r="D7" s="36" t="s">
        <v>2592</v>
      </c>
      <c r="E7" s="36">
        <v>244</v>
      </c>
      <c r="F7" s="28">
        <v>43048</v>
      </c>
      <c r="G7" s="225" t="s">
        <v>1846</v>
      </c>
      <c r="H7" t="s">
        <v>3186</v>
      </c>
    </row>
    <row r="8" spans="1:13" x14ac:dyDescent="0.25">
      <c r="A8" s="158">
        <v>7</v>
      </c>
      <c r="B8" s="158" t="s">
        <v>2647</v>
      </c>
      <c r="C8" s="225">
        <v>322</v>
      </c>
      <c r="D8" s="36" t="s">
        <v>2549</v>
      </c>
      <c r="E8" s="36">
        <v>285</v>
      </c>
      <c r="F8" s="28">
        <v>43082</v>
      </c>
      <c r="G8" s="234" t="s">
        <v>2194</v>
      </c>
      <c r="H8" s="252" t="s">
        <v>2944</v>
      </c>
      <c r="I8" s="252"/>
      <c r="J8" s="252"/>
      <c r="K8" s="252"/>
      <c r="L8" s="252"/>
      <c r="M8" t="s">
        <v>3198</v>
      </c>
    </row>
    <row r="9" spans="1:13" x14ac:dyDescent="0.25">
      <c r="A9" s="158">
        <v>8</v>
      </c>
      <c r="B9" s="158" t="s">
        <v>575</v>
      </c>
      <c r="C9" s="225">
        <v>722</v>
      </c>
      <c r="D9" s="36" t="s">
        <v>2655</v>
      </c>
      <c r="E9" s="36">
        <v>288</v>
      </c>
      <c r="F9" s="28">
        <v>43090</v>
      </c>
      <c r="G9" s="225" t="s">
        <v>1846</v>
      </c>
    </row>
    <row r="10" spans="1:13" x14ac:dyDescent="0.25">
      <c r="A10" s="158">
        <v>9</v>
      </c>
      <c r="B10" s="158" t="s">
        <v>3220</v>
      </c>
      <c r="C10" s="225">
        <v>811</v>
      </c>
      <c r="D10" s="36" t="s">
        <v>2696</v>
      </c>
      <c r="E10" s="36">
        <v>18</v>
      </c>
      <c r="F10" s="28">
        <v>43116</v>
      </c>
      <c r="G10" s="256" t="s">
        <v>1846</v>
      </c>
      <c r="H10" t="s">
        <v>3221</v>
      </c>
    </row>
    <row r="11" spans="1:13" x14ac:dyDescent="0.25">
      <c r="A11" s="158">
        <v>10</v>
      </c>
      <c r="B11" s="158" t="s">
        <v>2701</v>
      </c>
      <c r="C11" s="225">
        <v>31</v>
      </c>
      <c r="D11" s="36" t="s">
        <v>2702</v>
      </c>
      <c r="E11" s="36">
        <v>30</v>
      </c>
      <c r="F11" s="28">
        <v>43136</v>
      </c>
      <c r="G11" s="256" t="s">
        <v>1846</v>
      </c>
      <c r="H11" t="s">
        <v>3250</v>
      </c>
    </row>
    <row r="12" spans="1:13" x14ac:dyDescent="0.25">
      <c r="A12" s="158">
        <v>11</v>
      </c>
      <c r="B12" s="158" t="s">
        <v>2636</v>
      </c>
      <c r="C12" s="225">
        <v>841</v>
      </c>
      <c r="D12" s="36" t="s">
        <v>3239</v>
      </c>
      <c r="E12" s="36">
        <v>29</v>
      </c>
      <c r="F12" s="28">
        <v>43488</v>
      </c>
      <c r="G12" s="256" t="s">
        <v>1846</v>
      </c>
    </row>
    <row r="13" spans="1:13" x14ac:dyDescent="0.25">
      <c r="A13" s="158">
        <v>12</v>
      </c>
      <c r="B13" s="158" t="s">
        <v>3252</v>
      </c>
      <c r="C13" s="225">
        <v>321</v>
      </c>
      <c r="D13" s="36" t="s">
        <v>2730</v>
      </c>
      <c r="E13" s="36">
        <v>54</v>
      </c>
      <c r="F13" s="28">
        <v>43164</v>
      </c>
      <c r="G13" s="256" t="s">
        <v>1846</v>
      </c>
      <c r="H13" t="s">
        <v>3253</v>
      </c>
    </row>
    <row r="14" spans="1:13" x14ac:dyDescent="0.25">
      <c r="A14" s="158">
        <v>13</v>
      </c>
      <c r="B14" s="158" t="s">
        <v>688</v>
      </c>
      <c r="C14" s="225">
        <v>331</v>
      </c>
      <c r="D14" s="36" t="s">
        <v>2803</v>
      </c>
      <c r="E14" s="36">
        <v>96</v>
      </c>
      <c r="F14" s="28">
        <v>43237</v>
      </c>
      <c r="G14" s="234" t="s">
        <v>2194</v>
      </c>
      <c r="H14" t="s">
        <v>2804</v>
      </c>
    </row>
    <row r="15" spans="1:13" x14ac:dyDescent="0.25">
      <c r="A15" s="158">
        <v>14</v>
      </c>
      <c r="B15" s="158" t="s">
        <v>1255</v>
      </c>
      <c r="C15" s="225">
        <v>131</v>
      </c>
      <c r="D15" s="36" t="s">
        <v>2797</v>
      </c>
      <c r="E15" s="36">
        <v>92</v>
      </c>
      <c r="F15" s="28">
        <v>43223</v>
      </c>
      <c r="G15" s="256" t="s">
        <v>1846</v>
      </c>
    </row>
    <row r="16" spans="1:13" x14ac:dyDescent="0.25">
      <c r="A16" s="158">
        <v>15</v>
      </c>
      <c r="B16" s="158" t="s">
        <v>368</v>
      </c>
      <c r="C16" s="225">
        <v>321</v>
      </c>
      <c r="D16" s="36" t="s">
        <v>2816</v>
      </c>
      <c r="E16" s="36">
        <v>104</v>
      </c>
      <c r="F16" s="28">
        <v>43244</v>
      </c>
      <c r="G16" s="256" t="s">
        <v>1846</v>
      </c>
    </row>
    <row r="17" spans="1:7" x14ac:dyDescent="0.25">
      <c r="A17" s="158">
        <v>16</v>
      </c>
      <c r="B17" s="158" t="s">
        <v>2949</v>
      </c>
      <c r="C17" s="225">
        <v>541</v>
      </c>
      <c r="D17" s="36" t="s">
        <v>2118</v>
      </c>
      <c r="E17" s="36">
        <v>169</v>
      </c>
      <c r="F17" s="28">
        <v>43340</v>
      </c>
      <c r="G17" s="256" t="s">
        <v>2950</v>
      </c>
    </row>
    <row r="18" spans="1:7" x14ac:dyDescent="0.25">
      <c r="A18" s="158">
        <v>17</v>
      </c>
      <c r="B18" s="158" t="s">
        <v>2951</v>
      </c>
      <c r="C18" s="225">
        <v>821</v>
      </c>
      <c r="D18" s="36" t="s">
        <v>2118</v>
      </c>
      <c r="E18" s="36">
        <v>187</v>
      </c>
      <c r="F18" s="28">
        <v>43342</v>
      </c>
      <c r="G18" s="256" t="s">
        <v>2950</v>
      </c>
    </row>
    <row r="19" spans="1:7" x14ac:dyDescent="0.25">
      <c r="A19" s="158">
        <v>18</v>
      </c>
      <c r="B19" s="158" t="s">
        <v>573</v>
      </c>
      <c r="C19" s="225">
        <v>931</v>
      </c>
      <c r="D19" s="36" t="s">
        <v>2952</v>
      </c>
      <c r="E19" s="36">
        <v>188</v>
      </c>
      <c r="F19" s="28">
        <v>43342</v>
      </c>
      <c r="G19" s="256" t="s">
        <v>2950</v>
      </c>
    </row>
    <row r="20" spans="1:7" x14ac:dyDescent="0.25">
      <c r="A20" s="104">
        <v>19</v>
      </c>
      <c r="B20" s="104" t="s">
        <v>3036</v>
      </c>
      <c r="C20" s="240" t="s">
        <v>2175</v>
      </c>
      <c r="D20" s="181" t="s">
        <v>3037</v>
      </c>
      <c r="E20" s="181">
        <v>247</v>
      </c>
      <c r="F20" s="182">
        <v>43360</v>
      </c>
      <c r="G20" s="281" t="s">
        <v>2950</v>
      </c>
    </row>
    <row r="21" spans="1:7" x14ac:dyDescent="0.25">
      <c r="A21" s="158">
        <v>20</v>
      </c>
      <c r="B21" s="158" t="s">
        <v>3047</v>
      </c>
      <c r="C21" s="225">
        <v>521</v>
      </c>
      <c r="D21" s="36" t="s">
        <v>2952</v>
      </c>
      <c r="E21" s="36">
        <v>255</v>
      </c>
      <c r="F21" s="28">
        <v>43362</v>
      </c>
      <c r="G21" s="256" t="s">
        <v>2950</v>
      </c>
    </row>
    <row r="22" spans="1:7" x14ac:dyDescent="0.25">
      <c r="A22" s="158">
        <v>21</v>
      </c>
      <c r="B22" s="158" t="s">
        <v>3074</v>
      </c>
      <c r="C22" s="225">
        <v>421</v>
      </c>
      <c r="D22" s="36" t="s">
        <v>3075</v>
      </c>
      <c r="E22" s="36">
        <v>271</v>
      </c>
      <c r="F22" s="28">
        <v>43369</v>
      </c>
      <c r="G22" s="256" t="s">
        <v>2950</v>
      </c>
    </row>
    <row r="23" spans="1:7" x14ac:dyDescent="0.25">
      <c r="A23" s="158">
        <v>22</v>
      </c>
      <c r="B23" s="158" t="s">
        <v>280</v>
      </c>
      <c r="C23" s="225">
        <v>531</v>
      </c>
      <c r="D23" s="36" t="s">
        <v>3076</v>
      </c>
      <c r="E23" s="36">
        <v>268</v>
      </c>
      <c r="F23" s="28">
        <v>43369</v>
      </c>
      <c r="G23" s="256" t="s">
        <v>2950</v>
      </c>
    </row>
    <row r="24" spans="1:7" x14ac:dyDescent="0.25">
      <c r="A24" s="158">
        <v>23</v>
      </c>
      <c r="B24" s="8" t="s">
        <v>3355</v>
      </c>
      <c r="C24" s="290" t="s">
        <v>3356</v>
      </c>
      <c r="D24" s="123" t="s">
        <v>3357</v>
      </c>
      <c r="E24" s="123">
        <v>280</v>
      </c>
      <c r="F24" s="124">
        <v>43374</v>
      </c>
      <c r="G24" s="123" t="s">
        <v>2950</v>
      </c>
    </row>
    <row r="25" spans="1:7" x14ac:dyDescent="0.25">
      <c r="A25" s="158">
        <v>24</v>
      </c>
      <c r="B25" s="158" t="s">
        <v>3101</v>
      </c>
      <c r="C25" s="225">
        <v>831</v>
      </c>
      <c r="D25" s="36" t="s">
        <v>3102</v>
      </c>
      <c r="E25" s="36">
        <v>287</v>
      </c>
      <c r="F25" s="28">
        <v>43377</v>
      </c>
      <c r="G25" s="256" t="s">
        <v>2950</v>
      </c>
    </row>
    <row r="26" spans="1:7" x14ac:dyDescent="0.25">
      <c r="A26" s="158">
        <v>25</v>
      </c>
      <c r="B26" s="158" t="s">
        <v>3105</v>
      </c>
      <c r="C26" s="225">
        <v>821</v>
      </c>
      <c r="D26" s="36" t="s">
        <v>3106</v>
      </c>
      <c r="E26" s="36">
        <v>290</v>
      </c>
      <c r="F26" s="28">
        <v>43378</v>
      </c>
      <c r="G26" s="256" t="s">
        <v>2950</v>
      </c>
    </row>
    <row r="27" spans="1:7" x14ac:dyDescent="0.25">
      <c r="A27" s="158">
        <v>26</v>
      </c>
      <c r="B27" s="158" t="s">
        <v>682</v>
      </c>
      <c r="C27" s="225">
        <v>341</v>
      </c>
      <c r="D27" s="36" t="s">
        <v>3113</v>
      </c>
      <c r="E27" s="36">
        <v>295</v>
      </c>
      <c r="F27" s="28">
        <v>43389</v>
      </c>
      <c r="G27" s="256" t="s">
        <v>2950</v>
      </c>
    </row>
    <row r="28" spans="1:7" x14ac:dyDescent="0.25">
      <c r="A28" s="158">
        <v>27</v>
      </c>
      <c r="B28" s="158" t="s">
        <v>230</v>
      </c>
      <c r="C28" s="225">
        <v>631</v>
      </c>
      <c r="D28" s="36" t="s">
        <v>2952</v>
      </c>
      <c r="E28" s="36">
        <v>296</v>
      </c>
      <c r="F28" s="28">
        <v>43389</v>
      </c>
      <c r="G28" s="256" t="s">
        <v>2950</v>
      </c>
    </row>
    <row r="29" spans="1:7" x14ac:dyDescent="0.25">
      <c r="A29" s="158">
        <v>28</v>
      </c>
      <c r="B29" s="158" t="s">
        <v>3117</v>
      </c>
      <c r="C29" s="225">
        <v>422</v>
      </c>
      <c r="D29" s="36" t="s">
        <v>2952</v>
      </c>
      <c r="E29" s="36">
        <v>298</v>
      </c>
      <c r="F29" s="28">
        <v>43390</v>
      </c>
      <c r="G29" s="234" t="s">
        <v>2843</v>
      </c>
    </row>
    <row r="30" spans="1:7" x14ac:dyDescent="0.25">
      <c r="A30" s="158">
        <v>29</v>
      </c>
      <c r="B30" s="158" t="s">
        <v>2550</v>
      </c>
      <c r="C30" s="225">
        <v>521</v>
      </c>
      <c r="D30" s="36" t="s">
        <v>2952</v>
      </c>
      <c r="E30" s="36">
        <v>314</v>
      </c>
      <c r="F30" s="28">
        <v>43404</v>
      </c>
      <c r="G30" s="256" t="s">
        <v>2950</v>
      </c>
    </row>
    <row r="31" spans="1:7" x14ac:dyDescent="0.25">
      <c r="A31" s="158">
        <v>30</v>
      </c>
      <c r="B31" s="158" t="s">
        <v>3139</v>
      </c>
      <c r="C31" s="225">
        <v>712</v>
      </c>
      <c r="D31" s="36" t="s">
        <v>3140</v>
      </c>
      <c r="E31" s="36">
        <v>320</v>
      </c>
      <c r="F31" s="28">
        <v>43411</v>
      </c>
      <c r="G31" s="234" t="s">
        <v>2843</v>
      </c>
    </row>
    <row r="32" spans="1:7" x14ac:dyDescent="0.25">
      <c r="A32" s="158">
        <v>31</v>
      </c>
      <c r="B32" s="158" t="s">
        <v>214</v>
      </c>
      <c r="C32" s="225">
        <v>631</v>
      </c>
      <c r="D32" s="36" t="s">
        <v>2952</v>
      </c>
      <c r="E32" s="36">
        <v>300</v>
      </c>
      <c r="F32" s="28">
        <v>43391</v>
      </c>
      <c r="G32" s="256" t="s">
        <v>2950</v>
      </c>
    </row>
    <row r="33" spans="1:7" x14ac:dyDescent="0.25">
      <c r="A33" s="158">
        <v>32</v>
      </c>
      <c r="B33" s="158" t="s">
        <v>3141</v>
      </c>
      <c r="C33" s="225">
        <v>21</v>
      </c>
      <c r="D33" s="36" t="s">
        <v>2952</v>
      </c>
      <c r="E33" s="36">
        <v>301</v>
      </c>
      <c r="F33" s="28">
        <v>43391</v>
      </c>
      <c r="G33" s="256" t="s">
        <v>2950</v>
      </c>
    </row>
    <row r="34" spans="1:7" x14ac:dyDescent="0.25">
      <c r="A34" s="158">
        <v>33</v>
      </c>
      <c r="B34" s="158" t="s">
        <v>3143</v>
      </c>
      <c r="C34" s="225">
        <v>511</v>
      </c>
      <c r="D34" s="36" t="s">
        <v>2952</v>
      </c>
      <c r="E34" s="36">
        <v>321</v>
      </c>
      <c r="F34" s="28">
        <v>43413</v>
      </c>
      <c r="G34" s="225" t="s">
        <v>2950</v>
      </c>
    </row>
    <row r="35" spans="1:7" x14ac:dyDescent="0.25">
      <c r="A35" s="158">
        <v>34</v>
      </c>
      <c r="B35" s="158" t="s">
        <v>1003</v>
      </c>
      <c r="C35" s="225">
        <v>342</v>
      </c>
      <c r="D35" s="36" t="s">
        <v>2952</v>
      </c>
      <c r="E35" s="36">
        <v>328</v>
      </c>
      <c r="F35" s="28">
        <v>43417</v>
      </c>
      <c r="G35" s="225" t="s">
        <v>2950</v>
      </c>
    </row>
    <row r="36" spans="1:7" x14ac:dyDescent="0.25">
      <c r="A36" s="158">
        <v>35</v>
      </c>
      <c r="B36" s="158" t="s">
        <v>272</v>
      </c>
      <c r="C36" s="225">
        <v>531</v>
      </c>
      <c r="D36" s="36" t="s">
        <v>2952</v>
      </c>
      <c r="E36" s="36">
        <v>335</v>
      </c>
      <c r="F36" s="28">
        <v>43419</v>
      </c>
      <c r="G36" s="256" t="s">
        <v>2950</v>
      </c>
    </row>
    <row r="37" spans="1:7" x14ac:dyDescent="0.25">
      <c r="A37" s="158">
        <v>36</v>
      </c>
      <c r="B37" s="158" t="s">
        <v>3166</v>
      </c>
      <c r="C37" s="225">
        <v>931</v>
      </c>
      <c r="D37" s="36" t="s">
        <v>2952</v>
      </c>
      <c r="E37" s="36">
        <v>346</v>
      </c>
      <c r="F37" s="28">
        <v>43426</v>
      </c>
      <c r="G37" s="225" t="s">
        <v>2950</v>
      </c>
    </row>
    <row r="38" spans="1:7" x14ac:dyDescent="0.25">
      <c r="A38" s="158">
        <v>37</v>
      </c>
      <c r="B38" s="158" t="s">
        <v>3167</v>
      </c>
      <c r="C38" s="225">
        <v>921</v>
      </c>
      <c r="D38" s="36" t="s">
        <v>2952</v>
      </c>
      <c r="E38" s="36">
        <v>342</v>
      </c>
      <c r="F38" s="28">
        <v>43423</v>
      </c>
      <c r="G38" s="256" t="s">
        <v>2950</v>
      </c>
    </row>
    <row r="39" spans="1:7" x14ac:dyDescent="0.25">
      <c r="A39" s="158">
        <v>38</v>
      </c>
      <c r="B39" s="158" t="s">
        <v>3184</v>
      </c>
      <c r="C39" s="225">
        <v>521</v>
      </c>
      <c r="D39" s="36" t="s">
        <v>2952</v>
      </c>
      <c r="E39" s="36">
        <v>353</v>
      </c>
      <c r="F39" s="28">
        <v>43431</v>
      </c>
      <c r="G39" s="225" t="s">
        <v>2950</v>
      </c>
    </row>
    <row r="40" spans="1:7" x14ac:dyDescent="0.25">
      <c r="A40" s="158">
        <v>39</v>
      </c>
      <c r="B40" s="158" t="s">
        <v>3194</v>
      </c>
      <c r="C40" s="225">
        <v>732</v>
      </c>
      <c r="D40" s="36" t="s">
        <v>2952</v>
      </c>
      <c r="E40" s="36">
        <v>358</v>
      </c>
      <c r="F40" s="28">
        <v>43434</v>
      </c>
      <c r="G40" s="256" t="s">
        <v>2950</v>
      </c>
    </row>
    <row r="41" spans="1:7" x14ac:dyDescent="0.25">
      <c r="A41" s="158">
        <v>40</v>
      </c>
      <c r="B41" s="158" t="s">
        <v>3202</v>
      </c>
      <c r="C41" s="225">
        <v>621</v>
      </c>
      <c r="D41" s="36" t="s">
        <v>2952</v>
      </c>
      <c r="E41" s="36">
        <v>368</v>
      </c>
      <c r="F41" s="28">
        <v>43448</v>
      </c>
      <c r="G41" s="256" t="s">
        <v>2950</v>
      </c>
    </row>
    <row r="42" spans="1:7" x14ac:dyDescent="0.25">
      <c r="A42" s="158">
        <v>41</v>
      </c>
      <c r="B42" s="158" t="s">
        <v>3203</v>
      </c>
      <c r="C42" s="225">
        <v>422</v>
      </c>
      <c r="D42" s="36" t="s">
        <v>3204</v>
      </c>
      <c r="E42" s="36">
        <v>366</v>
      </c>
      <c r="F42" s="28">
        <v>43448</v>
      </c>
      <c r="G42" s="234" t="s">
        <v>2843</v>
      </c>
    </row>
    <row r="43" spans="1:7" x14ac:dyDescent="0.25">
      <c r="A43" s="158">
        <v>42</v>
      </c>
      <c r="B43" s="158" t="s">
        <v>3240</v>
      </c>
      <c r="C43" s="225">
        <v>621</v>
      </c>
      <c r="D43" s="36" t="s">
        <v>2952</v>
      </c>
      <c r="E43" s="36">
        <v>27</v>
      </c>
      <c r="F43" s="28">
        <v>43487</v>
      </c>
      <c r="G43" s="225" t="s">
        <v>2950</v>
      </c>
    </row>
    <row r="44" spans="1:7" x14ac:dyDescent="0.25">
      <c r="A44" s="158">
        <v>43</v>
      </c>
      <c r="B44" s="158" t="s">
        <v>284</v>
      </c>
      <c r="C44" s="225">
        <v>121</v>
      </c>
      <c r="D44" s="36" t="s">
        <v>2952</v>
      </c>
      <c r="E44" s="36">
        <v>374</v>
      </c>
      <c r="F44" s="28">
        <v>43455</v>
      </c>
      <c r="G44" s="225" t="s">
        <v>2950</v>
      </c>
    </row>
    <row r="45" spans="1:7" x14ac:dyDescent="0.25">
      <c r="A45" s="158">
        <v>44</v>
      </c>
      <c r="B45" s="158" t="s">
        <v>192</v>
      </c>
      <c r="C45" s="225">
        <v>131</v>
      </c>
      <c r="D45" s="36" t="s">
        <v>3214</v>
      </c>
      <c r="E45" s="36">
        <v>376</v>
      </c>
      <c r="F45" s="28">
        <v>43459</v>
      </c>
      <c r="G45" s="225" t="s">
        <v>2950</v>
      </c>
    </row>
    <row r="46" spans="1:7" x14ac:dyDescent="0.25">
      <c r="A46" s="158">
        <v>45</v>
      </c>
      <c r="B46" s="158" t="s">
        <v>3218</v>
      </c>
      <c r="C46" s="225">
        <v>221</v>
      </c>
      <c r="D46" s="36" t="s">
        <v>3219</v>
      </c>
      <c r="E46" s="36">
        <v>3</v>
      </c>
      <c r="F46" s="28">
        <v>43477</v>
      </c>
      <c r="G46" s="225" t="s">
        <v>2950</v>
      </c>
    </row>
    <row r="47" spans="1:7" x14ac:dyDescent="0.25">
      <c r="A47" s="158"/>
      <c r="B47" s="158"/>
      <c r="C47" s="225"/>
      <c r="D47" s="36"/>
      <c r="E47" s="36"/>
      <c r="F47" s="28"/>
      <c r="G47" s="234"/>
    </row>
    <row r="48" spans="1:7" x14ac:dyDescent="0.25">
      <c r="A48" s="158"/>
      <c r="B48" s="158"/>
      <c r="C48" s="225"/>
      <c r="D48" s="36"/>
      <c r="E48" s="36"/>
      <c r="F48" s="28"/>
      <c r="G48" s="234"/>
    </row>
    <row r="49" spans="1:7" x14ac:dyDescent="0.25">
      <c r="A49" s="158"/>
      <c r="B49" s="158"/>
      <c r="C49" s="225"/>
      <c r="D49" s="36"/>
      <c r="E49" s="36"/>
      <c r="F49" s="28"/>
      <c r="G49" s="234"/>
    </row>
  </sheetData>
  <pageMargins left="0.7" right="0.7" top="0.75" bottom="0.75" header="0.3" footer="0.3"/>
  <pageSetup paperSize="9" scale="41" fitToHeight="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X248"/>
  <sheetViews>
    <sheetView zoomScaleNormal="100" workbookViewId="0">
      <pane ySplit="1" topLeftCell="A128" activePane="bottomLeft" state="frozen"/>
      <selection pane="bottomLeft" activeCell="E17" sqref="E17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5</v>
      </c>
      <c r="C3" s="274">
        <v>24</v>
      </c>
      <c r="D3" s="271">
        <v>0</v>
      </c>
      <c r="E3" s="3" t="s">
        <v>3296</v>
      </c>
      <c r="F3" s="77">
        <f>C3+C9+C20+C30+C35+C40+C45+C50+C56+C65+C76+C85+C90</f>
        <v>322</v>
      </c>
      <c r="G3" s="24">
        <f>C5+C12+C23+C31+C36+C41+C46+C57+C68+C69+C78+C79+C87+C93</f>
        <v>306</v>
      </c>
      <c r="H3" s="24">
        <f>C6+C15+C26+C32+C37+C42+C47+C52+C58+C71+C72+C80+C88+C95</f>
        <v>227</v>
      </c>
      <c r="I3" s="24">
        <f>C7+C33+C38+C43+C48+C53+C59+C73+C82+C89+C98+C99</f>
        <v>174</v>
      </c>
      <c r="J3" s="170">
        <f>F3+G3+H3+I3</f>
        <v>1029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20</v>
      </c>
      <c r="D6" s="271">
        <v>4</v>
      </c>
      <c r="E6" s="5"/>
      <c r="F6" s="5">
        <f>B3+B9+B10+B11+B21+B22+B20+B30+B35+B40+B45+B50+B56+B65+B66+B67+B76+B77+B85+B90+B91+B86+B4+B92</f>
        <v>155</v>
      </c>
      <c r="G6" s="5">
        <f>B5+B12+B13+B14+B23+B24+B25+B31+B36+B41+B46+B51+B57+B68+B69+B70+B78+B87+B93+B94</f>
        <v>61</v>
      </c>
      <c r="H6" s="5">
        <f>B6+B15+B16+B17+B26+B27+B28+B32+B37+B42+B47+B52+B58+B71+B72+B80+B81+B88+B95+B96</f>
        <v>30</v>
      </c>
      <c r="I6" s="5">
        <f>B7+B33+B38+B43+B48+B53+B59+B73+B82+B83+B89+B98+B99+B100</f>
        <v>4</v>
      </c>
      <c r="J6" s="94">
        <f>SUM(F6+G6+H6+I6)</f>
        <v>250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5</v>
      </c>
      <c r="G9" s="5">
        <f>D5+D12+D13+D14+D23+D24+D31+D36+D41+D46+D51+D57+D68+D69+D70+D78+D79+D87+D93+D94</f>
        <v>22</v>
      </c>
      <c r="H9" s="5">
        <f>D6+D15+D16+D17+D26+D27+D28+D32+D37+D42+D47+D52+D58+D71+D72+D80+D81+D88+D95+D96</f>
        <v>16</v>
      </c>
      <c r="I9" s="5">
        <f>D7+D33+D38+D43+D48+D53+D59+D73+D82+D83+D89+D98+D99+D100</f>
        <v>4</v>
      </c>
      <c r="J9" s="94">
        <f>SUM(F9+G9+H9+I9)</f>
        <v>47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1326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482</v>
      </c>
      <c r="G15" s="5">
        <f>SUM(G3+G6+G9)</f>
        <v>389</v>
      </c>
      <c r="H15" s="5">
        <f>SUM(H3+H6+H9)</f>
        <v>273</v>
      </c>
      <c r="I15" s="5">
        <f>SUM(I3+I6+I9)</f>
        <v>182</v>
      </c>
      <c r="J15" s="94">
        <f>SUM(F15+G15+H15+I15)</f>
        <v>1326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23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18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1</v>
      </c>
      <c r="C35" s="274">
        <v>23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20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22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2</v>
      </c>
      <c r="C76" s="271">
        <v>25</v>
      </c>
      <c r="D76" s="271">
        <v>1</v>
      </c>
      <c r="E76" s="135"/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22</v>
      </c>
      <c r="D80" s="271">
        <v>1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17</v>
      </c>
      <c r="D88" s="271">
        <v>2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7</v>
      </c>
      <c r="C90" s="274">
        <v>24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32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250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1029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47</v>
      </c>
      <c r="E102" s="165"/>
      <c r="F102" s="176"/>
      <c r="G102" s="165"/>
      <c r="H102" s="165"/>
      <c r="I102" s="165"/>
      <c r="J102" s="176">
        <f>B102+C102+D102</f>
        <v>1326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17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26</v>
      </c>
      <c r="I116" s="165">
        <f>C123</f>
        <v>15</v>
      </c>
      <c r="J116" s="176">
        <f>F116+G116+H116+I116</f>
        <v>100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32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96</v>
      </c>
      <c r="G118" s="165">
        <f>B119+B134+B140</f>
        <v>51</v>
      </c>
      <c r="H118" s="165">
        <f>B121+B122+B135+B141</f>
        <v>58</v>
      </c>
      <c r="I118" s="165">
        <f>B124+B125+B142</f>
        <v>45</v>
      </c>
      <c r="J118" s="176">
        <f>F118+G118+H118+I118</f>
        <v>250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0</v>
      </c>
      <c r="I120" s="165">
        <f>D123+D124+D125+D142</f>
        <v>0</v>
      </c>
      <c r="J120" s="176">
        <f>F120+G120+H120+I120</f>
        <v>1</v>
      </c>
      <c r="K120" s="174"/>
      <c r="L120" s="166"/>
    </row>
    <row r="121" spans="1:23" x14ac:dyDescent="0.25">
      <c r="A121" s="96" t="s">
        <v>1396</v>
      </c>
      <c r="B121" s="163">
        <v>29</v>
      </c>
      <c r="C121" s="163"/>
      <c r="D121" s="96"/>
      <c r="E121" s="96"/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126</v>
      </c>
      <c r="G122" s="96">
        <f>G116+G118+G120</f>
        <v>81</v>
      </c>
      <c r="H122" s="96">
        <f>H116+H118+H120</f>
        <v>84</v>
      </c>
      <c r="I122" s="96">
        <f>I116+I118+I120</f>
        <v>60</v>
      </c>
      <c r="J122" s="167">
        <f>J116+J118+J120</f>
        <v>351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2</v>
      </c>
      <c r="C135" s="163">
        <v>11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17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250</v>
      </c>
      <c r="C145" s="179">
        <f>SUM(C115:C143)</f>
        <v>100</v>
      </c>
      <c r="D145" s="179">
        <f>SUM(D115:D143)</f>
        <v>1</v>
      </c>
      <c r="E145" s="179" t="s">
        <v>3059</v>
      </c>
      <c r="F145" s="179"/>
      <c r="G145" s="179"/>
      <c r="H145" s="179"/>
      <c r="I145" s="179"/>
      <c r="J145" s="179">
        <f>B145+C145+D145</f>
        <v>351</v>
      </c>
    </row>
    <row r="146" spans="1:16" ht="15.75" thickTop="1" x14ac:dyDescent="0.25">
      <c r="A146" s="24" t="s">
        <v>1802</v>
      </c>
      <c r="B146" s="24">
        <f>B145+B102</f>
        <v>500</v>
      </c>
      <c r="C146" s="24">
        <f>C102+C145</f>
        <v>1129</v>
      </c>
      <c r="D146" s="24">
        <f>D102+D145</f>
        <v>48</v>
      </c>
      <c r="E146" s="24"/>
      <c r="F146" s="24"/>
      <c r="G146" s="24"/>
      <c r="H146" s="24"/>
      <c r="I146" s="24"/>
      <c r="J146" s="24">
        <f>J145+J102</f>
        <v>1677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3254</v>
      </c>
      <c r="E152" t="s">
        <v>3261</v>
      </c>
      <c r="K152" s="253" t="s">
        <v>3273</v>
      </c>
      <c r="O152" t="s">
        <v>3272</v>
      </c>
      <c r="P152" s="253"/>
    </row>
    <row r="153" spans="1:16" x14ac:dyDescent="0.25">
      <c r="A153" t="s">
        <v>3260</v>
      </c>
      <c r="E153" t="s">
        <v>3265</v>
      </c>
      <c r="O153" s="253" t="s">
        <v>3274</v>
      </c>
      <c r="P153" s="253"/>
    </row>
    <row r="154" spans="1:16" x14ac:dyDescent="0.25">
      <c r="A154" t="s">
        <v>3268</v>
      </c>
      <c r="E154" t="s">
        <v>3276</v>
      </c>
      <c r="O154" t="s">
        <v>3283</v>
      </c>
    </row>
    <row r="155" spans="1:16" x14ac:dyDescent="0.25">
      <c r="A155" t="s">
        <v>3269</v>
      </c>
      <c r="E155" t="s">
        <v>3279</v>
      </c>
      <c r="O155" t="s">
        <v>3284</v>
      </c>
    </row>
    <row r="156" spans="1:16" x14ac:dyDescent="0.25">
      <c r="A156" t="s">
        <v>3275</v>
      </c>
      <c r="E156" t="s">
        <v>3281</v>
      </c>
      <c r="O156" t="s">
        <v>3285</v>
      </c>
    </row>
    <row r="157" spans="1:16" x14ac:dyDescent="0.25">
      <c r="A157" t="s">
        <v>3277</v>
      </c>
      <c r="E157" t="s">
        <v>3292</v>
      </c>
      <c r="O157" t="s">
        <v>3286</v>
      </c>
    </row>
    <row r="158" spans="1:16" x14ac:dyDescent="0.25">
      <c r="A158" t="s">
        <v>3278</v>
      </c>
    </row>
    <row r="159" spans="1:16" x14ac:dyDescent="0.25">
      <c r="A159" t="s">
        <v>3280</v>
      </c>
    </row>
    <row r="160" spans="1:16" x14ac:dyDescent="0.25">
      <c r="A160" t="s">
        <v>3282</v>
      </c>
    </row>
    <row r="161" spans="1:21" x14ac:dyDescent="0.25">
      <c r="A161" t="s">
        <v>3293</v>
      </c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 t="s">
        <v>3255</v>
      </c>
      <c r="B169" s="253"/>
      <c r="C169" s="253"/>
      <c r="D169" s="253"/>
      <c r="E169" s="253" t="s">
        <v>3266</v>
      </c>
      <c r="O169" t="s">
        <v>3287</v>
      </c>
    </row>
    <row r="170" spans="1:21" x14ac:dyDescent="0.25">
      <c r="A170" t="s">
        <v>3259</v>
      </c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5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5" x14ac:dyDescent="0.25">
      <c r="A211" s="253" t="s">
        <v>3257</v>
      </c>
      <c r="E211" t="s">
        <v>3264</v>
      </c>
      <c r="O211" s="252"/>
    </row>
    <row r="212" spans="1:15" x14ac:dyDescent="0.25">
      <c r="A212" s="279" t="s">
        <v>3270</v>
      </c>
      <c r="B212" s="166"/>
      <c r="E212" t="s">
        <v>3289</v>
      </c>
    </row>
    <row r="213" spans="1:15" x14ac:dyDescent="0.25">
      <c r="A213" s="253"/>
    </row>
    <row r="224" spans="1:15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5" spans="1:15" x14ac:dyDescent="0.25">
      <c r="A225" t="s">
        <v>3256</v>
      </c>
      <c r="E225" t="s">
        <v>3262</v>
      </c>
      <c r="O225" t="s">
        <v>3288</v>
      </c>
    </row>
    <row r="226" spans="1:15" x14ac:dyDescent="0.25">
      <c r="A226" t="s">
        <v>3263</v>
      </c>
      <c r="O226" s="252"/>
    </row>
    <row r="227" spans="1:15" x14ac:dyDescent="0.25"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M64"/>
  <sheetViews>
    <sheetView topLeftCell="A34" workbookViewId="0">
      <selection activeCell="B23" sqref="B23:G23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13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13" x14ac:dyDescent="0.25">
      <c r="A4" s="158">
        <v>3</v>
      </c>
      <c r="B4" s="233" t="s">
        <v>631</v>
      </c>
      <c r="C4" s="225">
        <v>921</v>
      </c>
      <c r="D4" s="36" t="s">
        <v>2020</v>
      </c>
      <c r="E4" s="36">
        <v>51</v>
      </c>
      <c r="F4" s="28">
        <v>42816</v>
      </c>
      <c r="G4" s="234" t="s">
        <v>2194</v>
      </c>
      <c r="H4" t="s">
        <v>2773</v>
      </c>
    </row>
    <row r="5" spans="1:13" x14ac:dyDescent="0.25">
      <c r="A5" s="158">
        <v>4</v>
      </c>
      <c r="B5" s="158" t="s">
        <v>1243</v>
      </c>
      <c r="C5" s="225">
        <v>131</v>
      </c>
      <c r="D5" s="36" t="s">
        <v>2560</v>
      </c>
      <c r="E5" s="36">
        <v>233</v>
      </c>
      <c r="F5" s="28">
        <v>43035</v>
      </c>
      <c r="G5" s="225" t="s">
        <v>1846</v>
      </c>
      <c r="H5" t="s">
        <v>3206</v>
      </c>
    </row>
    <row r="6" spans="1:13" x14ac:dyDescent="0.25">
      <c r="A6" s="158">
        <v>5</v>
      </c>
      <c r="B6" s="158" t="s">
        <v>2591</v>
      </c>
      <c r="C6" s="225">
        <v>411</v>
      </c>
      <c r="D6" s="36" t="s">
        <v>2592</v>
      </c>
      <c r="E6" s="36">
        <v>244</v>
      </c>
      <c r="F6" s="28">
        <v>43048</v>
      </c>
      <c r="G6" s="225" t="s">
        <v>1846</v>
      </c>
      <c r="H6" t="s">
        <v>3186</v>
      </c>
    </row>
    <row r="7" spans="1:13" x14ac:dyDescent="0.25">
      <c r="A7" s="158">
        <v>6</v>
      </c>
      <c r="B7" s="158" t="s">
        <v>2647</v>
      </c>
      <c r="C7" s="225">
        <v>322</v>
      </c>
      <c r="D7" s="36" t="s">
        <v>2549</v>
      </c>
      <c r="E7" s="36">
        <v>285</v>
      </c>
      <c r="F7" s="28">
        <v>43082</v>
      </c>
      <c r="G7" s="234" t="s">
        <v>2194</v>
      </c>
      <c r="H7" s="252" t="s">
        <v>2944</v>
      </c>
      <c r="I7" s="252"/>
      <c r="J7" s="252"/>
      <c r="K7" s="252"/>
      <c r="L7" s="252"/>
      <c r="M7" t="s">
        <v>3198</v>
      </c>
    </row>
    <row r="8" spans="1:13" x14ac:dyDescent="0.25">
      <c r="A8" s="158">
        <v>7</v>
      </c>
      <c r="B8" s="158" t="s">
        <v>575</v>
      </c>
      <c r="C8" s="225">
        <v>722</v>
      </c>
      <c r="D8" s="36" t="s">
        <v>2655</v>
      </c>
      <c r="E8" s="36">
        <v>288</v>
      </c>
      <c r="F8" s="28">
        <v>43090</v>
      </c>
      <c r="G8" s="225" t="s">
        <v>1846</v>
      </c>
    </row>
    <row r="9" spans="1:13" x14ac:dyDescent="0.25">
      <c r="A9" s="158">
        <v>8</v>
      </c>
      <c r="B9" s="158" t="s">
        <v>3220</v>
      </c>
      <c r="C9" s="225">
        <v>811</v>
      </c>
      <c r="D9" s="36" t="s">
        <v>2696</v>
      </c>
      <c r="E9" s="36">
        <v>18</v>
      </c>
      <c r="F9" s="28">
        <v>43116</v>
      </c>
      <c r="G9" s="256" t="s">
        <v>1846</v>
      </c>
      <c r="H9" t="s">
        <v>3221</v>
      </c>
    </row>
    <row r="10" spans="1:13" x14ac:dyDescent="0.25">
      <c r="A10" s="158">
        <v>9</v>
      </c>
      <c r="B10" s="158" t="s">
        <v>2701</v>
      </c>
      <c r="C10" s="225">
        <v>31</v>
      </c>
      <c r="D10" s="36" t="s">
        <v>2702</v>
      </c>
      <c r="E10" s="36">
        <v>30</v>
      </c>
      <c r="F10" s="28">
        <v>43136</v>
      </c>
      <c r="G10" s="256" t="s">
        <v>1846</v>
      </c>
      <c r="H10" t="s">
        <v>3250</v>
      </c>
    </row>
    <row r="11" spans="1:13" x14ac:dyDescent="0.25">
      <c r="A11" s="158">
        <v>10</v>
      </c>
      <c r="B11" s="158" t="s">
        <v>2636</v>
      </c>
      <c r="C11" s="225">
        <v>841</v>
      </c>
      <c r="D11" s="36" t="s">
        <v>3239</v>
      </c>
      <c r="E11" s="36">
        <v>29</v>
      </c>
      <c r="F11" s="28">
        <v>43488</v>
      </c>
      <c r="G11" s="256" t="s">
        <v>1846</v>
      </c>
    </row>
    <row r="12" spans="1:13" x14ac:dyDescent="0.25">
      <c r="A12" s="158">
        <v>11</v>
      </c>
      <c r="B12" s="158" t="s">
        <v>3252</v>
      </c>
      <c r="C12" s="225">
        <v>321</v>
      </c>
      <c r="D12" s="36" t="s">
        <v>2730</v>
      </c>
      <c r="E12" s="36">
        <v>54</v>
      </c>
      <c r="F12" s="28">
        <v>43164</v>
      </c>
      <c r="G12" s="256" t="s">
        <v>1846</v>
      </c>
      <c r="H12" t="s">
        <v>3253</v>
      </c>
    </row>
    <row r="13" spans="1:13" x14ac:dyDescent="0.25">
      <c r="A13" s="158">
        <v>12</v>
      </c>
      <c r="B13" s="158" t="s">
        <v>688</v>
      </c>
      <c r="C13" s="225">
        <v>331</v>
      </c>
      <c r="D13" s="36" t="s">
        <v>2803</v>
      </c>
      <c r="E13" s="36">
        <v>96</v>
      </c>
      <c r="F13" s="28">
        <v>43237</v>
      </c>
      <c r="G13" s="234" t="s">
        <v>2194</v>
      </c>
      <c r="H13" t="s">
        <v>2804</v>
      </c>
    </row>
    <row r="14" spans="1:13" x14ac:dyDescent="0.25">
      <c r="A14" s="158">
        <v>13</v>
      </c>
      <c r="B14" s="158" t="s">
        <v>1255</v>
      </c>
      <c r="C14" s="225">
        <v>131</v>
      </c>
      <c r="D14" s="36" t="s">
        <v>2797</v>
      </c>
      <c r="E14" s="36">
        <v>92</v>
      </c>
      <c r="F14" s="28">
        <v>43223</v>
      </c>
      <c r="G14" s="256" t="s">
        <v>1846</v>
      </c>
    </row>
    <row r="15" spans="1:13" x14ac:dyDescent="0.25">
      <c r="A15" s="158">
        <v>14</v>
      </c>
      <c r="B15" s="158" t="s">
        <v>368</v>
      </c>
      <c r="C15" s="225">
        <v>321</v>
      </c>
      <c r="D15" s="36" t="s">
        <v>2816</v>
      </c>
      <c r="E15" s="36">
        <v>104</v>
      </c>
      <c r="F15" s="28">
        <v>43244</v>
      </c>
      <c r="G15" s="256" t="s">
        <v>1846</v>
      </c>
    </row>
    <row r="16" spans="1:13" x14ac:dyDescent="0.25">
      <c r="A16" s="158">
        <v>15</v>
      </c>
      <c r="B16" s="158" t="s">
        <v>2949</v>
      </c>
      <c r="C16" s="225">
        <v>541</v>
      </c>
      <c r="D16" s="36" t="s">
        <v>2118</v>
      </c>
      <c r="E16" s="36">
        <v>169</v>
      </c>
      <c r="F16" s="28">
        <v>43340</v>
      </c>
      <c r="G16" s="256" t="s">
        <v>2950</v>
      </c>
    </row>
    <row r="17" spans="1:7" x14ac:dyDescent="0.25">
      <c r="A17" s="158">
        <v>16</v>
      </c>
      <c r="B17" s="158" t="s">
        <v>2951</v>
      </c>
      <c r="C17" s="225">
        <v>821</v>
      </c>
      <c r="D17" s="36" t="s">
        <v>2118</v>
      </c>
      <c r="E17" s="36">
        <v>187</v>
      </c>
      <c r="F17" s="28">
        <v>43342</v>
      </c>
      <c r="G17" s="256" t="s">
        <v>2950</v>
      </c>
    </row>
    <row r="18" spans="1:7" x14ac:dyDescent="0.25">
      <c r="A18" s="158">
        <v>17</v>
      </c>
      <c r="B18" s="158" t="s">
        <v>573</v>
      </c>
      <c r="C18" s="225">
        <v>931</v>
      </c>
      <c r="D18" s="36" t="s">
        <v>2952</v>
      </c>
      <c r="E18" s="36">
        <v>188</v>
      </c>
      <c r="F18" s="28">
        <v>43342</v>
      </c>
      <c r="G18" s="256" t="s">
        <v>2950</v>
      </c>
    </row>
    <row r="19" spans="1:7" x14ac:dyDescent="0.25">
      <c r="A19" s="104">
        <v>18</v>
      </c>
      <c r="B19" s="104" t="s">
        <v>3036</v>
      </c>
      <c r="C19" s="240" t="s">
        <v>2175</v>
      </c>
      <c r="D19" s="181" t="s">
        <v>3037</v>
      </c>
      <c r="E19" s="181">
        <v>247</v>
      </c>
      <c r="F19" s="182">
        <v>43360</v>
      </c>
      <c r="G19" s="281" t="s">
        <v>2950</v>
      </c>
    </row>
    <row r="20" spans="1:7" x14ac:dyDescent="0.25">
      <c r="A20" s="158">
        <v>19</v>
      </c>
      <c r="B20" s="158" t="s">
        <v>3047</v>
      </c>
      <c r="C20" s="225">
        <v>521</v>
      </c>
      <c r="D20" s="36" t="s">
        <v>2952</v>
      </c>
      <c r="E20" s="36">
        <v>255</v>
      </c>
      <c r="F20" s="28">
        <v>43362</v>
      </c>
      <c r="G20" s="256" t="s">
        <v>2950</v>
      </c>
    </row>
    <row r="21" spans="1:7" x14ac:dyDescent="0.25">
      <c r="A21" s="158">
        <v>20</v>
      </c>
      <c r="B21" s="158" t="s">
        <v>3074</v>
      </c>
      <c r="C21" s="225">
        <v>421</v>
      </c>
      <c r="D21" s="36" t="s">
        <v>3075</v>
      </c>
      <c r="E21" s="36">
        <v>271</v>
      </c>
      <c r="F21" s="28">
        <v>43369</v>
      </c>
      <c r="G21" s="256" t="s">
        <v>2950</v>
      </c>
    </row>
    <row r="22" spans="1:7" x14ac:dyDescent="0.25">
      <c r="A22" s="158">
        <v>21</v>
      </c>
      <c r="B22" s="158" t="s">
        <v>280</v>
      </c>
      <c r="C22" s="225">
        <v>531</v>
      </c>
      <c r="D22" s="36" t="s">
        <v>3076</v>
      </c>
      <c r="E22" s="36">
        <v>268</v>
      </c>
      <c r="F22" s="28">
        <v>43369</v>
      </c>
      <c r="G22" s="256" t="s">
        <v>2950</v>
      </c>
    </row>
    <row r="23" spans="1:7" x14ac:dyDescent="0.25">
      <c r="A23" s="158">
        <v>22</v>
      </c>
      <c r="B23" s="8" t="s">
        <v>3355</v>
      </c>
      <c r="C23" s="290" t="s">
        <v>3356</v>
      </c>
      <c r="D23" s="123" t="s">
        <v>3357</v>
      </c>
      <c r="E23" s="123">
        <v>280</v>
      </c>
      <c r="F23" s="124">
        <v>43374</v>
      </c>
      <c r="G23" s="123" t="s">
        <v>2950</v>
      </c>
    </row>
    <row r="24" spans="1:7" x14ac:dyDescent="0.25">
      <c r="A24" s="158">
        <v>23</v>
      </c>
      <c r="B24" s="158" t="s">
        <v>3101</v>
      </c>
      <c r="C24" s="225">
        <v>831</v>
      </c>
      <c r="D24" s="36" t="s">
        <v>3102</v>
      </c>
      <c r="E24" s="36">
        <v>287</v>
      </c>
      <c r="F24" s="28">
        <v>43377</v>
      </c>
      <c r="G24" s="256" t="s">
        <v>2950</v>
      </c>
    </row>
    <row r="25" spans="1:7" x14ac:dyDescent="0.25">
      <c r="A25" s="158">
        <v>24</v>
      </c>
      <c r="B25" s="158" t="s">
        <v>3105</v>
      </c>
      <c r="C25" s="225">
        <v>821</v>
      </c>
      <c r="D25" s="36" t="s">
        <v>3106</v>
      </c>
      <c r="E25" s="36">
        <v>290</v>
      </c>
      <c r="F25" s="28">
        <v>43378</v>
      </c>
      <c r="G25" s="256" t="s">
        <v>2950</v>
      </c>
    </row>
    <row r="26" spans="1:7" x14ac:dyDescent="0.25">
      <c r="A26" s="158">
        <v>25</v>
      </c>
      <c r="B26" s="158" t="s">
        <v>682</v>
      </c>
      <c r="C26" s="225">
        <v>341</v>
      </c>
      <c r="D26" s="36" t="s">
        <v>3113</v>
      </c>
      <c r="E26" s="36">
        <v>295</v>
      </c>
      <c r="F26" s="28">
        <v>43389</v>
      </c>
      <c r="G26" s="256" t="s">
        <v>2950</v>
      </c>
    </row>
    <row r="27" spans="1:7" x14ac:dyDescent="0.25">
      <c r="A27" s="158">
        <v>26</v>
      </c>
      <c r="B27" s="158" t="s">
        <v>230</v>
      </c>
      <c r="C27" s="225">
        <v>631</v>
      </c>
      <c r="D27" s="36" t="s">
        <v>2952</v>
      </c>
      <c r="E27" s="36">
        <v>296</v>
      </c>
      <c r="F27" s="28">
        <v>43389</v>
      </c>
      <c r="G27" s="256" t="s">
        <v>2950</v>
      </c>
    </row>
    <row r="28" spans="1:7" x14ac:dyDescent="0.25">
      <c r="A28" s="158">
        <v>27</v>
      </c>
      <c r="B28" s="158" t="s">
        <v>3117</v>
      </c>
      <c r="C28" s="225">
        <v>422</v>
      </c>
      <c r="D28" s="36" t="s">
        <v>2952</v>
      </c>
      <c r="E28" s="36">
        <v>298</v>
      </c>
      <c r="F28" s="28">
        <v>43390</v>
      </c>
      <c r="G28" s="234" t="s">
        <v>2843</v>
      </c>
    </row>
    <row r="29" spans="1:7" x14ac:dyDescent="0.25">
      <c r="A29" s="158">
        <v>28</v>
      </c>
      <c r="B29" s="158" t="s">
        <v>2550</v>
      </c>
      <c r="C29" s="225">
        <v>521</v>
      </c>
      <c r="D29" s="36" t="s">
        <v>2952</v>
      </c>
      <c r="E29" s="36">
        <v>314</v>
      </c>
      <c r="F29" s="28">
        <v>43404</v>
      </c>
      <c r="G29" s="256" t="s">
        <v>2950</v>
      </c>
    </row>
    <row r="30" spans="1:7" x14ac:dyDescent="0.25">
      <c r="A30" s="158">
        <v>29</v>
      </c>
      <c r="B30" s="158" t="s">
        <v>3139</v>
      </c>
      <c r="C30" s="225">
        <v>712</v>
      </c>
      <c r="D30" s="36" t="s">
        <v>3140</v>
      </c>
      <c r="E30" s="36">
        <v>320</v>
      </c>
      <c r="F30" s="28">
        <v>43411</v>
      </c>
      <c r="G30" s="234" t="s">
        <v>2843</v>
      </c>
    </row>
    <row r="31" spans="1:7" x14ac:dyDescent="0.25">
      <c r="A31" s="158">
        <v>30</v>
      </c>
      <c r="B31" s="158" t="s">
        <v>214</v>
      </c>
      <c r="C31" s="225">
        <v>631</v>
      </c>
      <c r="D31" s="36" t="s">
        <v>2952</v>
      </c>
      <c r="E31" s="36">
        <v>300</v>
      </c>
      <c r="F31" s="28">
        <v>43391</v>
      </c>
      <c r="G31" s="256" t="s">
        <v>2950</v>
      </c>
    </row>
    <row r="32" spans="1:7" x14ac:dyDescent="0.25">
      <c r="A32" s="158">
        <v>31</v>
      </c>
      <c r="B32" s="158" t="s">
        <v>3141</v>
      </c>
      <c r="C32" s="225">
        <v>21</v>
      </c>
      <c r="D32" s="36" t="s">
        <v>2952</v>
      </c>
      <c r="E32" s="36">
        <v>301</v>
      </c>
      <c r="F32" s="28">
        <v>43391</v>
      </c>
      <c r="G32" s="256" t="s">
        <v>2950</v>
      </c>
    </row>
    <row r="33" spans="1:7" x14ac:dyDescent="0.25">
      <c r="A33" s="158">
        <v>32</v>
      </c>
      <c r="B33" s="158" t="s">
        <v>3143</v>
      </c>
      <c r="C33" s="225">
        <v>511</v>
      </c>
      <c r="D33" s="36" t="s">
        <v>2952</v>
      </c>
      <c r="E33" s="36">
        <v>321</v>
      </c>
      <c r="F33" s="28">
        <v>43413</v>
      </c>
      <c r="G33" s="225" t="s">
        <v>2950</v>
      </c>
    </row>
    <row r="34" spans="1:7" x14ac:dyDescent="0.25">
      <c r="A34" s="158">
        <v>33</v>
      </c>
      <c r="B34" s="158" t="s">
        <v>1003</v>
      </c>
      <c r="C34" s="225">
        <v>342</v>
      </c>
      <c r="D34" s="36" t="s">
        <v>2952</v>
      </c>
      <c r="E34" s="36">
        <v>328</v>
      </c>
      <c r="F34" s="28">
        <v>43417</v>
      </c>
      <c r="G34" s="225" t="s">
        <v>2950</v>
      </c>
    </row>
    <row r="35" spans="1:7" x14ac:dyDescent="0.25">
      <c r="A35" s="158">
        <v>34</v>
      </c>
      <c r="B35" s="158" t="s">
        <v>272</v>
      </c>
      <c r="C35" s="225">
        <v>531</v>
      </c>
      <c r="D35" s="36" t="s">
        <v>2952</v>
      </c>
      <c r="E35" s="36">
        <v>335</v>
      </c>
      <c r="F35" s="28">
        <v>43419</v>
      </c>
      <c r="G35" s="256" t="s">
        <v>2950</v>
      </c>
    </row>
    <row r="36" spans="1:7" x14ac:dyDescent="0.25">
      <c r="A36" s="158">
        <v>35</v>
      </c>
      <c r="B36" s="158" t="s">
        <v>3166</v>
      </c>
      <c r="C36" s="225">
        <v>931</v>
      </c>
      <c r="D36" s="36" t="s">
        <v>2952</v>
      </c>
      <c r="E36" s="36">
        <v>346</v>
      </c>
      <c r="F36" s="28">
        <v>43426</v>
      </c>
      <c r="G36" s="225" t="s">
        <v>2950</v>
      </c>
    </row>
    <row r="37" spans="1:7" x14ac:dyDescent="0.25">
      <c r="A37" s="158">
        <v>36</v>
      </c>
      <c r="B37" s="158" t="s">
        <v>3167</v>
      </c>
      <c r="C37" s="225">
        <v>921</v>
      </c>
      <c r="D37" s="36" t="s">
        <v>2952</v>
      </c>
      <c r="E37" s="36">
        <v>342</v>
      </c>
      <c r="F37" s="28">
        <v>43423</v>
      </c>
      <c r="G37" s="256" t="s">
        <v>2950</v>
      </c>
    </row>
    <row r="38" spans="1:7" x14ac:dyDescent="0.25">
      <c r="A38" s="158">
        <v>37</v>
      </c>
      <c r="B38" s="158" t="s">
        <v>3184</v>
      </c>
      <c r="C38" s="225">
        <v>521</v>
      </c>
      <c r="D38" s="36" t="s">
        <v>2952</v>
      </c>
      <c r="E38" s="36">
        <v>353</v>
      </c>
      <c r="F38" s="28">
        <v>43431</v>
      </c>
      <c r="G38" s="225" t="s">
        <v>2950</v>
      </c>
    </row>
    <row r="39" spans="1:7" x14ac:dyDescent="0.25">
      <c r="A39" s="158">
        <v>38</v>
      </c>
      <c r="B39" s="158" t="s">
        <v>3194</v>
      </c>
      <c r="C39" s="225">
        <v>732</v>
      </c>
      <c r="D39" s="36" t="s">
        <v>2952</v>
      </c>
      <c r="E39" s="36">
        <v>358</v>
      </c>
      <c r="F39" s="28">
        <v>43434</v>
      </c>
      <c r="G39" s="256" t="s">
        <v>2950</v>
      </c>
    </row>
    <row r="40" spans="1:7" x14ac:dyDescent="0.25">
      <c r="A40" s="158">
        <v>39</v>
      </c>
      <c r="B40" s="158" t="s">
        <v>3202</v>
      </c>
      <c r="C40" s="225">
        <v>621</v>
      </c>
      <c r="D40" s="36" t="s">
        <v>2952</v>
      </c>
      <c r="E40" s="36">
        <v>368</v>
      </c>
      <c r="F40" s="28">
        <v>43448</v>
      </c>
      <c r="G40" s="256" t="s">
        <v>2950</v>
      </c>
    </row>
    <row r="41" spans="1:7" x14ac:dyDescent="0.25">
      <c r="A41" s="158">
        <v>40</v>
      </c>
      <c r="B41" s="158" t="s">
        <v>3203</v>
      </c>
      <c r="C41" s="225">
        <v>422</v>
      </c>
      <c r="D41" s="36" t="s">
        <v>3204</v>
      </c>
      <c r="E41" s="36">
        <v>366</v>
      </c>
      <c r="F41" s="28">
        <v>43448</v>
      </c>
      <c r="G41" s="234" t="s">
        <v>2843</v>
      </c>
    </row>
    <row r="42" spans="1:7" x14ac:dyDescent="0.25">
      <c r="A42" s="158">
        <v>41</v>
      </c>
      <c r="B42" s="158" t="s">
        <v>3240</v>
      </c>
      <c r="C42" s="225">
        <v>621</v>
      </c>
      <c r="D42" s="36" t="s">
        <v>2952</v>
      </c>
      <c r="E42" s="36">
        <v>27</v>
      </c>
      <c r="F42" s="28">
        <v>43487</v>
      </c>
      <c r="G42" s="225" t="s">
        <v>2950</v>
      </c>
    </row>
    <row r="43" spans="1:7" x14ac:dyDescent="0.25">
      <c r="A43" s="158">
        <v>42</v>
      </c>
      <c r="B43" s="158" t="s">
        <v>284</v>
      </c>
      <c r="C43" s="225">
        <v>121</v>
      </c>
      <c r="D43" s="36" t="s">
        <v>2952</v>
      </c>
      <c r="E43" s="36">
        <v>374</v>
      </c>
      <c r="F43" s="28">
        <v>43455</v>
      </c>
      <c r="G43" s="225" t="s">
        <v>2950</v>
      </c>
    </row>
    <row r="44" spans="1:7" x14ac:dyDescent="0.25">
      <c r="A44" s="158">
        <v>43</v>
      </c>
      <c r="B44" s="158" t="s">
        <v>192</v>
      </c>
      <c r="C44" s="225">
        <v>131</v>
      </c>
      <c r="D44" s="36" t="s">
        <v>3214</v>
      </c>
      <c r="E44" s="36">
        <v>376</v>
      </c>
      <c r="F44" s="28">
        <v>43459</v>
      </c>
      <c r="G44" s="225" t="s">
        <v>2950</v>
      </c>
    </row>
    <row r="45" spans="1:7" x14ac:dyDescent="0.25">
      <c r="A45" s="158">
        <v>44</v>
      </c>
      <c r="B45" s="158" t="s">
        <v>3218</v>
      </c>
      <c r="C45" s="225">
        <v>221</v>
      </c>
      <c r="D45" s="36" t="s">
        <v>3219</v>
      </c>
      <c r="E45" s="36">
        <v>3</v>
      </c>
      <c r="F45" s="28">
        <v>43477</v>
      </c>
      <c r="G45" s="225" t="s">
        <v>2950</v>
      </c>
    </row>
    <row r="46" spans="1:7" x14ac:dyDescent="0.25">
      <c r="A46" s="158">
        <v>45</v>
      </c>
      <c r="B46" s="158" t="s">
        <v>3258</v>
      </c>
      <c r="C46" s="225">
        <v>131</v>
      </c>
      <c r="D46" s="36" t="s">
        <v>2952</v>
      </c>
      <c r="E46" s="36">
        <v>40</v>
      </c>
      <c r="F46" s="28">
        <v>43503</v>
      </c>
      <c r="G46" s="225" t="s">
        <v>2950</v>
      </c>
    </row>
    <row r="47" spans="1:7" x14ac:dyDescent="0.25">
      <c r="A47" s="158">
        <v>46</v>
      </c>
      <c r="B47" s="158" t="s">
        <v>3267</v>
      </c>
      <c r="C47" s="225">
        <v>621</v>
      </c>
      <c r="D47" s="36" t="s">
        <v>2952</v>
      </c>
      <c r="E47" s="36">
        <v>49</v>
      </c>
      <c r="F47" s="28">
        <v>43509</v>
      </c>
      <c r="G47" s="234" t="s">
        <v>2843</v>
      </c>
    </row>
    <row r="48" spans="1:7" x14ac:dyDescent="0.25">
      <c r="A48" s="158">
        <v>47</v>
      </c>
      <c r="B48" s="158" t="s">
        <v>3271</v>
      </c>
      <c r="C48" s="225">
        <v>621</v>
      </c>
      <c r="D48" s="36" t="s">
        <v>2952</v>
      </c>
      <c r="E48" s="36">
        <v>54</v>
      </c>
      <c r="F48" s="28">
        <v>43511</v>
      </c>
      <c r="G48" s="225" t="s">
        <v>2950</v>
      </c>
    </row>
    <row r="49" spans="1:7" x14ac:dyDescent="0.25">
      <c r="A49" s="158">
        <v>48</v>
      </c>
      <c r="B49" s="5" t="s">
        <v>3290</v>
      </c>
      <c r="C49" s="5" t="s">
        <v>3291</v>
      </c>
      <c r="D49" s="5" t="s">
        <v>2952</v>
      </c>
      <c r="E49" s="5">
        <v>65</v>
      </c>
      <c r="F49" s="132">
        <v>43523</v>
      </c>
      <c r="G49" s="141" t="s">
        <v>2843</v>
      </c>
    </row>
    <row r="50" spans="1:7" x14ac:dyDescent="0.25">
      <c r="A50" s="158"/>
      <c r="B50" s="5"/>
      <c r="C50" s="5"/>
      <c r="D50" s="5"/>
      <c r="E50" s="5"/>
      <c r="F50" s="5"/>
      <c r="G50" s="5"/>
    </row>
    <row r="51" spans="1:7" x14ac:dyDescent="0.25">
      <c r="A51" s="5"/>
      <c r="B51" s="5"/>
      <c r="C51" s="5"/>
      <c r="D51" s="5"/>
      <c r="E51" s="5"/>
      <c r="F51" s="5"/>
      <c r="G51" s="5"/>
    </row>
    <row r="52" spans="1:7" x14ac:dyDescent="0.25">
      <c r="A52" s="5"/>
      <c r="B52" s="5"/>
      <c r="C52" s="5"/>
      <c r="D52" s="5"/>
      <c r="E52" s="5"/>
      <c r="F52" s="5"/>
      <c r="G52" s="5"/>
    </row>
    <row r="53" spans="1:7" x14ac:dyDescent="0.25">
      <c r="A53" s="5"/>
      <c r="B53" s="5"/>
      <c r="C53" s="5"/>
      <c r="D53" s="5"/>
      <c r="E53" s="5"/>
      <c r="F53" s="5"/>
      <c r="G53" s="5"/>
    </row>
    <row r="54" spans="1:7" x14ac:dyDescent="0.25">
      <c r="A54" s="5"/>
      <c r="B54" s="5"/>
      <c r="C54" s="5"/>
      <c r="D54" s="5"/>
      <c r="E54" s="5"/>
      <c r="F54" s="5"/>
      <c r="G54" s="5"/>
    </row>
    <row r="55" spans="1:7" x14ac:dyDescent="0.25">
      <c r="A55" s="5"/>
      <c r="B55" s="5"/>
      <c r="C55" s="5"/>
      <c r="D55" s="5"/>
      <c r="E55" s="5"/>
      <c r="F55" s="5"/>
      <c r="G55" s="5"/>
    </row>
    <row r="56" spans="1:7" x14ac:dyDescent="0.25">
      <c r="A56" s="5"/>
      <c r="B56" s="5"/>
      <c r="C56" s="5"/>
      <c r="D56" s="5"/>
      <c r="E56" s="5"/>
      <c r="F56" s="5"/>
      <c r="G56" s="5"/>
    </row>
    <row r="57" spans="1:7" x14ac:dyDescent="0.25">
      <c r="A57" s="5"/>
      <c r="B57" s="5"/>
      <c r="C57" s="5"/>
      <c r="D57" s="5"/>
      <c r="E57" s="5"/>
      <c r="F57" s="5"/>
      <c r="G57" s="5"/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</sheetData>
  <pageMargins left="0.7" right="0.7" top="0.75" bottom="0.75" header="0.3" footer="0.3"/>
  <pageSetup paperSize="9" scale="41" fitToHeight="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X248"/>
  <sheetViews>
    <sheetView zoomScaleNormal="100" workbookViewId="0">
      <pane ySplit="1" topLeftCell="A125" activePane="bottomLeft" state="frozen"/>
      <selection pane="bottomLeft" activeCell="I159" sqref="I159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4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304</v>
      </c>
      <c r="H3" s="24">
        <f>C6+C15+C26+C32+C37+C42+C47+C52+C58+C71+C72+C80+C88+C95</f>
        <v>227</v>
      </c>
      <c r="I3" s="24">
        <f>C7+C33+C38+C43+C48+C53+C59+C73+C82+C89+C98+C99</f>
        <v>174</v>
      </c>
      <c r="J3" s="170">
        <f>F3+G3+H3+I3</f>
        <v>1030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20</v>
      </c>
      <c r="D6" s="271">
        <v>4</v>
      </c>
      <c r="E6" s="5"/>
      <c r="F6" s="5">
        <f>B3+B9+B10+B11+B21+B22+B20+B30+B35+B40+B45+B50+B56+B65+B66+B67+B76+B77+B85+B90+B91+B86+B4+B92</f>
        <v>151</v>
      </c>
      <c r="G6" s="5">
        <f>B5+B12+B13+B14+B23+B24+B25+B31+B36+B41+B46+B51+B57+B68+B69+B70+B78+B87+B93+B94</f>
        <v>61</v>
      </c>
      <c r="H6" s="5">
        <f>B6+B15+B16+B17+B26+B27+B28+B32+B37+B42+B47+B52+B58+B71+B72+B80+B81+B88+B95+B96</f>
        <v>30</v>
      </c>
      <c r="I6" s="5">
        <f>B7+B33+B38+B43+B48+B53+B59+B73+B82+B83+B89+B98+B99+B100</f>
        <v>4</v>
      </c>
      <c r="J6" s="94">
        <f>SUM(F6+G6+H6+I6)</f>
        <v>246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23</v>
      </c>
      <c r="H9" s="5">
        <f>D6+D15+D16+D17+D26+D27+D28+D32+D37+D42+D47+D52+D58+D71+D72+D80+D81+D88+D95+D96</f>
        <v>16</v>
      </c>
      <c r="I9" s="5">
        <f>D7+D33+D38+D43+D48+D53+D59+D73+D82+D83+D89+D98+D99+D100</f>
        <v>4</v>
      </c>
      <c r="J9" s="94">
        <f>SUM(F9+G9+H9+I9)</f>
        <v>49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1325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482</v>
      </c>
      <c r="G15" s="5">
        <f>SUM(G3+G6+G9)</f>
        <v>388</v>
      </c>
      <c r="H15" s="5">
        <f>SUM(H3+H6+H9)</f>
        <v>273</v>
      </c>
      <c r="I15" s="5">
        <f>SUM(I3+I6+I9)</f>
        <v>182</v>
      </c>
      <c r="J15" s="94">
        <f>SUM(F15+G15+H15+I15)</f>
        <v>1325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23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18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22</v>
      </c>
      <c r="D57" s="271">
        <v>1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22</v>
      </c>
      <c r="D73" s="271">
        <v>0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22</v>
      </c>
      <c r="D80" s="271">
        <v>1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17</v>
      </c>
      <c r="D88" s="271">
        <v>2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32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23</v>
      </c>
      <c r="D93" s="271">
        <v>3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246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1030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49</v>
      </c>
      <c r="E102" s="165"/>
      <c r="F102" s="176"/>
      <c r="G102" s="165"/>
      <c r="H102" s="165"/>
      <c r="I102" s="165"/>
      <c r="J102" s="176">
        <f>B102+C102+D102</f>
        <v>1325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16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26</v>
      </c>
      <c r="I116" s="165">
        <f>C123</f>
        <v>15</v>
      </c>
      <c r="J116" s="176">
        <f>F116+G116+H116+I116</f>
        <v>100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32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95</v>
      </c>
      <c r="G118" s="165">
        <f>B119+B134+B140</f>
        <v>51</v>
      </c>
      <c r="H118" s="165">
        <f>B121+B122+B135+B141</f>
        <v>57</v>
      </c>
      <c r="I118" s="165">
        <f>B124+B125+B142</f>
        <v>45</v>
      </c>
      <c r="J118" s="176">
        <f>F118+G118+H118+I118</f>
        <v>248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1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125</v>
      </c>
      <c r="G122" s="96">
        <f>G116+G118+G120</f>
        <v>81</v>
      </c>
      <c r="H122" s="96">
        <f>H116+H118+H120</f>
        <v>84</v>
      </c>
      <c r="I122" s="96">
        <f>I116+I118+I120</f>
        <v>60</v>
      </c>
      <c r="J122" s="167">
        <f>J116+J118+J120</f>
        <v>350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2</v>
      </c>
      <c r="C135" s="163">
        <v>11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17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24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248</v>
      </c>
      <c r="C145" s="179">
        <f>SUM(C115:C143)</f>
        <v>100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350</v>
      </c>
    </row>
    <row r="146" spans="1:16" ht="15.75" thickTop="1" x14ac:dyDescent="0.25">
      <c r="A146" s="24" t="s">
        <v>1802</v>
      </c>
      <c r="B146" s="24">
        <f>B145+B102</f>
        <v>494</v>
      </c>
      <c r="C146" s="24">
        <f>C102+C145</f>
        <v>1130</v>
      </c>
      <c r="D146" s="24">
        <f>D102+D145</f>
        <v>51</v>
      </c>
      <c r="E146" s="24"/>
      <c r="F146" s="24"/>
      <c r="G146" s="24"/>
      <c r="H146" s="24"/>
      <c r="I146" s="24"/>
      <c r="J146" s="24">
        <f>J145+J102</f>
        <v>1675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3306</v>
      </c>
      <c r="K152" s="253"/>
      <c r="O152" t="s">
        <v>3312</v>
      </c>
      <c r="P152" s="253"/>
    </row>
    <row r="153" spans="1:16" x14ac:dyDescent="0.25">
      <c r="A153" s="253"/>
      <c r="O153" s="253"/>
      <c r="P153" s="253"/>
    </row>
    <row r="156" spans="1:16" x14ac:dyDescent="0.25">
      <c r="A156" s="253"/>
    </row>
    <row r="157" spans="1:16" x14ac:dyDescent="0.25">
      <c r="A157" s="253"/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 t="s">
        <v>3304</v>
      </c>
      <c r="E211" t="s">
        <v>3295</v>
      </c>
      <c r="O211" s="253" t="s">
        <v>3311</v>
      </c>
      <c r="P211" s="253"/>
      <c r="Q211" s="253"/>
    </row>
    <row r="212" spans="1:17" x14ac:dyDescent="0.25">
      <c r="A212" s="279"/>
      <c r="B212" s="166"/>
      <c r="O212" s="253"/>
      <c r="P212" s="253"/>
      <c r="Q212" s="253"/>
    </row>
    <row r="213" spans="1:17" x14ac:dyDescent="0.25">
      <c r="A213" s="253"/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5" spans="1:15" x14ac:dyDescent="0.25">
      <c r="A225" t="s">
        <v>3300</v>
      </c>
    </row>
    <row r="226" spans="1:15" x14ac:dyDescent="0.25">
      <c r="A226" t="s">
        <v>3301</v>
      </c>
      <c r="O226" s="252"/>
    </row>
    <row r="227" spans="1:15" x14ac:dyDescent="0.25">
      <c r="A227" t="s">
        <v>3302</v>
      </c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E237" t="s">
        <v>3294</v>
      </c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M64"/>
  <sheetViews>
    <sheetView topLeftCell="A33" workbookViewId="0">
      <selection activeCell="H31" sqref="H31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13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13" x14ac:dyDescent="0.25">
      <c r="A4" s="158">
        <v>3</v>
      </c>
      <c r="B4" s="233" t="s">
        <v>3307</v>
      </c>
      <c r="C4" s="225">
        <v>921</v>
      </c>
      <c r="D4" s="36" t="s">
        <v>2020</v>
      </c>
      <c r="E4" s="36">
        <v>51</v>
      </c>
      <c r="F4" s="28">
        <v>42816</v>
      </c>
      <c r="G4" s="234" t="s">
        <v>2194</v>
      </c>
      <c r="H4" t="s">
        <v>2773</v>
      </c>
      <c r="M4" t="s">
        <v>3308</v>
      </c>
    </row>
    <row r="5" spans="1:13" x14ac:dyDescent="0.25">
      <c r="A5" s="158">
        <v>4</v>
      </c>
      <c r="B5" s="158" t="s">
        <v>1243</v>
      </c>
      <c r="C5" s="225">
        <v>131</v>
      </c>
      <c r="D5" s="36" t="s">
        <v>2560</v>
      </c>
      <c r="E5" s="36">
        <v>233</v>
      </c>
      <c r="F5" s="28">
        <v>43035</v>
      </c>
      <c r="G5" s="225" t="s">
        <v>1846</v>
      </c>
      <c r="H5" t="s">
        <v>3206</v>
      </c>
    </row>
    <row r="6" spans="1:13" x14ac:dyDescent="0.25">
      <c r="A6" s="158">
        <v>5</v>
      </c>
      <c r="B6" s="158" t="s">
        <v>2591</v>
      </c>
      <c r="C6" s="225">
        <v>411</v>
      </c>
      <c r="D6" s="36" t="s">
        <v>2592</v>
      </c>
      <c r="E6" s="36">
        <v>244</v>
      </c>
      <c r="F6" s="28">
        <v>43048</v>
      </c>
      <c r="G6" s="225" t="s">
        <v>1846</v>
      </c>
      <c r="H6" t="s">
        <v>3186</v>
      </c>
    </row>
    <row r="7" spans="1:13" x14ac:dyDescent="0.25">
      <c r="A7" s="158">
        <v>6</v>
      </c>
      <c r="B7" s="158" t="s">
        <v>2647</v>
      </c>
      <c r="C7" s="225">
        <v>322</v>
      </c>
      <c r="D7" s="36" t="s">
        <v>2549</v>
      </c>
      <c r="E7" s="36">
        <v>285</v>
      </c>
      <c r="F7" s="28">
        <v>43082</v>
      </c>
      <c r="G7" s="234" t="s">
        <v>2194</v>
      </c>
      <c r="H7" s="252" t="s">
        <v>2944</v>
      </c>
      <c r="I7" s="252"/>
      <c r="J7" s="252"/>
      <c r="K7" s="252"/>
      <c r="L7" s="252"/>
      <c r="M7" t="s">
        <v>3198</v>
      </c>
    </row>
    <row r="8" spans="1:13" x14ac:dyDescent="0.25">
      <c r="A8" s="158">
        <v>7</v>
      </c>
      <c r="B8" s="158" t="s">
        <v>575</v>
      </c>
      <c r="C8" s="225">
        <v>722</v>
      </c>
      <c r="D8" s="36" t="s">
        <v>2655</v>
      </c>
      <c r="E8" s="36">
        <v>288</v>
      </c>
      <c r="F8" s="28">
        <v>43090</v>
      </c>
      <c r="G8" s="225" t="s">
        <v>1846</v>
      </c>
    </row>
    <row r="9" spans="1:13" x14ac:dyDescent="0.25">
      <c r="A9" s="158">
        <v>8</v>
      </c>
      <c r="B9" s="158" t="s">
        <v>3220</v>
      </c>
      <c r="C9" s="225">
        <v>811</v>
      </c>
      <c r="D9" s="36" t="s">
        <v>2696</v>
      </c>
      <c r="E9" s="36">
        <v>18</v>
      </c>
      <c r="F9" s="28">
        <v>43116</v>
      </c>
      <c r="G9" s="256" t="s">
        <v>1846</v>
      </c>
      <c r="H9" t="s">
        <v>3221</v>
      </c>
    </row>
    <row r="10" spans="1:13" x14ac:dyDescent="0.25">
      <c r="A10" s="158">
        <v>9</v>
      </c>
      <c r="B10" s="158" t="s">
        <v>2701</v>
      </c>
      <c r="C10" s="225">
        <v>31</v>
      </c>
      <c r="D10" s="36" t="s">
        <v>2702</v>
      </c>
      <c r="E10" s="36">
        <v>30</v>
      </c>
      <c r="F10" s="28">
        <v>43136</v>
      </c>
      <c r="G10" s="256" t="s">
        <v>1846</v>
      </c>
      <c r="H10" t="s">
        <v>3250</v>
      </c>
    </row>
    <row r="11" spans="1:13" x14ac:dyDescent="0.25">
      <c r="A11" s="158">
        <v>10</v>
      </c>
      <c r="B11" s="158" t="s">
        <v>2636</v>
      </c>
      <c r="C11" s="225">
        <v>841</v>
      </c>
      <c r="D11" s="36" t="s">
        <v>3239</v>
      </c>
      <c r="E11" s="36">
        <v>29</v>
      </c>
      <c r="F11" s="28">
        <v>43488</v>
      </c>
      <c r="G11" s="256" t="s">
        <v>1846</v>
      </c>
    </row>
    <row r="12" spans="1:13" x14ac:dyDescent="0.25">
      <c r="A12" s="158">
        <v>11</v>
      </c>
      <c r="B12" s="158" t="s">
        <v>3252</v>
      </c>
      <c r="C12" s="225">
        <v>321</v>
      </c>
      <c r="D12" s="36" t="s">
        <v>2730</v>
      </c>
      <c r="E12" s="36">
        <v>54</v>
      </c>
      <c r="F12" s="28">
        <v>43164</v>
      </c>
      <c r="G12" s="256" t="s">
        <v>1846</v>
      </c>
      <c r="H12" t="s">
        <v>3253</v>
      </c>
    </row>
    <row r="13" spans="1:13" x14ac:dyDescent="0.25">
      <c r="A13" s="158">
        <v>12</v>
      </c>
      <c r="B13" s="158" t="s">
        <v>688</v>
      </c>
      <c r="C13" s="225">
        <v>331</v>
      </c>
      <c r="D13" s="36" t="s">
        <v>2803</v>
      </c>
      <c r="E13" s="36">
        <v>96</v>
      </c>
      <c r="F13" s="28">
        <v>43237</v>
      </c>
      <c r="G13" s="234" t="s">
        <v>2194</v>
      </c>
      <c r="H13" t="s">
        <v>2804</v>
      </c>
    </row>
    <row r="14" spans="1:13" x14ac:dyDescent="0.25">
      <c r="A14" s="158">
        <v>13</v>
      </c>
      <c r="B14" s="158" t="s">
        <v>1255</v>
      </c>
      <c r="C14" s="225">
        <v>131</v>
      </c>
      <c r="D14" s="36" t="s">
        <v>2797</v>
      </c>
      <c r="E14" s="36">
        <v>92</v>
      </c>
      <c r="F14" s="28">
        <v>43223</v>
      </c>
      <c r="G14" s="256" t="s">
        <v>1846</v>
      </c>
    </row>
    <row r="15" spans="1:13" x14ac:dyDescent="0.25">
      <c r="A15" s="158">
        <v>14</v>
      </c>
      <c r="B15" s="158" t="s">
        <v>368</v>
      </c>
      <c r="C15" s="225">
        <v>321</v>
      </c>
      <c r="D15" s="36" t="s">
        <v>2816</v>
      </c>
      <c r="E15" s="36">
        <v>104</v>
      </c>
      <c r="F15" s="28">
        <v>43244</v>
      </c>
      <c r="G15" s="256" t="s">
        <v>1846</v>
      </c>
    </row>
    <row r="16" spans="1:13" x14ac:dyDescent="0.25">
      <c r="A16" s="158">
        <v>15</v>
      </c>
      <c r="B16" s="158" t="s">
        <v>2949</v>
      </c>
      <c r="C16" s="225">
        <v>541</v>
      </c>
      <c r="D16" s="36" t="s">
        <v>2118</v>
      </c>
      <c r="E16" s="36">
        <v>169</v>
      </c>
      <c r="F16" s="28">
        <v>43340</v>
      </c>
      <c r="G16" s="256" t="s">
        <v>2950</v>
      </c>
    </row>
    <row r="17" spans="1:8" x14ac:dyDescent="0.25">
      <c r="A17" s="158">
        <v>16</v>
      </c>
      <c r="B17" s="158" t="s">
        <v>2951</v>
      </c>
      <c r="C17" s="225">
        <v>821</v>
      </c>
      <c r="D17" s="36" t="s">
        <v>2118</v>
      </c>
      <c r="E17" s="36">
        <v>187</v>
      </c>
      <c r="F17" s="28">
        <v>43342</v>
      </c>
      <c r="G17" s="256" t="s">
        <v>2950</v>
      </c>
    </row>
    <row r="18" spans="1:8" x14ac:dyDescent="0.25">
      <c r="A18" s="158">
        <v>17</v>
      </c>
      <c r="B18" s="158" t="s">
        <v>573</v>
      </c>
      <c r="C18" s="225">
        <v>931</v>
      </c>
      <c r="D18" s="36" t="s">
        <v>2952</v>
      </c>
      <c r="E18" s="36">
        <v>188</v>
      </c>
      <c r="F18" s="28">
        <v>43342</v>
      </c>
      <c r="G18" s="256" t="s">
        <v>2950</v>
      </c>
    </row>
    <row r="19" spans="1:8" x14ac:dyDescent="0.25">
      <c r="A19" s="104">
        <v>18</v>
      </c>
      <c r="B19" s="104" t="s">
        <v>3036</v>
      </c>
      <c r="C19" s="240" t="s">
        <v>2175</v>
      </c>
      <c r="D19" s="181" t="s">
        <v>3037</v>
      </c>
      <c r="E19" s="181">
        <v>247</v>
      </c>
      <c r="F19" s="182">
        <v>43360</v>
      </c>
      <c r="G19" s="281" t="s">
        <v>2950</v>
      </c>
    </row>
    <row r="20" spans="1:8" x14ac:dyDescent="0.25">
      <c r="A20" s="158">
        <v>19</v>
      </c>
      <c r="B20" s="158" t="s">
        <v>3047</v>
      </c>
      <c r="C20" s="225">
        <v>521</v>
      </c>
      <c r="D20" s="36" t="s">
        <v>2952</v>
      </c>
      <c r="E20" s="36">
        <v>255</v>
      </c>
      <c r="F20" s="28">
        <v>43362</v>
      </c>
      <c r="G20" s="256" t="s">
        <v>2950</v>
      </c>
    </row>
    <row r="21" spans="1:8" x14ac:dyDescent="0.25">
      <c r="A21" s="158">
        <v>20</v>
      </c>
      <c r="B21" s="158" t="s">
        <v>3074</v>
      </c>
      <c r="C21" s="225">
        <v>421</v>
      </c>
      <c r="D21" s="36" t="s">
        <v>3075</v>
      </c>
      <c r="E21" s="36">
        <v>271</v>
      </c>
      <c r="F21" s="28">
        <v>43369</v>
      </c>
      <c r="G21" s="256" t="s">
        <v>2950</v>
      </c>
    </row>
    <row r="22" spans="1:8" x14ac:dyDescent="0.25">
      <c r="A22" s="158">
        <v>21</v>
      </c>
      <c r="B22" s="158" t="s">
        <v>280</v>
      </c>
      <c r="C22" s="225">
        <v>531</v>
      </c>
      <c r="D22" s="36" t="s">
        <v>3076</v>
      </c>
      <c r="E22" s="36">
        <v>268</v>
      </c>
      <c r="F22" s="28">
        <v>43369</v>
      </c>
      <c r="G22" s="256" t="s">
        <v>2950</v>
      </c>
    </row>
    <row r="23" spans="1:8" x14ac:dyDescent="0.25">
      <c r="A23" s="158">
        <v>22</v>
      </c>
      <c r="B23" s="8" t="s">
        <v>3355</v>
      </c>
      <c r="C23" s="290" t="s">
        <v>3356</v>
      </c>
      <c r="D23" s="123" t="s">
        <v>3357</v>
      </c>
      <c r="E23" s="123">
        <v>280</v>
      </c>
      <c r="F23" s="124">
        <v>43374</v>
      </c>
      <c r="G23" s="123" t="s">
        <v>2950</v>
      </c>
    </row>
    <row r="24" spans="1:8" x14ac:dyDescent="0.25">
      <c r="A24" s="158">
        <v>23</v>
      </c>
      <c r="B24" s="158" t="s">
        <v>3101</v>
      </c>
      <c r="C24" s="225">
        <v>831</v>
      </c>
      <c r="D24" s="36" t="s">
        <v>3102</v>
      </c>
      <c r="E24" s="36">
        <v>287</v>
      </c>
      <c r="F24" s="28">
        <v>43377</v>
      </c>
      <c r="G24" s="256" t="s">
        <v>2950</v>
      </c>
    </row>
    <row r="25" spans="1:8" x14ac:dyDescent="0.25">
      <c r="A25" s="158">
        <v>24</v>
      </c>
      <c r="B25" s="158" t="s">
        <v>3105</v>
      </c>
      <c r="C25" s="225">
        <v>821</v>
      </c>
      <c r="D25" s="36" t="s">
        <v>3106</v>
      </c>
      <c r="E25" s="36">
        <v>290</v>
      </c>
      <c r="F25" s="28">
        <v>43378</v>
      </c>
      <c r="G25" s="256" t="s">
        <v>2950</v>
      </c>
    </row>
    <row r="26" spans="1:8" x14ac:dyDescent="0.25">
      <c r="A26" s="158">
        <v>25</v>
      </c>
      <c r="B26" s="158" t="s">
        <v>682</v>
      </c>
      <c r="C26" s="225">
        <v>341</v>
      </c>
      <c r="D26" s="36" t="s">
        <v>3113</v>
      </c>
      <c r="E26" s="36">
        <v>295</v>
      </c>
      <c r="F26" s="28">
        <v>43389</v>
      </c>
      <c r="G26" s="256" t="s">
        <v>2950</v>
      </c>
      <c r="H26" t="s">
        <v>3303</v>
      </c>
    </row>
    <row r="27" spans="1:8" x14ac:dyDescent="0.25">
      <c r="A27" s="158">
        <v>26</v>
      </c>
      <c r="B27" s="158" t="s">
        <v>230</v>
      </c>
      <c r="C27" s="225">
        <v>631</v>
      </c>
      <c r="D27" s="36" t="s">
        <v>2952</v>
      </c>
      <c r="E27" s="36">
        <v>296</v>
      </c>
      <c r="F27" s="28">
        <v>43389</v>
      </c>
      <c r="G27" s="256" t="s">
        <v>2950</v>
      </c>
    </row>
    <row r="28" spans="1:8" x14ac:dyDescent="0.25">
      <c r="A28" s="158">
        <v>27</v>
      </c>
      <c r="B28" s="158" t="s">
        <v>3117</v>
      </c>
      <c r="C28" s="225">
        <v>422</v>
      </c>
      <c r="D28" s="36" t="s">
        <v>2952</v>
      </c>
      <c r="E28" s="36">
        <v>298</v>
      </c>
      <c r="F28" s="28">
        <v>43390</v>
      </c>
      <c r="G28" s="234" t="s">
        <v>2843</v>
      </c>
    </row>
    <row r="29" spans="1:8" x14ac:dyDescent="0.25">
      <c r="A29" s="158">
        <v>28</v>
      </c>
      <c r="B29" s="158" t="s">
        <v>2550</v>
      </c>
      <c r="C29" s="225">
        <v>521</v>
      </c>
      <c r="D29" s="36" t="s">
        <v>2952</v>
      </c>
      <c r="E29" s="36">
        <v>314</v>
      </c>
      <c r="F29" s="28">
        <v>43404</v>
      </c>
      <c r="G29" s="256" t="s">
        <v>2950</v>
      </c>
    </row>
    <row r="30" spans="1:8" x14ac:dyDescent="0.25">
      <c r="A30" s="158">
        <v>29</v>
      </c>
      <c r="B30" s="158" t="s">
        <v>3139</v>
      </c>
      <c r="C30" s="225">
        <v>712</v>
      </c>
      <c r="D30" s="36" t="s">
        <v>3140</v>
      </c>
      <c r="E30" s="36">
        <v>320</v>
      </c>
      <c r="F30" s="28">
        <v>43411</v>
      </c>
      <c r="G30" s="234" t="s">
        <v>2843</v>
      </c>
    </row>
    <row r="31" spans="1:8" x14ac:dyDescent="0.25">
      <c r="A31" s="158">
        <v>30</v>
      </c>
      <c r="B31" s="158" t="s">
        <v>214</v>
      </c>
      <c r="C31" s="225">
        <v>631</v>
      </c>
      <c r="D31" s="36" t="s">
        <v>2952</v>
      </c>
      <c r="E31" s="36">
        <v>300</v>
      </c>
      <c r="F31" s="28">
        <v>43391</v>
      </c>
      <c r="G31" s="256" t="s">
        <v>2950</v>
      </c>
    </row>
    <row r="32" spans="1:8" x14ac:dyDescent="0.25">
      <c r="A32" s="158">
        <v>31</v>
      </c>
      <c r="B32" s="158" t="s">
        <v>3141</v>
      </c>
      <c r="C32" s="225">
        <v>21</v>
      </c>
      <c r="D32" s="36" t="s">
        <v>2952</v>
      </c>
      <c r="E32" s="36">
        <v>301</v>
      </c>
      <c r="F32" s="28">
        <v>43391</v>
      </c>
      <c r="G32" s="256" t="s">
        <v>2950</v>
      </c>
    </row>
    <row r="33" spans="1:7" x14ac:dyDescent="0.25">
      <c r="A33" s="158">
        <v>32</v>
      </c>
      <c r="B33" s="158" t="s">
        <v>3143</v>
      </c>
      <c r="C33" s="225">
        <v>511</v>
      </c>
      <c r="D33" s="36" t="s">
        <v>2952</v>
      </c>
      <c r="E33" s="36">
        <v>321</v>
      </c>
      <c r="F33" s="28">
        <v>43413</v>
      </c>
      <c r="G33" s="225" t="s">
        <v>2950</v>
      </c>
    </row>
    <row r="34" spans="1:7" x14ac:dyDescent="0.25">
      <c r="A34" s="158">
        <v>33</v>
      </c>
      <c r="B34" s="158" t="s">
        <v>1003</v>
      </c>
      <c r="C34" s="225">
        <v>342</v>
      </c>
      <c r="D34" s="36" t="s">
        <v>2952</v>
      </c>
      <c r="E34" s="36">
        <v>328</v>
      </c>
      <c r="F34" s="28">
        <v>43417</v>
      </c>
      <c r="G34" s="225" t="s">
        <v>2950</v>
      </c>
    </row>
    <row r="35" spans="1:7" x14ac:dyDescent="0.25">
      <c r="A35" s="158">
        <v>34</v>
      </c>
      <c r="B35" s="158" t="s">
        <v>272</v>
      </c>
      <c r="C35" s="225">
        <v>531</v>
      </c>
      <c r="D35" s="36" t="s">
        <v>2952</v>
      </c>
      <c r="E35" s="36">
        <v>335</v>
      </c>
      <c r="F35" s="28">
        <v>43419</v>
      </c>
      <c r="G35" s="256" t="s">
        <v>2950</v>
      </c>
    </row>
    <row r="36" spans="1:7" x14ac:dyDescent="0.25">
      <c r="A36" s="158">
        <v>35</v>
      </c>
      <c r="B36" s="158" t="s">
        <v>3166</v>
      </c>
      <c r="C36" s="225">
        <v>931</v>
      </c>
      <c r="D36" s="36" t="s">
        <v>2952</v>
      </c>
      <c r="E36" s="36">
        <v>346</v>
      </c>
      <c r="F36" s="28">
        <v>43426</v>
      </c>
      <c r="G36" s="225" t="s">
        <v>2950</v>
      </c>
    </row>
    <row r="37" spans="1:7" x14ac:dyDescent="0.25">
      <c r="A37" s="158">
        <v>36</v>
      </c>
      <c r="B37" s="158" t="s">
        <v>3167</v>
      </c>
      <c r="C37" s="225">
        <v>921</v>
      </c>
      <c r="D37" s="36" t="s">
        <v>2952</v>
      </c>
      <c r="E37" s="36">
        <v>342</v>
      </c>
      <c r="F37" s="28">
        <v>43423</v>
      </c>
      <c r="G37" s="256" t="s">
        <v>2950</v>
      </c>
    </row>
    <row r="38" spans="1:7" x14ac:dyDescent="0.25">
      <c r="A38" s="158">
        <v>37</v>
      </c>
      <c r="B38" s="158" t="s">
        <v>3184</v>
      </c>
      <c r="C38" s="225">
        <v>521</v>
      </c>
      <c r="D38" s="36" t="s">
        <v>2952</v>
      </c>
      <c r="E38" s="36">
        <v>353</v>
      </c>
      <c r="F38" s="28">
        <v>43431</v>
      </c>
      <c r="G38" s="225" t="s">
        <v>2950</v>
      </c>
    </row>
    <row r="39" spans="1:7" x14ac:dyDescent="0.25">
      <c r="A39" s="158">
        <v>38</v>
      </c>
      <c r="B39" s="158" t="s">
        <v>3194</v>
      </c>
      <c r="C39" s="225">
        <v>732</v>
      </c>
      <c r="D39" s="36" t="s">
        <v>2952</v>
      </c>
      <c r="E39" s="36">
        <v>358</v>
      </c>
      <c r="F39" s="28">
        <v>43434</v>
      </c>
      <c r="G39" s="256" t="s">
        <v>2950</v>
      </c>
    </row>
    <row r="40" spans="1:7" x14ac:dyDescent="0.25">
      <c r="A40" s="158">
        <v>39</v>
      </c>
      <c r="B40" s="158" t="s">
        <v>3202</v>
      </c>
      <c r="C40" s="225">
        <v>621</v>
      </c>
      <c r="D40" s="36" t="s">
        <v>2952</v>
      </c>
      <c r="E40" s="36">
        <v>368</v>
      </c>
      <c r="F40" s="28">
        <v>43448</v>
      </c>
      <c r="G40" s="256" t="s">
        <v>2950</v>
      </c>
    </row>
    <row r="41" spans="1:7" x14ac:dyDescent="0.25">
      <c r="A41" s="158">
        <v>40</v>
      </c>
      <c r="B41" s="158" t="s">
        <v>3203</v>
      </c>
      <c r="C41" s="225">
        <v>422</v>
      </c>
      <c r="D41" s="36" t="s">
        <v>3204</v>
      </c>
      <c r="E41" s="36">
        <v>366</v>
      </c>
      <c r="F41" s="28">
        <v>43448</v>
      </c>
      <c r="G41" s="234" t="s">
        <v>2843</v>
      </c>
    </row>
    <row r="42" spans="1:7" x14ac:dyDescent="0.25">
      <c r="A42" s="158">
        <v>41</v>
      </c>
      <c r="B42" s="158" t="s">
        <v>3240</v>
      </c>
      <c r="C42" s="225">
        <v>621</v>
      </c>
      <c r="D42" s="36" t="s">
        <v>2952</v>
      </c>
      <c r="E42" s="36">
        <v>27</v>
      </c>
      <c r="F42" s="28">
        <v>43487</v>
      </c>
      <c r="G42" s="225" t="s">
        <v>2950</v>
      </c>
    </row>
    <row r="43" spans="1:7" x14ac:dyDescent="0.25">
      <c r="A43" s="158">
        <v>42</v>
      </c>
      <c r="B43" s="158" t="s">
        <v>284</v>
      </c>
      <c r="C43" s="225">
        <v>121</v>
      </c>
      <c r="D43" s="36" t="s">
        <v>2952</v>
      </c>
      <c r="E43" s="36">
        <v>374</v>
      </c>
      <c r="F43" s="28">
        <v>43455</v>
      </c>
      <c r="G43" s="225" t="s">
        <v>2950</v>
      </c>
    </row>
    <row r="44" spans="1:7" x14ac:dyDescent="0.25">
      <c r="A44" s="158">
        <v>43</v>
      </c>
      <c r="B44" s="158" t="s">
        <v>192</v>
      </c>
      <c r="C44" s="225">
        <v>131</v>
      </c>
      <c r="D44" s="36" t="s">
        <v>3214</v>
      </c>
      <c r="E44" s="36">
        <v>376</v>
      </c>
      <c r="F44" s="28">
        <v>43459</v>
      </c>
      <c r="G44" s="225" t="s">
        <v>2950</v>
      </c>
    </row>
    <row r="45" spans="1:7" x14ac:dyDescent="0.25">
      <c r="A45" s="158">
        <v>44</v>
      </c>
      <c r="B45" s="158" t="s">
        <v>3218</v>
      </c>
      <c r="C45" s="225">
        <v>221</v>
      </c>
      <c r="D45" s="36" t="s">
        <v>3219</v>
      </c>
      <c r="E45" s="36">
        <v>3</v>
      </c>
      <c r="F45" s="28">
        <v>43477</v>
      </c>
      <c r="G45" s="225" t="s">
        <v>2950</v>
      </c>
    </row>
    <row r="46" spans="1:7" x14ac:dyDescent="0.25">
      <c r="A46" s="158">
        <v>45</v>
      </c>
      <c r="B46" s="158" t="s">
        <v>3258</v>
      </c>
      <c r="C46" s="225">
        <v>131</v>
      </c>
      <c r="D46" s="36" t="s">
        <v>2952</v>
      </c>
      <c r="E46" s="36">
        <v>40</v>
      </c>
      <c r="F46" s="28">
        <v>43503</v>
      </c>
      <c r="G46" s="225" t="s">
        <v>2950</v>
      </c>
    </row>
    <row r="47" spans="1:7" x14ac:dyDescent="0.25">
      <c r="A47" s="158">
        <v>46</v>
      </c>
      <c r="B47" s="158" t="s">
        <v>3267</v>
      </c>
      <c r="C47" s="225">
        <v>621</v>
      </c>
      <c r="D47" s="36" t="s">
        <v>2952</v>
      </c>
      <c r="E47" s="36">
        <v>49</v>
      </c>
      <c r="F47" s="28">
        <v>43509</v>
      </c>
      <c r="G47" s="234" t="s">
        <v>2843</v>
      </c>
    </row>
    <row r="48" spans="1:7" x14ac:dyDescent="0.25">
      <c r="A48" s="158">
        <v>47</v>
      </c>
      <c r="B48" s="158" t="s">
        <v>3271</v>
      </c>
      <c r="C48" s="225">
        <v>621</v>
      </c>
      <c r="D48" s="36" t="s">
        <v>2952</v>
      </c>
      <c r="E48" s="36">
        <v>54</v>
      </c>
      <c r="F48" s="28">
        <v>43511</v>
      </c>
      <c r="G48" s="225" t="s">
        <v>2950</v>
      </c>
    </row>
    <row r="49" spans="1:7" x14ac:dyDescent="0.25">
      <c r="A49" s="158">
        <v>48</v>
      </c>
      <c r="B49" s="6" t="s">
        <v>3290</v>
      </c>
      <c r="C49" s="122" t="s">
        <v>3291</v>
      </c>
      <c r="D49" s="122" t="s">
        <v>2952</v>
      </c>
      <c r="E49" s="122">
        <v>65</v>
      </c>
      <c r="F49" s="9">
        <v>43523</v>
      </c>
      <c r="G49" s="282" t="s">
        <v>2843</v>
      </c>
    </row>
    <row r="50" spans="1:7" x14ac:dyDescent="0.25">
      <c r="A50" s="158">
        <v>49</v>
      </c>
      <c r="B50" s="6" t="s">
        <v>3298</v>
      </c>
      <c r="C50" s="122">
        <v>811</v>
      </c>
      <c r="D50" s="122" t="s">
        <v>3299</v>
      </c>
      <c r="E50" s="122">
        <v>66</v>
      </c>
      <c r="F50" s="283">
        <v>43525</v>
      </c>
      <c r="G50" s="282" t="s">
        <v>2843</v>
      </c>
    </row>
    <row r="51" spans="1:7" x14ac:dyDescent="0.25">
      <c r="A51" s="285">
        <v>50</v>
      </c>
      <c r="B51" s="51" t="s">
        <v>3305</v>
      </c>
      <c r="C51" s="123">
        <v>321</v>
      </c>
      <c r="D51" s="123" t="s">
        <v>3299</v>
      </c>
      <c r="E51" s="123">
        <v>74</v>
      </c>
      <c r="F51" s="124">
        <v>43542</v>
      </c>
      <c r="G51" s="123" t="s">
        <v>2950</v>
      </c>
    </row>
    <row r="52" spans="1:7" x14ac:dyDescent="0.25">
      <c r="A52" s="286">
        <v>51</v>
      </c>
      <c r="B52" s="65" t="s">
        <v>3309</v>
      </c>
      <c r="C52" s="287" t="s">
        <v>1396</v>
      </c>
      <c r="D52" s="287" t="s">
        <v>3310</v>
      </c>
      <c r="E52" s="287">
        <v>80</v>
      </c>
      <c r="F52" s="288">
        <v>43556</v>
      </c>
      <c r="G52" s="289" t="s">
        <v>2843</v>
      </c>
    </row>
    <row r="53" spans="1:7" x14ac:dyDescent="0.25">
      <c r="A53" s="123"/>
      <c r="B53" s="123"/>
      <c r="C53" s="123"/>
      <c r="D53" s="123"/>
      <c r="E53" s="123"/>
      <c r="F53" s="123"/>
      <c r="G53" s="123"/>
    </row>
    <row r="54" spans="1:7" x14ac:dyDescent="0.25">
      <c r="A54" s="123"/>
      <c r="B54" s="123"/>
      <c r="C54" s="123"/>
      <c r="D54" s="123"/>
      <c r="E54" s="123"/>
      <c r="F54" s="123"/>
      <c r="G54" s="123"/>
    </row>
    <row r="55" spans="1:7" x14ac:dyDescent="0.25">
      <c r="A55" s="123"/>
      <c r="B55" s="123"/>
      <c r="C55" s="123"/>
      <c r="D55" s="123"/>
      <c r="E55" s="123"/>
      <c r="F55" s="123"/>
      <c r="G55" s="123"/>
    </row>
    <row r="56" spans="1:7" x14ac:dyDescent="0.25">
      <c r="A56" s="123"/>
      <c r="B56" s="57"/>
      <c r="C56" s="123"/>
      <c r="D56" s="123"/>
      <c r="E56" s="123"/>
      <c r="F56" s="123"/>
      <c r="G56" s="123"/>
    </row>
    <row r="57" spans="1:7" x14ac:dyDescent="0.25">
      <c r="A57" s="123"/>
      <c r="B57" s="123"/>
      <c r="C57" s="123"/>
      <c r="D57" s="123"/>
      <c r="E57" s="123"/>
      <c r="F57" s="123"/>
      <c r="G57" s="123"/>
    </row>
    <row r="58" spans="1:7" x14ac:dyDescent="0.25">
      <c r="A58" s="123"/>
      <c r="B58" s="123"/>
      <c r="C58" s="123"/>
      <c r="D58" s="123"/>
      <c r="E58" s="123"/>
      <c r="F58" s="123"/>
      <c r="G58" s="123"/>
    </row>
    <row r="59" spans="1:7" x14ac:dyDescent="0.25">
      <c r="A59" s="123"/>
      <c r="B59" s="123"/>
      <c r="C59" s="123"/>
      <c r="D59" s="123"/>
      <c r="E59" s="123"/>
      <c r="F59" s="123"/>
      <c r="G59" s="123"/>
    </row>
    <row r="60" spans="1:7" x14ac:dyDescent="0.25">
      <c r="A60" s="123"/>
      <c r="B60" s="123"/>
      <c r="C60" s="123"/>
      <c r="D60" s="123"/>
      <c r="E60" s="123"/>
      <c r="F60" s="123"/>
      <c r="G60" s="123"/>
    </row>
    <row r="61" spans="1:7" x14ac:dyDescent="0.25">
      <c r="A61" s="123"/>
      <c r="B61" s="123"/>
      <c r="C61" s="123"/>
      <c r="D61" s="123"/>
      <c r="E61" s="123"/>
      <c r="F61" s="123"/>
      <c r="G61" s="123"/>
    </row>
    <row r="62" spans="1:7" x14ac:dyDescent="0.25">
      <c r="A62" s="123"/>
      <c r="B62" s="123"/>
      <c r="C62" s="123"/>
      <c r="D62" s="123"/>
      <c r="E62" s="123"/>
      <c r="F62" s="123"/>
      <c r="G62" s="123"/>
    </row>
    <row r="63" spans="1:7" x14ac:dyDescent="0.25">
      <c r="A63" s="123"/>
      <c r="B63" s="123"/>
      <c r="C63" s="123"/>
      <c r="D63" s="123"/>
      <c r="E63" s="123"/>
      <c r="F63" s="123"/>
      <c r="G63" s="123"/>
    </row>
    <row r="64" spans="1:7" x14ac:dyDescent="0.25">
      <c r="A64" s="284"/>
      <c r="B64" s="284"/>
      <c r="C64" s="284"/>
      <c r="D64" s="284"/>
      <c r="E64" s="284"/>
      <c r="F64" s="284"/>
      <c r="G64" s="284"/>
    </row>
  </sheetData>
  <pageMargins left="0.7" right="0.7" top="0.75" bottom="0.75" header="0.3" footer="0.3"/>
  <pageSetup paperSize="9" scale="41" fitToHeight="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X248"/>
  <sheetViews>
    <sheetView zoomScaleNormal="100" workbookViewId="0">
      <pane ySplit="1" topLeftCell="A122" activePane="bottomLeft" state="frozen"/>
      <selection pane="bottomLeft" activeCell="L140" sqref="L14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4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303</v>
      </c>
      <c r="H3" s="24">
        <f>C6+C15+C26+C32+C37+C42+C47+C52+C58+C71+C72+C80+C88+C95</f>
        <v>225</v>
      </c>
      <c r="I3" s="24">
        <f>C7+C33+C38+C43+C48+C53+C59+C73+C82+C89+C98+C99</f>
        <v>173</v>
      </c>
      <c r="J3" s="170">
        <f>F3+G3+H3+I3</f>
        <v>1026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19</v>
      </c>
      <c r="D6" s="271">
        <v>5</v>
      </c>
      <c r="E6" s="5"/>
      <c r="F6" s="5">
        <f>B3+B9+B10+B11+B21+B22+B20+B30+B35+B40+B45+B50+B56+B65+B66+B67+B76+B77+B85+B90+B91+B86+B4+B92</f>
        <v>150</v>
      </c>
      <c r="G6" s="5">
        <f>B5+B12+B13+B14+B23+B24+B25+B31+B36+B41+B46+B51+B57+B68+B69+B70+B78+B87+B93+B94</f>
        <v>61</v>
      </c>
      <c r="H6" s="5">
        <f>B6+B15+B16+B17+B26+B27+B28+B32+B37+B42+B47+B52+B58+B71+B72+B80+B81+B88+B95+B96</f>
        <v>30</v>
      </c>
      <c r="I6" s="5">
        <f>B7+B33+B38+B43+B48+B53+B59+B73+B82+B83+B89+B98+B99+B100</f>
        <v>4</v>
      </c>
      <c r="J6" s="94">
        <f>SUM(F6+G6+H6+I6)</f>
        <v>245</v>
      </c>
    </row>
    <row r="7" spans="1:14" x14ac:dyDescent="0.25">
      <c r="A7" s="5">
        <v>141</v>
      </c>
      <c r="B7" s="271">
        <v>0</v>
      </c>
      <c r="C7" s="271">
        <v>17</v>
      </c>
      <c r="D7" s="271"/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24</v>
      </c>
      <c r="H9" s="5">
        <f>D6+D15+D16+D17+D26+D27+D28+D32+D37+D42+D47+D52+D58+D71+D72+D80+D81+D88+D95+D96</f>
        <v>18</v>
      </c>
      <c r="I9" s="5">
        <f>D7+D33+D38+D43+D48+D53+D59+D73+D82+D83+D89+D98+D99+D100</f>
        <v>5</v>
      </c>
      <c r="J9" s="94">
        <f>SUM(F9+G9+H9+I9)</f>
        <v>53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1324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1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2</v>
      </c>
      <c r="E15" s="5"/>
      <c r="F15" s="5">
        <f>SUM(F3+F6+F9)</f>
        <v>481</v>
      </c>
      <c r="G15" s="5">
        <f>SUM(G3+G6+G9)</f>
        <v>388</v>
      </c>
      <c r="H15" s="5">
        <f>SUM(H3+H6+H9)</f>
        <v>273</v>
      </c>
      <c r="I15" s="5">
        <f>SUM(I3+I6+I9)</f>
        <v>182</v>
      </c>
      <c r="J15" s="94">
        <f>SUM(F15+G15+H15+I15)</f>
        <v>1324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23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18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21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22</v>
      </c>
      <c r="D72" s="271">
        <v>1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21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23</v>
      </c>
      <c r="D78" s="271">
        <v>2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21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17</v>
      </c>
      <c r="D88" s="271">
        <v>2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31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23</v>
      </c>
      <c r="D93" s="271">
        <v>3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1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245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1026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53</v>
      </c>
      <c r="E102" s="165"/>
      <c r="F102" s="176"/>
      <c r="G102" s="165"/>
      <c r="H102" s="165"/>
      <c r="I102" s="165"/>
      <c r="J102" s="176">
        <f>B102+C102+D102</f>
        <v>1324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/>
      <c r="E116" s="165"/>
      <c r="F116" s="165">
        <f>C115+C131</f>
        <v>30</v>
      </c>
      <c r="G116" s="165">
        <f>C118+C134</f>
        <v>28</v>
      </c>
      <c r="H116" s="165">
        <f>C120+C135</f>
        <v>26</v>
      </c>
      <c r="I116" s="165">
        <f>C123</f>
        <v>15</v>
      </c>
      <c r="J116" s="176">
        <f>F116+G116+H116+I116</f>
        <v>99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31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13</v>
      </c>
      <c r="D118" s="165">
        <v>1</v>
      </c>
      <c r="E118" s="178"/>
      <c r="F118" s="165">
        <f>B116+B117+B132+B133+B138+B139+B131</f>
        <v>91</v>
      </c>
      <c r="G118" s="165">
        <f>B119+B134+B140</f>
        <v>51</v>
      </c>
      <c r="H118" s="165">
        <f>B121+B122+B135+B141</f>
        <v>57</v>
      </c>
      <c r="I118" s="165">
        <f>B124+B125+B142</f>
        <v>45</v>
      </c>
      <c r="J118" s="176">
        <f>F118+G118+H118+I118</f>
        <v>244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1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121</v>
      </c>
      <c r="G122" s="96">
        <f>G116+G118+G120</f>
        <v>80</v>
      </c>
      <c r="H122" s="96">
        <f>H116+H118+H120</f>
        <v>84</v>
      </c>
      <c r="I122" s="96">
        <f>I116+I118+I120</f>
        <v>60</v>
      </c>
      <c r="J122" s="167">
        <f>J116+J118+J120</f>
        <v>345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2</v>
      </c>
      <c r="C135" s="163">
        <v>11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26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244</v>
      </c>
      <c r="C145" s="179">
        <f>SUM(C115:C143)</f>
        <v>99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345</v>
      </c>
    </row>
    <row r="146" spans="1:16" ht="15.75" thickTop="1" x14ac:dyDescent="0.25">
      <c r="A146" s="24" t="s">
        <v>1802</v>
      </c>
      <c r="B146" s="24">
        <f>B145+B102</f>
        <v>489</v>
      </c>
      <c r="C146" s="24">
        <f>C102+C145</f>
        <v>1125</v>
      </c>
      <c r="D146" s="24">
        <f>D102+D145</f>
        <v>55</v>
      </c>
      <c r="E146" s="24"/>
      <c r="F146" s="24"/>
      <c r="G146" s="24"/>
      <c r="H146" s="24"/>
      <c r="I146" s="24"/>
      <c r="J146" s="24">
        <f>J145+J102</f>
        <v>1669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2733</v>
      </c>
      <c r="K152" s="253" t="s">
        <v>3316</v>
      </c>
      <c r="O152" t="s">
        <v>3314</v>
      </c>
      <c r="P152" s="253"/>
    </row>
    <row r="153" spans="1:16" x14ac:dyDescent="0.25">
      <c r="A153" s="253"/>
      <c r="O153" s="253" t="s">
        <v>3315</v>
      </c>
      <c r="P153" s="253"/>
    </row>
    <row r="154" spans="1:16" x14ac:dyDescent="0.25">
      <c r="O154" t="s">
        <v>3317</v>
      </c>
    </row>
    <row r="155" spans="1:16" x14ac:dyDescent="0.25">
      <c r="O155" t="s">
        <v>3321</v>
      </c>
    </row>
    <row r="156" spans="1:16" x14ac:dyDescent="0.25">
      <c r="A156" s="253"/>
      <c r="O156" t="s">
        <v>3324</v>
      </c>
    </row>
    <row r="157" spans="1:16" x14ac:dyDescent="0.25">
      <c r="A157" s="253"/>
      <c r="O157" t="s">
        <v>3325</v>
      </c>
    </row>
    <row r="158" spans="1:16" x14ac:dyDescent="0.25">
      <c r="A158" s="253"/>
      <c r="O158" t="s">
        <v>3326</v>
      </c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 t="s">
        <v>3318</v>
      </c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 t="s">
        <v>3319</v>
      </c>
      <c r="O211" s="253"/>
      <c r="P211" s="253"/>
      <c r="Q211" s="253"/>
    </row>
    <row r="212" spans="1:17" x14ac:dyDescent="0.25">
      <c r="A212" s="279" t="s">
        <v>3322</v>
      </c>
      <c r="B212" s="166"/>
      <c r="O212" s="253"/>
      <c r="P212" s="253"/>
      <c r="Q212" s="253"/>
    </row>
    <row r="213" spans="1:17" x14ac:dyDescent="0.25">
      <c r="A213" s="253" t="s">
        <v>2666</v>
      </c>
    </row>
    <row r="214" spans="1:17" x14ac:dyDescent="0.25">
      <c r="A214" t="s">
        <v>2713</v>
      </c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5" spans="1:15" x14ac:dyDescent="0.25">
      <c r="E225" t="s">
        <v>3313</v>
      </c>
      <c r="O225" t="s">
        <v>3313</v>
      </c>
    </row>
    <row r="226" spans="1:15" x14ac:dyDescent="0.25">
      <c r="O226" s="252"/>
    </row>
    <row r="227" spans="1:15" x14ac:dyDescent="0.25"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M64"/>
  <sheetViews>
    <sheetView topLeftCell="A18" workbookViewId="0">
      <selection activeCell="B23" sqref="B23:G23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1942</v>
      </c>
      <c r="C2" s="221">
        <v>231</v>
      </c>
      <c r="D2" s="221" t="s">
        <v>2086</v>
      </c>
      <c r="E2" s="221">
        <v>89</v>
      </c>
      <c r="F2" s="222">
        <v>42873</v>
      </c>
      <c r="G2" s="221" t="s">
        <v>1846</v>
      </c>
      <c r="H2" s="184" t="s">
        <v>2805</v>
      </c>
    </row>
    <row r="3" spans="1:13" x14ac:dyDescent="0.25">
      <c r="A3" s="158">
        <v>2</v>
      </c>
      <c r="B3" s="158" t="s">
        <v>1900</v>
      </c>
      <c r="C3" s="36">
        <v>231</v>
      </c>
      <c r="D3" s="36" t="s">
        <v>1901</v>
      </c>
      <c r="E3" s="36">
        <v>303</v>
      </c>
      <c r="F3" s="28">
        <v>42696</v>
      </c>
      <c r="G3" s="36" t="s">
        <v>1846</v>
      </c>
      <c r="H3" s="186" t="s">
        <v>3185</v>
      </c>
    </row>
    <row r="4" spans="1:13" x14ac:dyDescent="0.25">
      <c r="A4" s="158">
        <v>3</v>
      </c>
      <c r="B4" s="233" t="s">
        <v>3307</v>
      </c>
      <c r="C4" s="225">
        <v>921</v>
      </c>
      <c r="D4" s="36" t="s">
        <v>2020</v>
      </c>
      <c r="E4" s="36">
        <v>51</v>
      </c>
      <c r="F4" s="28">
        <v>42816</v>
      </c>
      <c r="G4" s="234" t="s">
        <v>2194</v>
      </c>
      <c r="H4" t="s">
        <v>2773</v>
      </c>
      <c r="M4" t="s">
        <v>3308</v>
      </c>
    </row>
    <row r="5" spans="1:13" x14ac:dyDescent="0.25">
      <c r="A5" s="158">
        <v>4</v>
      </c>
      <c r="B5" s="158" t="s">
        <v>1243</v>
      </c>
      <c r="C5" s="225">
        <v>131</v>
      </c>
      <c r="D5" s="36" t="s">
        <v>2560</v>
      </c>
      <c r="E5" s="36">
        <v>233</v>
      </c>
      <c r="F5" s="28">
        <v>43035</v>
      </c>
      <c r="G5" s="225" t="s">
        <v>1846</v>
      </c>
      <c r="H5" t="s">
        <v>3206</v>
      </c>
    </row>
    <row r="6" spans="1:13" x14ac:dyDescent="0.25">
      <c r="A6" s="158">
        <v>5</v>
      </c>
      <c r="B6" s="158" t="s">
        <v>2591</v>
      </c>
      <c r="C6" s="225">
        <v>411</v>
      </c>
      <c r="D6" s="36" t="s">
        <v>2592</v>
      </c>
      <c r="E6" s="36">
        <v>244</v>
      </c>
      <c r="F6" s="28">
        <v>43048</v>
      </c>
      <c r="G6" s="225" t="s">
        <v>1846</v>
      </c>
      <c r="H6" t="s">
        <v>3186</v>
      </c>
    </row>
    <row r="7" spans="1:13" x14ac:dyDescent="0.25">
      <c r="A7" s="158">
        <v>6</v>
      </c>
      <c r="B7" s="158" t="s">
        <v>2647</v>
      </c>
      <c r="C7" s="225">
        <v>322</v>
      </c>
      <c r="D7" s="36" t="s">
        <v>2549</v>
      </c>
      <c r="E7" s="36">
        <v>285</v>
      </c>
      <c r="F7" s="28">
        <v>43082</v>
      </c>
      <c r="G7" s="234" t="s">
        <v>2194</v>
      </c>
      <c r="H7" s="252" t="s">
        <v>2944</v>
      </c>
      <c r="I7" s="252"/>
      <c r="J7" s="252"/>
      <c r="K7" s="252"/>
      <c r="L7" s="252"/>
      <c r="M7" t="s">
        <v>3198</v>
      </c>
    </row>
    <row r="8" spans="1:13" x14ac:dyDescent="0.25">
      <c r="A8" s="158">
        <v>7</v>
      </c>
      <c r="B8" s="158" t="s">
        <v>575</v>
      </c>
      <c r="C8" s="225">
        <v>722</v>
      </c>
      <c r="D8" s="36" t="s">
        <v>2655</v>
      </c>
      <c r="E8" s="36">
        <v>288</v>
      </c>
      <c r="F8" s="28">
        <v>43090</v>
      </c>
      <c r="G8" s="225" t="s">
        <v>1846</v>
      </c>
    </row>
    <row r="9" spans="1:13" x14ac:dyDescent="0.25">
      <c r="A9" s="158">
        <v>8</v>
      </c>
      <c r="B9" s="158" t="s">
        <v>3220</v>
      </c>
      <c r="C9" s="225">
        <v>811</v>
      </c>
      <c r="D9" s="36" t="s">
        <v>2696</v>
      </c>
      <c r="E9" s="36">
        <v>18</v>
      </c>
      <c r="F9" s="28">
        <v>43116</v>
      </c>
      <c r="G9" s="256" t="s">
        <v>1846</v>
      </c>
      <c r="H9" t="s">
        <v>3221</v>
      </c>
    </row>
    <row r="10" spans="1:13" x14ac:dyDescent="0.25">
      <c r="A10" s="158">
        <v>9</v>
      </c>
      <c r="B10" s="158" t="s">
        <v>2701</v>
      </c>
      <c r="C10" s="225">
        <v>31</v>
      </c>
      <c r="D10" s="36" t="s">
        <v>2702</v>
      </c>
      <c r="E10" s="36">
        <v>30</v>
      </c>
      <c r="F10" s="28">
        <v>43136</v>
      </c>
      <c r="G10" s="256" t="s">
        <v>1846</v>
      </c>
      <c r="H10" t="s">
        <v>3250</v>
      </c>
    </row>
    <row r="11" spans="1:13" x14ac:dyDescent="0.25">
      <c r="A11" s="158">
        <v>10</v>
      </c>
      <c r="B11" s="158" t="s">
        <v>2636</v>
      </c>
      <c r="C11" s="225">
        <v>841</v>
      </c>
      <c r="D11" s="36" t="s">
        <v>3239</v>
      </c>
      <c r="E11" s="36">
        <v>29</v>
      </c>
      <c r="F11" s="28">
        <v>43488</v>
      </c>
      <c r="G11" s="256" t="s">
        <v>1846</v>
      </c>
    </row>
    <row r="12" spans="1:13" x14ac:dyDescent="0.25">
      <c r="A12" s="158">
        <v>11</v>
      </c>
      <c r="B12" s="158" t="s">
        <v>3252</v>
      </c>
      <c r="C12" s="225">
        <v>321</v>
      </c>
      <c r="D12" s="36" t="s">
        <v>2730</v>
      </c>
      <c r="E12" s="36">
        <v>54</v>
      </c>
      <c r="F12" s="28">
        <v>43164</v>
      </c>
      <c r="G12" s="256" t="s">
        <v>1846</v>
      </c>
      <c r="H12" t="s">
        <v>3253</v>
      </c>
    </row>
    <row r="13" spans="1:13" x14ac:dyDescent="0.25">
      <c r="A13" s="158">
        <v>12</v>
      </c>
      <c r="B13" s="158" t="s">
        <v>688</v>
      </c>
      <c r="C13" s="225">
        <v>331</v>
      </c>
      <c r="D13" s="36" t="s">
        <v>2803</v>
      </c>
      <c r="E13" s="36">
        <v>96</v>
      </c>
      <c r="F13" s="28">
        <v>43237</v>
      </c>
      <c r="G13" s="234" t="s">
        <v>2194</v>
      </c>
      <c r="H13" t="s">
        <v>2804</v>
      </c>
    </row>
    <row r="14" spans="1:13" x14ac:dyDescent="0.25">
      <c r="A14" s="158">
        <v>13</v>
      </c>
      <c r="B14" s="158" t="s">
        <v>1255</v>
      </c>
      <c r="C14" s="225">
        <v>131</v>
      </c>
      <c r="D14" s="36" t="s">
        <v>2797</v>
      </c>
      <c r="E14" s="36">
        <v>92</v>
      </c>
      <c r="F14" s="28">
        <v>43223</v>
      </c>
      <c r="G14" s="256" t="s">
        <v>1846</v>
      </c>
    </row>
    <row r="15" spans="1:13" x14ac:dyDescent="0.25">
      <c r="A15" s="158">
        <v>14</v>
      </c>
      <c r="B15" s="158" t="s">
        <v>368</v>
      </c>
      <c r="C15" s="225">
        <v>321</v>
      </c>
      <c r="D15" s="36" t="s">
        <v>2816</v>
      </c>
      <c r="E15" s="36">
        <v>104</v>
      </c>
      <c r="F15" s="28">
        <v>43244</v>
      </c>
      <c r="G15" s="256" t="s">
        <v>1846</v>
      </c>
    </row>
    <row r="16" spans="1:13" x14ac:dyDescent="0.25">
      <c r="A16" s="158">
        <v>15</v>
      </c>
      <c r="B16" s="158" t="s">
        <v>2949</v>
      </c>
      <c r="C16" s="225">
        <v>541</v>
      </c>
      <c r="D16" s="36" t="s">
        <v>2118</v>
      </c>
      <c r="E16" s="36">
        <v>169</v>
      </c>
      <c r="F16" s="28">
        <v>43340</v>
      </c>
      <c r="G16" s="256" t="s">
        <v>2950</v>
      </c>
    </row>
    <row r="17" spans="1:8" x14ac:dyDescent="0.25">
      <c r="A17" s="158">
        <v>16</v>
      </c>
      <c r="B17" s="158" t="s">
        <v>2951</v>
      </c>
      <c r="C17" s="225">
        <v>821</v>
      </c>
      <c r="D17" s="36" t="s">
        <v>2118</v>
      </c>
      <c r="E17" s="36">
        <v>187</v>
      </c>
      <c r="F17" s="28">
        <v>43342</v>
      </c>
      <c r="G17" s="256" t="s">
        <v>2950</v>
      </c>
    </row>
    <row r="18" spans="1:8" x14ac:dyDescent="0.25">
      <c r="A18" s="158">
        <v>17</v>
      </c>
      <c r="B18" s="158" t="s">
        <v>573</v>
      </c>
      <c r="C18" s="225">
        <v>931</v>
      </c>
      <c r="D18" s="36" t="s">
        <v>2952</v>
      </c>
      <c r="E18" s="36">
        <v>188</v>
      </c>
      <c r="F18" s="28">
        <v>43342</v>
      </c>
      <c r="G18" s="256" t="s">
        <v>2950</v>
      </c>
    </row>
    <row r="19" spans="1:8" x14ac:dyDescent="0.25">
      <c r="A19" s="104">
        <v>18</v>
      </c>
      <c r="B19" s="104" t="s">
        <v>3036</v>
      </c>
      <c r="C19" s="240" t="s">
        <v>2175</v>
      </c>
      <c r="D19" s="181" t="s">
        <v>3037</v>
      </c>
      <c r="E19" s="181">
        <v>247</v>
      </c>
      <c r="F19" s="182">
        <v>43360</v>
      </c>
      <c r="G19" s="281" t="s">
        <v>2950</v>
      </c>
    </row>
    <row r="20" spans="1:8" x14ac:dyDescent="0.25">
      <c r="A20" s="158">
        <v>19</v>
      </c>
      <c r="B20" s="158" t="s">
        <v>3047</v>
      </c>
      <c r="C20" s="225">
        <v>521</v>
      </c>
      <c r="D20" s="36" t="s">
        <v>2952</v>
      </c>
      <c r="E20" s="36">
        <v>255</v>
      </c>
      <c r="F20" s="28">
        <v>43362</v>
      </c>
      <c r="G20" s="256" t="s">
        <v>2950</v>
      </c>
    </row>
    <row r="21" spans="1:8" x14ac:dyDescent="0.25">
      <c r="A21" s="158">
        <v>20</v>
      </c>
      <c r="B21" s="158" t="s">
        <v>3074</v>
      </c>
      <c r="C21" s="225">
        <v>421</v>
      </c>
      <c r="D21" s="36" t="s">
        <v>3075</v>
      </c>
      <c r="E21" s="36">
        <v>271</v>
      </c>
      <c r="F21" s="28">
        <v>43369</v>
      </c>
      <c r="G21" s="256" t="s">
        <v>2950</v>
      </c>
    </row>
    <row r="22" spans="1:8" x14ac:dyDescent="0.25">
      <c r="A22" s="158">
        <v>21</v>
      </c>
      <c r="B22" s="158" t="s">
        <v>280</v>
      </c>
      <c r="C22" s="225">
        <v>531</v>
      </c>
      <c r="D22" s="36" t="s">
        <v>3076</v>
      </c>
      <c r="E22" s="36">
        <v>268</v>
      </c>
      <c r="F22" s="28">
        <v>43369</v>
      </c>
      <c r="G22" s="256" t="s">
        <v>2950</v>
      </c>
    </row>
    <row r="23" spans="1:8" x14ac:dyDescent="0.25">
      <c r="A23" s="158">
        <v>22</v>
      </c>
      <c r="B23" s="8" t="s">
        <v>3355</v>
      </c>
      <c r="C23" s="290" t="s">
        <v>3356</v>
      </c>
      <c r="D23" s="123" t="s">
        <v>3357</v>
      </c>
      <c r="E23" s="123">
        <v>280</v>
      </c>
      <c r="F23" s="124">
        <v>43374</v>
      </c>
      <c r="G23" s="123" t="s">
        <v>2950</v>
      </c>
    </row>
    <row r="24" spans="1:8" x14ac:dyDescent="0.25">
      <c r="A24" s="158">
        <v>23</v>
      </c>
      <c r="B24" s="158" t="s">
        <v>3101</v>
      </c>
      <c r="C24" s="225">
        <v>831</v>
      </c>
      <c r="D24" s="36" t="s">
        <v>3102</v>
      </c>
      <c r="E24" s="36">
        <v>287</v>
      </c>
      <c r="F24" s="28">
        <v>43377</v>
      </c>
      <c r="G24" s="256" t="s">
        <v>2950</v>
      </c>
    </row>
    <row r="25" spans="1:8" x14ac:dyDescent="0.25">
      <c r="A25" s="158">
        <v>24</v>
      </c>
      <c r="B25" s="158" t="s">
        <v>3105</v>
      </c>
      <c r="C25" s="225">
        <v>821</v>
      </c>
      <c r="D25" s="36" t="s">
        <v>3106</v>
      </c>
      <c r="E25" s="36">
        <v>290</v>
      </c>
      <c r="F25" s="28">
        <v>43378</v>
      </c>
      <c r="G25" s="256" t="s">
        <v>2950</v>
      </c>
    </row>
    <row r="26" spans="1:8" x14ac:dyDescent="0.25">
      <c r="A26" s="158">
        <v>25</v>
      </c>
      <c r="B26" s="158" t="s">
        <v>682</v>
      </c>
      <c r="C26" s="225">
        <v>341</v>
      </c>
      <c r="D26" s="36" t="s">
        <v>3113</v>
      </c>
      <c r="E26" s="36">
        <v>295</v>
      </c>
      <c r="F26" s="28">
        <v>43389</v>
      </c>
      <c r="G26" s="256" t="s">
        <v>2950</v>
      </c>
      <c r="H26" t="s">
        <v>3303</v>
      </c>
    </row>
    <row r="27" spans="1:8" x14ac:dyDescent="0.25">
      <c r="A27" s="158">
        <v>26</v>
      </c>
      <c r="B27" s="158" t="s">
        <v>230</v>
      </c>
      <c r="C27" s="225">
        <v>631</v>
      </c>
      <c r="D27" s="36" t="s">
        <v>2952</v>
      </c>
      <c r="E27" s="36">
        <v>296</v>
      </c>
      <c r="F27" s="28">
        <v>43389</v>
      </c>
      <c r="G27" s="256" t="s">
        <v>2950</v>
      </c>
    </row>
    <row r="28" spans="1:8" x14ac:dyDescent="0.25">
      <c r="A28" s="158">
        <v>27</v>
      </c>
      <c r="B28" s="158" t="s">
        <v>3117</v>
      </c>
      <c r="C28" s="225">
        <v>422</v>
      </c>
      <c r="D28" s="36" t="s">
        <v>2952</v>
      </c>
      <c r="E28" s="36">
        <v>298</v>
      </c>
      <c r="F28" s="28">
        <v>43390</v>
      </c>
      <c r="G28" s="234" t="s">
        <v>2843</v>
      </c>
    </row>
    <row r="29" spans="1:8" x14ac:dyDescent="0.25">
      <c r="A29" s="158">
        <v>28</v>
      </c>
      <c r="B29" s="158" t="s">
        <v>2550</v>
      </c>
      <c r="C29" s="225">
        <v>521</v>
      </c>
      <c r="D29" s="36" t="s">
        <v>2952</v>
      </c>
      <c r="E29" s="36">
        <v>314</v>
      </c>
      <c r="F29" s="28">
        <v>43404</v>
      </c>
      <c r="G29" s="256" t="s">
        <v>2950</v>
      </c>
    </row>
    <row r="30" spans="1:8" x14ac:dyDescent="0.25">
      <c r="A30" s="158">
        <v>29</v>
      </c>
      <c r="B30" s="158" t="s">
        <v>3139</v>
      </c>
      <c r="C30" s="225">
        <v>712</v>
      </c>
      <c r="D30" s="36" t="s">
        <v>3140</v>
      </c>
      <c r="E30" s="36">
        <v>320</v>
      </c>
      <c r="F30" s="28">
        <v>43411</v>
      </c>
      <c r="G30" s="234" t="s">
        <v>2843</v>
      </c>
    </row>
    <row r="31" spans="1:8" x14ac:dyDescent="0.25">
      <c r="A31" s="158">
        <v>30</v>
      </c>
      <c r="B31" s="158" t="s">
        <v>214</v>
      </c>
      <c r="C31" s="225">
        <v>631</v>
      </c>
      <c r="D31" s="36" t="s">
        <v>2952</v>
      </c>
      <c r="E31" s="36">
        <v>300</v>
      </c>
      <c r="F31" s="28">
        <v>43391</v>
      </c>
      <c r="G31" s="256" t="s">
        <v>2950</v>
      </c>
    </row>
    <row r="32" spans="1:8" x14ac:dyDescent="0.25">
      <c r="A32" s="158">
        <v>31</v>
      </c>
      <c r="B32" s="158" t="s">
        <v>3141</v>
      </c>
      <c r="C32" s="225">
        <v>21</v>
      </c>
      <c r="D32" s="36" t="s">
        <v>2952</v>
      </c>
      <c r="E32" s="36">
        <v>301</v>
      </c>
      <c r="F32" s="28">
        <v>43391</v>
      </c>
      <c r="G32" s="256" t="s">
        <v>2950</v>
      </c>
    </row>
    <row r="33" spans="1:7" x14ac:dyDescent="0.25">
      <c r="A33" s="158">
        <v>32</v>
      </c>
      <c r="B33" s="158" t="s">
        <v>3143</v>
      </c>
      <c r="C33" s="225">
        <v>511</v>
      </c>
      <c r="D33" s="36" t="s">
        <v>2952</v>
      </c>
      <c r="E33" s="36">
        <v>321</v>
      </c>
      <c r="F33" s="28">
        <v>43413</v>
      </c>
      <c r="G33" s="225" t="s">
        <v>2950</v>
      </c>
    </row>
    <row r="34" spans="1:7" x14ac:dyDescent="0.25">
      <c r="A34" s="158">
        <v>33</v>
      </c>
      <c r="B34" s="158" t="s">
        <v>1003</v>
      </c>
      <c r="C34" s="225">
        <v>342</v>
      </c>
      <c r="D34" s="36" t="s">
        <v>2952</v>
      </c>
      <c r="E34" s="36">
        <v>328</v>
      </c>
      <c r="F34" s="28">
        <v>43417</v>
      </c>
      <c r="G34" s="225" t="s">
        <v>2950</v>
      </c>
    </row>
    <row r="35" spans="1:7" x14ac:dyDescent="0.25">
      <c r="A35" s="158">
        <v>34</v>
      </c>
      <c r="B35" s="158" t="s">
        <v>272</v>
      </c>
      <c r="C35" s="225">
        <v>531</v>
      </c>
      <c r="D35" s="36" t="s">
        <v>2952</v>
      </c>
      <c r="E35" s="36">
        <v>335</v>
      </c>
      <c r="F35" s="28">
        <v>43419</v>
      </c>
      <c r="G35" s="256" t="s">
        <v>2950</v>
      </c>
    </row>
    <row r="36" spans="1:7" x14ac:dyDescent="0.25">
      <c r="A36" s="158">
        <v>35</v>
      </c>
      <c r="B36" s="158" t="s">
        <v>3166</v>
      </c>
      <c r="C36" s="225">
        <v>931</v>
      </c>
      <c r="D36" s="36" t="s">
        <v>2952</v>
      </c>
      <c r="E36" s="36">
        <v>346</v>
      </c>
      <c r="F36" s="28">
        <v>43426</v>
      </c>
      <c r="G36" s="225" t="s">
        <v>2950</v>
      </c>
    </row>
    <row r="37" spans="1:7" x14ac:dyDescent="0.25">
      <c r="A37" s="158">
        <v>36</v>
      </c>
      <c r="B37" s="158" t="s">
        <v>3167</v>
      </c>
      <c r="C37" s="225">
        <v>921</v>
      </c>
      <c r="D37" s="36" t="s">
        <v>2952</v>
      </c>
      <c r="E37" s="36">
        <v>342</v>
      </c>
      <c r="F37" s="28">
        <v>43423</v>
      </c>
      <c r="G37" s="256" t="s">
        <v>2950</v>
      </c>
    </row>
    <row r="38" spans="1:7" x14ac:dyDescent="0.25">
      <c r="A38" s="158">
        <v>37</v>
      </c>
      <c r="B38" s="158" t="s">
        <v>3184</v>
      </c>
      <c r="C38" s="225">
        <v>521</v>
      </c>
      <c r="D38" s="36" t="s">
        <v>2952</v>
      </c>
      <c r="E38" s="36">
        <v>353</v>
      </c>
      <c r="F38" s="28">
        <v>43431</v>
      </c>
      <c r="G38" s="225" t="s">
        <v>2950</v>
      </c>
    </row>
    <row r="39" spans="1:7" x14ac:dyDescent="0.25">
      <c r="A39" s="158">
        <v>38</v>
      </c>
      <c r="B39" s="158" t="s">
        <v>3194</v>
      </c>
      <c r="C39" s="225">
        <v>732</v>
      </c>
      <c r="D39" s="36" t="s">
        <v>2952</v>
      </c>
      <c r="E39" s="36">
        <v>358</v>
      </c>
      <c r="F39" s="28">
        <v>43434</v>
      </c>
      <c r="G39" s="256" t="s">
        <v>2950</v>
      </c>
    </row>
    <row r="40" spans="1:7" x14ac:dyDescent="0.25">
      <c r="A40" s="158">
        <v>39</v>
      </c>
      <c r="B40" s="158" t="s">
        <v>3202</v>
      </c>
      <c r="C40" s="225">
        <v>621</v>
      </c>
      <c r="D40" s="36" t="s">
        <v>2952</v>
      </c>
      <c r="E40" s="36">
        <v>368</v>
      </c>
      <c r="F40" s="28">
        <v>43448</v>
      </c>
      <c r="G40" s="256" t="s">
        <v>2950</v>
      </c>
    </row>
    <row r="41" spans="1:7" x14ac:dyDescent="0.25">
      <c r="A41" s="158">
        <v>40</v>
      </c>
      <c r="B41" s="158" t="s">
        <v>3203</v>
      </c>
      <c r="C41" s="225">
        <v>422</v>
      </c>
      <c r="D41" s="36" t="s">
        <v>3204</v>
      </c>
      <c r="E41" s="36">
        <v>366</v>
      </c>
      <c r="F41" s="28">
        <v>43448</v>
      </c>
      <c r="G41" s="234" t="s">
        <v>2843</v>
      </c>
    </row>
    <row r="42" spans="1:7" x14ac:dyDescent="0.25">
      <c r="A42" s="158">
        <v>41</v>
      </c>
      <c r="B42" s="158" t="s">
        <v>3240</v>
      </c>
      <c r="C42" s="225">
        <v>621</v>
      </c>
      <c r="D42" s="36" t="s">
        <v>2952</v>
      </c>
      <c r="E42" s="36">
        <v>27</v>
      </c>
      <c r="F42" s="28">
        <v>43487</v>
      </c>
      <c r="G42" s="225" t="s">
        <v>2950</v>
      </c>
    </row>
    <row r="43" spans="1:7" x14ac:dyDescent="0.25">
      <c r="A43" s="158">
        <v>42</v>
      </c>
      <c r="B43" s="158" t="s">
        <v>284</v>
      </c>
      <c r="C43" s="225">
        <v>121</v>
      </c>
      <c r="D43" s="36" t="s">
        <v>2952</v>
      </c>
      <c r="E43" s="36">
        <v>374</v>
      </c>
      <c r="F43" s="28">
        <v>43455</v>
      </c>
      <c r="G43" s="225" t="s">
        <v>2950</v>
      </c>
    </row>
    <row r="44" spans="1:7" x14ac:dyDescent="0.25">
      <c r="A44" s="158">
        <v>43</v>
      </c>
      <c r="B44" s="158" t="s">
        <v>192</v>
      </c>
      <c r="C44" s="225">
        <v>131</v>
      </c>
      <c r="D44" s="36" t="s">
        <v>3214</v>
      </c>
      <c r="E44" s="36">
        <v>376</v>
      </c>
      <c r="F44" s="28">
        <v>43459</v>
      </c>
      <c r="G44" s="225" t="s">
        <v>2950</v>
      </c>
    </row>
    <row r="45" spans="1:7" x14ac:dyDescent="0.25">
      <c r="A45" s="158">
        <v>44</v>
      </c>
      <c r="B45" s="158" t="s">
        <v>3218</v>
      </c>
      <c r="C45" s="225">
        <v>221</v>
      </c>
      <c r="D45" s="36" t="s">
        <v>3219</v>
      </c>
      <c r="E45" s="36">
        <v>3</v>
      </c>
      <c r="F45" s="28">
        <v>43477</v>
      </c>
      <c r="G45" s="225" t="s">
        <v>2950</v>
      </c>
    </row>
    <row r="46" spans="1:7" x14ac:dyDescent="0.25">
      <c r="A46" s="158">
        <v>45</v>
      </c>
      <c r="B46" s="158" t="s">
        <v>3258</v>
      </c>
      <c r="C46" s="225">
        <v>131</v>
      </c>
      <c r="D46" s="36" t="s">
        <v>2952</v>
      </c>
      <c r="E46" s="36">
        <v>40</v>
      </c>
      <c r="F46" s="28">
        <v>43503</v>
      </c>
      <c r="G46" s="225" t="s">
        <v>2950</v>
      </c>
    </row>
    <row r="47" spans="1:7" x14ac:dyDescent="0.25">
      <c r="A47" s="158">
        <v>46</v>
      </c>
      <c r="B47" s="158" t="s">
        <v>3267</v>
      </c>
      <c r="C47" s="225">
        <v>621</v>
      </c>
      <c r="D47" s="36" t="s">
        <v>2952</v>
      </c>
      <c r="E47" s="36">
        <v>49</v>
      </c>
      <c r="F47" s="28">
        <v>43509</v>
      </c>
      <c r="G47" s="234" t="s">
        <v>2843</v>
      </c>
    </row>
    <row r="48" spans="1:7" x14ac:dyDescent="0.25">
      <c r="A48" s="158">
        <v>47</v>
      </c>
      <c r="B48" s="158" t="s">
        <v>3271</v>
      </c>
      <c r="C48" s="225">
        <v>621</v>
      </c>
      <c r="D48" s="36" t="s">
        <v>2952</v>
      </c>
      <c r="E48" s="36">
        <v>54</v>
      </c>
      <c r="F48" s="28">
        <v>43511</v>
      </c>
      <c r="G48" s="225" t="s">
        <v>2950</v>
      </c>
    </row>
    <row r="49" spans="1:7" x14ac:dyDescent="0.25">
      <c r="A49" s="158">
        <v>48</v>
      </c>
      <c r="B49" s="6" t="s">
        <v>3290</v>
      </c>
      <c r="C49" s="122" t="s">
        <v>3291</v>
      </c>
      <c r="D49" s="122" t="s">
        <v>2952</v>
      </c>
      <c r="E49" s="122">
        <v>65</v>
      </c>
      <c r="F49" s="9">
        <v>43523</v>
      </c>
      <c r="G49" s="282" t="s">
        <v>2843</v>
      </c>
    </row>
    <row r="50" spans="1:7" x14ac:dyDescent="0.25">
      <c r="A50" s="158">
        <v>49</v>
      </c>
      <c r="B50" s="6" t="s">
        <v>3298</v>
      </c>
      <c r="C50" s="122">
        <v>811</v>
      </c>
      <c r="D50" s="122" t="s">
        <v>3299</v>
      </c>
      <c r="E50" s="122">
        <v>66</v>
      </c>
      <c r="F50" s="283">
        <v>43525</v>
      </c>
      <c r="G50" s="282" t="s">
        <v>2843</v>
      </c>
    </row>
    <row r="51" spans="1:7" x14ac:dyDescent="0.25">
      <c r="A51" s="285">
        <v>50</v>
      </c>
      <c r="B51" s="51" t="s">
        <v>3305</v>
      </c>
      <c r="C51" s="123">
        <v>321</v>
      </c>
      <c r="D51" s="123" t="s">
        <v>3299</v>
      </c>
      <c r="E51" s="123">
        <v>74</v>
      </c>
      <c r="F51" s="124">
        <v>43542</v>
      </c>
      <c r="G51" s="123" t="s">
        <v>2950</v>
      </c>
    </row>
    <row r="52" spans="1:7" x14ac:dyDescent="0.25">
      <c r="A52" s="286">
        <v>51</v>
      </c>
      <c r="B52" s="65" t="s">
        <v>3309</v>
      </c>
      <c r="C52" s="287" t="s">
        <v>1396</v>
      </c>
      <c r="D52" s="287" t="s">
        <v>3310</v>
      </c>
      <c r="E52" s="287">
        <v>80</v>
      </c>
      <c r="F52" s="288">
        <v>43556</v>
      </c>
      <c r="G52" s="289" t="s">
        <v>2843</v>
      </c>
    </row>
    <row r="53" spans="1:7" x14ac:dyDescent="0.25">
      <c r="A53" s="285">
        <v>52</v>
      </c>
      <c r="B53" s="51" t="s">
        <v>3320</v>
      </c>
      <c r="C53" s="123">
        <v>21</v>
      </c>
      <c r="D53" s="123" t="s">
        <v>3299</v>
      </c>
      <c r="E53" s="123">
        <v>90</v>
      </c>
      <c r="F53" s="124">
        <v>43572</v>
      </c>
      <c r="G53" s="123" t="s">
        <v>2950</v>
      </c>
    </row>
    <row r="54" spans="1:7" x14ac:dyDescent="0.25">
      <c r="A54" s="285">
        <v>53</v>
      </c>
      <c r="B54" s="51" t="s">
        <v>1281</v>
      </c>
      <c r="C54" s="123">
        <v>831</v>
      </c>
      <c r="D54" s="123" t="s">
        <v>3323</v>
      </c>
      <c r="E54" s="123">
        <v>93</v>
      </c>
      <c r="F54" s="124">
        <v>43577</v>
      </c>
      <c r="G54" s="123" t="s">
        <v>2950</v>
      </c>
    </row>
    <row r="55" spans="1:7" x14ac:dyDescent="0.25">
      <c r="A55" s="285">
        <v>54</v>
      </c>
      <c r="B55" s="51" t="s">
        <v>887</v>
      </c>
      <c r="C55" s="123">
        <v>741</v>
      </c>
      <c r="D55" s="123" t="s">
        <v>3299</v>
      </c>
      <c r="E55" s="123">
        <v>95</v>
      </c>
      <c r="F55" s="124">
        <v>43581</v>
      </c>
      <c r="G55" s="123" t="s">
        <v>2950</v>
      </c>
    </row>
    <row r="56" spans="1:7" x14ac:dyDescent="0.25">
      <c r="A56" s="285">
        <v>55</v>
      </c>
      <c r="B56" s="8" t="s">
        <v>1250</v>
      </c>
      <c r="C56" s="123">
        <v>131</v>
      </c>
      <c r="D56" s="123" t="s">
        <v>2952</v>
      </c>
      <c r="E56" s="123">
        <v>96</v>
      </c>
      <c r="F56" s="124">
        <v>43581</v>
      </c>
      <c r="G56" s="123" t="s">
        <v>2950</v>
      </c>
    </row>
    <row r="57" spans="1:7" x14ac:dyDescent="0.25">
      <c r="A57" s="123"/>
      <c r="B57" s="123"/>
      <c r="C57" s="123"/>
      <c r="D57" s="123"/>
      <c r="E57" s="123"/>
      <c r="F57" s="123"/>
      <c r="G57" s="123"/>
    </row>
    <row r="58" spans="1:7" x14ac:dyDescent="0.25">
      <c r="A58" s="123"/>
      <c r="B58" s="123"/>
      <c r="C58" s="123"/>
      <c r="D58" s="123"/>
      <c r="E58" s="123"/>
      <c r="F58" s="123"/>
      <c r="G58" s="123"/>
    </row>
    <row r="59" spans="1:7" x14ac:dyDescent="0.25">
      <c r="A59" s="123"/>
      <c r="B59" s="123"/>
      <c r="C59" s="123"/>
      <c r="D59" s="123"/>
      <c r="E59" s="123"/>
      <c r="F59" s="123"/>
      <c r="G59" s="123"/>
    </row>
    <row r="60" spans="1:7" x14ac:dyDescent="0.25">
      <c r="A60" s="123"/>
      <c r="B60" s="123"/>
      <c r="C60" s="123"/>
      <c r="D60" s="123"/>
      <c r="E60" s="123"/>
      <c r="F60" s="123"/>
      <c r="G60" s="123"/>
    </row>
    <row r="61" spans="1:7" x14ac:dyDescent="0.25">
      <c r="A61" s="123"/>
      <c r="B61" s="123"/>
      <c r="C61" s="123"/>
      <c r="D61" s="123"/>
      <c r="E61" s="123"/>
      <c r="F61" s="123"/>
      <c r="G61" s="123"/>
    </row>
    <row r="62" spans="1:7" x14ac:dyDescent="0.25">
      <c r="A62" s="123"/>
      <c r="B62" s="123"/>
      <c r="C62" s="123"/>
      <c r="D62" s="123"/>
      <c r="E62" s="123"/>
      <c r="F62" s="123"/>
      <c r="G62" s="123"/>
    </row>
    <row r="63" spans="1:7" x14ac:dyDescent="0.25">
      <c r="A63" s="123"/>
      <c r="B63" s="123"/>
      <c r="C63" s="123"/>
      <c r="D63" s="123"/>
      <c r="E63" s="123"/>
      <c r="F63" s="123"/>
      <c r="G63" s="123"/>
    </row>
    <row r="64" spans="1:7" x14ac:dyDescent="0.25">
      <c r="A64" s="284"/>
      <c r="B64" s="284"/>
      <c r="C64" s="284"/>
      <c r="D64" s="284"/>
      <c r="E64" s="284"/>
      <c r="F64" s="284"/>
      <c r="G64" s="284"/>
    </row>
  </sheetData>
  <pageMargins left="0.7" right="0.7" top="0.75" bottom="0.75" header="0.3" footer="0.3"/>
  <pageSetup paperSize="9" scale="4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37"/>
  <sheetViews>
    <sheetView workbookViewId="0">
      <selection activeCell="J24" sqref="J24"/>
    </sheetView>
  </sheetViews>
  <sheetFormatPr defaultRowHeight="15" x14ac:dyDescent="0.25"/>
  <cols>
    <col min="1" max="1" width="6.28515625" customWidth="1"/>
    <col min="2" max="2" width="38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35</v>
      </c>
      <c r="C2" s="123">
        <v>221</v>
      </c>
      <c r="D2" s="123" t="s">
        <v>37</v>
      </c>
      <c r="E2" s="123">
        <v>41</v>
      </c>
      <c r="F2" s="124">
        <v>42415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722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43</v>
      </c>
      <c r="C4" s="123">
        <v>731</v>
      </c>
      <c r="D4" s="123" t="s">
        <v>44</v>
      </c>
      <c r="E4" s="123">
        <v>60</v>
      </c>
      <c r="F4" s="124">
        <v>42461</v>
      </c>
      <c r="G4" s="123" t="s">
        <v>1846</v>
      </c>
    </row>
    <row r="5" spans="1:7" x14ac:dyDescent="0.25">
      <c r="A5" s="6">
        <v>4</v>
      </c>
      <c r="B5" s="6" t="s">
        <v>540</v>
      </c>
      <c r="C5" s="123">
        <v>721</v>
      </c>
      <c r="D5" s="123" t="s">
        <v>1725</v>
      </c>
      <c r="E5" s="123">
        <v>280</v>
      </c>
      <c r="F5" s="124">
        <v>42668</v>
      </c>
      <c r="G5" s="126" t="s">
        <v>1845</v>
      </c>
    </row>
    <row r="6" spans="1:7" x14ac:dyDescent="0.25">
      <c r="A6" s="6">
        <v>5</v>
      </c>
      <c r="B6" s="6" t="s">
        <v>48</v>
      </c>
      <c r="C6" s="123">
        <v>741</v>
      </c>
      <c r="D6" s="123" t="s">
        <v>1843</v>
      </c>
      <c r="E6" s="123">
        <v>273</v>
      </c>
      <c r="F6" s="124">
        <v>42660</v>
      </c>
      <c r="G6" s="123" t="s">
        <v>1846</v>
      </c>
    </row>
    <row r="7" spans="1:7" x14ac:dyDescent="0.25">
      <c r="A7" s="6">
        <v>6</v>
      </c>
      <c r="B7" s="6" t="s">
        <v>50</v>
      </c>
      <c r="C7" s="123">
        <v>742</v>
      </c>
      <c r="D7" s="123" t="s">
        <v>51</v>
      </c>
      <c r="E7" s="123">
        <v>87</v>
      </c>
      <c r="F7" s="124">
        <v>42517</v>
      </c>
      <c r="G7" s="123" t="s">
        <v>1846</v>
      </c>
    </row>
    <row r="8" spans="1:7" x14ac:dyDescent="0.25">
      <c r="A8" s="6">
        <v>7</v>
      </c>
      <c r="B8" s="6" t="s">
        <v>54</v>
      </c>
      <c r="C8" s="123">
        <v>111</v>
      </c>
      <c r="D8" s="123" t="s">
        <v>44</v>
      </c>
      <c r="E8" s="123">
        <v>70</v>
      </c>
      <c r="F8" s="124">
        <v>42475</v>
      </c>
      <c r="G8" s="123" t="s">
        <v>1846</v>
      </c>
    </row>
    <row r="9" spans="1:7" x14ac:dyDescent="0.25">
      <c r="A9" s="6">
        <v>8</v>
      </c>
      <c r="B9" s="6" t="s">
        <v>15</v>
      </c>
      <c r="C9" s="123">
        <v>841</v>
      </c>
      <c r="D9" s="123" t="s">
        <v>62</v>
      </c>
      <c r="E9" s="123">
        <v>113</v>
      </c>
      <c r="F9" s="124">
        <v>42591</v>
      </c>
      <c r="G9" s="123" t="s">
        <v>1846</v>
      </c>
    </row>
    <row r="10" spans="1:7" x14ac:dyDescent="0.25">
      <c r="A10" s="6">
        <v>9</v>
      </c>
      <c r="B10" s="6" t="s">
        <v>64</v>
      </c>
      <c r="C10" s="123">
        <v>331</v>
      </c>
      <c r="D10" s="123" t="s">
        <v>65</v>
      </c>
      <c r="E10" s="123">
        <v>278</v>
      </c>
      <c r="F10" s="124">
        <v>42325</v>
      </c>
      <c r="G10" s="123" t="s">
        <v>1846</v>
      </c>
    </row>
    <row r="11" spans="1:7" x14ac:dyDescent="0.25">
      <c r="A11" s="6">
        <v>10</v>
      </c>
      <c r="B11" s="6" t="s">
        <v>66</v>
      </c>
      <c r="C11" s="123">
        <v>731</v>
      </c>
      <c r="D11" s="123" t="s">
        <v>67</v>
      </c>
      <c r="E11" s="123">
        <v>297</v>
      </c>
      <c r="F11" s="124">
        <v>42349</v>
      </c>
      <c r="G11" s="123" t="s">
        <v>1846</v>
      </c>
    </row>
    <row r="12" spans="1:7" x14ac:dyDescent="0.25">
      <c r="A12" s="6">
        <v>11</v>
      </c>
      <c r="B12" s="6" t="s">
        <v>853</v>
      </c>
      <c r="C12" s="123">
        <v>521</v>
      </c>
      <c r="D12" s="123" t="s">
        <v>1725</v>
      </c>
      <c r="E12" s="123">
        <v>219</v>
      </c>
      <c r="F12" s="124">
        <v>42620</v>
      </c>
      <c r="G12" s="123" t="s">
        <v>1846</v>
      </c>
    </row>
    <row r="13" spans="1:7" x14ac:dyDescent="0.25">
      <c r="A13" s="6">
        <v>12</v>
      </c>
      <c r="B13" s="6" t="s">
        <v>68</v>
      </c>
      <c r="C13" s="123">
        <v>411</v>
      </c>
      <c r="D13" s="123" t="s">
        <v>51</v>
      </c>
      <c r="E13" s="123">
        <v>93</v>
      </c>
      <c r="F13" s="124">
        <v>42558</v>
      </c>
      <c r="G13" s="123" t="s">
        <v>1846</v>
      </c>
    </row>
    <row r="14" spans="1:7" x14ac:dyDescent="0.25">
      <c r="A14" s="125">
        <v>13</v>
      </c>
      <c r="B14" s="6" t="s">
        <v>400</v>
      </c>
      <c r="C14" s="123">
        <v>221</v>
      </c>
      <c r="D14" s="123" t="s">
        <v>1725</v>
      </c>
      <c r="E14" s="123">
        <v>203</v>
      </c>
      <c r="F14" s="124">
        <v>42614</v>
      </c>
      <c r="G14" s="123" t="s">
        <v>1846</v>
      </c>
    </row>
    <row r="15" spans="1:7" x14ac:dyDescent="0.25">
      <c r="A15" s="6">
        <v>14</v>
      </c>
      <c r="B15" s="6" t="s">
        <v>1856</v>
      </c>
      <c r="C15" s="123">
        <v>231</v>
      </c>
      <c r="D15" s="123" t="s">
        <v>1857</v>
      </c>
      <c r="E15" s="123" t="s">
        <v>1858</v>
      </c>
      <c r="F15" s="124">
        <v>42675</v>
      </c>
      <c r="G15" s="123" t="s">
        <v>1846</v>
      </c>
    </row>
    <row r="16" spans="1:7" x14ac:dyDescent="0.25">
      <c r="A16" s="6">
        <v>15</v>
      </c>
      <c r="B16" s="6" t="s">
        <v>91</v>
      </c>
      <c r="C16" s="123">
        <v>541</v>
      </c>
      <c r="D16" s="123" t="s">
        <v>92</v>
      </c>
      <c r="E16" s="123">
        <v>50</v>
      </c>
      <c r="F16" s="124">
        <v>42443</v>
      </c>
      <c r="G16" s="123" t="s">
        <v>1846</v>
      </c>
    </row>
    <row r="17" spans="1:7" x14ac:dyDescent="0.25">
      <c r="A17" s="6">
        <v>16</v>
      </c>
      <c r="B17" s="6" t="s">
        <v>93</v>
      </c>
      <c r="C17" s="123">
        <v>321</v>
      </c>
      <c r="D17" s="123" t="s">
        <v>40</v>
      </c>
      <c r="E17" s="123" t="s">
        <v>94</v>
      </c>
      <c r="F17" s="124">
        <v>42550</v>
      </c>
      <c r="G17" s="123" t="s">
        <v>1846</v>
      </c>
    </row>
    <row r="18" spans="1:7" x14ac:dyDescent="0.25">
      <c r="A18" s="6">
        <v>17</v>
      </c>
      <c r="B18" s="6" t="s">
        <v>1865</v>
      </c>
      <c r="C18" s="123">
        <v>221</v>
      </c>
      <c r="D18" s="123" t="s">
        <v>1727</v>
      </c>
      <c r="E18" s="123">
        <v>189</v>
      </c>
      <c r="F18" s="124">
        <v>42613</v>
      </c>
      <c r="G18" s="126" t="s">
        <v>1845</v>
      </c>
    </row>
    <row r="19" spans="1:7" x14ac:dyDescent="0.25">
      <c r="A19" s="6">
        <v>18</v>
      </c>
      <c r="B19" s="6" t="s">
        <v>1942</v>
      </c>
      <c r="C19" s="123">
        <v>231</v>
      </c>
      <c r="D19" s="123" t="s">
        <v>106</v>
      </c>
      <c r="E19" s="123">
        <v>46</v>
      </c>
      <c r="F19" s="124">
        <v>42432</v>
      </c>
      <c r="G19" s="123" t="s">
        <v>1846</v>
      </c>
    </row>
    <row r="20" spans="1:7" x14ac:dyDescent="0.25">
      <c r="A20" s="6">
        <v>19</v>
      </c>
      <c r="B20" s="6" t="s">
        <v>107</v>
      </c>
      <c r="C20" s="123">
        <v>121</v>
      </c>
      <c r="D20" s="57" t="s">
        <v>1844</v>
      </c>
      <c r="E20" s="123"/>
      <c r="F20" s="124">
        <v>42298</v>
      </c>
      <c r="G20" s="123" t="s">
        <v>1846</v>
      </c>
    </row>
    <row r="21" spans="1:7" x14ac:dyDescent="0.25">
      <c r="A21" s="6">
        <v>20</v>
      </c>
      <c r="B21" s="6" t="s">
        <v>111</v>
      </c>
      <c r="C21" s="123">
        <v>731</v>
      </c>
      <c r="D21" s="123" t="s">
        <v>51</v>
      </c>
      <c r="E21" s="123">
        <v>6</v>
      </c>
      <c r="F21" s="124">
        <v>42380</v>
      </c>
      <c r="G21" s="123" t="s">
        <v>1846</v>
      </c>
    </row>
    <row r="22" spans="1:7" x14ac:dyDescent="0.25">
      <c r="A22" s="6">
        <v>21</v>
      </c>
      <c r="B22" s="6" t="s">
        <v>112</v>
      </c>
      <c r="C22" s="123">
        <v>111</v>
      </c>
      <c r="D22" s="123" t="s">
        <v>44</v>
      </c>
      <c r="E22" s="123">
        <v>58</v>
      </c>
      <c r="F22" s="124">
        <v>42452</v>
      </c>
      <c r="G22" s="123" t="s">
        <v>1846</v>
      </c>
    </row>
    <row r="23" spans="1:7" x14ac:dyDescent="0.25">
      <c r="A23" s="6">
        <v>22</v>
      </c>
      <c r="B23" s="6" t="s">
        <v>1819</v>
      </c>
      <c r="C23" s="3" t="s">
        <v>1449</v>
      </c>
      <c r="D23" s="6"/>
      <c r="E23" s="6"/>
      <c r="F23" s="6"/>
      <c r="G23" s="126" t="s">
        <v>1845</v>
      </c>
    </row>
    <row r="24" spans="1:7" x14ac:dyDescent="0.25">
      <c r="A24" s="6">
        <v>23</v>
      </c>
      <c r="B24" s="6" t="s">
        <v>1816</v>
      </c>
      <c r="C24" s="3" t="s">
        <v>1449</v>
      </c>
      <c r="D24" s="6"/>
      <c r="E24" s="6"/>
      <c r="F24" s="6"/>
      <c r="G24" s="126" t="s">
        <v>1845</v>
      </c>
    </row>
    <row r="25" spans="1:7" x14ac:dyDescent="0.25">
      <c r="A25" s="6">
        <v>24</v>
      </c>
      <c r="B25" s="6" t="s">
        <v>1820</v>
      </c>
      <c r="C25" s="3" t="s">
        <v>1449</v>
      </c>
      <c r="D25" s="6"/>
      <c r="E25" s="6"/>
      <c r="F25" s="6"/>
      <c r="G25" s="126" t="s">
        <v>1845</v>
      </c>
    </row>
    <row r="26" spans="1:7" x14ac:dyDescent="0.25">
      <c r="A26" s="6">
        <v>25</v>
      </c>
      <c r="B26" s="82" t="s">
        <v>1471</v>
      </c>
      <c r="C26" s="3" t="s">
        <v>1479</v>
      </c>
      <c r="D26" s="6"/>
      <c r="E26" s="6"/>
      <c r="F26" s="6"/>
      <c r="G26" s="126" t="s">
        <v>1845</v>
      </c>
    </row>
    <row r="27" spans="1:7" x14ac:dyDescent="0.25">
      <c r="A27" s="6">
        <v>26</v>
      </c>
      <c r="B27" s="6" t="s">
        <v>1821</v>
      </c>
      <c r="C27" s="3" t="s">
        <v>1488</v>
      </c>
      <c r="D27" s="6"/>
      <c r="E27" s="6"/>
      <c r="F27" s="6"/>
      <c r="G27" s="126" t="s">
        <v>1845</v>
      </c>
    </row>
    <row r="28" spans="1:7" x14ac:dyDescent="0.25">
      <c r="A28" s="6">
        <v>27</v>
      </c>
      <c r="B28" s="6" t="s">
        <v>1608</v>
      </c>
      <c r="C28" s="3" t="s">
        <v>1577</v>
      </c>
      <c r="D28" s="6"/>
      <c r="E28" s="6"/>
      <c r="F28" s="6"/>
      <c r="G28" s="126" t="s">
        <v>1845</v>
      </c>
    </row>
    <row r="29" spans="1:7" x14ac:dyDescent="0.25">
      <c r="A29" s="6">
        <v>28</v>
      </c>
      <c r="B29" s="6" t="s">
        <v>1783</v>
      </c>
      <c r="C29" s="3" t="s">
        <v>1398</v>
      </c>
      <c r="D29" s="85" t="s">
        <v>1850</v>
      </c>
      <c r="E29" s="85">
        <v>284</v>
      </c>
      <c r="F29" s="127">
        <v>42671</v>
      </c>
      <c r="G29" s="126" t="s">
        <v>1845</v>
      </c>
    </row>
    <row r="30" spans="1:7" x14ac:dyDescent="0.25">
      <c r="A30" s="6">
        <v>29</v>
      </c>
      <c r="B30" s="6" t="s">
        <v>669</v>
      </c>
      <c r="C30" s="86">
        <v>321</v>
      </c>
      <c r="D30" s="86" t="s">
        <v>1857</v>
      </c>
      <c r="E30" s="86">
        <v>285</v>
      </c>
      <c r="F30" s="87">
        <v>42675</v>
      </c>
      <c r="G30" s="123" t="s">
        <v>1846</v>
      </c>
    </row>
    <row r="31" spans="1:7" x14ac:dyDescent="0.25">
      <c r="A31" s="6">
        <v>30</v>
      </c>
      <c r="B31" s="6" t="s">
        <v>1862</v>
      </c>
      <c r="C31" s="86">
        <v>521</v>
      </c>
      <c r="D31" s="86" t="s">
        <v>1875</v>
      </c>
      <c r="E31" s="86">
        <v>288</v>
      </c>
      <c r="F31" s="87">
        <v>42676</v>
      </c>
      <c r="G31" s="123" t="s">
        <v>1846</v>
      </c>
    </row>
    <row r="32" spans="1:7" x14ac:dyDescent="0.25">
      <c r="A32" s="6">
        <v>31</v>
      </c>
      <c r="B32" s="6" t="s">
        <v>1874</v>
      </c>
      <c r="C32" s="86">
        <v>333</v>
      </c>
      <c r="D32" s="86" t="s">
        <v>1875</v>
      </c>
      <c r="E32" s="86">
        <v>290</v>
      </c>
      <c r="F32" s="87">
        <v>42675</v>
      </c>
      <c r="G32" s="126" t="s">
        <v>1845</v>
      </c>
    </row>
    <row r="33" spans="1:7" x14ac:dyDescent="0.25">
      <c r="A33" s="6">
        <v>32</v>
      </c>
      <c r="B33" s="6" t="s">
        <v>1878</v>
      </c>
      <c r="C33" s="86">
        <v>332</v>
      </c>
      <c r="D33" s="86" t="s">
        <v>1879</v>
      </c>
      <c r="E33" s="86">
        <v>292</v>
      </c>
      <c r="F33" s="87">
        <v>42681</v>
      </c>
      <c r="G33" s="128" t="s">
        <v>1846</v>
      </c>
    </row>
    <row r="34" spans="1:7" x14ac:dyDescent="0.25">
      <c r="A34" s="6">
        <v>33</v>
      </c>
      <c r="B34" s="51" t="s">
        <v>712</v>
      </c>
      <c r="C34" s="86">
        <v>322</v>
      </c>
      <c r="D34" s="86" t="s">
        <v>1887</v>
      </c>
      <c r="E34" s="86">
        <v>297</v>
      </c>
      <c r="F34" s="127">
        <v>42685</v>
      </c>
      <c r="G34" s="85" t="s">
        <v>1846</v>
      </c>
    </row>
    <row r="35" spans="1:7" x14ac:dyDescent="0.25">
      <c r="A35" s="6">
        <v>34</v>
      </c>
      <c r="B35" s="6" t="s">
        <v>1900</v>
      </c>
      <c r="C35" s="86">
        <v>231</v>
      </c>
      <c r="D35" s="86" t="s">
        <v>1901</v>
      </c>
      <c r="E35" s="86">
        <v>303</v>
      </c>
      <c r="F35" s="132">
        <v>42696</v>
      </c>
      <c r="G35" s="86" t="s">
        <v>1846</v>
      </c>
    </row>
    <row r="36" spans="1:7" x14ac:dyDescent="0.25">
      <c r="A36" s="6">
        <v>35</v>
      </c>
      <c r="B36" s="6" t="s">
        <v>856</v>
      </c>
      <c r="C36" s="86">
        <v>531</v>
      </c>
      <c r="D36" s="86" t="s">
        <v>1904</v>
      </c>
      <c r="E36" s="86">
        <v>306</v>
      </c>
      <c r="F36" s="132">
        <v>42702</v>
      </c>
      <c r="G36" s="86" t="s">
        <v>1846</v>
      </c>
    </row>
    <row r="37" spans="1:7" x14ac:dyDescent="0.25">
      <c r="A37" s="6"/>
      <c r="B37" s="134"/>
      <c r="C37" s="123"/>
      <c r="D37" s="123"/>
      <c r="E37" s="123"/>
      <c r="F37" s="9"/>
      <c r="G37" s="122"/>
    </row>
  </sheetData>
  <pageMargins left="0.7" right="0.7" top="0.75" bottom="0.75" header="0.3" footer="0.3"/>
  <pageSetup paperSize="9" scale="89" fitToHeight="0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X248"/>
  <sheetViews>
    <sheetView zoomScaleNormal="100" workbookViewId="0">
      <pane ySplit="1" topLeftCell="A137" activePane="bottomLeft" state="frozen"/>
      <selection pane="bottomLeft" activeCell="N13" sqref="N1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302</v>
      </c>
      <c r="H3" s="24">
        <f>C6+C15+C26+C32+C37+C42+C47+C52+C58+C71+C72+C80+C88+C95</f>
        <v>223</v>
      </c>
      <c r="I3" s="24">
        <f>C7+C33+C38+C43+C48+C53+C59+C73+C82+C89+C98+C99</f>
        <v>171</v>
      </c>
      <c r="J3" s="170">
        <f>F3+G3+H3+I3</f>
        <v>1021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19</v>
      </c>
      <c r="D6" s="271">
        <v>5</v>
      </c>
      <c r="E6" s="5"/>
      <c r="F6" s="5">
        <f>B3+B9+B10+B11+B21+B22+B20+B30+B35+B40+B45+B50+B56+B65+B66+B67+B76+B77+B85+B90+B91+B86+B4+B92</f>
        <v>148</v>
      </c>
      <c r="G6" s="5">
        <f>B5+B12+B13+B14+B23+B24+B25+B31+B36+B41+B46+B51+B57+B68+B69+B70+B78+B87+B93+B94</f>
        <v>60</v>
      </c>
      <c r="H6" s="5">
        <f>B6+B15+B16+B17+B26+B27+B28+B32+B37+B42+B47+B52+B58+B71+B72+B80+B81+B88+B95+B96</f>
        <v>30</v>
      </c>
      <c r="I6" s="5">
        <f>B7+B33+B38+B43+B48+B53+B59+B73+B82+B83+B89+B98+B99+B100</f>
        <v>4</v>
      </c>
      <c r="J6" s="94">
        <f>SUM(F6+G6+H6+I6)</f>
        <v>242</v>
      </c>
    </row>
    <row r="7" spans="1:14" x14ac:dyDescent="0.25">
      <c r="A7" s="5">
        <v>141</v>
      </c>
      <c r="B7" s="271">
        <v>0</v>
      </c>
      <c r="C7" s="271">
        <v>16</v>
      </c>
      <c r="D7" s="271">
        <v>1</v>
      </c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4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24</v>
      </c>
      <c r="H9" s="5">
        <f>D6+D15+D16+D17+D26+D27+D28+D32+D37+D42+D47+D52+D58+D71+D72+D80+D81+D88+D95+D96</f>
        <v>19</v>
      </c>
      <c r="I9" s="5">
        <f>D7+D33+D38+D43+D48+D53+D59+D73+D82+D83+D89+D98+D99+D100</f>
        <v>6</v>
      </c>
      <c r="J9" s="94">
        <f>SUM(F9+G9+H9+I9)</f>
        <v>55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1318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1</v>
      </c>
      <c r="E15" s="5"/>
      <c r="F15" s="5">
        <f>SUM(F3+F6+F9)</f>
        <v>479</v>
      </c>
      <c r="G15" s="5">
        <f>SUM(G3+G6+G9)</f>
        <v>386</v>
      </c>
      <c r="H15" s="5">
        <f>SUM(H3+H6+H9)</f>
        <v>272</v>
      </c>
      <c r="I15" s="5">
        <f>SUM(I3+I6+I9)</f>
        <v>181</v>
      </c>
      <c r="J15" s="94">
        <f>SUM(F15+G15+H15+I15)</f>
        <v>1318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26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23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18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18</v>
      </c>
      <c r="D36" s="271">
        <v>4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2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13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21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1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21</v>
      </c>
      <c r="D72" s="271">
        <v>2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21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29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0</v>
      </c>
      <c r="C78" s="271">
        <v>22</v>
      </c>
      <c r="D78" s="271">
        <v>3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21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16</v>
      </c>
      <c r="D88" s="271">
        <v>3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31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17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0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242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1021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55</v>
      </c>
      <c r="E102" s="165"/>
      <c r="F102" s="176"/>
      <c r="G102" s="165"/>
      <c r="H102" s="165"/>
      <c r="I102" s="165"/>
      <c r="J102" s="176">
        <f>B102+C102+D102</f>
        <v>1318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/>
      <c r="E116" s="165"/>
      <c r="F116" s="165">
        <f>C115+C131</f>
        <v>30</v>
      </c>
      <c r="G116" s="165">
        <f>C118+C134</f>
        <v>28</v>
      </c>
      <c r="H116" s="165">
        <f>C120+C135</f>
        <v>26</v>
      </c>
      <c r="I116" s="165">
        <f>C123</f>
        <v>15</v>
      </c>
      <c r="J116" s="176">
        <f>F116+G116+H116+I116</f>
        <v>99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30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13</v>
      </c>
      <c r="D118" s="165">
        <v>1</v>
      </c>
      <c r="E118" s="178"/>
      <c r="F118" s="165">
        <f>B116+B117+B132+B133+B138+B139+B131</f>
        <v>90</v>
      </c>
      <c r="G118" s="165">
        <f>B119+B134+B140</f>
        <v>51</v>
      </c>
      <c r="H118" s="165">
        <f>B121+B122+B135+B141</f>
        <v>57</v>
      </c>
      <c r="I118" s="165">
        <f>B124+B125+B142</f>
        <v>45</v>
      </c>
      <c r="J118" s="176">
        <f>F118+G118+H118+I118</f>
        <v>243</v>
      </c>
      <c r="K118" s="174"/>
      <c r="L118" s="166"/>
    </row>
    <row r="119" spans="1:23" ht="15.75" thickBot="1" x14ac:dyDescent="0.3">
      <c r="A119" s="172" t="s">
        <v>2521</v>
      </c>
      <c r="B119" s="278">
        <v>31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1</v>
      </c>
      <c r="I120" s="165">
        <f>D123+D124+D125+D142</f>
        <v>0</v>
      </c>
      <c r="J120" s="176">
        <f>F120+G120+H120+I120</f>
        <v>2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120</v>
      </c>
      <c r="G122" s="96">
        <f>G116+G118+G120</f>
        <v>80</v>
      </c>
      <c r="H122" s="96">
        <f>H116+H118+H120</f>
        <v>84</v>
      </c>
      <c r="I122" s="96">
        <f>I116+I118+I120</f>
        <v>60</v>
      </c>
      <c r="J122" s="167">
        <f>J116+J118+J120</f>
        <v>344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2</v>
      </c>
      <c r="C135" s="163">
        <v>11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26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27</v>
      </c>
      <c r="C141" s="271"/>
      <c r="D141" s="5"/>
      <c r="E141" s="135"/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243</v>
      </c>
      <c r="C145" s="179">
        <f>SUM(C115:C143)</f>
        <v>99</v>
      </c>
      <c r="D145" s="179">
        <f>SUM(D115:D143)</f>
        <v>2</v>
      </c>
      <c r="E145" s="179" t="s">
        <v>3059</v>
      </c>
      <c r="F145" s="179"/>
      <c r="G145" s="179"/>
      <c r="H145" s="179"/>
      <c r="I145" s="179"/>
      <c r="J145" s="179">
        <f>B145+C145+D145</f>
        <v>344</v>
      </c>
    </row>
    <row r="146" spans="1:16" ht="15.75" thickTop="1" x14ac:dyDescent="0.25">
      <c r="A146" s="24" t="s">
        <v>1802</v>
      </c>
      <c r="B146" s="24">
        <f>B145+B102</f>
        <v>485</v>
      </c>
      <c r="C146" s="24">
        <f>C102+C145</f>
        <v>1120</v>
      </c>
      <c r="D146" s="24">
        <f>D102+D145</f>
        <v>57</v>
      </c>
      <c r="E146" s="24"/>
      <c r="F146" s="24"/>
      <c r="G146" s="24"/>
      <c r="H146" s="24"/>
      <c r="I146" s="24"/>
      <c r="J146" s="24">
        <f>J145+J102</f>
        <v>1662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3149</v>
      </c>
      <c r="E152" t="s">
        <v>3332</v>
      </c>
      <c r="K152" s="253"/>
      <c r="O152" t="s">
        <v>3330</v>
      </c>
      <c r="P152" s="253"/>
    </row>
    <row r="153" spans="1:16" x14ac:dyDescent="0.25">
      <c r="A153" s="253" t="s">
        <v>3215</v>
      </c>
      <c r="E153" t="s">
        <v>3335</v>
      </c>
      <c r="O153" s="253"/>
      <c r="P153" s="253"/>
    </row>
    <row r="154" spans="1:16" x14ac:dyDescent="0.25">
      <c r="A154" t="s">
        <v>3338</v>
      </c>
      <c r="E154" t="s">
        <v>3342</v>
      </c>
    </row>
    <row r="156" spans="1:16" x14ac:dyDescent="0.25">
      <c r="A156" s="253"/>
    </row>
    <row r="157" spans="1:16" x14ac:dyDescent="0.25">
      <c r="A157" s="253"/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 t="s">
        <v>3327</v>
      </c>
      <c r="O211" s="253"/>
      <c r="P211" s="253"/>
      <c r="Q211" s="253"/>
    </row>
    <row r="212" spans="1:17" x14ac:dyDescent="0.25">
      <c r="A212" s="279" t="s">
        <v>3328</v>
      </c>
      <c r="B212" s="166"/>
      <c r="O212" s="253"/>
      <c r="P212" s="253"/>
      <c r="Q212" s="253"/>
    </row>
    <row r="213" spans="1:17" x14ac:dyDescent="0.25">
      <c r="A213" s="253" t="s">
        <v>3331</v>
      </c>
    </row>
    <row r="214" spans="1:17" x14ac:dyDescent="0.25">
      <c r="A214" t="s">
        <v>3333</v>
      </c>
    </row>
    <row r="215" spans="1:17" x14ac:dyDescent="0.25">
      <c r="A215" t="s">
        <v>3334</v>
      </c>
    </row>
    <row r="216" spans="1:17" x14ac:dyDescent="0.25">
      <c r="A216" t="s">
        <v>3336</v>
      </c>
    </row>
    <row r="217" spans="1:17" x14ac:dyDescent="0.25">
      <c r="A217" t="s">
        <v>3341</v>
      </c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6" spans="1:15" x14ac:dyDescent="0.25">
      <c r="O226" s="252"/>
    </row>
    <row r="227" spans="1:15" x14ac:dyDescent="0.25"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A237" t="s">
        <v>2798</v>
      </c>
    </row>
    <row r="238" spans="1:15" x14ac:dyDescent="0.25">
      <c r="A238" s="253" t="s">
        <v>3149</v>
      </c>
      <c r="B238" s="253"/>
    </row>
    <row r="239" spans="1:15" x14ac:dyDescent="0.25">
      <c r="A239" s="253" t="s">
        <v>3338</v>
      </c>
      <c r="B239" s="253"/>
    </row>
    <row r="240" spans="1:15" x14ac:dyDescent="0.25">
      <c r="A240" s="253" t="s">
        <v>3215</v>
      </c>
      <c r="B240" s="253"/>
    </row>
    <row r="241" spans="1:2" x14ac:dyDescent="0.25">
      <c r="A241" s="253" t="s">
        <v>2818</v>
      </c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M60"/>
  <sheetViews>
    <sheetView topLeftCell="A15" workbookViewId="0">
      <selection activeCell="B20" sqref="B20:G20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1900</v>
      </c>
      <c r="C2" s="36">
        <v>231</v>
      </c>
      <c r="D2" s="36" t="s">
        <v>1901</v>
      </c>
      <c r="E2" s="36">
        <v>303</v>
      </c>
      <c r="F2" s="28">
        <v>42696</v>
      </c>
      <c r="G2" s="36" t="s">
        <v>1846</v>
      </c>
      <c r="H2" s="186" t="s">
        <v>3185</v>
      </c>
    </row>
    <row r="3" spans="1:13" x14ac:dyDescent="0.25">
      <c r="A3" s="158">
        <v>2</v>
      </c>
      <c r="B3" s="233" t="s">
        <v>3307</v>
      </c>
      <c r="C3" s="225">
        <v>921</v>
      </c>
      <c r="D3" s="36" t="s">
        <v>2020</v>
      </c>
      <c r="E3" s="36">
        <v>51</v>
      </c>
      <c r="F3" s="28">
        <v>42816</v>
      </c>
      <c r="G3" s="234" t="s">
        <v>2194</v>
      </c>
      <c r="H3" t="s">
        <v>2773</v>
      </c>
      <c r="M3" t="s">
        <v>3308</v>
      </c>
    </row>
    <row r="4" spans="1:13" x14ac:dyDescent="0.25">
      <c r="A4" s="158">
        <v>3</v>
      </c>
      <c r="B4" s="158" t="s">
        <v>1243</v>
      </c>
      <c r="C4" s="225">
        <v>131</v>
      </c>
      <c r="D4" s="36" t="s">
        <v>2560</v>
      </c>
      <c r="E4" s="36">
        <v>233</v>
      </c>
      <c r="F4" s="28">
        <v>43035</v>
      </c>
      <c r="G4" s="225" t="s">
        <v>1846</v>
      </c>
      <c r="H4" t="s">
        <v>3206</v>
      </c>
    </row>
    <row r="5" spans="1:13" x14ac:dyDescent="0.25">
      <c r="A5" s="158">
        <v>4</v>
      </c>
      <c r="B5" s="158" t="s">
        <v>2591</v>
      </c>
      <c r="C5" s="225">
        <v>411</v>
      </c>
      <c r="D5" s="36" t="s">
        <v>2592</v>
      </c>
      <c r="E5" s="36">
        <v>244</v>
      </c>
      <c r="F5" s="28">
        <v>43048</v>
      </c>
      <c r="G5" s="225" t="s">
        <v>1846</v>
      </c>
      <c r="H5" t="s">
        <v>3186</v>
      </c>
    </row>
    <row r="6" spans="1:13" x14ac:dyDescent="0.25">
      <c r="A6" s="158">
        <v>5</v>
      </c>
      <c r="B6" s="158" t="s">
        <v>2647</v>
      </c>
      <c r="C6" s="225">
        <v>322</v>
      </c>
      <c r="D6" s="36" t="s">
        <v>2549</v>
      </c>
      <c r="E6" s="36">
        <v>285</v>
      </c>
      <c r="F6" s="28">
        <v>43082</v>
      </c>
      <c r="G6" s="234" t="s">
        <v>2194</v>
      </c>
      <c r="H6" s="252" t="s">
        <v>2944</v>
      </c>
      <c r="I6" s="252"/>
      <c r="J6" s="252"/>
      <c r="K6" s="252"/>
      <c r="L6" s="252"/>
      <c r="M6" t="s">
        <v>3198</v>
      </c>
    </row>
    <row r="7" spans="1:13" x14ac:dyDescent="0.25">
      <c r="A7" s="158">
        <v>6</v>
      </c>
      <c r="B7" s="158" t="s">
        <v>575</v>
      </c>
      <c r="C7" s="225">
        <v>722</v>
      </c>
      <c r="D7" s="36" t="s">
        <v>2655</v>
      </c>
      <c r="E7" s="36">
        <v>288</v>
      </c>
      <c r="F7" s="28">
        <v>43090</v>
      </c>
      <c r="G7" s="225" t="s">
        <v>1846</v>
      </c>
    </row>
    <row r="8" spans="1:13" x14ac:dyDescent="0.25">
      <c r="A8" s="158">
        <v>7</v>
      </c>
      <c r="B8" s="158" t="s">
        <v>3220</v>
      </c>
      <c r="C8" s="225">
        <v>811</v>
      </c>
      <c r="D8" s="36" t="s">
        <v>2696</v>
      </c>
      <c r="E8" s="36">
        <v>18</v>
      </c>
      <c r="F8" s="28">
        <v>43116</v>
      </c>
      <c r="G8" s="256" t="s">
        <v>1846</v>
      </c>
      <c r="H8" t="s">
        <v>3221</v>
      </c>
    </row>
    <row r="9" spans="1:13" x14ac:dyDescent="0.25">
      <c r="A9" s="158">
        <v>8</v>
      </c>
      <c r="B9" s="158" t="s">
        <v>2701</v>
      </c>
      <c r="C9" s="225">
        <v>31</v>
      </c>
      <c r="D9" s="36" t="s">
        <v>2702</v>
      </c>
      <c r="E9" s="36">
        <v>30</v>
      </c>
      <c r="F9" s="28">
        <v>43136</v>
      </c>
      <c r="G9" s="256" t="s">
        <v>1846</v>
      </c>
      <c r="H9" t="s">
        <v>3250</v>
      </c>
    </row>
    <row r="10" spans="1:13" x14ac:dyDescent="0.25">
      <c r="A10" s="158">
        <v>9</v>
      </c>
      <c r="B10" s="158" t="s">
        <v>2636</v>
      </c>
      <c r="C10" s="225">
        <v>841</v>
      </c>
      <c r="D10" s="36" t="s">
        <v>3239</v>
      </c>
      <c r="E10" s="36">
        <v>29</v>
      </c>
      <c r="F10" s="28">
        <v>43488</v>
      </c>
      <c r="G10" s="256" t="s">
        <v>1846</v>
      </c>
    </row>
    <row r="11" spans="1:13" x14ac:dyDescent="0.25">
      <c r="A11" s="158">
        <v>10</v>
      </c>
      <c r="B11" s="158" t="s">
        <v>3252</v>
      </c>
      <c r="C11" s="225">
        <v>321</v>
      </c>
      <c r="D11" s="36" t="s">
        <v>2730</v>
      </c>
      <c r="E11" s="36">
        <v>54</v>
      </c>
      <c r="F11" s="28">
        <v>43164</v>
      </c>
      <c r="G11" s="256" t="s">
        <v>1846</v>
      </c>
      <c r="H11" t="s">
        <v>3253</v>
      </c>
    </row>
    <row r="12" spans="1:13" x14ac:dyDescent="0.25">
      <c r="A12" s="158">
        <v>11</v>
      </c>
      <c r="B12" s="158" t="s">
        <v>688</v>
      </c>
      <c r="C12" s="225">
        <v>331</v>
      </c>
      <c r="D12" s="36" t="s">
        <v>2803</v>
      </c>
      <c r="E12" s="36">
        <v>96</v>
      </c>
      <c r="F12" s="28">
        <v>43237</v>
      </c>
      <c r="G12" s="234" t="s">
        <v>2194</v>
      </c>
      <c r="H12" t="s">
        <v>3339</v>
      </c>
    </row>
    <row r="13" spans="1:13" x14ac:dyDescent="0.25">
      <c r="A13" s="158">
        <v>12</v>
      </c>
      <c r="B13" s="158" t="s">
        <v>2949</v>
      </c>
      <c r="C13" s="225">
        <v>541</v>
      </c>
      <c r="D13" s="36" t="s">
        <v>2118</v>
      </c>
      <c r="E13" s="36">
        <v>169</v>
      </c>
      <c r="F13" s="28">
        <v>43340</v>
      </c>
      <c r="G13" s="256" t="s">
        <v>2950</v>
      </c>
    </row>
    <row r="14" spans="1:13" x14ac:dyDescent="0.25">
      <c r="A14" s="158">
        <v>13</v>
      </c>
      <c r="B14" s="158" t="s">
        <v>2951</v>
      </c>
      <c r="C14" s="225">
        <v>821</v>
      </c>
      <c r="D14" s="36" t="s">
        <v>2118</v>
      </c>
      <c r="E14" s="36">
        <v>187</v>
      </c>
      <c r="F14" s="28">
        <v>43342</v>
      </c>
      <c r="G14" s="256" t="s">
        <v>2950</v>
      </c>
    </row>
    <row r="15" spans="1:13" x14ac:dyDescent="0.25">
      <c r="A15" s="158">
        <v>14</v>
      </c>
      <c r="B15" s="158" t="s">
        <v>573</v>
      </c>
      <c r="C15" s="225">
        <v>931</v>
      </c>
      <c r="D15" s="36" t="s">
        <v>2952</v>
      </c>
      <c r="E15" s="36">
        <v>188</v>
      </c>
      <c r="F15" s="28">
        <v>43342</v>
      </c>
      <c r="G15" s="256" t="s">
        <v>2950</v>
      </c>
    </row>
    <row r="16" spans="1:13" x14ac:dyDescent="0.25">
      <c r="A16" s="104">
        <v>15</v>
      </c>
      <c r="B16" s="104" t="s">
        <v>3036</v>
      </c>
      <c r="C16" s="240" t="s">
        <v>2175</v>
      </c>
      <c r="D16" s="181" t="s">
        <v>3037</v>
      </c>
      <c r="E16" s="181">
        <v>247</v>
      </c>
      <c r="F16" s="182">
        <v>43360</v>
      </c>
      <c r="G16" s="281" t="s">
        <v>2950</v>
      </c>
    </row>
    <row r="17" spans="1:8" x14ac:dyDescent="0.25">
      <c r="A17" s="158">
        <v>16</v>
      </c>
      <c r="B17" s="158" t="s">
        <v>3047</v>
      </c>
      <c r="C17" s="225">
        <v>521</v>
      </c>
      <c r="D17" s="36" t="s">
        <v>2952</v>
      </c>
      <c r="E17" s="36">
        <v>255</v>
      </c>
      <c r="F17" s="28">
        <v>43362</v>
      </c>
      <c r="G17" s="256" t="s">
        <v>2950</v>
      </c>
    </row>
    <row r="18" spans="1:8" x14ac:dyDescent="0.25">
      <c r="A18" s="158">
        <v>17</v>
      </c>
      <c r="B18" s="158" t="s">
        <v>3074</v>
      </c>
      <c r="C18" s="225">
        <v>421</v>
      </c>
      <c r="D18" s="36" t="s">
        <v>3075</v>
      </c>
      <c r="E18" s="36">
        <v>271</v>
      </c>
      <c r="F18" s="28">
        <v>43369</v>
      </c>
      <c r="G18" s="256" t="s">
        <v>2950</v>
      </c>
    </row>
    <row r="19" spans="1:8" x14ac:dyDescent="0.25">
      <c r="A19" s="158">
        <v>18</v>
      </c>
      <c r="B19" s="158" t="s">
        <v>280</v>
      </c>
      <c r="C19" s="225">
        <v>531</v>
      </c>
      <c r="D19" s="36" t="s">
        <v>3076</v>
      </c>
      <c r="E19" s="36">
        <v>268</v>
      </c>
      <c r="F19" s="28">
        <v>43369</v>
      </c>
      <c r="G19" s="256" t="s">
        <v>2950</v>
      </c>
    </row>
    <row r="20" spans="1:8" x14ac:dyDescent="0.25">
      <c r="A20" s="158">
        <v>19</v>
      </c>
      <c r="B20" s="8" t="s">
        <v>3355</v>
      </c>
      <c r="C20" s="290" t="s">
        <v>3356</v>
      </c>
      <c r="D20" s="123" t="s">
        <v>3357</v>
      </c>
      <c r="E20" s="123">
        <v>280</v>
      </c>
      <c r="F20" s="124">
        <v>43374</v>
      </c>
      <c r="G20" s="123" t="s">
        <v>2950</v>
      </c>
    </row>
    <row r="21" spans="1:8" x14ac:dyDescent="0.25">
      <c r="A21" s="158">
        <v>20</v>
      </c>
      <c r="B21" s="158" t="s">
        <v>3101</v>
      </c>
      <c r="C21" s="225">
        <v>831</v>
      </c>
      <c r="D21" s="36" t="s">
        <v>3102</v>
      </c>
      <c r="E21" s="36">
        <v>287</v>
      </c>
      <c r="F21" s="28">
        <v>43377</v>
      </c>
      <c r="G21" s="256" t="s">
        <v>2950</v>
      </c>
    </row>
    <row r="22" spans="1:8" x14ac:dyDescent="0.25">
      <c r="A22" s="158">
        <v>21</v>
      </c>
      <c r="B22" s="158" t="s">
        <v>3105</v>
      </c>
      <c r="C22" s="225">
        <v>821</v>
      </c>
      <c r="D22" s="36" t="s">
        <v>3106</v>
      </c>
      <c r="E22" s="36">
        <v>290</v>
      </c>
      <c r="F22" s="28">
        <v>43378</v>
      </c>
      <c r="G22" s="256" t="s">
        <v>2950</v>
      </c>
    </row>
    <row r="23" spans="1:8" x14ac:dyDescent="0.25">
      <c r="A23" s="158">
        <v>22</v>
      </c>
      <c r="B23" s="158" t="s">
        <v>682</v>
      </c>
      <c r="C23" s="225">
        <v>341</v>
      </c>
      <c r="D23" s="36" t="s">
        <v>3113</v>
      </c>
      <c r="E23" s="36">
        <v>295</v>
      </c>
      <c r="F23" s="28">
        <v>43389</v>
      </c>
      <c r="G23" s="256" t="s">
        <v>2950</v>
      </c>
      <c r="H23" t="s">
        <v>3303</v>
      </c>
    </row>
    <row r="24" spans="1:8" x14ac:dyDescent="0.25">
      <c r="A24" s="158">
        <v>23</v>
      </c>
      <c r="B24" s="158" t="s">
        <v>230</v>
      </c>
      <c r="C24" s="225">
        <v>631</v>
      </c>
      <c r="D24" s="36" t="s">
        <v>2952</v>
      </c>
      <c r="E24" s="36">
        <v>296</v>
      </c>
      <c r="F24" s="28">
        <v>43389</v>
      </c>
      <c r="G24" s="256" t="s">
        <v>2950</v>
      </c>
    </row>
    <row r="25" spans="1:8" x14ac:dyDescent="0.25">
      <c r="A25" s="158">
        <v>24</v>
      </c>
      <c r="B25" s="158" t="s">
        <v>3117</v>
      </c>
      <c r="C25" s="225">
        <v>422</v>
      </c>
      <c r="D25" s="36" t="s">
        <v>2952</v>
      </c>
      <c r="E25" s="36">
        <v>298</v>
      </c>
      <c r="F25" s="28">
        <v>43390</v>
      </c>
      <c r="G25" s="234" t="s">
        <v>2843</v>
      </c>
    </row>
    <row r="26" spans="1:8" x14ac:dyDescent="0.25">
      <c r="A26" s="158">
        <v>25</v>
      </c>
      <c r="B26" s="158" t="s">
        <v>2550</v>
      </c>
      <c r="C26" s="225">
        <v>521</v>
      </c>
      <c r="D26" s="36" t="s">
        <v>2952</v>
      </c>
      <c r="E26" s="36">
        <v>314</v>
      </c>
      <c r="F26" s="28">
        <v>43404</v>
      </c>
      <c r="G26" s="256" t="s">
        <v>2950</v>
      </c>
    </row>
    <row r="27" spans="1:8" x14ac:dyDescent="0.25">
      <c r="A27" s="158">
        <v>26</v>
      </c>
      <c r="B27" s="158" t="s">
        <v>3139</v>
      </c>
      <c r="C27" s="225">
        <v>712</v>
      </c>
      <c r="D27" s="36" t="s">
        <v>3140</v>
      </c>
      <c r="E27" s="36">
        <v>320</v>
      </c>
      <c r="F27" s="28">
        <v>43411</v>
      </c>
      <c r="G27" s="234" t="s">
        <v>2843</v>
      </c>
    </row>
    <row r="28" spans="1:8" x14ac:dyDescent="0.25">
      <c r="A28" s="158">
        <v>27</v>
      </c>
      <c r="B28" s="158" t="s">
        <v>214</v>
      </c>
      <c r="C28" s="225">
        <v>631</v>
      </c>
      <c r="D28" s="36" t="s">
        <v>2952</v>
      </c>
      <c r="E28" s="36">
        <v>300</v>
      </c>
      <c r="F28" s="28">
        <v>43391</v>
      </c>
      <c r="G28" s="256" t="s">
        <v>2950</v>
      </c>
    </row>
    <row r="29" spans="1:8" x14ac:dyDescent="0.25">
      <c r="A29" s="158">
        <v>28</v>
      </c>
      <c r="B29" s="158" t="s">
        <v>3141</v>
      </c>
      <c r="C29" s="225">
        <v>21</v>
      </c>
      <c r="D29" s="36" t="s">
        <v>2952</v>
      </c>
      <c r="E29" s="36">
        <v>301</v>
      </c>
      <c r="F29" s="28">
        <v>43391</v>
      </c>
      <c r="G29" s="256" t="s">
        <v>2950</v>
      </c>
    </row>
    <row r="30" spans="1:8" x14ac:dyDescent="0.25">
      <c r="A30" s="158">
        <v>29</v>
      </c>
      <c r="B30" s="158" t="s">
        <v>3143</v>
      </c>
      <c r="C30" s="225">
        <v>511</v>
      </c>
      <c r="D30" s="36" t="s">
        <v>2952</v>
      </c>
      <c r="E30" s="36">
        <v>321</v>
      </c>
      <c r="F30" s="28">
        <v>43413</v>
      </c>
      <c r="G30" s="225" t="s">
        <v>2950</v>
      </c>
    </row>
    <row r="31" spans="1:8" x14ac:dyDescent="0.25">
      <c r="A31" s="158">
        <v>30</v>
      </c>
      <c r="B31" s="158" t="s">
        <v>1264</v>
      </c>
      <c r="C31" s="225">
        <v>141</v>
      </c>
      <c r="D31" s="36" t="s">
        <v>3337</v>
      </c>
      <c r="E31" s="36">
        <v>110</v>
      </c>
      <c r="F31" s="28">
        <v>43606</v>
      </c>
      <c r="G31" s="225" t="s">
        <v>2950</v>
      </c>
    </row>
    <row r="32" spans="1:8" x14ac:dyDescent="0.25">
      <c r="A32" s="158">
        <v>31</v>
      </c>
      <c r="B32" s="158" t="s">
        <v>272</v>
      </c>
      <c r="C32" s="225">
        <v>531</v>
      </c>
      <c r="D32" s="36" t="s">
        <v>2952</v>
      </c>
      <c r="E32" s="36">
        <v>335</v>
      </c>
      <c r="F32" s="28">
        <v>43419</v>
      </c>
      <c r="G32" s="256" t="s">
        <v>2950</v>
      </c>
    </row>
    <row r="33" spans="1:7" x14ac:dyDescent="0.25">
      <c r="A33" s="158">
        <v>32</v>
      </c>
      <c r="B33" s="158" t="s">
        <v>3166</v>
      </c>
      <c r="C33" s="225">
        <v>931</v>
      </c>
      <c r="D33" s="36" t="s">
        <v>2952</v>
      </c>
      <c r="E33" s="36">
        <v>346</v>
      </c>
      <c r="F33" s="28">
        <v>43426</v>
      </c>
      <c r="G33" s="225" t="s">
        <v>2950</v>
      </c>
    </row>
    <row r="34" spans="1:7" x14ac:dyDescent="0.25">
      <c r="A34" s="158">
        <v>33</v>
      </c>
      <c r="B34" s="158" t="s">
        <v>3167</v>
      </c>
      <c r="C34" s="225">
        <v>921</v>
      </c>
      <c r="D34" s="36" t="s">
        <v>2952</v>
      </c>
      <c r="E34" s="36">
        <v>342</v>
      </c>
      <c r="F34" s="28">
        <v>43423</v>
      </c>
      <c r="G34" s="256" t="s">
        <v>2950</v>
      </c>
    </row>
    <row r="35" spans="1:7" x14ac:dyDescent="0.25">
      <c r="A35" s="158">
        <v>34</v>
      </c>
      <c r="B35" s="158" t="s">
        <v>3184</v>
      </c>
      <c r="C35" s="225">
        <v>521</v>
      </c>
      <c r="D35" s="36" t="s">
        <v>2952</v>
      </c>
      <c r="E35" s="36">
        <v>353</v>
      </c>
      <c r="F35" s="28">
        <v>43431</v>
      </c>
      <c r="G35" s="225" t="s">
        <v>2950</v>
      </c>
    </row>
    <row r="36" spans="1:7" x14ac:dyDescent="0.25">
      <c r="A36" s="158">
        <v>35</v>
      </c>
      <c r="B36" s="158" t="s">
        <v>3194</v>
      </c>
      <c r="C36" s="225">
        <v>732</v>
      </c>
      <c r="D36" s="36" t="s">
        <v>2952</v>
      </c>
      <c r="E36" s="36">
        <v>358</v>
      </c>
      <c r="F36" s="28">
        <v>43434</v>
      </c>
      <c r="G36" s="256" t="s">
        <v>2950</v>
      </c>
    </row>
    <row r="37" spans="1:7" x14ac:dyDescent="0.25">
      <c r="A37" s="158">
        <v>36</v>
      </c>
      <c r="B37" s="158" t="s">
        <v>3202</v>
      </c>
      <c r="C37" s="225">
        <v>621</v>
      </c>
      <c r="D37" s="36" t="s">
        <v>2952</v>
      </c>
      <c r="E37" s="36">
        <v>368</v>
      </c>
      <c r="F37" s="28">
        <v>43448</v>
      </c>
      <c r="G37" s="256" t="s">
        <v>2950</v>
      </c>
    </row>
    <row r="38" spans="1:7" x14ac:dyDescent="0.25">
      <c r="A38" s="158">
        <v>37</v>
      </c>
      <c r="B38" s="158" t="s">
        <v>3203</v>
      </c>
      <c r="C38" s="225">
        <v>422</v>
      </c>
      <c r="D38" s="36" t="s">
        <v>3204</v>
      </c>
      <c r="E38" s="36">
        <v>366</v>
      </c>
      <c r="F38" s="28">
        <v>43448</v>
      </c>
      <c r="G38" s="234" t="s">
        <v>2843</v>
      </c>
    </row>
    <row r="39" spans="1:7" x14ac:dyDescent="0.25">
      <c r="A39" s="158">
        <v>38</v>
      </c>
      <c r="B39" s="158" t="s">
        <v>3240</v>
      </c>
      <c r="C39" s="225">
        <v>621</v>
      </c>
      <c r="D39" s="36" t="s">
        <v>2952</v>
      </c>
      <c r="E39" s="36">
        <v>27</v>
      </c>
      <c r="F39" s="28">
        <v>43487</v>
      </c>
      <c r="G39" s="225" t="s">
        <v>2950</v>
      </c>
    </row>
    <row r="40" spans="1:7" x14ac:dyDescent="0.25">
      <c r="A40" s="158">
        <v>39</v>
      </c>
      <c r="B40" s="158" t="s">
        <v>284</v>
      </c>
      <c r="C40" s="225">
        <v>121</v>
      </c>
      <c r="D40" s="36" t="s">
        <v>2952</v>
      </c>
      <c r="E40" s="36">
        <v>374</v>
      </c>
      <c r="F40" s="28">
        <v>43455</v>
      </c>
      <c r="G40" s="225" t="s">
        <v>2950</v>
      </c>
    </row>
    <row r="41" spans="1:7" x14ac:dyDescent="0.25">
      <c r="A41" s="158">
        <v>40</v>
      </c>
      <c r="B41" s="158" t="s">
        <v>192</v>
      </c>
      <c r="C41" s="225">
        <v>131</v>
      </c>
      <c r="D41" s="36" t="s">
        <v>3214</v>
      </c>
      <c r="E41" s="36">
        <v>376</v>
      </c>
      <c r="F41" s="28">
        <v>43459</v>
      </c>
      <c r="G41" s="225" t="s">
        <v>2950</v>
      </c>
    </row>
    <row r="42" spans="1:7" x14ac:dyDescent="0.25">
      <c r="A42" s="158">
        <v>41</v>
      </c>
      <c r="B42" s="158" t="s">
        <v>3258</v>
      </c>
      <c r="C42" s="225">
        <v>131</v>
      </c>
      <c r="D42" s="36" t="s">
        <v>2952</v>
      </c>
      <c r="E42" s="36">
        <v>40</v>
      </c>
      <c r="F42" s="28">
        <v>43503</v>
      </c>
      <c r="G42" s="225" t="s">
        <v>2950</v>
      </c>
    </row>
    <row r="43" spans="1:7" x14ac:dyDescent="0.25">
      <c r="A43" s="158">
        <v>42</v>
      </c>
      <c r="B43" s="158" t="s">
        <v>3267</v>
      </c>
      <c r="C43" s="225">
        <v>621</v>
      </c>
      <c r="D43" s="36" t="s">
        <v>2952</v>
      </c>
      <c r="E43" s="36">
        <v>49</v>
      </c>
      <c r="F43" s="28">
        <v>43509</v>
      </c>
      <c r="G43" s="234" t="s">
        <v>2843</v>
      </c>
    </row>
    <row r="44" spans="1:7" x14ac:dyDescent="0.25">
      <c r="A44" s="158">
        <v>43</v>
      </c>
      <c r="B44" s="158" t="s">
        <v>3271</v>
      </c>
      <c r="C44" s="225">
        <v>621</v>
      </c>
      <c r="D44" s="36" t="s">
        <v>2952</v>
      </c>
      <c r="E44" s="36">
        <v>54</v>
      </c>
      <c r="F44" s="28">
        <v>43511</v>
      </c>
      <c r="G44" s="225" t="s">
        <v>2950</v>
      </c>
    </row>
    <row r="45" spans="1:7" x14ac:dyDescent="0.25">
      <c r="A45" s="158">
        <v>44</v>
      </c>
      <c r="B45" s="6" t="s">
        <v>3290</v>
      </c>
      <c r="C45" s="122" t="s">
        <v>3291</v>
      </c>
      <c r="D45" s="122" t="s">
        <v>2952</v>
      </c>
      <c r="E45" s="122">
        <v>65</v>
      </c>
      <c r="F45" s="9">
        <v>43523</v>
      </c>
      <c r="G45" s="282" t="s">
        <v>2843</v>
      </c>
    </row>
    <row r="46" spans="1:7" x14ac:dyDescent="0.25">
      <c r="A46" s="158">
        <v>45</v>
      </c>
      <c r="B46" s="6" t="s">
        <v>3298</v>
      </c>
      <c r="C46" s="122">
        <v>811</v>
      </c>
      <c r="D46" s="122" t="s">
        <v>3299</v>
      </c>
      <c r="E46" s="122">
        <v>66</v>
      </c>
      <c r="F46" s="283">
        <v>43525</v>
      </c>
      <c r="G46" s="282" t="s">
        <v>2843</v>
      </c>
    </row>
    <row r="47" spans="1:7" x14ac:dyDescent="0.25">
      <c r="A47" s="285">
        <v>46</v>
      </c>
      <c r="B47" s="51" t="s">
        <v>3305</v>
      </c>
      <c r="C47" s="123">
        <v>321</v>
      </c>
      <c r="D47" s="123" t="s">
        <v>3299</v>
      </c>
      <c r="E47" s="123">
        <v>74</v>
      </c>
      <c r="F47" s="124">
        <v>43542</v>
      </c>
      <c r="G47" s="123" t="s">
        <v>2950</v>
      </c>
    </row>
    <row r="48" spans="1:7" x14ac:dyDescent="0.25">
      <c r="A48" s="286">
        <v>47</v>
      </c>
      <c r="B48" s="65" t="s">
        <v>3309</v>
      </c>
      <c r="C48" s="287" t="s">
        <v>1396</v>
      </c>
      <c r="D48" s="287" t="s">
        <v>3310</v>
      </c>
      <c r="E48" s="287">
        <v>80</v>
      </c>
      <c r="F48" s="288">
        <v>43556</v>
      </c>
      <c r="G48" s="289" t="s">
        <v>2843</v>
      </c>
    </row>
    <row r="49" spans="1:7" x14ac:dyDescent="0.25">
      <c r="A49" s="285">
        <v>48</v>
      </c>
      <c r="B49" s="51" t="s">
        <v>3320</v>
      </c>
      <c r="C49" s="123">
        <v>21</v>
      </c>
      <c r="D49" s="123" t="s">
        <v>3299</v>
      </c>
      <c r="E49" s="123">
        <v>90</v>
      </c>
      <c r="F49" s="124">
        <v>43572</v>
      </c>
      <c r="G49" s="123" t="s">
        <v>2950</v>
      </c>
    </row>
    <row r="50" spans="1:7" x14ac:dyDescent="0.25">
      <c r="A50" s="285">
        <v>49</v>
      </c>
      <c r="B50" s="51" t="s">
        <v>1281</v>
      </c>
      <c r="C50" s="123">
        <v>831</v>
      </c>
      <c r="D50" s="123" t="s">
        <v>3323</v>
      </c>
      <c r="E50" s="123">
        <v>93</v>
      </c>
      <c r="F50" s="124">
        <v>43577</v>
      </c>
      <c r="G50" s="123" t="s">
        <v>2950</v>
      </c>
    </row>
    <row r="51" spans="1:7" x14ac:dyDescent="0.25">
      <c r="A51" s="285">
        <v>50</v>
      </c>
      <c r="B51" s="51" t="s">
        <v>887</v>
      </c>
      <c r="C51" s="123">
        <v>741</v>
      </c>
      <c r="D51" s="123" t="s">
        <v>3299</v>
      </c>
      <c r="E51" s="123">
        <v>95</v>
      </c>
      <c r="F51" s="124">
        <v>43581</v>
      </c>
      <c r="G51" s="123" t="s">
        <v>2950</v>
      </c>
    </row>
    <row r="52" spans="1:7" x14ac:dyDescent="0.25">
      <c r="A52" s="285">
        <v>51</v>
      </c>
      <c r="B52" s="8" t="s">
        <v>1250</v>
      </c>
      <c r="C52" s="123">
        <v>131</v>
      </c>
      <c r="D52" s="123" t="s">
        <v>2952</v>
      </c>
      <c r="E52" s="123">
        <v>96</v>
      </c>
      <c r="F52" s="124">
        <v>43581</v>
      </c>
      <c r="G52" s="123" t="s">
        <v>2950</v>
      </c>
    </row>
    <row r="53" spans="1:7" x14ac:dyDescent="0.25">
      <c r="A53" s="285">
        <v>52</v>
      </c>
      <c r="B53" s="51" t="s">
        <v>205</v>
      </c>
      <c r="C53" s="123">
        <v>131</v>
      </c>
      <c r="D53" s="123" t="s">
        <v>3299</v>
      </c>
      <c r="E53" s="123">
        <v>99</v>
      </c>
      <c r="F53" s="124">
        <v>43226</v>
      </c>
      <c r="G53" s="123" t="s">
        <v>2950</v>
      </c>
    </row>
    <row r="54" spans="1:7" x14ac:dyDescent="0.25">
      <c r="A54" s="285">
        <v>53</v>
      </c>
      <c r="B54" s="51" t="s">
        <v>3329</v>
      </c>
      <c r="C54" s="123">
        <v>821</v>
      </c>
      <c r="D54" s="123" t="s">
        <v>3299</v>
      </c>
      <c r="E54" s="123">
        <v>100</v>
      </c>
      <c r="F54" s="124">
        <v>43591</v>
      </c>
      <c r="G54" s="123" t="s">
        <v>2950</v>
      </c>
    </row>
    <row r="55" spans="1:7" x14ac:dyDescent="0.25">
      <c r="A55" s="285">
        <v>54</v>
      </c>
      <c r="B55" s="51" t="s">
        <v>581</v>
      </c>
      <c r="C55" s="123">
        <v>732</v>
      </c>
      <c r="D55" s="123" t="s">
        <v>3299</v>
      </c>
      <c r="E55" s="123">
        <v>102</v>
      </c>
      <c r="F55" s="124">
        <v>43598</v>
      </c>
      <c r="G55" s="123" t="s">
        <v>2950</v>
      </c>
    </row>
    <row r="56" spans="1:7" x14ac:dyDescent="0.25">
      <c r="A56" s="285">
        <v>55</v>
      </c>
      <c r="B56" s="51" t="s">
        <v>327</v>
      </c>
      <c r="C56" s="123">
        <v>931</v>
      </c>
      <c r="D56" s="123" t="s">
        <v>3299</v>
      </c>
      <c r="E56" s="123">
        <v>104</v>
      </c>
      <c r="F56" s="124">
        <v>43600</v>
      </c>
      <c r="G56" s="123" t="s">
        <v>2950</v>
      </c>
    </row>
    <row r="57" spans="1:7" x14ac:dyDescent="0.25">
      <c r="A57" s="285">
        <v>56</v>
      </c>
      <c r="B57" s="51" t="s">
        <v>498</v>
      </c>
      <c r="C57" s="123">
        <v>541</v>
      </c>
      <c r="D57" s="123" t="s">
        <v>3299</v>
      </c>
      <c r="E57" s="123">
        <v>106</v>
      </c>
      <c r="F57" s="124">
        <v>43600</v>
      </c>
      <c r="G57" s="123" t="s">
        <v>2950</v>
      </c>
    </row>
    <row r="58" spans="1:7" x14ac:dyDescent="0.25">
      <c r="A58" s="285">
        <v>57</v>
      </c>
      <c r="B58" s="51" t="s">
        <v>3340</v>
      </c>
      <c r="C58" s="123">
        <v>521</v>
      </c>
      <c r="D58" s="123" t="s">
        <v>3299</v>
      </c>
      <c r="E58" s="123">
        <v>119</v>
      </c>
      <c r="F58" s="124">
        <v>43613</v>
      </c>
      <c r="G58" s="123" t="s">
        <v>2950</v>
      </c>
    </row>
    <row r="59" spans="1:7" x14ac:dyDescent="0.25">
      <c r="A59" s="123"/>
      <c r="B59" s="123"/>
      <c r="C59" s="123"/>
      <c r="D59" s="123"/>
      <c r="E59" s="123"/>
      <c r="F59" s="123"/>
      <c r="G59" s="123"/>
    </row>
    <row r="60" spans="1:7" x14ac:dyDescent="0.25">
      <c r="A60" s="284"/>
      <c r="B60" s="284"/>
      <c r="C60" s="284"/>
      <c r="D60" s="284"/>
      <c r="E60" s="284"/>
      <c r="F60" s="284"/>
      <c r="G60" s="284"/>
    </row>
  </sheetData>
  <pageMargins left="0.7" right="0.7" top="0.75" bottom="0.75" header="0.3" footer="0.3"/>
  <pageSetup paperSize="9" scale="41" fitToHeight="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X248"/>
  <sheetViews>
    <sheetView zoomScaleNormal="100" workbookViewId="0">
      <pane ySplit="1" topLeftCell="A143" activePane="bottomLeft" state="frozen"/>
      <selection pane="bottomLeft" activeCell="M120" sqref="M120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301</v>
      </c>
      <c r="H3" s="24">
        <f>C6+C15+C26+C32+C37+C42+C47+C52+C58+C71+C72+C80+C88+C95</f>
        <v>178</v>
      </c>
      <c r="I3" s="24">
        <f>C7+C33+C38+C43+C48+C53+C59+C73+C82+C89+C98+C99</f>
        <v>0</v>
      </c>
      <c r="J3" s="170">
        <f>F3+G3+H3+I3</f>
        <v>804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19</v>
      </c>
      <c r="D6" s="271">
        <v>5</v>
      </c>
      <c r="E6" s="5"/>
      <c r="F6" s="5">
        <f>B3+B9+B10+B11+B21+B22+B20+B30+B35+B40+B45+B50+B56+B65+B66+B67+B76+B77+B85+B90+B91+B86+B4+B92</f>
        <v>144</v>
      </c>
      <c r="G6" s="5">
        <f>B5+B12+B13+B14+B23+B24+B25+B31+B36+B41+B46+B51+B57+B68+B69+B70+B78+B87+B93+B94</f>
        <v>59</v>
      </c>
      <c r="H6" s="5">
        <f>B6+B15+B16+B17+B26+B27+B28+B32+B37+B42+B47+B52+B58+B71+B72+B80+B81+B88+B95+B96</f>
        <v>19</v>
      </c>
      <c r="I6" s="5">
        <f>B7+B33+B38+B43+B48+B53+B59+B73+B82+B83+B89+B98+B99+B100</f>
        <v>0</v>
      </c>
      <c r="J6" s="94">
        <f>SUM(F6+G6+H6+I6)</f>
        <v>222</v>
      </c>
    </row>
    <row r="7" spans="1:14" x14ac:dyDescent="0.25">
      <c r="A7" s="5">
        <v>141</v>
      </c>
      <c r="B7" s="271">
        <v>0</v>
      </c>
      <c r="C7" s="271">
        <v>0</v>
      </c>
      <c r="D7" s="271">
        <v>1</v>
      </c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3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23</v>
      </c>
      <c r="H9" s="5">
        <f>D6+D15+D16+D17+D26+D27+D28+D32+D37+D42+D47+D52+D58+D71+D72+D80+D81+D88+D95+D96</f>
        <v>18</v>
      </c>
      <c r="I9" s="5">
        <f>D7+D33+D38+D43+D48+D53+D59+D73+D82+D83+D89+D98+D99+D100</f>
        <v>6</v>
      </c>
      <c r="J9" s="94">
        <f>SUM(F9+G9+H9+I9)</f>
        <v>53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1079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0</v>
      </c>
      <c r="C15" s="271">
        <v>0</v>
      </c>
      <c r="D15" s="271">
        <v>1</v>
      </c>
      <c r="E15" s="5"/>
      <c r="F15" s="5">
        <f>SUM(F3+F6+F9)</f>
        <v>475</v>
      </c>
      <c r="G15" s="5">
        <f>SUM(G3+G6+G9)</f>
        <v>383</v>
      </c>
      <c r="H15" s="5">
        <f>SUM(H3+H6+H9)</f>
        <v>215</v>
      </c>
      <c r="I15" s="5">
        <f>SUM(I3+I6+I9)</f>
        <v>6</v>
      </c>
      <c r="J15" s="94">
        <f>SUM(F15+G15+H15+I15)</f>
        <v>1079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26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0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2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17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18</v>
      </c>
      <c r="D36" s="271">
        <v>4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1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0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21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0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0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21</v>
      </c>
      <c r="D72" s="271">
        <v>2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0</v>
      </c>
      <c r="C73" s="271">
        <v>0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27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0</v>
      </c>
      <c r="C78" s="271">
        <v>22</v>
      </c>
      <c r="D78" s="271">
        <v>3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21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0</v>
      </c>
      <c r="C82" s="271">
        <v>0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16</v>
      </c>
      <c r="D88" s="271">
        <v>3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31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16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0</v>
      </c>
      <c r="C98" s="271">
        <v>0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0</v>
      </c>
      <c r="D99" s="271">
        <v>0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222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804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53</v>
      </c>
      <c r="E102" s="165"/>
      <c r="F102" s="176"/>
      <c r="G102" s="165"/>
      <c r="H102" s="165"/>
      <c r="I102" s="165"/>
      <c r="J102" s="176">
        <f>B102+C102+D102</f>
        <v>1079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15</v>
      </c>
      <c r="I116" s="165">
        <f>C123</f>
        <v>0</v>
      </c>
      <c r="J116" s="176">
        <f>F116+G116+H116+I116</f>
        <v>74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30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91</v>
      </c>
      <c r="G118" s="165">
        <f>B119+B134+B140</f>
        <v>50</v>
      </c>
      <c r="H118" s="165">
        <f>B121+B122+B135+B141</f>
        <v>54</v>
      </c>
      <c r="I118" s="165">
        <f>B124+B125+B142</f>
        <v>0</v>
      </c>
      <c r="J118" s="176">
        <f>F118+G118+H118+I118</f>
        <v>195</v>
      </c>
      <c r="K118" s="174"/>
      <c r="L118" s="166"/>
    </row>
    <row r="119" spans="1:23" ht="15.75" thickBot="1" x14ac:dyDescent="0.3">
      <c r="A119" s="172" t="s">
        <v>2521</v>
      </c>
      <c r="B119" s="278">
        <v>30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2</v>
      </c>
      <c r="I120" s="165">
        <f>D123+D124+D125+D142</f>
        <v>0</v>
      </c>
      <c r="J120" s="176">
        <f>F120+G120+H120+I120</f>
        <v>3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121</v>
      </c>
      <c r="G122" s="96">
        <f>G116+G118+G120</f>
        <v>80</v>
      </c>
      <c r="H122" s="96">
        <f>H116+H118+H120</f>
        <v>71</v>
      </c>
      <c r="I122" s="96">
        <f>I116+I118+I120</f>
        <v>0</v>
      </c>
      <c r="J122" s="167">
        <f>J116+J118+J120</f>
        <v>272</v>
      </c>
      <c r="K122" s="174"/>
      <c r="L122" s="166"/>
    </row>
    <row r="123" spans="1:23" x14ac:dyDescent="0.25">
      <c r="A123" s="96" t="s">
        <v>1427</v>
      </c>
      <c r="B123" s="163"/>
      <c r="C123" s="163">
        <v>0</v>
      </c>
      <c r="D123" s="96"/>
      <c r="E123" s="96"/>
      <c r="F123" s="96"/>
      <c r="G123" s="96"/>
      <c r="H123" s="96"/>
      <c r="I123" s="96"/>
      <c r="J123" s="167"/>
      <c r="K123" s="174"/>
      <c r="L123" s="166"/>
      <c r="N123" t="s">
        <v>3362</v>
      </c>
    </row>
    <row r="124" spans="1:23" x14ac:dyDescent="0.25">
      <c r="A124" s="96" t="s">
        <v>1428</v>
      </c>
      <c r="B124" s="163">
        <v>0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  <c r="N124" t="s">
        <v>3360</v>
      </c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  <c r="N125" t="s">
        <v>3361</v>
      </c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  <c r="O128" t="s">
        <v>3366</v>
      </c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  <c r="N131" t="s">
        <v>3365</v>
      </c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  <c r="N132" t="s">
        <v>3363</v>
      </c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  <c r="N133" t="s">
        <v>3364</v>
      </c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0</v>
      </c>
      <c r="C135" s="163">
        <v>0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27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26</v>
      </c>
      <c r="C141" s="271"/>
      <c r="D141" s="5">
        <v>1</v>
      </c>
      <c r="E141" s="254" t="s">
        <v>2843</v>
      </c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0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195</v>
      </c>
      <c r="C145" s="179">
        <f>SUM(C115:C143)</f>
        <v>74</v>
      </c>
      <c r="D145" s="179">
        <f>SUM(D115:D143)</f>
        <v>3</v>
      </c>
      <c r="E145" s="179" t="s">
        <v>3059</v>
      </c>
      <c r="F145" s="179"/>
      <c r="G145" s="179"/>
      <c r="H145" s="179"/>
      <c r="I145" s="179"/>
      <c r="J145" s="179">
        <f>B145+C145+D145</f>
        <v>272</v>
      </c>
    </row>
    <row r="146" spans="1:16" ht="15.75" thickTop="1" x14ac:dyDescent="0.25">
      <c r="A146" s="24" t="s">
        <v>1802</v>
      </c>
      <c r="B146" s="24">
        <f>B145+B102</f>
        <v>417</v>
      </c>
      <c r="C146" s="24">
        <f>C102+C145</f>
        <v>878</v>
      </c>
      <c r="D146" s="24">
        <f>D102+D145</f>
        <v>56</v>
      </c>
      <c r="E146" s="24"/>
      <c r="F146" s="24"/>
      <c r="G146" s="24"/>
      <c r="H146" s="24"/>
      <c r="I146" s="24"/>
      <c r="J146" s="24">
        <f>J145+J102</f>
        <v>1351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3343</v>
      </c>
      <c r="E152" t="s">
        <v>3345</v>
      </c>
      <c r="K152" s="253"/>
      <c r="P152" s="253"/>
    </row>
    <row r="153" spans="1:16" x14ac:dyDescent="0.25">
      <c r="A153" s="253" t="s">
        <v>3344</v>
      </c>
      <c r="E153" t="s">
        <v>3349</v>
      </c>
      <c r="O153" s="253"/>
      <c r="P153" s="253"/>
    </row>
    <row r="154" spans="1:16" x14ac:dyDescent="0.25">
      <c r="A154" t="s">
        <v>3348</v>
      </c>
      <c r="E154" t="s">
        <v>3350</v>
      </c>
    </row>
    <row r="155" spans="1:16" x14ac:dyDescent="0.25">
      <c r="A155" t="s">
        <v>2658</v>
      </c>
    </row>
    <row r="156" spans="1:16" x14ac:dyDescent="0.25">
      <c r="A156" s="253" t="s">
        <v>3351</v>
      </c>
    </row>
    <row r="157" spans="1:16" x14ac:dyDescent="0.25">
      <c r="A157" s="253" t="s">
        <v>3155</v>
      </c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/>
      <c r="K211" t="s">
        <v>3352</v>
      </c>
      <c r="O211" s="253"/>
      <c r="P211" s="253"/>
      <c r="Q211" s="253"/>
    </row>
    <row r="212" spans="1:17" x14ac:dyDescent="0.25">
      <c r="A212" s="279"/>
      <c r="B212" s="166"/>
      <c r="O212" s="253"/>
      <c r="P212" s="253"/>
      <c r="Q212" s="253"/>
    </row>
    <row r="213" spans="1:17" x14ac:dyDescent="0.25">
      <c r="A213" s="253"/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5" spans="1:15" x14ac:dyDescent="0.25">
      <c r="A225" t="s">
        <v>3346</v>
      </c>
      <c r="E225" t="s">
        <v>3350</v>
      </c>
      <c r="K225" t="s">
        <v>3347</v>
      </c>
    </row>
    <row r="226" spans="1:15" x14ac:dyDescent="0.25">
      <c r="A226" t="s">
        <v>3358</v>
      </c>
      <c r="K226" t="s">
        <v>3350</v>
      </c>
      <c r="O226" s="252"/>
    </row>
    <row r="227" spans="1:15" x14ac:dyDescent="0.25">
      <c r="A227" t="s">
        <v>3359</v>
      </c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A237" s="253" t="s">
        <v>3155</v>
      </c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M83"/>
  <sheetViews>
    <sheetView topLeftCell="A43" workbookViewId="0">
      <selection activeCell="F71" sqref="F71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1900</v>
      </c>
      <c r="C2" s="36">
        <v>231</v>
      </c>
      <c r="D2" s="36" t="s">
        <v>1901</v>
      </c>
      <c r="E2" s="36">
        <v>303</v>
      </c>
      <c r="F2" s="28">
        <v>42696</v>
      </c>
      <c r="G2" s="36" t="s">
        <v>1846</v>
      </c>
      <c r="H2" s="186" t="s">
        <v>3185</v>
      </c>
    </row>
    <row r="3" spans="1:13" x14ac:dyDescent="0.25">
      <c r="A3" s="158">
        <v>2</v>
      </c>
      <c r="B3" s="233" t="s">
        <v>3307</v>
      </c>
      <c r="C3" s="225">
        <v>921</v>
      </c>
      <c r="D3" s="36" t="s">
        <v>2020</v>
      </c>
      <c r="E3" s="36">
        <v>51</v>
      </c>
      <c r="F3" s="28">
        <v>42816</v>
      </c>
      <c r="G3" s="234" t="s">
        <v>2194</v>
      </c>
      <c r="H3" t="s">
        <v>2773</v>
      </c>
      <c r="M3" t="s">
        <v>3308</v>
      </c>
    </row>
    <row r="4" spans="1:13" x14ac:dyDescent="0.25">
      <c r="A4" s="158">
        <v>3</v>
      </c>
      <c r="B4" s="158" t="s">
        <v>1243</v>
      </c>
      <c r="C4" s="225">
        <v>131</v>
      </c>
      <c r="D4" s="36" t="s">
        <v>2560</v>
      </c>
      <c r="E4" s="36">
        <v>233</v>
      </c>
      <c r="F4" s="28">
        <v>43035</v>
      </c>
      <c r="G4" s="225" t="s">
        <v>1846</v>
      </c>
      <c r="H4" t="s">
        <v>3206</v>
      </c>
    </row>
    <row r="5" spans="1:13" x14ac:dyDescent="0.25">
      <c r="A5" s="158">
        <v>4</v>
      </c>
      <c r="B5" s="158" t="s">
        <v>2591</v>
      </c>
      <c r="C5" s="225">
        <v>411</v>
      </c>
      <c r="D5" s="36" t="s">
        <v>2592</v>
      </c>
      <c r="E5" s="36">
        <v>244</v>
      </c>
      <c r="F5" s="28">
        <v>43048</v>
      </c>
      <c r="G5" s="225" t="s">
        <v>1846</v>
      </c>
      <c r="H5" t="s">
        <v>3186</v>
      </c>
    </row>
    <row r="6" spans="1:13" x14ac:dyDescent="0.25">
      <c r="A6" s="158">
        <v>5</v>
      </c>
      <c r="B6" s="158" t="s">
        <v>2647</v>
      </c>
      <c r="C6" s="225">
        <v>322</v>
      </c>
      <c r="D6" s="36" t="s">
        <v>2549</v>
      </c>
      <c r="E6" s="36">
        <v>285</v>
      </c>
      <c r="F6" s="28">
        <v>43082</v>
      </c>
      <c r="G6" s="234" t="s">
        <v>2194</v>
      </c>
      <c r="H6" s="252" t="s">
        <v>2944</v>
      </c>
      <c r="I6" s="252"/>
      <c r="J6" s="252"/>
      <c r="K6" s="252"/>
      <c r="L6" s="252"/>
      <c r="M6" t="s">
        <v>3198</v>
      </c>
    </row>
    <row r="7" spans="1:13" x14ac:dyDescent="0.25">
      <c r="A7" s="158">
        <v>6</v>
      </c>
      <c r="B7" s="158" t="s">
        <v>3220</v>
      </c>
      <c r="C7" s="225">
        <v>811</v>
      </c>
      <c r="D7" s="36" t="s">
        <v>2696</v>
      </c>
      <c r="E7" s="36">
        <v>18</v>
      </c>
      <c r="F7" s="28">
        <v>43116</v>
      </c>
      <c r="G7" s="256" t="s">
        <v>1846</v>
      </c>
      <c r="H7" t="s">
        <v>3221</v>
      </c>
    </row>
    <row r="8" spans="1:13" x14ac:dyDescent="0.25">
      <c r="A8" s="158">
        <v>7</v>
      </c>
      <c r="B8" s="158" t="s">
        <v>2701</v>
      </c>
      <c r="C8" s="225">
        <v>31</v>
      </c>
      <c r="D8" s="36" t="s">
        <v>2702</v>
      </c>
      <c r="E8" s="36">
        <v>30</v>
      </c>
      <c r="F8" s="28">
        <v>43136</v>
      </c>
      <c r="G8" s="256" t="s">
        <v>1846</v>
      </c>
      <c r="H8" t="s">
        <v>3250</v>
      </c>
    </row>
    <row r="9" spans="1:13" x14ac:dyDescent="0.25">
      <c r="A9" s="158">
        <v>8</v>
      </c>
      <c r="B9" s="158" t="s">
        <v>2636</v>
      </c>
      <c r="C9" s="225">
        <v>841</v>
      </c>
      <c r="D9" s="36" t="s">
        <v>3239</v>
      </c>
      <c r="E9" s="36">
        <v>29</v>
      </c>
      <c r="F9" s="28">
        <v>43488</v>
      </c>
      <c r="G9" s="256" t="s">
        <v>1846</v>
      </c>
    </row>
    <row r="10" spans="1:13" x14ac:dyDescent="0.25">
      <c r="A10" s="158">
        <v>9</v>
      </c>
      <c r="B10" s="158" t="s">
        <v>3252</v>
      </c>
      <c r="C10" s="225">
        <v>321</v>
      </c>
      <c r="D10" s="36" t="s">
        <v>2730</v>
      </c>
      <c r="E10" s="36">
        <v>54</v>
      </c>
      <c r="F10" s="28">
        <v>43164</v>
      </c>
      <c r="G10" s="256" t="s">
        <v>1846</v>
      </c>
      <c r="H10" t="s">
        <v>3253</v>
      </c>
    </row>
    <row r="11" spans="1:13" x14ac:dyDescent="0.25">
      <c r="A11" s="158">
        <v>10</v>
      </c>
      <c r="B11" s="158" t="s">
        <v>688</v>
      </c>
      <c r="C11" s="225">
        <v>331</v>
      </c>
      <c r="D11" s="36" t="s">
        <v>2803</v>
      </c>
      <c r="E11" s="36">
        <v>96</v>
      </c>
      <c r="F11" s="28">
        <v>43237</v>
      </c>
      <c r="G11" s="234" t="s">
        <v>2194</v>
      </c>
      <c r="H11" t="s">
        <v>3339</v>
      </c>
    </row>
    <row r="12" spans="1:13" x14ac:dyDescent="0.25">
      <c r="A12" s="158">
        <v>11</v>
      </c>
      <c r="B12" s="158" t="s">
        <v>2949</v>
      </c>
      <c r="C12" s="225">
        <v>541</v>
      </c>
      <c r="D12" s="36" t="s">
        <v>2118</v>
      </c>
      <c r="E12" s="36">
        <v>169</v>
      </c>
      <c r="F12" s="28">
        <v>43340</v>
      </c>
      <c r="G12" s="256" t="s">
        <v>2950</v>
      </c>
    </row>
    <row r="13" spans="1:13" x14ac:dyDescent="0.25">
      <c r="A13" s="158">
        <v>12</v>
      </c>
      <c r="B13" s="158" t="s">
        <v>2951</v>
      </c>
      <c r="C13" s="225">
        <v>821</v>
      </c>
      <c r="D13" s="36" t="s">
        <v>2118</v>
      </c>
      <c r="E13" s="36">
        <v>187</v>
      </c>
      <c r="F13" s="28">
        <v>43342</v>
      </c>
      <c r="G13" s="256" t="s">
        <v>2950</v>
      </c>
    </row>
    <row r="14" spans="1:13" x14ac:dyDescent="0.25">
      <c r="A14" s="158">
        <v>13</v>
      </c>
      <c r="B14" s="158" t="s">
        <v>573</v>
      </c>
      <c r="C14" s="225">
        <v>931</v>
      </c>
      <c r="D14" s="36" t="s">
        <v>2952</v>
      </c>
      <c r="E14" s="36">
        <v>188</v>
      </c>
      <c r="F14" s="28">
        <v>43342</v>
      </c>
      <c r="G14" s="256" t="s">
        <v>2950</v>
      </c>
    </row>
    <row r="15" spans="1:13" x14ac:dyDescent="0.25">
      <c r="A15" s="104">
        <v>14</v>
      </c>
      <c r="B15" s="104" t="s">
        <v>3036</v>
      </c>
      <c r="C15" s="240" t="s">
        <v>2175</v>
      </c>
      <c r="D15" s="181" t="s">
        <v>3037</v>
      </c>
      <c r="E15" s="181">
        <v>247</v>
      </c>
      <c r="F15" s="182">
        <v>43360</v>
      </c>
      <c r="G15" s="281" t="s">
        <v>2950</v>
      </c>
    </row>
    <row r="16" spans="1:13" x14ac:dyDescent="0.25">
      <c r="A16" s="158">
        <v>15</v>
      </c>
      <c r="B16" s="158" t="s">
        <v>3047</v>
      </c>
      <c r="C16" s="225">
        <v>521</v>
      </c>
      <c r="D16" s="36" t="s">
        <v>2952</v>
      </c>
      <c r="E16" s="36">
        <v>255</v>
      </c>
      <c r="F16" s="28">
        <v>43362</v>
      </c>
      <c r="G16" s="256" t="s">
        <v>2950</v>
      </c>
    </row>
    <row r="17" spans="1:8" x14ac:dyDescent="0.25">
      <c r="A17" s="158">
        <v>16</v>
      </c>
      <c r="B17" s="158" t="s">
        <v>3074</v>
      </c>
      <c r="C17" s="225">
        <v>421</v>
      </c>
      <c r="D17" s="36" t="s">
        <v>3075</v>
      </c>
      <c r="E17" s="36">
        <v>271</v>
      </c>
      <c r="F17" s="28">
        <v>43369</v>
      </c>
      <c r="G17" s="256" t="s">
        <v>2950</v>
      </c>
    </row>
    <row r="18" spans="1:8" x14ac:dyDescent="0.25">
      <c r="A18" s="158">
        <v>17</v>
      </c>
      <c r="B18" s="158" t="s">
        <v>280</v>
      </c>
      <c r="C18" s="225">
        <v>531</v>
      </c>
      <c r="D18" s="36" t="s">
        <v>3076</v>
      </c>
      <c r="E18" s="36">
        <v>268</v>
      </c>
      <c r="F18" s="28">
        <v>43369</v>
      </c>
      <c r="G18" s="256" t="s">
        <v>2950</v>
      </c>
    </row>
    <row r="19" spans="1:8" x14ac:dyDescent="0.25">
      <c r="A19" s="158">
        <v>18</v>
      </c>
      <c r="B19" s="158" t="s">
        <v>3101</v>
      </c>
      <c r="C19" s="225">
        <v>831</v>
      </c>
      <c r="D19" s="36" t="s">
        <v>3102</v>
      </c>
      <c r="E19" s="36">
        <v>287</v>
      </c>
      <c r="F19" s="28">
        <v>43377</v>
      </c>
      <c r="G19" s="256" t="s">
        <v>2950</v>
      </c>
    </row>
    <row r="20" spans="1:8" x14ac:dyDescent="0.25">
      <c r="A20" s="158">
        <v>19</v>
      </c>
      <c r="B20" s="158" t="s">
        <v>3105</v>
      </c>
      <c r="C20" s="225">
        <v>821</v>
      </c>
      <c r="D20" s="36" t="s">
        <v>3106</v>
      </c>
      <c r="E20" s="36">
        <v>290</v>
      </c>
      <c r="F20" s="28">
        <v>43378</v>
      </c>
      <c r="G20" s="256" t="s">
        <v>2950</v>
      </c>
    </row>
    <row r="21" spans="1:8" x14ac:dyDescent="0.25">
      <c r="A21" s="158">
        <v>20</v>
      </c>
      <c r="B21" s="158" t="s">
        <v>682</v>
      </c>
      <c r="C21" s="225">
        <v>341</v>
      </c>
      <c r="D21" s="36" t="s">
        <v>3113</v>
      </c>
      <c r="E21" s="36">
        <v>295</v>
      </c>
      <c r="F21" s="28">
        <v>43389</v>
      </c>
      <c r="G21" s="256" t="s">
        <v>2950</v>
      </c>
      <c r="H21" t="s">
        <v>3303</v>
      </c>
    </row>
    <row r="22" spans="1:8" x14ac:dyDescent="0.25">
      <c r="A22" s="158">
        <v>21</v>
      </c>
      <c r="B22" s="158" t="s">
        <v>230</v>
      </c>
      <c r="C22" s="225">
        <v>631</v>
      </c>
      <c r="D22" s="36" t="s">
        <v>2952</v>
      </c>
      <c r="E22" s="36">
        <v>296</v>
      </c>
      <c r="F22" s="28">
        <v>43389</v>
      </c>
      <c r="G22" s="256" t="s">
        <v>2950</v>
      </c>
    </row>
    <row r="23" spans="1:8" x14ac:dyDescent="0.25">
      <c r="A23" s="158">
        <v>22</v>
      </c>
      <c r="B23" s="158" t="s">
        <v>3117</v>
      </c>
      <c r="C23" s="225">
        <v>422</v>
      </c>
      <c r="D23" s="36" t="s">
        <v>2952</v>
      </c>
      <c r="E23" s="36">
        <v>298</v>
      </c>
      <c r="F23" s="28">
        <v>43390</v>
      </c>
      <c r="G23" s="234" t="s">
        <v>2843</v>
      </c>
    </row>
    <row r="24" spans="1:8" x14ac:dyDescent="0.25">
      <c r="A24" s="158">
        <v>23</v>
      </c>
      <c r="B24" s="158" t="s">
        <v>2550</v>
      </c>
      <c r="C24" s="225">
        <v>521</v>
      </c>
      <c r="D24" s="36" t="s">
        <v>2952</v>
      </c>
      <c r="E24" s="36">
        <v>314</v>
      </c>
      <c r="F24" s="28">
        <v>43404</v>
      </c>
      <c r="G24" s="256" t="s">
        <v>2950</v>
      </c>
    </row>
    <row r="25" spans="1:8" x14ac:dyDescent="0.25">
      <c r="A25" s="158">
        <v>24</v>
      </c>
      <c r="B25" s="158" t="s">
        <v>3139</v>
      </c>
      <c r="C25" s="225">
        <v>712</v>
      </c>
      <c r="D25" s="36" t="s">
        <v>3140</v>
      </c>
      <c r="E25" s="36">
        <v>320</v>
      </c>
      <c r="F25" s="28">
        <v>43411</v>
      </c>
      <c r="G25" s="234" t="s">
        <v>2843</v>
      </c>
    </row>
    <row r="26" spans="1:8" x14ac:dyDescent="0.25">
      <c r="A26" s="158">
        <v>25</v>
      </c>
      <c r="B26" s="158" t="s">
        <v>214</v>
      </c>
      <c r="C26" s="225">
        <v>631</v>
      </c>
      <c r="D26" s="36" t="s">
        <v>2952</v>
      </c>
      <c r="E26" s="36">
        <v>300</v>
      </c>
      <c r="F26" s="28">
        <v>43391</v>
      </c>
      <c r="G26" s="256" t="s">
        <v>2950</v>
      </c>
    </row>
    <row r="27" spans="1:8" x14ac:dyDescent="0.25">
      <c r="A27" s="158">
        <v>26</v>
      </c>
      <c r="B27" s="158" t="s">
        <v>3141</v>
      </c>
      <c r="C27" s="225">
        <v>21</v>
      </c>
      <c r="D27" s="36" t="s">
        <v>2952</v>
      </c>
      <c r="E27" s="36">
        <v>301</v>
      </c>
      <c r="F27" s="28">
        <v>43391</v>
      </c>
      <c r="G27" s="256" t="s">
        <v>2950</v>
      </c>
    </row>
    <row r="28" spans="1:8" x14ac:dyDescent="0.25">
      <c r="A28" s="158">
        <v>27</v>
      </c>
      <c r="B28" s="158" t="s">
        <v>3143</v>
      </c>
      <c r="C28" s="225">
        <v>511</v>
      </c>
      <c r="D28" s="36" t="s">
        <v>2952</v>
      </c>
      <c r="E28" s="36">
        <v>321</v>
      </c>
      <c r="F28" s="28">
        <v>43413</v>
      </c>
      <c r="G28" s="225" t="s">
        <v>2950</v>
      </c>
    </row>
    <row r="29" spans="1:8" x14ac:dyDescent="0.25">
      <c r="A29" s="158">
        <v>28</v>
      </c>
      <c r="B29" s="158" t="s">
        <v>1264</v>
      </c>
      <c r="C29" s="225">
        <v>141</v>
      </c>
      <c r="D29" s="36" t="s">
        <v>3337</v>
      </c>
      <c r="E29" s="36">
        <v>110</v>
      </c>
      <c r="F29" s="28">
        <v>43606</v>
      </c>
      <c r="G29" s="225" t="s">
        <v>2950</v>
      </c>
    </row>
    <row r="30" spans="1:8" x14ac:dyDescent="0.25">
      <c r="A30" s="158">
        <v>29</v>
      </c>
      <c r="B30" s="158" t="s">
        <v>3166</v>
      </c>
      <c r="C30" s="225">
        <v>931</v>
      </c>
      <c r="D30" s="36" t="s">
        <v>2952</v>
      </c>
      <c r="E30" s="36">
        <v>346</v>
      </c>
      <c r="F30" s="28">
        <v>43426</v>
      </c>
      <c r="G30" s="225" t="s">
        <v>2950</v>
      </c>
    </row>
    <row r="31" spans="1:8" x14ac:dyDescent="0.25">
      <c r="A31" s="158">
        <v>30</v>
      </c>
      <c r="B31" s="158" t="s">
        <v>3167</v>
      </c>
      <c r="C31" s="225">
        <v>921</v>
      </c>
      <c r="D31" s="36" t="s">
        <v>2952</v>
      </c>
      <c r="E31" s="36">
        <v>342</v>
      </c>
      <c r="F31" s="28">
        <v>43423</v>
      </c>
      <c r="G31" s="256" t="s">
        <v>2950</v>
      </c>
    </row>
    <row r="32" spans="1:8" x14ac:dyDescent="0.25">
      <c r="A32" s="158">
        <v>31</v>
      </c>
      <c r="B32" s="158" t="s">
        <v>3184</v>
      </c>
      <c r="C32" s="225">
        <v>521</v>
      </c>
      <c r="D32" s="36" t="s">
        <v>2952</v>
      </c>
      <c r="E32" s="36">
        <v>353</v>
      </c>
      <c r="F32" s="28">
        <v>43431</v>
      </c>
      <c r="G32" s="225" t="s">
        <v>2950</v>
      </c>
    </row>
    <row r="33" spans="1:7" x14ac:dyDescent="0.25">
      <c r="A33" s="158">
        <v>32</v>
      </c>
      <c r="B33" s="158" t="s">
        <v>3194</v>
      </c>
      <c r="C33" s="225">
        <v>732</v>
      </c>
      <c r="D33" s="36" t="s">
        <v>2952</v>
      </c>
      <c r="E33" s="36">
        <v>358</v>
      </c>
      <c r="F33" s="28">
        <v>43434</v>
      </c>
      <c r="G33" s="256" t="s">
        <v>2950</v>
      </c>
    </row>
    <row r="34" spans="1:7" x14ac:dyDescent="0.25">
      <c r="A34" s="158">
        <v>33</v>
      </c>
      <c r="B34" s="158" t="s">
        <v>3202</v>
      </c>
      <c r="C34" s="225">
        <v>621</v>
      </c>
      <c r="D34" s="36" t="s">
        <v>2952</v>
      </c>
      <c r="E34" s="36">
        <v>368</v>
      </c>
      <c r="F34" s="28">
        <v>43448</v>
      </c>
      <c r="G34" s="256" t="s">
        <v>2950</v>
      </c>
    </row>
    <row r="35" spans="1:7" x14ac:dyDescent="0.25">
      <c r="A35" s="158">
        <v>34</v>
      </c>
      <c r="B35" s="158" t="s">
        <v>3203</v>
      </c>
      <c r="C35" s="225">
        <v>422</v>
      </c>
      <c r="D35" s="36" t="s">
        <v>3204</v>
      </c>
      <c r="E35" s="36">
        <v>366</v>
      </c>
      <c r="F35" s="28">
        <v>43448</v>
      </c>
      <c r="G35" s="234" t="s">
        <v>2843</v>
      </c>
    </row>
    <row r="36" spans="1:7" x14ac:dyDescent="0.25">
      <c r="A36" s="158">
        <v>35</v>
      </c>
      <c r="B36" s="158" t="s">
        <v>3240</v>
      </c>
      <c r="C36" s="225">
        <v>621</v>
      </c>
      <c r="D36" s="36" t="s">
        <v>2952</v>
      </c>
      <c r="E36" s="36">
        <v>27</v>
      </c>
      <c r="F36" s="28">
        <v>43487</v>
      </c>
      <c r="G36" s="225" t="s">
        <v>2950</v>
      </c>
    </row>
    <row r="37" spans="1:7" x14ac:dyDescent="0.25">
      <c r="A37" s="158">
        <v>36</v>
      </c>
      <c r="B37" s="158" t="s">
        <v>284</v>
      </c>
      <c r="C37" s="225">
        <v>121</v>
      </c>
      <c r="D37" s="36" t="s">
        <v>2952</v>
      </c>
      <c r="E37" s="36">
        <v>374</v>
      </c>
      <c r="F37" s="28">
        <v>43455</v>
      </c>
      <c r="G37" s="225" t="s">
        <v>2950</v>
      </c>
    </row>
    <row r="38" spans="1:7" x14ac:dyDescent="0.25">
      <c r="A38" s="158">
        <v>37</v>
      </c>
      <c r="B38" s="158" t="s">
        <v>192</v>
      </c>
      <c r="C38" s="225">
        <v>131</v>
      </c>
      <c r="D38" s="36" t="s">
        <v>3214</v>
      </c>
      <c r="E38" s="36">
        <v>376</v>
      </c>
      <c r="F38" s="28">
        <v>43459</v>
      </c>
      <c r="G38" s="225" t="s">
        <v>2950</v>
      </c>
    </row>
    <row r="39" spans="1:7" x14ac:dyDescent="0.25">
      <c r="A39" s="158">
        <v>38</v>
      </c>
      <c r="B39" s="158" t="s">
        <v>3258</v>
      </c>
      <c r="C39" s="225">
        <v>131</v>
      </c>
      <c r="D39" s="36" t="s">
        <v>2952</v>
      </c>
      <c r="E39" s="36">
        <v>40</v>
      </c>
      <c r="F39" s="28">
        <v>43503</v>
      </c>
      <c r="G39" s="225" t="s">
        <v>2950</v>
      </c>
    </row>
    <row r="40" spans="1:7" x14ac:dyDescent="0.25">
      <c r="A40" s="158">
        <v>39</v>
      </c>
      <c r="B40" s="158" t="s">
        <v>3267</v>
      </c>
      <c r="C40" s="225">
        <v>621</v>
      </c>
      <c r="D40" s="36" t="s">
        <v>2952</v>
      </c>
      <c r="E40" s="36">
        <v>49</v>
      </c>
      <c r="F40" s="28">
        <v>43509</v>
      </c>
      <c r="G40" s="234" t="s">
        <v>2843</v>
      </c>
    </row>
    <row r="41" spans="1:7" x14ac:dyDescent="0.25">
      <c r="A41" s="158">
        <v>40</v>
      </c>
      <c r="B41" s="158" t="s">
        <v>3271</v>
      </c>
      <c r="C41" s="225">
        <v>621</v>
      </c>
      <c r="D41" s="36" t="s">
        <v>2952</v>
      </c>
      <c r="E41" s="36">
        <v>54</v>
      </c>
      <c r="F41" s="28">
        <v>43511</v>
      </c>
      <c r="G41" s="225" t="s">
        <v>2950</v>
      </c>
    </row>
    <row r="42" spans="1:7" x14ac:dyDescent="0.25">
      <c r="A42" s="158">
        <v>41</v>
      </c>
      <c r="B42" s="6" t="s">
        <v>3290</v>
      </c>
      <c r="C42" s="122" t="s">
        <v>3291</v>
      </c>
      <c r="D42" s="122" t="s">
        <v>2952</v>
      </c>
      <c r="E42" s="122">
        <v>65</v>
      </c>
      <c r="F42" s="9">
        <v>43523</v>
      </c>
      <c r="G42" s="282" t="s">
        <v>2843</v>
      </c>
    </row>
    <row r="43" spans="1:7" x14ac:dyDescent="0.25">
      <c r="A43" s="158">
        <v>42</v>
      </c>
      <c r="B43" s="6" t="s">
        <v>3354</v>
      </c>
      <c r="C43" s="122">
        <v>811</v>
      </c>
      <c r="D43" s="122" t="s">
        <v>3299</v>
      </c>
      <c r="E43" s="122">
        <v>66</v>
      </c>
      <c r="F43" s="283">
        <v>43525</v>
      </c>
      <c r="G43" s="282" t="s">
        <v>2843</v>
      </c>
    </row>
    <row r="44" spans="1:7" x14ac:dyDescent="0.25">
      <c r="A44" s="285">
        <v>43</v>
      </c>
      <c r="B44" s="51" t="s">
        <v>3305</v>
      </c>
      <c r="C44" s="123">
        <v>321</v>
      </c>
      <c r="D44" s="123" t="s">
        <v>3299</v>
      </c>
      <c r="E44" s="123">
        <v>74</v>
      </c>
      <c r="F44" s="124">
        <v>43542</v>
      </c>
      <c r="G44" s="123" t="s">
        <v>2950</v>
      </c>
    </row>
    <row r="45" spans="1:7" x14ac:dyDescent="0.25">
      <c r="A45" s="286">
        <v>44</v>
      </c>
      <c r="B45" s="65" t="s">
        <v>3309</v>
      </c>
      <c r="C45" s="287" t="s">
        <v>1396</v>
      </c>
      <c r="D45" s="287" t="s">
        <v>3310</v>
      </c>
      <c r="E45" s="287">
        <v>80</v>
      </c>
      <c r="F45" s="288">
        <v>43556</v>
      </c>
      <c r="G45" s="289" t="s">
        <v>2843</v>
      </c>
    </row>
    <row r="46" spans="1:7" x14ac:dyDescent="0.25">
      <c r="A46" s="285">
        <v>45</v>
      </c>
      <c r="B46" s="51" t="s">
        <v>3320</v>
      </c>
      <c r="C46" s="123">
        <v>21</v>
      </c>
      <c r="D46" s="123" t="s">
        <v>3299</v>
      </c>
      <c r="E46" s="123">
        <v>90</v>
      </c>
      <c r="F46" s="124">
        <v>43572</v>
      </c>
      <c r="G46" s="123" t="s">
        <v>2950</v>
      </c>
    </row>
    <row r="47" spans="1:7" x14ac:dyDescent="0.25">
      <c r="A47" s="285">
        <v>46</v>
      </c>
      <c r="B47" s="51" t="s">
        <v>1281</v>
      </c>
      <c r="C47" s="123">
        <v>831</v>
      </c>
      <c r="D47" s="123" t="s">
        <v>3323</v>
      </c>
      <c r="E47" s="123">
        <v>93</v>
      </c>
      <c r="F47" s="124">
        <v>43577</v>
      </c>
      <c r="G47" s="123" t="s">
        <v>2950</v>
      </c>
    </row>
    <row r="48" spans="1:7" x14ac:dyDescent="0.25">
      <c r="A48" s="285">
        <v>47</v>
      </c>
      <c r="B48" s="51" t="s">
        <v>887</v>
      </c>
      <c r="C48" s="123">
        <v>741</v>
      </c>
      <c r="D48" s="123" t="s">
        <v>3299</v>
      </c>
      <c r="E48" s="123">
        <v>95</v>
      </c>
      <c r="F48" s="124">
        <v>43581</v>
      </c>
      <c r="G48" s="123" t="s">
        <v>2950</v>
      </c>
    </row>
    <row r="49" spans="1:7" x14ac:dyDescent="0.25">
      <c r="A49" s="285">
        <v>48</v>
      </c>
      <c r="B49" s="8" t="s">
        <v>1250</v>
      </c>
      <c r="C49" s="123">
        <v>131</v>
      </c>
      <c r="D49" s="123" t="s">
        <v>2952</v>
      </c>
      <c r="E49" s="123">
        <v>96</v>
      </c>
      <c r="F49" s="124">
        <v>43581</v>
      </c>
      <c r="G49" s="123" t="s">
        <v>2950</v>
      </c>
    </row>
    <row r="50" spans="1:7" x14ac:dyDescent="0.25">
      <c r="A50" s="285">
        <v>49</v>
      </c>
      <c r="B50" s="51" t="s">
        <v>205</v>
      </c>
      <c r="C50" s="123">
        <v>131</v>
      </c>
      <c r="D50" s="123" t="s">
        <v>3299</v>
      </c>
      <c r="E50" s="123">
        <v>99</v>
      </c>
      <c r="F50" s="124">
        <v>43226</v>
      </c>
      <c r="G50" s="123" t="s">
        <v>2950</v>
      </c>
    </row>
    <row r="51" spans="1:7" x14ac:dyDescent="0.25">
      <c r="A51" s="285">
        <v>50</v>
      </c>
      <c r="B51" s="51" t="s">
        <v>3329</v>
      </c>
      <c r="C51" s="123">
        <v>821</v>
      </c>
      <c r="D51" s="123" t="s">
        <v>3299</v>
      </c>
      <c r="E51" s="123">
        <v>100</v>
      </c>
      <c r="F51" s="124">
        <v>43591</v>
      </c>
      <c r="G51" s="123" t="s">
        <v>2950</v>
      </c>
    </row>
    <row r="52" spans="1:7" x14ac:dyDescent="0.25">
      <c r="A52" s="285">
        <v>51</v>
      </c>
      <c r="B52" s="51" t="s">
        <v>581</v>
      </c>
      <c r="C52" s="123">
        <v>732</v>
      </c>
      <c r="D52" s="123" t="s">
        <v>3299</v>
      </c>
      <c r="E52" s="123">
        <v>102</v>
      </c>
      <c r="F52" s="124">
        <v>43598</v>
      </c>
      <c r="G52" s="123" t="s">
        <v>2950</v>
      </c>
    </row>
    <row r="53" spans="1:7" x14ac:dyDescent="0.25">
      <c r="A53" s="285">
        <v>52</v>
      </c>
      <c r="B53" s="51" t="s">
        <v>327</v>
      </c>
      <c r="C53" s="123">
        <v>931</v>
      </c>
      <c r="D53" s="123" t="s">
        <v>3299</v>
      </c>
      <c r="E53" s="123">
        <v>104</v>
      </c>
      <c r="F53" s="124">
        <v>43600</v>
      </c>
      <c r="G53" s="123" t="s">
        <v>2950</v>
      </c>
    </row>
    <row r="54" spans="1:7" x14ac:dyDescent="0.25">
      <c r="A54" s="285">
        <v>53</v>
      </c>
      <c r="B54" s="51" t="s">
        <v>498</v>
      </c>
      <c r="C54" s="123">
        <v>541</v>
      </c>
      <c r="D54" s="123" t="s">
        <v>3299</v>
      </c>
      <c r="E54" s="123">
        <v>106</v>
      </c>
      <c r="F54" s="124">
        <v>43600</v>
      </c>
      <c r="G54" s="123" t="s">
        <v>2950</v>
      </c>
    </row>
    <row r="55" spans="1:7" x14ac:dyDescent="0.25">
      <c r="A55" s="285">
        <v>54</v>
      </c>
      <c r="B55" s="51" t="s">
        <v>3340</v>
      </c>
      <c r="C55" s="123">
        <v>521</v>
      </c>
      <c r="D55" s="123" t="s">
        <v>3299</v>
      </c>
      <c r="E55" s="123">
        <v>119</v>
      </c>
      <c r="F55" s="124">
        <v>43613</v>
      </c>
      <c r="G55" s="123" t="s">
        <v>2950</v>
      </c>
    </row>
    <row r="56" spans="1:7" x14ac:dyDescent="0.25">
      <c r="A56" s="286">
        <v>55</v>
      </c>
      <c r="B56" s="65" t="s">
        <v>1323</v>
      </c>
      <c r="C56" s="287" t="s">
        <v>1305</v>
      </c>
      <c r="D56" s="287" t="s">
        <v>3353</v>
      </c>
      <c r="E56" s="287">
        <v>135</v>
      </c>
      <c r="F56" s="288">
        <v>43636</v>
      </c>
      <c r="G56" s="289" t="s">
        <v>2843</v>
      </c>
    </row>
    <row r="57" spans="1:7" x14ac:dyDescent="0.25">
      <c r="A57" s="285">
        <v>56</v>
      </c>
      <c r="B57" s="8" t="s">
        <v>3355</v>
      </c>
      <c r="C57" s="290" t="s">
        <v>3356</v>
      </c>
      <c r="D57" s="123" t="s">
        <v>3357</v>
      </c>
      <c r="E57" s="123">
        <v>280</v>
      </c>
      <c r="F57" s="124">
        <v>43374</v>
      </c>
      <c r="G57" s="123" t="s">
        <v>2950</v>
      </c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  <row r="65" spans="1:7" x14ac:dyDescent="0.25">
      <c r="A65" s="5"/>
      <c r="B65" s="5"/>
      <c r="C65" s="5"/>
      <c r="D65" s="5"/>
      <c r="E65" s="5"/>
      <c r="F65" s="5"/>
      <c r="G65" s="5"/>
    </row>
    <row r="66" spans="1:7" x14ac:dyDescent="0.25">
      <c r="A66" s="5"/>
      <c r="B66" s="5"/>
      <c r="C66" s="5"/>
      <c r="D66" s="5"/>
      <c r="E66" s="5"/>
      <c r="F66" s="5"/>
      <c r="G66" s="5"/>
    </row>
    <row r="67" spans="1:7" x14ac:dyDescent="0.25">
      <c r="A67" s="5"/>
      <c r="B67" s="5"/>
      <c r="C67" s="5"/>
      <c r="D67" s="5"/>
      <c r="E67" s="5"/>
      <c r="F67" s="5"/>
      <c r="G67" s="5"/>
    </row>
    <row r="68" spans="1:7" x14ac:dyDescent="0.25">
      <c r="A68" s="5"/>
      <c r="B68" s="5"/>
      <c r="C68" s="5"/>
      <c r="D68" s="5"/>
      <c r="E68" s="5"/>
      <c r="F68" s="5"/>
      <c r="G68" s="5"/>
    </row>
    <row r="69" spans="1:7" x14ac:dyDescent="0.25">
      <c r="A69" s="5"/>
      <c r="B69" s="5"/>
      <c r="C69" s="5"/>
      <c r="D69" s="5"/>
      <c r="E69" s="5"/>
      <c r="F69" s="5"/>
      <c r="G69" s="5"/>
    </row>
    <row r="70" spans="1:7" x14ac:dyDescent="0.25">
      <c r="A70" s="5"/>
      <c r="B70" s="5"/>
      <c r="C70" s="5"/>
      <c r="D70" s="5"/>
      <c r="E70" s="5"/>
      <c r="F70" s="5"/>
      <c r="G70" s="5"/>
    </row>
    <row r="71" spans="1:7" x14ac:dyDescent="0.25">
      <c r="A71" s="5"/>
      <c r="B71" s="5"/>
      <c r="C71" s="5"/>
      <c r="D71" s="5"/>
      <c r="E71" s="5"/>
      <c r="F71" s="5"/>
      <c r="G71" s="5"/>
    </row>
    <row r="72" spans="1:7" x14ac:dyDescent="0.25">
      <c r="A72" s="5"/>
      <c r="B72" s="5"/>
      <c r="C72" s="5"/>
      <c r="D72" s="5"/>
      <c r="E72" s="5"/>
      <c r="F72" s="5"/>
      <c r="G72" s="5"/>
    </row>
    <row r="73" spans="1:7" x14ac:dyDescent="0.25">
      <c r="A73" s="5"/>
      <c r="B73" s="5"/>
      <c r="C73" s="5"/>
      <c r="D73" s="5"/>
      <c r="E73" s="5"/>
      <c r="F73" s="5"/>
      <c r="G73" s="5"/>
    </row>
    <row r="74" spans="1:7" x14ac:dyDescent="0.25">
      <c r="A74" s="5"/>
      <c r="B74" s="5"/>
      <c r="C74" s="5"/>
      <c r="D74" s="5"/>
      <c r="E74" s="5"/>
      <c r="F74" s="5"/>
      <c r="G74" s="5"/>
    </row>
    <row r="75" spans="1:7" x14ac:dyDescent="0.25">
      <c r="A75" s="5"/>
      <c r="B75" s="5"/>
      <c r="C75" s="5"/>
      <c r="D75" s="5"/>
      <c r="E75" s="5"/>
      <c r="F75" s="5"/>
      <c r="G75" s="5"/>
    </row>
    <row r="76" spans="1:7" x14ac:dyDescent="0.25">
      <c r="A76" s="5"/>
      <c r="B76" s="5"/>
      <c r="C76" s="5"/>
      <c r="D76" s="5"/>
      <c r="E76" s="5"/>
      <c r="F76" s="5"/>
      <c r="G76" s="5"/>
    </row>
    <row r="77" spans="1:7" x14ac:dyDescent="0.25">
      <c r="A77" s="5"/>
      <c r="B77" s="5"/>
      <c r="C77" s="5"/>
      <c r="D77" s="5"/>
      <c r="E77" s="5"/>
      <c r="F77" s="5"/>
      <c r="G77" s="5"/>
    </row>
    <row r="78" spans="1:7" x14ac:dyDescent="0.25">
      <c r="A78" s="5"/>
      <c r="B78" s="5"/>
      <c r="C78" s="5"/>
      <c r="D78" s="5"/>
      <c r="E78" s="5"/>
      <c r="F78" s="5"/>
      <c r="G78" s="5"/>
    </row>
    <row r="79" spans="1:7" x14ac:dyDescent="0.25">
      <c r="A79" s="5"/>
      <c r="B79" s="5"/>
      <c r="C79" s="5"/>
      <c r="D79" s="5"/>
      <c r="E79" s="5"/>
      <c r="F79" s="5"/>
      <c r="G79" s="5"/>
    </row>
    <row r="80" spans="1:7" x14ac:dyDescent="0.25">
      <c r="A80" s="5"/>
      <c r="B80" s="5"/>
      <c r="C80" s="5"/>
      <c r="D80" s="5"/>
      <c r="E80" s="5"/>
      <c r="F80" s="5"/>
      <c r="G80" s="5"/>
    </row>
    <row r="81" spans="1:7" x14ac:dyDescent="0.25">
      <c r="A81" s="5"/>
      <c r="B81" s="5"/>
      <c r="C81" s="5"/>
      <c r="D81" s="5"/>
      <c r="E81" s="5"/>
      <c r="F81" s="5"/>
      <c r="G81" s="5"/>
    </row>
    <row r="82" spans="1:7" x14ac:dyDescent="0.25">
      <c r="A82" s="5"/>
      <c r="B82" s="5"/>
      <c r="C82" s="5"/>
      <c r="D82" s="5"/>
      <c r="E82" s="5"/>
      <c r="F82" s="5"/>
      <c r="G82" s="5"/>
    </row>
    <row r="83" spans="1:7" x14ac:dyDescent="0.25">
      <c r="A83" s="5"/>
      <c r="B83" s="5"/>
      <c r="C83" s="5"/>
      <c r="D83" s="5"/>
      <c r="E83" s="5"/>
      <c r="F83" s="5"/>
      <c r="G83" s="5"/>
    </row>
  </sheetData>
  <pageMargins left="0.7" right="0.7" top="0.75" bottom="0.75" header="0.3" footer="0.3"/>
  <pageSetup paperSize="9" scale="41" fitToHeight="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X248"/>
  <sheetViews>
    <sheetView zoomScaleNormal="100" workbookViewId="0">
      <pane ySplit="1" topLeftCell="A131" activePane="bottomLeft" state="frozen"/>
      <selection pane="bottomLeft" activeCell="H154" sqref="H15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301</v>
      </c>
      <c r="H3" s="24">
        <f>C6+C15+C26+C32+C37+C42+C47+C52+C58+C71+C72+C80+C88+C95</f>
        <v>223</v>
      </c>
      <c r="I3" s="24">
        <f>C7+C33+C38+C43+C48+C53+C59+C73+C82+C89+C98+C99</f>
        <v>171</v>
      </c>
      <c r="J3" s="170">
        <f>F3+G3+H3+I3</f>
        <v>1020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19</v>
      </c>
      <c r="D6" s="271">
        <v>5</v>
      </c>
      <c r="E6" s="5"/>
      <c r="F6" s="5">
        <f>B3+B9+B10+B11+B21+B22+B20+B30+B35+B40+B45+B50+B56+B65+B66+B67+B76+B77+B85+B90+B91+B86+B4+B92</f>
        <v>144</v>
      </c>
      <c r="G6" s="5">
        <f>B5+B12+B13+B14+B23+B24+B25+B31+B36+B41+B46+B51+B57+B68+B69+B70+B78+B87+B93+B94</f>
        <v>59</v>
      </c>
      <c r="H6" s="5">
        <f>B6+B15+B16+B17+B26+B27+B28+B32+B37+B42+B47+B52+B58+B71+B72+B80+B81+B88+B95+B96</f>
        <v>29</v>
      </c>
      <c r="I6" s="5">
        <f>B7+B33+B38+B43+B48+B53+B59+B73+B82+B83+B89+B98+B99+B100</f>
        <v>4</v>
      </c>
      <c r="J6" s="94">
        <f>SUM(F6+G6+H6+I6)</f>
        <v>236</v>
      </c>
    </row>
    <row r="7" spans="1:14" x14ac:dyDescent="0.25">
      <c r="A7" s="5">
        <v>141</v>
      </c>
      <c r="B7" s="271">
        <v>0</v>
      </c>
      <c r="C7" s="271">
        <v>16</v>
      </c>
      <c r="D7" s="271">
        <v>1</v>
      </c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3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23</v>
      </c>
      <c r="H9" s="5">
        <f>D6+D15+D16+D17+D26+D27+D28+D32+D37+D42+D47+D52+D58+D71+D72+D80+D81+D88+D95+D96</f>
        <v>18</v>
      </c>
      <c r="I9" s="5">
        <f>D7+D33+D38+D43+D48+D53+D59+D73+D82+D83+D89+D98+D99+D100</f>
        <v>6</v>
      </c>
      <c r="J9" s="94">
        <f>SUM(F9+G9+H9+I9)</f>
        <v>53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1309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5</v>
      </c>
      <c r="C15" s="271">
        <v>21</v>
      </c>
      <c r="D15" s="271">
        <v>1</v>
      </c>
      <c r="E15" s="5"/>
      <c r="F15" s="5">
        <f>SUM(F3+F6+F9)</f>
        <v>475</v>
      </c>
      <c r="G15" s="5">
        <f>SUM(G3+G6+G9)</f>
        <v>383</v>
      </c>
      <c r="H15" s="5">
        <f>SUM(H3+H6+H9)</f>
        <v>270</v>
      </c>
      <c r="I15" s="5">
        <f>SUM(I3+I6+I9)</f>
        <v>181</v>
      </c>
      <c r="J15" s="94">
        <f>SUM(F15+G15+H15+I15)</f>
        <v>1309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26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5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2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17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18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18</v>
      </c>
      <c r="D36" s="271">
        <v>4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1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13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21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18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0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21</v>
      </c>
      <c r="D72" s="271">
        <v>2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21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27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0</v>
      </c>
      <c r="C78" s="271">
        <v>22</v>
      </c>
      <c r="D78" s="271">
        <v>3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21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1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16</v>
      </c>
      <c r="D88" s="271">
        <v>3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20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31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16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2</v>
      </c>
      <c r="C98" s="271">
        <v>22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22</v>
      </c>
      <c r="D99" s="271">
        <v>0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236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1020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53</v>
      </c>
      <c r="E102" s="165"/>
      <c r="F102" s="176"/>
      <c r="G102" s="165"/>
      <c r="H102" s="165"/>
      <c r="I102" s="165"/>
      <c r="J102" s="176">
        <f>B102+C102+D102</f>
        <v>1309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26</v>
      </c>
      <c r="I116" s="165">
        <f>C123</f>
        <v>15</v>
      </c>
      <c r="J116" s="176">
        <f>F116+G116+H116+I116</f>
        <v>100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30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91</v>
      </c>
      <c r="G118" s="165">
        <f>B119+B134+B140</f>
        <v>50</v>
      </c>
      <c r="H118" s="165">
        <f>B121+B122+B135+B141</f>
        <v>56</v>
      </c>
      <c r="I118" s="165">
        <f>B124+B125+B142</f>
        <v>45</v>
      </c>
      <c r="J118" s="176">
        <f>F118+G118+H118+I118</f>
        <v>242</v>
      </c>
      <c r="K118" s="174"/>
      <c r="L118" s="166"/>
    </row>
    <row r="119" spans="1:23" ht="15.75" thickBot="1" x14ac:dyDescent="0.3">
      <c r="A119" s="172" t="s">
        <v>2521</v>
      </c>
      <c r="B119" s="278">
        <v>30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2</v>
      </c>
      <c r="I120" s="165">
        <f>D123+D124+D125+D142</f>
        <v>0</v>
      </c>
      <c r="J120" s="176">
        <f>F120+G120+H120+I120</f>
        <v>3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121</v>
      </c>
      <c r="G122" s="96">
        <f>G116+G118+G120</f>
        <v>80</v>
      </c>
      <c r="H122" s="96">
        <f>H116+H118+H120</f>
        <v>84</v>
      </c>
      <c r="I122" s="96">
        <f>I116+I118+I120</f>
        <v>60</v>
      </c>
      <c r="J122" s="167">
        <f>J116+J118+J120</f>
        <v>345</v>
      </c>
      <c r="K122" s="174"/>
      <c r="L122" s="166"/>
    </row>
    <row r="123" spans="1:23" x14ac:dyDescent="0.25">
      <c r="A123" s="96" t="s">
        <v>1427</v>
      </c>
      <c r="B123" s="163"/>
      <c r="C123" s="163">
        <v>15</v>
      </c>
      <c r="D123" s="96"/>
      <c r="E123" s="96"/>
      <c r="F123" s="96"/>
      <c r="G123" s="96"/>
      <c r="H123" s="96"/>
      <c r="I123" s="96"/>
      <c r="J123" s="167"/>
      <c r="K123" s="174"/>
      <c r="L123" s="166"/>
    </row>
    <row r="124" spans="1:23" x14ac:dyDescent="0.25">
      <c r="A124" s="96" t="s">
        <v>1428</v>
      </c>
      <c r="B124" s="163">
        <v>24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2</v>
      </c>
      <c r="C135" s="163">
        <v>11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27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26</v>
      </c>
      <c r="C141" s="271"/>
      <c r="D141" s="5">
        <v>1</v>
      </c>
      <c r="E141" s="254" t="s">
        <v>2843</v>
      </c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21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242</v>
      </c>
      <c r="C145" s="179">
        <f>SUM(C115:C143)</f>
        <v>100</v>
      </c>
      <c r="D145" s="179">
        <f>SUM(D115:D143)</f>
        <v>3</v>
      </c>
      <c r="E145" s="179" t="s">
        <v>3059</v>
      </c>
      <c r="F145" s="179"/>
      <c r="G145" s="179"/>
      <c r="H145" s="179"/>
      <c r="I145" s="179"/>
      <c r="J145" s="179">
        <f>B145+C145+D145</f>
        <v>345</v>
      </c>
    </row>
    <row r="146" spans="1:16" ht="15.75" thickTop="1" x14ac:dyDescent="0.25">
      <c r="A146" s="24" t="s">
        <v>1802</v>
      </c>
      <c r="B146" s="24">
        <f>B145+B102</f>
        <v>478</v>
      </c>
      <c r="C146" s="24">
        <f>C102+C145</f>
        <v>1120</v>
      </c>
      <c r="D146" s="24">
        <f>D102+D145</f>
        <v>56</v>
      </c>
      <c r="E146" s="24"/>
      <c r="F146" s="24"/>
      <c r="G146" s="24"/>
      <c r="H146" s="24"/>
      <c r="I146" s="24"/>
      <c r="J146" s="24">
        <f>J145+J102</f>
        <v>1654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3343</v>
      </c>
      <c r="E152" t="s">
        <v>3345</v>
      </c>
      <c r="K152" s="253"/>
      <c r="P152" s="253"/>
    </row>
    <row r="153" spans="1:16" x14ac:dyDescent="0.25">
      <c r="A153" s="253" t="s">
        <v>3344</v>
      </c>
      <c r="E153" t="s">
        <v>3349</v>
      </c>
      <c r="O153" s="253"/>
      <c r="P153" s="253"/>
    </row>
    <row r="154" spans="1:16" x14ac:dyDescent="0.25">
      <c r="A154" t="s">
        <v>3348</v>
      </c>
      <c r="E154" t="s">
        <v>3350</v>
      </c>
    </row>
    <row r="155" spans="1:16" x14ac:dyDescent="0.25">
      <c r="A155" t="s">
        <v>2658</v>
      </c>
    </row>
    <row r="156" spans="1:16" x14ac:dyDescent="0.25">
      <c r="A156" s="253" t="s">
        <v>3351</v>
      </c>
    </row>
    <row r="157" spans="1:16" x14ac:dyDescent="0.25">
      <c r="A157" s="253" t="s">
        <v>3155</v>
      </c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/>
      <c r="K211" t="s">
        <v>3352</v>
      </c>
      <c r="O211" s="253"/>
      <c r="P211" s="253"/>
      <c r="Q211" s="253"/>
    </row>
    <row r="212" spans="1:17" x14ac:dyDescent="0.25">
      <c r="A212" s="279"/>
      <c r="B212" s="166"/>
      <c r="O212" s="253"/>
      <c r="P212" s="253"/>
      <c r="Q212" s="253"/>
    </row>
    <row r="213" spans="1:17" x14ac:dyDescent="0.25">
      <c r="A213" s="253"/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5" spans="1:15" x14ac:dyDescent="0.25">
      <c r="A225" t="s">
        <v>3346</v>
      </c>
      <c r="E225" t="s">
        <v>3350</v>
      </c>
      <c r="K225" t="s">
        <v>3347</v>
      </c>
    </row>
    <row r="226" spans="1:15" x14ac:dyDescent="0.25">
      <c r="A226" t="s">
        <v>3358</v>
      </c>
      <c r="K226" t="s">
        <v>3350</v>
      </c>
      <c r="O226" s="252"/>
    </row>
    <row r="227" spans="1:15" x14ac:dyDescent="0.25">
      <c r="A227" t="s">
        <v>3359</v>
      </c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A237" s="253" t="s">
        <v>3155</v>
      </c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X248"/>
  <sheetViews>
    <sheetView zoomScaleNormal="100" workbookViewId="0">
      <pane ySplit="1" topLeftCell="A131" activePane="bottomLeft" state="frozen"/>
      <selection pane="bottomLeft" activeCell="E154" sqref="E15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0</v>
      </c>
      <c r="C3" s="274">
        <v>0</v>
      </c>
      <c r="D3" s="271">
        <v>0</v>
      </c>
      <c r="E3" s="3" t="s">
        <v>3296</v>
      </c>
      <c r="F3" s="77">
        <f>C3+C9+C20+C30+C35+C40+C45+C50+C56+C65+C76+C85+C90</f>
        <v>0</v>
      </c>
      <c r="G3" s="24">
        <f>C5+C12+C23+C31+C36+C41+C46+C57+C68+C69+C78+C79+C87+C93+C51</f>
        <v>324</v>
      </c>
      <c r="H3" s="24">
        <f>C6+C15+C26+C32+C37+C42+C47+C52+C58+C71+C72+C80+C88+C95+C81</f>
        <v>300</v>
      </c>
      <c r="I3" s="24">
        <f>C7+C33+C38+C43+C48+C53+C59+C73+C82+C89+C98+C99+C74</f>
        <v>178</v>
      </c>
      <c r="J3" s="170">
        <f>F3+G3+H3+I3</f>
        <v>802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>
        <v>3</v>
      </c>
      <c r="C5" s="274">
        <v>25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23</v>
      </c>
      <c r="D6" s="271">
        <v>5</v>
      </c>
      <c r="E6" s="5"/>
      <c r="F6" s="5">
        <f>B3+B9+B10+B11+B21+B22+B20+B30+B35+B40+B45+B50+B56+B65+B66+B67+B76+B77+B85+B90+B91+B86+B4+B92</f>
        <v>0</v>
      </c>
      <c r="G6" s="5">
        <f>B5+B12+B13+B14+B23+B24+B25+B31+B36+B41+B46+B51+B57+B68+B69+B70+B78+B87+B93+B94+B79</f>
        <v>144</v>
      </c>
      <c r="H6" s="5">
        <f>B6+B15+B16+B17+B26+B27+B28+B32+B37+B42+B47+B52+B58+B71+B72+B80+B81+B88+B95+B96</f>
        <v>59</v>
      </c>
      <c r="I6" s="5">
        <f>B7+B33+B38+B43+B48+B53+B59+B73+B82+B83+B89+B98+B99+B100</f>
        <v>19</v>
      </c>
      <c r="J6" s="94">
        <f>SUM(F6+G6+H6+I6)</f>
        <v>222</v>
      </c>
    </row>
    <row r="7" spans="1:14" x14ac:dyDescent="0.25">
      <c r="A7" s="5">
        <v>141</v>
      </c>
      <c r="B7" s="271">
        <v>0</v>
      </c>
      <c r="C7" s="271">
        <v>19</v>
      </c>
      <c r="D7" s="271">
        <v>1</v>
      </c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0</v>
      </c>
      <c r="C9" s="271">
        <v>0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23</v>
      </c>
      <c r="H9" s="5">
        <f>D6+D15+D16+D17+D26+D27+D28+D32+D37+D42+D47+D52+D58+D71+D72+D80+D81+D88+D95+D96</f>
        <v>18</v>
      </c>
      <c r="I9" s="5">
        <f>D7+D33+D38+D43+D48+D53+D59+D73+D82+D83+D89+D98+D99+D100</f>
        <v>6</v>
      </c>
      <c r="J9" s="94">
        <f>SUM(F9+G9+H9+I9)</f>
        <v>53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1077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1</v>
      </c>
      <c r="C15" s="271">
        <v>23</v>
      </c>
      <c r="D15" s="271">
        <v>1</v>
      </c>
      <c r="E15" s="5"/>
      <c r="F15" s="5">
        <f>SUM(F3+F6+F9)</f>
        <v>6</v>
      </c>
      <c r="G15" s="5">
        <f>SUM(G3+G6+G9)</f>
        <v>491</v>
      </c>
      <c r="H15" s="5">
        <f>SUM(H3+H6+H9)</f>
        <v>377</v>
      </c>
      <c r="I15" s="5">
        <f>SUM(I3+I6+I9)</f>
        <v>203</v>
      </c>
      <c r="J15" s="94">
        <f>SUM(F15+G15+H15+I15)</f>
        <v>1077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0</v>
      </c>
      <c r="C20" s="271">
        <v>0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12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24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22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0</v>
      </c>
      <c r="C30" s="271">
        <v>0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24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20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0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24</v>
      </c>
      <c r="D36" s="271">
        <v>4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18</v>
      </c>
      <c r="D37" s="271">
        <v>1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14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0</v>
      </c>
      <c r="C40" s="275">
        <v>0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4</v>
      </c>
      <c r="C41" s="275">
        <v>25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7</v>
      </c>
      <c r="C42" s="275">
        <v>15</v>
      </c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0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25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19</v>
      </c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0</v>
      </c>
      <c r="C50" s="271">
        <v>0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0</v>
      </c>
      <c r="C56" s="271">
        <v>0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4</v>
      </c>
      <c r="C57" s="274">
        <v>26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>
        <v>1</v>
      </c>
      <c r="C58" s="271">
        <v>20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21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0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0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25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>
        <v>14</v>
      </c>
      <c r="C69" s="271">
        <v>0</v>
      </c>
      <c r="D69" s="271">
        <v>0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0</v>
      </c>
      <c r="C71" s="271">
        <v>24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24</v>
      </c>
      <c r="D72" s="271">
        <v>2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1</v>
      </c>
      <c r="C73" s="271">
        <v>21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>
        <v>742</v>
      </c>
      <c r="B74" s="271"/>
      <c r="C74" s="271">
        <v>21</v>
      </c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0</v>
      </c>
      <c r="C76" s="271">
        <v>0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0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1</v>
      </c>
      <c r="C78" s="271">
        <v>25</v>
      </c>
      <c r="D78" s="271">
        <v>3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>
        <v>27</v>
      </c>
      <c r="C79" s="271">
        <v>0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22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>
        <v>24</v>
      </c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0</v>
      </c>
      <c r="C82" s="271">
        <v>21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0</v>
      </c>
      <c r="C85" s="271">
        <v>0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>
        <v>5</v>
      </c>
      <c r="C87" s="271">
        <v>25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0</v>
      </c>
      <c r="C88" s="271">
        <v>23</v>
      </c>
      <c r="D88" s="271">
        <v>3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>
        <v>1</v>
      </c>
      <c r="C89" s="271">
        <v>16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0</v>
      </c>
      <c r="C90" s="274">
        <v>0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0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>
        <v>6</v>
      </c>
      <c r="C93" s="274">
        <v>25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31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0</v>
      </c>
      <c r="C95" s="271">
        <v>24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28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1</v>
      </c>
      <c r="C98" s="271">
        <v>25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16</v>
      </c>
      <c r="C99" s="271">
        <v>0</v>
      </c>
      <c r="D99" s="271">
        <v>0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222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802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53</v>
      </c>
      <c r="E102" s="165"/>
      <c r="F102" s="176"/>
      <c r="G102" s="165"/>
      <c r="H102" s="165"/>
      <c r="I102" s="165"/>
      <c r="J102" s="176">
        <f>B102+C102+D102</f>
        <v>1077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>
        <v>1</v>
      </c>
      <c r="E116" s="254" t="s">
        <v>1759</v>
      </c>
      <c r="F116" s="165">
        <f>C115+C131</f>
        <v>30</v>
      </c>
      <c r="G116" s="165">
        <f>C118+C134</f>
        <v>29</v>
      </c>
      <c r="H116" s="165">
        <f>C120+C135</f>
        <v>15</v>
      </c>
      <c r="I116" s="165">
        <f>C123</f>
        <v>0</v>
      </c>
      <c r="J116" s="176">
        <f>F116+G116+H116+I116</f>
        <v>74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30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0</v>
      </c>
      <c r="E118" s="178"/>
      <c r="F118" s="165">
        <f>B116+B117+B132+B133+B138+B139+B131</f>
        <v>91</v>
      </c>
      <c r="G118" s="165">
        <f>B119+B134+B140</f>
        <v>50</v>
      </c>
      <c r="H118" s="165">
        <f>B121+B122+B135+B141</f>
        <v>54</v>
      </c>
      <c r="I118" s="165">
        <f>B124+B125+B142</f>
        <v>0</v>
      </c>
      <c r="J118" s="176">
        <f>F118+G118+H118+I118</f>
        <v>195</v>
      </c>
      <c r="K118" s="174"/>
      <c r="L118" s="166"/>
    </row>
    <row r="119" spans="1:23" ht="15.75" thickBot="1" x14ac:dyDescent="0.3">
      <c r="A119" s="172" t="s">
        <v>2521</v>
      </c>
      <c r="B119" s="278">
        <v>30</v>
      </c>
      <c r="C119" s="278"/>
      <c r="D119" s="165">
        <v>1</v>
      </c>
      <c r="E119" s="254" t="s">
        <v>2843</v>
      </c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1</v>
      </c>
      <c r="G120" s="165">
        <f>D118+D119+D134+D140</f>
        <v>2</v>
      </c>
      <c r="H120" s="165">
        <f>D120+D121+D122+D135+D141</f>
        <v>0</v>
      </c>
      <c r="I120" s="165">
        <f>D123+D124+D125+D142</f>
        <v>0</v>
      </c>
      <c r="J120" s="176">
        <f>F120+G120+H120+I120</f>
        <v>3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0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122</v>
      </c>
      <c r="G122" s="96">
        <f>G116+G118+G120</f>
        <v>81</v>
      </c>
      <c r="H122" s="96">
        <f>H116+H118+H120</f>
        <v>69</v>
      </c>
      <c r="I122" s="96">
        <f>I116+I118+I120</f>
        <v>0</v>
      </c>
      <c r="J122" s="167">
        <f>J116+J118+J120</f>
        <v>272</v>
      </c>
      <c r="K122" s="174"/>
      <c r="L122" s="166"/>
    </row>
    <row r="123" spans="1:23" x14ac:dyDescent="0.25">
      <c r="A123" s="96" t="s">
        <v>1427</v>
      </c>
      <c r="B123" s="163"/>
      <c r="C123" s="163">
        <v>0</v>
      </c>
      <c r="D123" s="96"/>
      <c r="E123" s="96"/>
      <c r="F123" s="96"/>
      <c r="G123" s="96"/>
      <c r="H123" s="96"/>
      <c r="I123" s="96"/>
      <c r="J123" s="167"/>
      <c r="K123" s="174"/>
      <c r="L123" s="166"/>
      <c r="N123" t="s">
        <v>3362</v>
      </c>
    </row>
    <row r="124" spans="1:23" x14ac:dyDescent="0.25">
      <c r="A124" s="96" t="s">
        <v>1428</v>
      </c>
      <c r="B124" s="163">
        <v>0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  <c r="N124" t="s">
        <v>3360</v>
      </c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  <c r="N125" t="s">
        <v>3361</v>
      </c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  <c r="O128" t="s">
        <v>3366</v>
      </c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  <c r="N131" t="s">
        <v>3365</v>
      </c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  <c r="N132" t="s">
        <v>3363</v>
      </c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  <c r="N133" t="s">
        <v>3364</v>
      </c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0</v>
      </c>
      <c r="C135" s="163">
        <v>0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27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1</v>
      </c>
      <c r="E140" s="254" t="s">
        <v>2843</v>
      </c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26</v>
      </c>
      <c r="C141" s="271"/>
      <c r="D141" s="5">
        <v>0</v>
      </c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0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195</v>
      </c>
      <c r="C145" s="179">
        <f>SUM(C115:C143)</f>
        <v>74</v>
      </c>
      <c r="D145" s="179">
        <f>SUM(D115:D143)</f>
        <v>3</v>
      </c>
      <c r="E145" s="179" t="s">
        <v>3059</v>
      </c>
      <c r="F145" s="179"/>
      <c r="G145" s="179"/>
      <c r="H145" s="179"/>
      <c r="I145" s="179"/>
      <c r="J145" s="179">
        <f>B145+C145+D145</f>
        <v>272</v>
      </c>
    </row>
    <row r="146" spans="1:16" ht="15.75" thickTop="1" x14ac:dyDescent="0.25">
      <c r="A146" s="24" t="s">
        <v>1802</v>
      </c>
      <c r="B146" s="24">
        <f>B145+B102</f>
        <v>417</v>
      </c>
      <c r="C146" s="24">
        <f>C102+C145</f>
        <v>876</v>
      </c>
      <c r="D146" s="24">
        <f>D102+D145</f>
        <v>56</v>
      </c>
      <c r="E146" s="24"/>
      <c r="F146" s="24"/>
      <c r="G146" s="24"/>
      <c r="H146" s="24"/>
      <c r="I146" s="24"/>
      <c r="J146" s="24">
        <f>J145+J102</f>
        <v>1349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A152" t="s">
        <v>3367</v>
      </c>
      <c r="K152" s="253"/>
      <c r="P152" s="253"/>
    </row>
    <row r="153" spans="1:16" x14ac:dyDescent="0.25">
      <c r="A153" s="253" t="s">
        <v>3368</v>
      </c>
      <c r="O153" s="253"/>
      <c r="P153" s="253"/>
    </row>
    <row r="156" spans="1:16" x14ac:dyDescent="0.25">
      <c r="A156" s="253"/>
    </row>
    <row r="157" spans="1:16" x14ac:dyDescent="0.25">
      <c r="A157" s="253"/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/>
      <c r="O211" s="253"/>
      <c r="P211" s="253"/>
      <c r="Q211" s="253"/>
    </row>
    <row r="212" spans="1:17" x14ac:dyDescent="0.25">
      <c r="A212" s="279"/>
      <c r="B212" s="166"/>
      <c r="O212" s="253"/>
      <c r="P212" s="253"/>
      <c r="Q212" s="253"/>
    </row>
    <row r="213" spans="1:17" x14ac:dyDescent="0.25">
      <c r="A213" s="253"/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6" spans="1:15" x14ac:dyDescent="0.25">
      <c r="O226" s="252"/>
    </row>
    <row r="227" spans="1:15" x14ac:dyDescent="0.25"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A237" s="253"/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M83"/>
  <sheetViews>
    <sheetView topLeftCell="A43" workbookViewId="0">
      <selection activeCell="J64" sqref="J64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1900</v>
      </c>
      <c r="C2" s="36">
        <v>231</v>
      </c>
      <c r="D2" s="36" t="s">
        <v>1901</v>
      </c>
      <c r="E2" s="36">
        <v>303</v>
      </c>
      <c r="F2" s="28">
        <v>42696</v>
      </c>
      <c r="G2" s="36" t="s">
        <v>1846</v>
      </c>
      <c r="H2" s="186" t="s">
        <v>3185</v>
      </c>
    </row>
    <row r="3" spans="1:13" x14ac:dyDescent="0.25">
      <c r="A3" s="158">
        <v>2</v>
      </c>
      <c r="B3" s="233" t="s">
        <v>3307</v>
      </c>
      <c r="C3" s="225">
        <v>921</v>
      </c>
      <c r="D3" s="36" t="s">
        <v>2020</v>
      </c>
      <c r="E3" s="36">
        <v>51</v>
      </c>
      <c r="F3" s="28">
        <v>42816</v>
      </c>
      <c r="G3" s="234" t="s">
        <v>2194</v>
      </c>
      <c r="H3" t="s">
        <v>2773</v>
      </c>
      <c r="M3" t="s">
        <v>3308</v>
      </c>
    </row>
    <row r="4" spans="1:13" x14ac:dyDescent="0.25">
      <c r="A4" s="158">
        <v>3</v>
      </c>
      <c r="B4" s="158" t="s">
        <v>1243</v>
      </c>
      <c r="C4" s="225">
        <v>131</v>
      </c>
      <c r="D4" s="36" t="s">
        <v>2560</v>
      </c>
      <c r="E4" s="36">
        <v>233</v>
      </c>
      <c r="F4" s="28">
        <v>43035</v>
      </c>
      <c r="G4" s="225" t="s">
        <v>1846</v>
      </c>
      <c r="H4" t="s">
        <v>3206</v>
      </c>
    </row>
    <row r="5" spans="1:13" x14ac:dyDescent="0.25">
      <c r="A5" s="158">
        <v>4</v>
      </c>
      <c r="B5" s="158" t="s">
        <v>2591</v>
      </c>
      <c r="C5" s="225">
        <v>411</v>
      </c>
      <c r="D5" s="36" t="s">
        <v>2592</v>
      </c>
      <c r="E5" s="36">
        <v>244</v>
      </c>
      <c r="F5" s="28">
        <v>43048</v>
      </c>
      <c r="G5" s="225" t="s">
        <v>1846</v>
      </c>
      <c r="H5" t="s">
        <v>3186</v>
      </c>
    </row>
    <row r="6" spans="1:13" x14ac:dyDescent="0.25">
      <c r="A6" s="158">
        <v>5</v>
      </c>
      <c r="B6" s="158" t="s">
        <v>2647</v>
      </c>
      <c r="C6" s="225">
        <v>322</v>
      </c>
      <c r="D6" s="36" t="s">
        <v>2549</v>
      </c>
      <c r="E6" s="36">
        <v>285</v>
      </c>
      <c r="F6" s="28">
        <v>43082</v>
      </c>
      <c r="G6" s="234" t="s">
        <v>2194</v>
      </c>
      <c r="H6" s="252" t="s">
        <v>2944</v>
      </c>
      <c r="I6" s="252"/>
      <c r="J6" s="252"/>
      <c r="K6" s="252"/>
      <c r="L6" s="252"/>
      <c r="M6" t="s">
        <v>3198</v>
      </c>
    </row>
    <row r="7" spans="1:13" x14ac:dyDescent="0.25">
      <c r="A7" s="158">
        <v>6</v>
      </c>
      <c r="B7" s="158" t="s">
        <v>3220</v>
      </c>
      <c r="C7" s="225">
        <v>811</v>
      </c>
      <c r="D7" s="36" t="s">
        <v>2696</v>
      </c>
      <c r="E7" s="36">
        <v>18</v>
      </c>
      <c r="F7" s="28">
        <v>43116</v>
      </c>
      <c r="G7" s="256" t="s">
        <v>1846</v>
      </c>
      <c r="H7" t="s">
        <v>3221</v>
      </c>
    </row>
    <row r="8" spans="1:13" x14ac:dyDescent="0.25">
      <c r="A8" s="158">
        <v>7</v>
      </c>
      <c r="B8" s="158" t="s">
        <v>2701</v>
      </c>
      <c r="C8" s="225">
        <v>31</v>
      </c>
      <c r="D8" s="36" t="s">
        <v>2702</v>
      </c>
      <c r="E8" s="36">
        <v>30</v>
      </c>
      <c r="F8" s="28">
        <v>43136</v>
      </c>
      <c r="G8" s="256" t="s">
        <v>1846</v>
      </c>
      <c r="H8" t="s">
        <v>3250</v>
      </c>
    </row>
    <row r="9" spans="1:13" x14ac:dyDescent="0.25">
      <c r="A9" s="158">
        <v>8</v>
      </c>
      <c r="B9" s="158" t="s">
        <v>2636</v>
      </c>
      <c r="C9" s="225">
        <v>841</v>
      </c>
      <c r="D9" s="36" t="s">
        <v>3239</v>
      </c>
      <c r="E9" s="36">
        <v>29</v>
      </c>
      <c r="F9" s="28">
        <v>43488</v>
      </c>
      <c r="G9" s="256" t="s">
        <v>1846</v>
      </c>
    </row>
    <row r="10" spans="1:13" x14ac:dyDescent="0.25">
      <c r="A10" s="158">
        <v>9</v>
      </c>
      <c r="B10" s="158" t="s">
        <v>3252</v>
      </c>
      <c r="C10" s="225">
        <v>321</v>
      </c>
      <c r="D10" s="36" t="s">
        <v>2730</v>
      </c>
      <c r="E10" s="36">
        <v>54</v>
      </c>
      <c r="F10" s="28">
        <v>43164</v>
      </c>
      <c r="G10" s="256" t="s">
        <v>1846</v>
      </c>
      <c r="H10" t="s">
        <v>3253</v>
      </c>
    </row>
    <row r="11" spans="1:13" x14ac:dyDescent="0.25">
      <c r="A11" s="158">
        <v>10</v>
      </c>
      <c r="B11" s="158" t="s">
        <v>688</v>
      </c>
      <c r="C11" s="225">
        <v>331</v>
      </c>
      <c r="D11" s="36" t="s">
        <v>2803</v>
      </c>
      <c r="E11" s="36">
        <v>96</v>
      </c>
      <c r="F11" s="28">
        <v>43237</v>
      </c>
      <c r="G11" s="234" t="s">
        <v>2194</v>
      </c>
      <c r="H11" t="s">
        <v>3339</v>
      </c>
    </row>
    <row r="12" spans="1:13" x14ac:dyDescent="0.25">
      <c r="A12" s="158">
        <v>11</v>
      </c>
      <c r="B12" s="158" t="s">
        <v>2949</v>
      </c>
      <c r="C12" s="225">
        <v>541</v>
      </c>
      <c r="D12" s="36" t="s">
        <v>2118</v>
      </c>
      <c r="E12" s="36">
        <v>169</v>
      </c>
      <c r="F12" s="28">
        <v>43340</v>
      </c>
      <c r="G12" s="256" t="s">
        <v>2950</v>
      </c>
    </row>
    <row r="13" spans="1:13" x14ac:dyDescent="0.25">
      <c r="A13" s="158">
        <v>12</v>
      </c>
      <c r="B13" s="158" t="s">
        <v>2951</v>
      </c>
      <c r="C13" s="225">
        <v>821</v>
      </c>
      <c r="D13" s="36" t="s">
        <v>2118</v>
      </c>
      <c r="E13" s="36">
        <v>187</v>
      </c>
      <c r="F13" s="28">
        <v>43342</v>
      </c>
      <c r="G13" s="256" t="s">
        <v>2950</v>
      </c>
    </row>
    <row r="14" spans="1:13" x14ac:dyDescent="0.25">
      <c r="A14" s="158">
        <v>13</v>
      </c>
      <c r="B14" s="158" t="s">
        <v>573</v>
      </c>
      <c r="C14" s="225">
        <v>931</v>
      </c>
      <c r="D14" s="36" t="s">
        <v>2952</v>
      </c>
      <c r="E14" s="36">
        <v>188</v>
      </c>
      <c r="F14" s="28">
        <v>43342</v>
      </c>
      <c r="G14" s="256" t="s">
        <v>2950</v>
      </c>
    </row>
    <row r="15" spans="1:13" x14ac:dyDescent="0.25">
      <c r="A15" s="104">
        <v>14</v>
      </c>
      <c r="B15" s="104" t="s">
        <v>3036</v>
      </c>
      <c r="C15" s="240" t="s">
        <v>2175</v>
      </c>
      <c r="D15" s="181" t="s">
        <v>3037</v>
      </c>
      <c r="E15" s="181">
        <v>247</v>
      </c>
      <c r="F15" s="182">
        <v>43360</v>
      </c>
      <c r="G15" s="281" t="s">
        <v>2950</v>
      </c>
    </row>
    <row r="16" spans="1:13" x14ac:dyDescent="0.25">
      <c r="A16" s="158">
        <v>15</v>
      </c>
      <c r="B16" s="158" t="s">
        <v>3047</v>
      </c>
      <c r="C16" s="225">
        <v>521</v>
      </c>
      <c r="D16" s="36" t="s">
        <v>2952</v>
      </c>
      <c r="E16" s="36">
        <v>255</v>
      </c>
      <c r="F16" s="28">
        <v>43362</v>
      </c>
      <c r="G16" s="256" t="s">
        <v>2950</v>
      </c>
    </row>
    <row r="17" spans="1:8" x14ac:dyDescent="0.25">
      <c r="A17" s="158">
        <v>16</v>
      </c>
      <c r="B17" s="158" t="s">
        <v>3074</v>
      </c>
      <c r="C17" s="225">
        <v>421</v>
      </c>
      <c r="D17" s="36" t="s">
        <v>3075</v>
      </c>
      <c r="E17" s="36">
        <v>271</v>
      </c>
      <c r="F17" s="28">
        <v>43369</v>
      </c>
      <c r="G17" s="256" t="s">
        <v>2950</v>
      </c>
    </row>
    <row r="18" spans="1:8" x14ac:dyDescent="0.25">
      <c r="A18" s="158">
        <v>17</v>
      </c>
      <c r="B18" s="158" t="s">
        <v>280</v>
      </c>
      <c r="C18" s="225">
        <v>531</v>
      </c>
      <c r="D18" s="36" t="s">
        <v>3076</v>
      </c>
      <c r="E18" s="36">
        <v>268</v>
      </c>
      <c r="F18" s="28">
        <v>43369</v>
      </c>
      <c r="G18" s="256" t="s">
        <v>2950</v>
      </c>
    </row>
    <row r="19" spans="1:8" x14ac:dyDescent="0.25">
      <c r="A19" s="158">
        <v>18</v>
      </c>
      <c r="B19" s="158" t="s">
        <v>3101</v>
      </c>
      <c r="C19" s="225">
        <v>831</v>
      </c>
      <c r="D19" s="36" t="s">
        <v>3102</v>
      </c>
      <c r="E19" s="36">
        <v>287</v>
      </c>
      <c r="F19" s="28">
        <v>43377</v>
      </c>
      <c r="G19" s="256" t="s">
        <v>2950</v>
      </c>
    </row>
    <row r="20" spans="1:8" x14ac:dyDescent="0.25">
      <c r="A20" s="158">
        <v>19</v>
      </c>
      <c r="B20" s="158" t="s">
        <v>3105</v>
      </c>
      <c r="C20" s="225">
        <v>821</v>
      </c>
      <c r="D20" s="36" t="s">
        <v>3106</v>
      </c>
      <c r="E20" s="36">
        <v>290</v>
      </c>
      <c r="F20" s="28">
        <v>43378</v>
      </c>
      <c r="G20" s="256" t="s">
        <v>2950</v>
      </c>
    </row>
    <row r="21" spans="1:8" x14ac:dyDescent="0.25">
      <c r="A21" s="158">
        <v>20</v>
      </c>
      <c r="B21" s="158" t="s">
        <v>682</v>
      </c>
      <c r="C21" s="225">
        <v>341</v>
      </c>
      <c r="D21" s="36" t="s">
        <v>3113</v>
      </c>
      <c r="E21" s="36">
        <v>295</v>
      </c>
      <c r="F21" s="28">
        <v>43389</v>
      </c>
      <c r="G21" s="256" t="s">
        <v>2950</v>
      </c>
      <c r="H21" t="s">
        <v>3303</v>
      </c>
    </row>
    <row r="22" spans="1:8" x14ac:dyDescent="0.25">
      <c r="A22" s="158">
        <v>21</v>
      </c>
      <c r="B22" s="158" t="s">
        <v>230</v>
      </c>
      <c r="C22" s="225">
        <v>631</v>
      </c>
      <c r="D22" s="36" t="s">
        <v>2952</v>
      </c>
      <c r="E22" s="36">
        <v>296</v>
      </c>
      <c r="F22" s="28">
        <v>43389</v>
      </c>
      <c r="G22" s="256" t="s">
        <v>2950</v>
      </c>
    </row>
    <row r="23" spans="1:8" x14ac:dyDescent="0.25">
      <c r="A23" s="158">
        <v>22</v>
      </c>
      <c r="B23" s="158" t="s">
        <v>3117</v>
      </c>
      <c r="C23" s="225">
        <v>422</v>
      </c>
      <c r="D23" s="36" t="s">
        <v>2952</v>
      </c>
      <c r="E23" s="36">
        <v>298</v>
      </c>
      <c r="F23" s="28">
        <v>43390</v>
      </c>
      <c r="G23" s="234" t="s">
        <v>2843</v>
      </c>
    </row>
    <row r="24" spans="1:8" x14ac:dyDescent="0.25">
      <c r="A24" s="158">
        <v>23</v>
      </c>
      <c r="B24" s="158" t="s">
        <v>2550</v>
      </c>
      <c r="C24" s="225">
        <v>521</v>
      </c>
      <c r="D24" s="36" t="s">
        <v>2952</v>
      </c>
      <c r="E24" s="36">
        <v>314</v>
      </c>
      <c r="F24" s="28">
        <v>43404</v>
      </c>
      <c r="G24" s="256" t="s">
        <v>2950</v>
      </c>
    </row>
    <row r="25" spans="1:8" x14ac:dyDescent="0.25">
      <c r="A25" s="158">
        <v>24</v>
      </c>
      <c r="B25" s="158" t="s">
        <v>3139</v>
      </c>
      <c r="C25" s="225">
        <v>712</v>
      </c>
      <c r="D25" s="36" t="s">
        <v>3140</v>
      </c>
      <c r="E25" s="36">
        <v>320</v>
      </c>
      <c r="F25" s="28">
        <v>43411</v>
      </c>
      <c r="G25" s="234" t="s">
        <v>2843</v>
      </c>
    </row>
    <row r="26" spans="1:8" x14ac:dyDescent="0.25">
      <c r="A26" s="158">
        <v>25</v>
      </c>
      <c r="B26" s="158" t="s">
        <v>214</v>
      </c>
      <c r="C26" s="225">
        <v>631</v>
      </c>
      <c r="D26" s="36" t="s">
        <v>2952</v>
      </c>
      <c r="E26" s="36">
        <v>300</v>
      </c>
      <c r="F26" s="28">
        <v>43391</v>
      </c>
      <c r="G26" s="256" t="s">
        <v>2950</v>
      </c>
    </row>
    <row r="27" spans="1:8" x14ac:dyDescent="0.25">
      <c r="A27" s="158">
        <v>26</v>
      </c>
      <c r="B27" s="158" t="s">
        <v>3141</v>
      </c>
      <c r="C27" s="225">
        <v>21</v>
      </c>
      <c r="D27" s="36" t="s">
        <v>2952</v>
      </c>
      <c r="E27" s="36">
        <v>301</v>
      </c>
      <c r="F27" s="28">
        <v>43391</v>
      </c>
      <c r="G27" s="256" t="s">
        <v>2950</v>
      </c>
    </row>
    <row r="28" spans="1:8" x14ac:dyDescent="0.25">
      <c r="A28" s="158">
        <v>27</v>
      </c>
      <c r="B28" s="158" t="s">
        <v>3143</v>
      </c>
      <c r="C28" s="225">
        <v>511</v>
      </c>
      <c r="D28" s="36" t="s">
        <v>2952</v>
      </c>
      <c r="E28" s="36">
        <v>321</v>
      </c>
      <c r="F28" s="28">
        <v>43413</v>
      </c>
      <c r="G28" s="225" t="s">
        <v>2950</v>
      </c>
    </row>
    <row r="29" spans="1:8" x14ac:dyDescent="0.25">
      <c r="A29" s="158">
        <v>28</v>
      </c>
      <c r="B29" s="158" t="s">
        <v>1264</v>
      </c>
      <c r="C29" s="225">
        <v>141</v>
      </c>
      <c r="D29" s="36" t="s">
        <v>3337</v>
      </c>
      <c r="E29" s="36">
        <v>110</v>
      </c>
      <c r="F29" s="28">
        <v>43606</v>
      </c>
      <c r="G29" s="225" t="s">
        <v>2950</v>
      </c>
    </row>
    <row r="30" spans="1:8" x14ac:dyDescent="0.25">
      <c r="A30" s="158">
        <v>29</v>
      </c>
      <c r="B30" s="158" t="s">
        <v>3166</v>
      </c>
      <c r="C30" s="225">
        <v>931</v>
      </c>
      <c r="D30" s="36" t="s">
        <v>2952</v>
      </c>
      <c r="E30" s="36">
        <v>346</v>
      </c>
      <c r="F30" s="28">
        <v>43426</v>
      </c>
      <c r="G30" s="225" t="s">
        <v>2950</v>
      </c>
    </row>
    <row r="31" spans="1:8" x14ac:dyDescent="0.25">
      <c r="A31" s="158">
        <v>30</v>
      </c>
      <c r="B31" s="158" t="s">
        <v>3167</v>
      </c>
      <c r="C31" s="225">
        <v>921</v>
      </c>
      <c r="D31" s="36" t="s">
        <v>2952</v>
      </c>
      <c r="E31" s="36">
        <v>342</v>
      </c>
      <c r="F31" s="28">
        <v>43423</v>
      </c>
      <c r="G31" s="256" t="s">
        <v>2950</v>
      </c>
    </row>
    <row r="32" spans="1:8" x14ac:dyDescent="0.25">
      <c r="A32" s="158">
        <v>31</v>
      </c>
      <c r="B32" s="158" t="s">
        <v>3184</v>
      </c>
      <c r="C32" s="225">
        <v>521</v>
      </c>
      <c r="D32" s="36" t="s">
        <v>2952</v>
      </c>
      <c r="E32" s="36">
        <v>353</v>
      </c>
      <c r="F32" s="28">
        <v>43431</v>
      </c>
      <c r="G32" s="225" t="s">
        <v>2950</v>
      </c>
    </row>
    <row r="33" spans="1:7" x14ac:dyDescent="0.25">
      <c r="A33" s="158">
        <v>32</v>
      </c>
      <c r="B33" s="158" t="s">
        <v>3194</v>
      </c>
      <c r="C33" s="225">
        <v>732</v>
      </c>
      <c r="D33" s="36" t="s">
        <v>2952</v>
      </c>
      <c r="E33" s="36">
        <v>358</v>
      </c>
      <c r="F33" s="28">
        <v>43434</v>
      </c>
      <c r="G33" s="256" t="s">
        <v>2950</v>
      </c>
    </row>
    <row r="34" spans="1:7" x14ac:dyDescent="0.25">
      <c r="A34" s="158">
        <v>33</v>
      </c>
      <c r="B34" s="158" t="s">
        <v>3202</v>
      </c>
      <c r="C34" s="225">
        <v>621</v>
      </c>
      <c r="D34" s="36" t="s">
        <v>2952</v>
      </c>
      <c r="E34" s="36">
        <v>368</v>
      </c>
      <c r="F34" s="28">
        <v>43448</v>
      </c>
      <c r="G34" s="256" t="s">
        <v>2950</v>
      </c>
    </row>
    <row r="35" spans="1:7" x14ac:dyDescent="0.25">
      <c r="A35" s="158">
        <v>34</v>
      </c>
      <c r="B35" s="158" t="s">
        <v>3203</v>
      </c>
      <c r="C35" s="225">
        <v>422</v>
      </c>
      <c r="D35" s="36" t="s">
        <v>3204</v>
      </c>
      <c r="E35" s="36">
        <v>366</v>
      </c>
      <c r="F35" s="28">
        <v>43448</v>
      </c>
      <c r="G35" s="234" t="s">
        <v>2843</v>
      </c>
    </row>
    <row r="36" spans="1:7" x14ac:dyDescent="0.25">
      <c r="A36" s="158">
        <v>35</v>
      </c>
      <c r="B36" s="158" t="s">
        <v>3240</v>
      </c>
      <c r="C36" s="225">
        <v>621</v>
      </c>
      <c r="D36" s="36" t="s">
        <v>2952</v>
      </c>
      <c r="E36" s="36">
        <v>27</v>
      </c>
      <c r="F36" s="28">
        <v>43487</v>
      </c>
      <c r="G36" s="225" t="s">
        <v>2950</v>
      </c>
    </row>
    <row r="37" spans="1:7" x14ac:dyDescent="0.25">
      <c r="A37" s="158">
        <v>36</v>
      </c>
      <c r="B37" s="158" t="s">
        <v>284</v>
      </c>
      <c r="C37" s="225">
        <v>121</v>
      </c>
      <c r="D37" s="36" t="s">
        <v>2952</v>
      </c>
      <c r="E37" s="36">
        <v>374</v>
      </c>
      <c r="F37" s="28">
        <v>43455</v>
      </c>
      <c r="G37" s="225" t="s">
        <v>2950</v>
      </c>
    </row>
    <row r="38" spans="1:7" x14ac:dyDescent="0.25">
      <c r="A38" s="158">
        <v>37</v>
      </c>
      <c r="B38" s="158" t="s">
        <v>192</v>
      </c>
      <c r="C38" s="225">
        <v>131</v>
      </c>
      <c r="D38" s="36" t="s">
        <v>3214</v>
      </c>
      <c r="E38" s="36">
        <v>376</v>
      </c>
      <c r="F38" s="28">
        <v>43459</v>
      </c>
      <c r="G38" s="225" t="s">
        <v>2950</v>
      </c>
    </row>
    <row r="39" spans="1:7" x14ac:dyDescent="0.25">
      <c r="A39" s="158">
        <v>38</v>
      </c>
      <c r="B39" s="158" t="s">
        <v>3258</v>
      </c>
      <c r="C39" s="225">
        <v>131</v>
      </c>
      <c r="D39" s="36" t="s">
        <v>2952</v>
      </c>
      <c r="E39" s="36">
        <v>40</v>
      </c>
      <c r="F39" s="28">
        <v>43503</v>
      </c>
      <c r="G39" s="225" t="s">
        <v>2950</v>
      </c>
    </row>
    <row r="40" spans="1:7" x14ac:dyDescent="0.25">
      <c r="A40" s="158">
        <v>39</v>
      </c>
      <c r="B40" s="158" t="s">
        <v>3267</v>
      </c>
      <c r="C40" s="225">
        <v>621</v>
      </c>
      <c r="D40" s="36" t="s">
        <v>2952</v>
      </c>
      <c r="E40" s="36">
        <v>49</v>
      </c>
      <c r="F40" s="28">
        <v>43509</v>
      </c>
      <c r="G40" s="234" t="s">
        <v>2843</v>
      </c>
    </row>
    <row r="41" spans="1:7" x14ac:dyDescent="0.25">
      <c r="A41" s="158">
        <v>40</v>
      </c>
      <c r="B41" s="158" t="s">
        <v>3271</v>
      </c>
      <c r="C41" s="225">
        <v>621</v>
      </c>
      <c r="D41" s="36" t="s">
        <v>2952</v>
      </c>
      <c r="E41" s="36">
        <v>54</v>
      </c>
      <c r="F41" s="28">
        <v>43511</v>
      </c>
      <c r="G41" s="225" t="s">
        <v>2950</v>
      </c>
    </row>
    <row r="42" spans="1:7" x14ac:dyDescent="0.25">
      <c r="A42" s="158">
        <v>41</v>
      </c>
      <c r="B42" s="6" t="s">
        <v>3290</v>
      </c>
      <c r="C42" s="122" t="s">
        <v>3291</v>
      </c>
      <c r="D42" s="122" t="s">
        <v>2952</v>
      </c>
      <c r="E42" s="122">
        <v>65</v>
      </c>
      <c r="F42" s="9">
        <v>43523</v>
      </c>
      <c r="G42" s="282" t="s">
        <v>2843</v>
      </c>
    </row>
    <row r="43" spans="1:7" x14ac:dyDescent="0.25">
      <c r="A43" s="158">
        <v>42</v>
      </c>
      <c r="B43" s="6" t="s">
        <v>3354</v>
      </c>
      <c r="C43" s="122">
        <v>811</v>
      </c>
      <c r="D43" s="122" t="s">
        <v>3299</v>
      </c>
      <c r="E43" s="122">
        <v>66</v>
      </c>
      <c r="F43" s="283">
        <v>43525</v>
      </c>
      <c r="G43" s="282" t="s">
        <v>2843</v>
      </c>
    </row>
    <row r="44" spans="1:7" x14ac:dyDescent="0.25">
      <c r="A44" s="285">
        <v>43</v>
      </c>
      <c r="B44" s="51" t="s">
        <v>3305</v>
      </c>
      <c r="C44" s="123">
        <v>321</v>
      </c>
      <c r="D44" s="123" t="s">
        <v>3299</v>
      </c>
      <c r="E44" s="123">
        <v>74</v>
      </c>
      <c r="F44" s="124">
        <v>43542</v>
      </c>
      <c r="G44" s="123" t="s">
        <v>2950</v>
      </c>
    </row>
    <row r="45" spans="1:7" x14ac:dyDescent="0.25">
      <c r="A45" s="286">
        <v>44</v>
      </c>
      <c r="B45" s="65" t="s">
        <v>3309</v>
      </c>
      <c r="C45" s="287" t="s">
        <v>1396</v>
      </c>
      <c r="D45" s="287" t="s">
        <v>3310</v>
      </c>
      <c r="E45" s="287">
        <v>80</v>
      </c>
      <c r="F45" s="288">
        <v>43556</v>
      </c>
      <c r="G45" s="289" t="s">
        <v>2843</v>
      </c>
    </row>
    <row r="46" spans="1:7" x14ac:dyDescent="0.25">
      <c r="A46" s="285">
        <v>45</v>
      </c>
      <c r="B46" s="51" t="s">
        <v>3320</v>
      </c>
      <c r="C46" s="123">
        <v>21</v>
      </c>
      <c r="D46" s="123" t="s">
        <v>3299</v>
      </c>
      <c r="E46" s="123">
        <v>90</v>
      </c>
      <c r="F46" s="124">
        <v>43572</v>
      </c>
      <c r="G46" s="123" t="s">
        <v>2950</v>
      </c>
    </row>
    <row r="47" spans="1:7" x14ac:dyDescent="0.25">
      <c r="A47" s="285">
        <v>46</v>
      </c>
      <c r="B47" s="51" t="s">
        <v>1281</v>
      </c>
      <c r="C47" s="123">
        <v>831</v>
      </c>
      <c r="D47" s="123" t="s">
        <v>3323</v>
      </c>
      <c r="E47" s="123">
        <v>93</v>
      </c>
      <c r="F47" s="124">
        <v>43577</v>
      </c>
      <c r="G47" s="123" t="s">
        <v>2950</v>
      </c>
    </row>
    <row r="48" spans="1:7" x14ac:dyDescent="0.25">
      <c r="A48" s="285">
        <v>47</v>
      </c>
      <c r="B48" s="51" t="s">
        <v>887</v>
      </c>
      <c r="C48" s="123">
        <v>741</v>
      </c>
      <c r="D48" s="123" t="s">
        <v>3299</v>
      </c>
      <c r="E48" s="123">
        <v>95</v>
      </c>
      <c r="F48" s="124">
        <v>43581</v>
      </c>
      <c r="G48" s="123" t="s">
        <v>2950</v>
      </c>
    </row>
    <row r="49" spans="1:7" x14ac:dyDescent="0.25">
      <c r="A49" s="285">
        <v>48</v>
      </c>
      <c r="B49" s="8" t="s">
        <v>1250</v>
      </c>
      <c r="C49" s="123">
        <v>131</v>
      </c>
      <c r="D49" s="123" t="s">
        <v>2952</v>
      </c>
      <c r="E49" s="123">
        <v>96</v>
      </c>
      <c r="F49" s="124">
        <v>43581</v>
      </c>
      <c r="G49" s="123" t="s">
        <v>2950</v>
      </c>
    </row>
    <row r="50" spans="1:7" x14ac:dyDescent="0.25">
      <c r="A50" s="285">
        <v>49</v>
      </c>
      <c r="B50" s="51" t="s">
        <v>205</v>
      </c>
      <c r="C50" s="123">
        <v>131</v>
      </c>
      <c r="D50" s="123" t="s">
        <v>3299</v>
      </c>
      <c r="E50" s="123">
        <v>99</v>
      </c>
      <c r="F50" s="124">
        <v>43226</v>
      </c>
      <c r="G50" s="123" t="s">
        <v>2950</v>
      </c>
    </row>
    <row r="51" spans="1:7" x14ac:dyDescent="0.25">
      <c r="A51" s="285">
        <v>50</v>
      </c>
      <c r="B51" s="51" t="s">
        <v>3329</v>
      </c>
      <c r="C51" s="123">
        <v>821</v>
      </c>
      <c r="D51" s="123" t="s">
        <v>3299</v>
      </c>
      <c r="E51" s="123">
        <v>100</v>
      </c>
      <c r="F51" s="124">
        <v>43591</v>
      </c>
      <c r="G51" s="123" t="s">
        <v>2950</v>
      </c>
    </row>
    <row r="52" spans="1:7" x14ac:dyDescent="0.25">
      <c r="A52" s="285">
        <v>51</v>
      </c>
      <c r="B52" s="51" t="s">
        <v>581</v>
      </c>
      <c r="C52" s="123">
        <v>732</v>
      </c>
      <c r="D52" s="123" t="s">
        <v>3299</v>
      </c>
      <c r="E52" s="123">
        <v>102</v>
      </c>
      <c r="F52" s="124">
        <v>43598</v>
      </c>
      <c r="G52" s="123" t="s">
        <v>2950</v>
      </c>
    </row>
    <row r="53" spans="1:7" x14ac:dyDescent="0.25">
      <c r="A53" s="285">
        <v>52</v>
      </c>
      <c r="B53" s="51" t="s">
        <v>327</v>
      </c>
      <c r="C53" s="123">
        <v>931</v>
      </c>
      <c r="D53" s="123" t="s">
        <v>3299</v>
      </c>
      <c r="E53" s="123">
        <v>104</v>
      </c>
      <c r="F53" s="124">
        <v>43600</v>
      </c>
      <c r="G53" s="123" t="s">
        <v>2950</v>
      </c>
    </row>
    <row r="54" spans="1:7" x14ac:dyDescent="0.25">
      <c r="A54" s="285">
        <v>53</v>
      </c>
      <c r="B54" s="51" t="s">
        <v>498</v>
      </c>
      <c r="C54" s="123">
        <v>541</v>
      </c>
      <c r="D54" s="123" t="s">
        <v>3299</v>
      </c>
      <c r="E54" s="123">
        <v>106</v>
      </c>
      <c r="F54" s="124">
        <v>43600</v>
      </c>
      <c r="G54" s="123" t="s">
        <v>2950</v>
      </c>
    </row>
    <row r="55" spans="1:7" x14ac:dyDescent="0.25">
      <c r="A55" s="285">
        <v>54</v>
      </c>
      <c r="B55" s="51" t="s">
        <v>3340</v>
      </c>
      <c r="C55" s="123">
        <v>521</v>
      </c>
      <c r="D55" s="123" t="s">
        <v>3299</v>
      </c>
      <c r="E55" s="123">
        <v>119</v>
      </c>
      <c r="F55" s="124">
        <v>43613</v>
      </c>
      <c r="G55" s="123" t="s">
        <v>2950</v>
      </c>
    </row>
    <row r="56" spans="1:7" x14ac:dyDescent="0.25">
      <c r="A56" s="286">
        <v>55</v>
      </c>
      <c r="B56" s="65" t="s">
        <v>1323</v>
      </c>
      <c r="C56" s="287" t="s">
        <v>1305</v>
      </c>
      <c r="D56" s="287" t="s">
        <v>3353</v>
      </c>
      <c r="E56" s="287">
        <v>135</v>
      </c>
      <c r="F56" s="288">
        <v>43636</v>
      </c>
      <c r="G56" s="289" t="s">
        <v>2843</v>
      </c>
    </row>
    <row r="57" spans="1:7" x14ac:dyDescent="0.25">
      <c r="A57" s="285">
        <v>56</v>
      </c>
      <c r="B57" s="8" t="s">
        <v>3355</v>
      </c>
      <c r="C57" s="290" t="s">
        <v>3356</v>
      </c>
      <c r="D57" s="123" t="s">
        <v>3357</v>
      </c>
      <c r="E57" s="123">
        <v>280</v>
      </c>
      <c r="F57" s="124">
        <v>43374</v>
      </c>
      <c r="G57" s="123" t="s">
        <v>2950</v>
      </c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  <row r="65" spans="1:7" x14ac:dyDescent="0.25">
      <c r="A65" s="5"/>
      <c r="B65" s="5"/>
      <c r="C65" s="5"/>
      <c r="D65" s="5"/>
      <c r="E65" s="5"/>
      <c r="F65" s="5"/>
      <c r="G65" s="5"/>
    </row>
    <row r="66" spans="1:7" x14ac:dyDescent="0.25">
      <c r="A66" s="5"/>
      <c r="B66" s="5"/>
      <c r="C66" s="5"/>
      <c r="D66" s="5"/>
      <c r="E66" s="5"/>
      <c r="F66" s="5"/>
      <c r="G66" s="5"/>
    </row>
    <row r="67" spans="1:7" x14ac:dyDescent="0.25">
      <c r="A67" s="5"/>
      <c r="B67" s="5"/>
      <c r="C67" s="5"/>
      <c r="D67" s="5"/>
      <c r="E67" s="5"/>
      <c r="F67" s="5"/>
      <c r="G67" s="5"/>
    </row>
    <row r="68" spans="1:7" x14ac:dyDescent="0.25">
      <c r="A68" s="5"/>
      <c r="B68" s="5"/>
      <c r="C68" s="5"/>
      <c r="D68" s="5"/>
      <c r="E68" s="5"/>
      <c r="F68" s="5"/>
      <c r="G68" s="5"/>
    </row>
    <row r="69" spans="1:7" x14ac:dyDescent="0.25">
      <c r="A69" s="5"/>
      <c r="B69" s="5"/>
      <c r="C69" s="5"/>
      <c r="D69" s="5"/>
      <c r="E69" s="5"/>
      <c r="F69" s="5"/>
      <c r="G69" s="5"/>
    </row>
    <row r="70" spans="1:7" x14ac:dyDescent="0.25">
      <c r="A70" s="5"/>
      <c r="B70" s="5"/>
      <c r="C70" s="5"/>
      <c r="D70" s="5"/>
      <c r="E70" s="5"/>
      <c r="F70" s="5"/>
      <c r="G70" s="5"/>
    </row>
    <row r="71" spans="1:7" x14ac:dyDescent="0.25">
      <c r="A71" s="5"/>
      <c r="B71" s="5"/>
      <c r="C71" s="5"/>
      <c r="D71" s="5"/>
      <c r="E71" s="5"/>
      <c r="F71" s="5"/>
      <c r="G71" s="5"/>
    </row>
    <row r="72" spans="1:7" x14ac:dyDescent="0.25">
      <c r="A72" s="5"/>
      <c r="B72" s="5"/>
      <c r="C72" s="5"/>
      <c r="D72" s="5"/>
      <c r="E72" s="5"/>
      <c r="F72" s="5"/>
      <c r="G72" s="5"/>
    </row>
    <row r="73" spans="1:7" x14ac:dyDescent="0.25">
      <c r="A73" s="5"/>
      <c r="B73" s="5"/>
      <c r="C73" s="5"/>
      <c r="D73" s="5"/>
      <c r="E73" s="5"/>
      <c r="F73" s="5"/>
      <c r="G73" s="5"/>
    </row>
    <row r="74" spans="1:7" x14ac:dyDescent="0.25">
      <c r="A74" s="5"/>
      <c r="B74" s="5"/>
      <c r="C74" s="5"/>
      <c r="D74" s="5"/>
      <c r="E74" s="5"/>
      <c r="F74" s="5"/>
      <c r="G74" s="5"/>
    </row>
    <row r="75" spans="1:7" x14ac:dyDescent="0.25">
      <c r="A75" s="5"/>
      <c r="B75" s="5"/>
      <c r="C75" s="5"/>
      <c r="D75" s="5"/>
      <c r="E75" s="5"/>
      <c r="F75" s="5"/>
      <c r="G75" s="5"/>
    </row>
    <row r="76" spans="1:7" x14ac:dyDescent="0.25">
      <c r="A76" s="5"/>
      <c r="B76" s="5"/>
      <c r="C76" s="5"/>
      <c r="D76" s="5"/>
      <c r="E76" s="5"/>
      <c r="F76" s="5"/>
      <c r="G76" s="5"/>
    </row>
    <row r="77" spans="1:7" x14ac:dyDescent="0.25">
      <c r="A77" s="5"/>
      <c r="B77" s="5"/>
      <c r="C77" s="5"/>
      <c r="D77" s="5"/>
      <c r="E77" s="5"/>
      <c r="F77" s="5"/>
      <c r="G77" s="5"/>
    </row>
    <row r="78" spans="1:7" x14ac:dyDescent="0.25">
      <c r="A78" s="5"/>
      <c r="B78" s="5"/>
      <c r="C78" s="5"/>
      <c r="D78" s="5"/>
      <c r="E78" s="5"/>
      <c r="F78" s="5"/>
      <c r="G78" s="5"/>
    </row>
    <row r="79" spans="1:7" x14ac:dyDescent="0.25">
      <c r="A79" s="5"/>
      <c r="B79" s="5"/>
      <c r="C79" s="5"/>
      <c r="D79" s="5"/>
      <c r="E79" s="5"/>
      <c r="F79" s="5"/>
      <c r="G79" s="5"/>
    </row>
    <row r="80" spans="1:7" x14ac:dyDescent="0.25">
      <c r="A80" s="5"/>
      <c r="B80" s="5"/>
      <c r="C80" s="5"/>
      <c r="D80" s="5"/>
      <c r="E80" s="5"/>
      <c r="F80" s="5"/>
      <c r="G80" s="5"/>
    </row>
    <row r="81" spans="1:7" x14ac:dyDescent="0.25">
      <c r="A81" s="5"/>
      <c r="B81" s="5"/>
      <c r="C81" s="5"/>
      <c r="D81" s="5"/>
      <c r="E81" s="5"/>
      <c r="F81" s="5"/>
      <c r="G81" s="5"/>
    </row>
    <row r="82" spans="1:7" x14ac:dyDescent="0.25">
      <c r="A82" s="5"/>
      <c r="B82" s="5"/>
      <c r="C82" s="5"/>
      <c r="D82" s="5"/>
      <c r="E82" s="5"/>
      <c r="F82" s="5"/>
      <c r="G82" s="5"/>
    </row>
    <row r="83" spans="1:7" x14ac:dyDescent="0.25">
      <c r="A83" s="5"/>
      <c r="B83" s="5"/>
      <c r="C83" s="5"/>
      <c r="D83" s="5"/>
      <c r="E83" s="5"/>
      <c r="F83" s="5"/>
      <c r="G83" s="5"/>
    </row>
  </sheetData>
  <pageMargins left="0.7" right="0.7" top="0.75" bottom="0.75" header="0.3" footer="0.3"/>
  <pageSetup paperSize="9" scale="41" fitToHeight="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X248"/>
  <sheetViews>
    <sheetView zoomScaleNormal="100" workbookViewId="0">
      <pane ySplit="1" topLeftCell="A137" activePane="bottomLeft" state="frozen"/>
      <selection pane="bottomLeft" activeCell="M103" sqref="M10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4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4" x14ac:dyDescent="0.25">
      <c r="A2" t="s">
        <v>2183</v>
      </c>
      <c r="E2" s="273"/>
      <c r="F2" s="77" t="s">
        <v>1759</v>
      </c>
      <c r="N2" s="220"/>
    </row>
    <row r="3" spans="1:14" x14ac:dyDescent="0.25">
      <c r="A3" s="24">
        <v>111</v>
      </c>
      <c r="B3" s="274">
        <v>3</v>
      </c>
      <c r="C3" s="274">
        <v>25</v>
      </c>
      <c r="D3" s="271">
        <v>0</v>
      </c>
      <c r="E3" s="3" t="s">
        <v>3296</v>
      </c>
      <c r="F3" s="77">
        <f>C3+C9+C20+C30+C35+C40+C45+C50+C56+C65+C76+C85+C90</f>
        <v>325</v>
      </c>
      <c r="G3" s="24">
        <f>C5+C12+C23+C31+C36+C41+C46+C57+C68+C69+C78+C79+C87+C93</f>
        <v>301</v>
      </c>
      <c r="H3" s="24">
        <f>C6+C15+C26+C32+C37+C42+C47+C52+C58+C71+C72+C80+C88+C95</f>
        <v>178</v>
      </c>
      <c r="I3" s="24">
        <f>C7+C33+C38+C43+C48+C53+C59+C73+C82+C89+C98+C99</f>
        <v>0</v>
      </c>
      <c r="J3" s="170">
        <f>F3+G3+H3+I3</f>
        <v>804</v>
      </c>
    </row>
    <row r="4" spans="1:14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4" x14ac:dyDescent="0.25">
      <c r="A5" s="5">
        <v>121</v>
      </c>
      <c r="B5" s="271"/>
      <c r="C5" s="274">
        <v>23</v>
      </c>
      <c r="D5" s="271">
        <v>1</v>
      </c>
      <c r="E5" s="5"/>
      <c r="F5" s="5" t="s">
        <v>1770</v>
      </c>
      <c r="G5" s="5"/>
      <c r="H5" s="5"/>
      <c r="I5" s="5"/>
      <c r="J5" s="5"/>
    </row>
    <row r="6" spans="1:14" x14ac:dyDescent="0.25">
      <c r="A6" s="5">
        <v>131</v>
      </c>
      <c r="B6" s="271"/>
      <c r="C6" s="271">
        <v>19</v>
      </c>
      <c r="D6" s="271">
        <v>5</v>
      </c>
      <c r="E6" s="5"/>
      <c r="F6" s="5">
        <f>B3+B9+B10+B11+B21+B22+B20+B30+B35+B40+B45+B50+B56+B65+B66+B67+B76+B77+B85+B90+B91+B86+B4+B92</f>
        <v>144</v>
      </c>
      <c r="G6" s="5">
        <f>B5+B12+B13+B14+B23+B24+B25+B31+B36+B41+B46+B51+B57+B68+B69+B70+B78+B87+B93+B94</f>
        <v>59</v>
      </c>
      <c r="H6" s="5">
        <f>B6+B15+B16+B17+B26+B27+B28+B32+B37+B42+B47+B52+B58+B71+B72+B80+B81+B88+B95+B96</f>
        <v>19</v>
      </c>
      <c r="I6" s="5">
        <f>B7+B33+B38+B43+B48+B53+B59+B73+B82+B83+B89+B98+B99+B100</f>
        <v>0</v>
      </c>
      <c r="J6" s="94">
        <f>SUM(F6+G6+H6+I6)</f>
        <v>222</v>
      </c>
    </row>
    <row r="7" spans="1:14" x14ac:dyDescent="0.25">
      <c r="A7" s="5">
        <v>141</v>
      </c>
      <c r="B7" s="271">
        <v>0</v>
      </c>
      <c r="C7" s="271">
        <v>0</v>
      </c>
      <c r="D7" s="271">
        <v>1</v>
      </c>
      <c r="E7" s="5"/>
      <c r="F7" s="5"/>
      <c r="G7" s="5"/>
      <c r="H7" s="5"/>
      <c r="I7" s="5"/>
      <c r="J7" s="5"/>
    </row>
    <row r="8" spans="1:14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4" x14ac:dyDescent="0.25">
      <c r="A9" s="5">
        <v>211</v>
      </c>
      <c r="B9" s="271">
        <v>3</v>
      </c>
      <c r="C9" s="271">
        <v>25</v>
      </c>
      <c r="D9" s="271"/>
      <c r="E9" s="5"/>
      <c r="F9" s="5">
        <f>D3+D9+D10+D11+D20+D21+D22+D30+D35+D40+D45+D50+D56+D65+D66+D67+D76+D77+D85+D86+D90+D91</f>
        <v>6</v>
      </c>
      <c r="G9" s="5">
        <f>D5+D12+D13+D14+D23+D24+D31+D36+D41+D46+D51+D57+D68+D69+D70+D78+D79+D87+D93+D94</f>
        <v>23</v>
      </c>
      <c r="H9" s="5">
        <f>D6+D15+D16+D17+D26+D27+D28+D32+D37+D42+D47+D52+D58+D71+D72+D80+D81+D88+D95+D96</f>
        <v>18</v>
      </c>
      <c r="I9" s="5">
        <f>D7+D33+D38+D43+D48+D53+D59+D73+D82+D83+D89+D98+D99+D100</f>
        <v>6</v>
      </c>
      <c r="J9" s="94">
        <f>SUM(F9+G9+H9+I9)</f>
        <v>53</v>
      </c>
    </row>
    <row r="10" spans="1:14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1079</v>
      </c>
      <c r="M10" s="220"/>
    </row>
    <row r="11" spans="1:14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4" x14ac:dyDescent="0.25">
      <c r="A12" s="5">
        <v>221</v>
      </c>
      <c r="B12" s="271">
        <v>1</v>
      </c>
      <c r="C12" s="271">
        <v>23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4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</row>
    <row r="14" spans="1:14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4" x14ac:dyDescent="0.25">
      <c r="A15" s="263" t="s">
        <v>2893</v>
      </c>
      <c r="B15" s="271">
        <v>0</v>
      </c>
      <c r="C15" s="271">
        <v>0</v>
      </c>
      <c r="D15" s="271">
        <v>1</v>
      </c>
      <c r="E15" s="5"/>
      <c r="F15" s="5">
        <f>SUM(F3+F6+F9)</f>
        <v>475</v>
      </c>
      <c r="G15" s="5">
        <f>SUM(G3+G6+G9)</f>
        <v>383</v>
      </c>
      <c r="H15" s="5">
        <f>SUM(H3+H6+H9)</f>
        <v>215</v>
      </c>
      <c r="I15" s="5">
        <f>SUM(I3+I6+I9)</f>
        <v>6</v>
      </c>
      <c r="J15" s="94">
        <f>SUM(F15+G15+H15+I15)</f>
        <v>1079</v>
      </c>
      <c r="N15" s="220"/>
    </row>
    <row r="16" spans="1:14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</row>
    <row r="20" spans="1:14" x14ac:dyDescent="0.25">
      <c r="A20" s="5">
        <v>411</v>
      </c>
      <c r="B20" s="271">
        <v>5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26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12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/>
      <c r="C23" s="271">
        <v>24</v>
      </c>
      <c r="D23" s="271">
        <v>1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22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/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0</v>
      </c>
      <c r="D26" s="271"/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/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2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0</v>
      </c>
      <c r="C31" s="271">
        <v>17</v>
      </c>
      <c r="D31" s="271">
        <v>4</v>
      </c>
      <c r="E31" s="135" t="s">
        <v>2839</v>
      </c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20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</row>
    <row r="35" spans="1:15" x14ac:dyDescent="0.25">
      <c r="A35" s="24">
        <v>511</v>
      </c>
      <c r="B35" s="274">
        <v>0</v>
      </c>
      <c r="C35" s="274">
        <v>24</v>
      </c>
      <c r="D35" s="271">
        <v>1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18</v>
      </c>
      <c r="D36" s="271">
        <v>4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14</v>
      </c>
      <c r="D37" s="271">
        <v>1</v>
      </c>
      <c r="E37" s="108"/>
      <c r="F37" s="108"/>
      <c r="G37" s="108"/>
      <c r="H37" s="108"/>
      <c r="I37" s="108"/>
      <c r="J37" s="108"/>
      <c r="O37" s="220"/>
    </row>
    <row r="38" spans="1:15" x14ac:dyDescent="0.25">
      <c r="A38" s="108">
        <v>541</v>
      </c>
      <c r="B38" s="275"/>
      <c r="C38" s="271">
        <v>0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</row>
    <row r="41" spans="1:15" x14ac:dyDescent="0.25">
      <c r="A41" s="108" t="s">
        <v>2988</v>
      </c>
      <c r="B41" s="275">
        <v>7</v>
      </c>
      <c r="C41" s="275">
        <v>15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/>
      <c r="C42" s="275"/>
      <c r="D42" s="275"/>
      <c r="E42" s="260"/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</row>
    <row r="46" spans="1:15" x14ac:dyDescent="0.25">
      <c r="A46" s="108" t="s">
        <v>2991</v>
      </c>
      <c r="B46" s="271"/>
      <c r="C46" s="271">
        <v>19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/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s="220"/>
      <c r="S50" s="220"/>
    </row>
    <row r="51" spans="1:19" x14ac:dyDescent="0.25">
      <c r="A51" s="5" t="s">
        <v>2995</v>
      </c>
      <c r="B51" s="271"/>
      <c r="C51" s="271"/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</row>
    <row r="55" spans="1:19" x14ac:dyDescent="0.25">
      <c r="A55" s="5" t="s">
        <v>2186</v>
      </c>
      <c r="B55" s="271"/>
      <c r="C55" s="271"/>
      <c r="D55" s="271"/>
      <c r="E55" s="97" t="s">
        <v>235</v>
      </c>
      <c r="F55" s="5"/>
      <c r="G55" s="5"/>
      <c r="H55" s="5"/>
      <c r="I55" s="5"/>
      <c r="J55" s="5"/>
    </row>
    <row r="56" spans="1:19" ht="13.9" customHeight="1" x14ac:dyDescent="0.25">
      <c r="A56" s="218" t="s">
        <v>2489</v>
      </c>
      <c r="B56" s="271">
        <v>4</v>
      </c>
      <c r="C56" s="271">
        <v>26</v>
      </c>
      <c r="D56" s="271">
        <v>0</v>
      </c>
      <c r="E56" s="3"/>
      <c r="F56" s="5"/>
      <c r="G56" s="5"/>
      <c r="H56" s="5"/>
      <c r="I56" s="5"/>
      <c r="J56" s="5"/>
    </row>
    <row r="57" spans="1:19" x14ac:dyDescent="0.25">
      <c r="A57" s="218" t="s">
        <v>2490</v>
      </c>
      <c r="B57" s="271">
        <v>1</v>
      </c>
      <c r="C57" s="274">
        <v>21</v>
      </c>
      <c r="D57" s="271">
        <v>2</v>
      </c>
      <c r="E57" s="5"/>
      <c r="F57" s="5"/>
      <c r="G57" s="5"/>
      <c r="H57" s="5"/>
      <c r="I57" s="5"/>
      <c r="J57" s="94"/>
    </row>
    <row r="58" spans="1:19" x14ac:dyDescent="0.25">
      <c r="A58" s="218" t="s">
        <v>100</v>
      </c>
      <c r="B58" s="271"/>
      <c r="C58" s="271">
        <v>21</v>
      </c>
      <c r="D58" s="271">
        <v>1</v>
      </c>
      <c r="E58" s="5"/>
      <c r="F58" s="5"/>
      <c r="G58" s="5"/>
      <c r="H58" s="5"/>
      <c r="I58" s="5"/>
      <c r="J58" s="5"/>
    </row>
    <row r="59" spans="1:19" x14ac:dyDescent="0.25">
      <c r="A59" s="218" t="s">
        <v>2491</v>
      </c>
      <c r="B59" s="271"/>
      <c r="C59" s="271">
        <v>0</v>
      </c>
      <c r="D59" s="271"/>
      <c r="E59" s="5"/>
      <c r="F59" s="5"/>
      <c r="G59" s="5"/>
      <c r="H59" s="5"/>
      <c r="I59" s="5"/>
      <c r="J59" s="94"/>
    </row>
    <row r="60" spans="1:19" x14ac:dyDescent="0.25">
      <c r="A60" s="5"/>
      <c r="B60" s="271"/>
      <c r="C60" s="271"/>
      <c r="D60" s="271"/>
      <c r="E60" s="5"/>
      <c r="F60" s="5"/>
      <c r="G60" s="5"/>
      <c r="H60" s="5"/>
      <c r="I60" s="5"/>
      <c r="J60" s="5"/>
    </row>
    <row r="61" spans="1:19" x14ac:dyDescent="0.25">
      <c r="A61" s="5"/>
      <c r="B61" s="271"/>
      <c r="C61" s="271"/>
      <c r="D61" s="271"/>
      <c r="E61" s="5"/>
      <c r="F61" s="5"/>
      <c r="G61" s="5"/>
      <c r="H61" s="5"/>
      <c r="I61" s="5"/>
      <c r="J61" s="94"/>
    </row>
    <row r="62" spans="1:19" x14ac:dyDescent="0.25">
      <c r="A62" s="5"/>
      <c r="B62" s="271"/>
      <c r="C62" s="271"/>
      <c r="D62" s="271"/>
      <c r="E62" s="5"/>
      <c r="F62" s="5"/>
      <c r="G62" s="5"/>
      <c r="H62" s="5"/>
      <c r="I62" s="5"/>
      <c r="J62" s="5"/>
    </row>
    <row r="63" spans="1:19" x14ac:dyDescent="0.25">
      <c r="A63" s="5"/>
      <c r="B63" s="271"/>
      <c r="C63" s="271"/>
      <c r="D63" s="271"/>
      <c r="E63" s="5"/>
      <c r="F63" s="5"/>
      <c r="G63" s="5"/>
      <c r="H63" s="5"/>
      <c r="I63" s="5"/>
      <c r="J63" s="94"/>
    </row>
    <row r="64" spans="1:19" x14ac:dyDescent="0.25">
      <c r="A64" s="5" t="s">
        <v>2187</v>
      </c>
      <c r="B64" s="271"/>
      <c r="C64" s="271"/>
      <c r="D64" s="271"/>
      <c r="E64" s="5"/>
      <c r="F64" s="5"/>
      <c r="G64" s="5"/>
      <c r="H64" s="5"/>
      <c r="I64" s="5"/>
      <c r="J64" s="94"/>
    </row>
    <row r="65" spans="1:10" x14ac:dyDescent="0.25">
      <c r="A65" s="5">
        <v>711</v>
      </c>
      <c r="B65" s="271"/>
      <c r="C65" s="271">
        <v>25</v>
      </c>
      <c r="D65" s="271">
        <v>0</v>
      </c>
      <c r="E65" s="5"/>
      <c r="F65" s="5"/>
      <c r="G65" s="5"/>
      <c r="H65" s="5"/>
      <c r="I65" s="5"/>
      <c r="J65" s="5"/>
    </row>
    <row r="66" spans="1:10" x14ac:dyDescent="0.25">
      <c r="A66" s="5">
        <v>712</v>
      </c>
      <c r="B66" s="271">
        <v>14</v>
      </c>
      <c r="C66" s="271"/>
      <c r="D66" s="271">
        <v>1</v>
      </c>
      <c r="E66" s="135" t="s">
        <v>2843</v>
      </c>
      <c r="F66" s="5"/>
      <c r="G66" s="5"/>
      <c r="H66" s="5"/>
      <c r="I66" s="5"/>
      <c r="J66" s="5"/>
    </row>
    <row r="67" spans="1:10" x14ac:dyDescent="0.25">
      <c r="A67" s="263" t="s">
        <v>2894</v>
      </c>
      <c r="B67" s="271">
        <v>0</v>
      </c>
      <c r="C67" s="271"/>
      <c r="D67" s="271"/>
      <c r="E67" s="5"/>
      <c r="F67" s="5"/>
      <c r="G67" s="5"/>
      <c r="H67" s="5"/>
      <c r="I67" s="5"/>
      <c r="J67" s="5"/>
    </row>
    <row r="68" spans="1:10" x14ac:dyDescent="0.25">
      <c r="A68" s="5">
        <v>721</v>
      </c>
      <c r="B68" s="271"/>
      <c r="C68" s="271">
        <v>24</v>
      </c>
      <c r="D68" s="271">
        <v>0</v>
      </c>
      <c r="E68" s="254"/>
      <c r="F68" s="5"/>
      <c r="G68" s="5"/>
      <c r="H68" s="5"/>
      <c r="I68" s="5"/>
      <c r="J68" s="94"/>
    </row>
    <row r="69" spans="1:10" x14ac:dyDescent="0.25">
      <c r="A69" s="5">
        <v>722</v>
      </c>
      <c r="B69" s="271"/>
      <c r="C69" s="271">
        <v>24</v>
      </c>
      <c r="D69" s="271">
        <v>0</v>
      </c>
      <c r="E69" s="254"/>
      <c r="F69" s="5"/>
      <c r="G69" s="5"/>
      <c r="H69" s="5"/>
      <c r="I69" s="5"/>
      <c r="J69" s="5"/>
    </row>
    <row r="70" spans="1:10" x14ac:dyDescent="0.25">
      <c r="A70" s="263" t="s">
        <v>2882</v>
      </c>
      <c r="B70" s="271">
        <v>0</v>
      </c>
      <c r="C70" s="271"/>
      <c r="D70" s="271"/>
      <c r="E70" s="254"/>
      <c r="F70" s="5"/>
      <c r="G70" s="5"/>
      <c r="H70" s="5"/>
      <c r="I70" s="5"/>
      <c r="J70" s="5"/>
    </row>
    <row r="71" spans="1:10" x14ac:dyDescent="0.25">
      <c r="A71" s="5">
        <v>731</v>
      </c>
      <c r="B71" s="271">
        <v>1</v>
      </c>
      <c r="C71" s="271">
        <v>21</v>
      </c>
      <c r="D71" s="271">
        <v>0</v>
      </c>
      <c r="E71" s="5"/>
      <c r="F71" s="5"/>
      <c r="G71" s="5"/>
      <c r="H71" s="5"/>
      <c r="I71" s="5"/>
      <c r="J71" s="5"/>
    </row>
    <row r="72" spans="1:10" x14ac:dyDescent="0.25">
      <c r="A72" s="5">
        <v>732</v>
      </c>
      <c r="B72" s="271"/>
      <c r="C72" s="271">
        <v>21</v>
      </c>
      <c r="D72" s="271">
        <v>2</v>
      </c>
      <c r="E72" s="5"/>
      <c r="F72" s="5"/>
      <c r="G72" s="5"/>
      <c r="H72" s="5"/>
      <c r="I72" s="5"/>
      <c r="J72" s="5"/>
    </row>
    <row r="73" spans="1:10" x14ac:dyDescent="0.25">
      <c r="A73" s="5">
        <v>741</v>
      </c>
      <c r="B73" s="271">
        <v>0</v>
      </c>
      <c r="C73" s="271">
        <v>0</v>
      </c>
      <c r="D73" s="271">
        <v>1</v>
      </c>
      <c r="E73" s="5"/>
      <c r="F73" s="5"/>
      <c r="G73" s="5"/>
      <c r="H73" s="5"/>
      <c r="I73" s="5"/>
      <c r="J73" s="5"/>
    </row>
    <row r="74" spans="1:10" x14ac:dyDescent="0.25">
      <c r="A74" s="5"/>
      <c r="B74" s="271"/>
      <c r="C74" s="271"/>
      <c r="D74" s="271"/>
      <c r="E74" s="5"/>
      <c r="F74" s="5"/>
      <c r="G74" s="5"/>
      <c r="H74" s="5"/>
      <c r="I74" s="5"/>
      <c r="J74" s="5"/>
    </row>
    <row r="75" spans="1:10" x14ac:dyDescent="0.25">
      <c r="A75" s="5" t="s">
        <v>2188</v>
      </c>
      <c r="B75" s="271"/>
      <c r="C75" s="271"/>
      <c r="D75" s="271"/>
      <c r="E75" s="5"/>
      <c r="F75" s="5"/>
      <c r="G75" s="5"/>
      <c r="H75" s="5"/>
      <c r="I75" s="5"/>
      <c r="J75" s="5"/>
    </row>
    <row r="76" spans="1:10" x14ac:dyDescent="0.25">
      <c r="A76" s="5">
        <v>811</v>
      </c>
      <c r="B76" s="271">
        <v>1</v>
      </c>
      <c r="C76" s="271">
        <v>25</v>
      </c>
      <c r="D76" s="271">
        <v>2</v>
      </c>
      <c r="E76" s="5" t="s">
        <v>3297</v>
      </c>
      <c r="F76" s="5"/>
      <c r="G76" s="5"/>
      <c r="H76" s="5"/>
      <c r="I76" s="5"/>
      <c r="J76" s="5"/>
    </row>
    <row r="77" spans="1:10" x14ac:dyDescent="0.25">
      <c r="A77" s="263" t="s">
        <v>2881</v>
      </c>
      <c r="B77" s="271">
        <v>27</v>
      </c>
      <c r="C77" s="271"/>
      <c r="D77" s="271"/>
      <c r="E77" s="5"/>
      <c r="F77" s="5"/>
      <c r="G77" s="5"/>
      <c r="H77" s="5"/>
      <c r="I77" s="5"/>
      <c r="J77" s="5"/>
    </row>
    <row r="78" spans="1:10" x14ac:dyDescent="0.25">
      <c r="A78" s="5">
        <v>821</v>
      </c>
      <c r="B78" s="271">
        <v>0</v>
      </c>
      <c r="C78" s="271">
        <v>22</v>
      </c>
      <c r="D78" s="271">
        <v>3</v>
      </c>
      <c r="E78" s="5"/>
      <c r="F78" s="5"/>
      <c r="G78" s="5"/>
      <c r="H78" s="5"/>
      <c r="I78" s="5"/>
      <c r="J78" s="5"/>
    </row>
    <row r="79" spans="1:10" x14ac:dyDescent="0.25">
      <c r="A79" s="5">
        <v>822</v>
      </c>
      <c r="B79" s="271"/>
      <c r="C79" s="271">
        <v>24</v>
      </c>
      <c r="D79" s="271"/>
      <c r="E79" s="5"/>
      <c r="F79" s="5"/>
      <c r="G79" s="5"/>
      <c r="H79" s="5"/>
      <c r="I79" s="5"/>
      <c r="J79" s="5"/>
    </row>
    <row r="80" spans="1:10" x14ac:dyDescent="0.25">
      <c r="A80" s="5">
        <v>831</v>
      </c>
      <c r="B80" s="271"/>
      <c r="C80" s="271">
        <v>21</v>
      </c>
      <c r="D80" s="271">
        <v>2</v>
      </c>
      <c r="E80" s="5"/>
      <c r="F80" s="5"/>
      <c r="G80" s="5"/>
      <c r="H80" s="5"/>
      <c r="I80" s="5"/>
      <c r="J80" s="5"/>
    </row>
    <row r="81" spans="1:14" x14ac:dyDescent="0.25">
      <c r="A81" s="5">
        <v>832</v>
      </c>
      <c r="B81" s="271"/>
      <c r="C81" s="271"/>
      <c r="D81" s="271"/>
      <c r="E81" s="5"/>
      <c r="F81" s="5"/>
      <c r="G81" s="5"/>
      <c r="H81" s="5"/>
      <c r="I81" s="5"/>
      <c r="J81" s="5"/>
    </row>
    <row r="82" spans="1:14" x14ac:dyDescent="0.25">
      <c r="A82" s="5">
        <v>841</v>
      </c>
      <c r="B82" s="271">
        <v>0</v>
      </c>
      <c r="C82" s="271">
        <v>0</v>
      </c>
      <c r="D82" s="271">
        <v>1</v>
      </c>
      <c r="E82" s="135"/>
      <c r="F82" s="5"/>
      <c r="G82" s="5"/>
      <c r="H82" s="5"/>
      <c r="I82" s="5"/>
      <c r="J82" s="5"/>
    </row>
    <row r="83" spans="1:14" x14ac:dyDescent="0.25">
      <c r="A83" s="5">
        <v>842</v>
      </c>
      <c r="B83" s="271"/>
      <c r="C83" s="271"/>
      <c r="D83" s="271"/>
      <c r="E83" s="135"/>
      <c r="F83" s="5"/>
      <c r="G83" s="5"/>
      <c r="H83" s="5"/>
      <c r="I83" s="5"/>
      <c r="J83" s="5"/>
    </row>
    <row r="84" spans="1:14" x14ac:dyDescent="0.25">
      <c r="A84" s="5" t="s">
        <v>2189</v>
      </c>
      <c r="B84" s="271"/>
      <c r="C84" s="271"/>
      <c r="D84" s="271"/>
      <c r="E84" s="5"/>
      <c r="F84" s="5"/>
      <c r="G84" s="5"/>
      <c r="H84" s="5"/>
      <c r="I84" s="5"/>
      <c r="J84" s="5"/>
    </row>
    <row r="85" spans="1:14" x14ac:dyDescent="0.25">
      <c r="A85" s="5">
        <v>911</v>
      </c>
      <c r="B85" s="271">
        <v>5</v>
      </c>
      <c r="C85" s="271">
        <v>25</v>
      </c>
      <c r="D85" s="271"/>
      <c r="E85" s="5"/>
      <c r="F85" s="5"/>
      <c r="G85" s="5"/>
      <c r="H85" s="5"/>
      <c r="I85" s="5"/>
      <c r="J85" s="5"/>
    </row>
    <row r="86" spans="1:14" x14ac:dyDescent="0.25">
      <c r="A86" s="5">
        <v>912</v>
      </c>
      <c r="B86" s="271">
        <v>0</v>
      </c>
      <c r="C86" s="271"/>
      <c r="D86" s="271"/>
      <c r="E86" s="5"/>
      <c r="F86" s="5"/>
      <c r="G86" s="5"/>
      <c r="H86" s="5"/>
      <c r="I86" s="5"/>
      <c r="J86" s="5"/>
    </row>
    <row r="87" spans="1:14" x14ac:dyDescent="0.25">
      <c r="A87" s="5">
        <v>921</v>
      </c>
      <c r="B87" s="271"/>
      <c r="C87" s="271">
        <v>23</v>
      </c>
      <c r="D87" s="163">
        <v>2</v>
      </c>
      <c r="E87" s="255" t="s">
        <v>2677</v>
      </c>
      <c r="F87" s="5"/>
      <c r="G87" s="5"/>
      <c r="H87" s="5"/>
      <c r="I87" s="5"/>
      <c r="J87" s="5"/>
    </row>
    <row r="88" spans="1:14" x14ac:dyDescent="0.25">
      <c r="A88" s="5">
        <v>931</v>
      </c>
      <c r="B88" s="271">
        <v>1</v>
      </c>
      <c r="C88" s="271">
        <v>16</v>
      </c>
      <c r="D88" s="271">
        <v>3</v>
      </c>
      <c r="E88" s="5"/>
      <c r="F88" s="5"/>
      <c r="G88" s="5"/>
      <c r="H88" s="5"/>
      <c r="I88" s="5"/>
      <c r="J88" s="5"/>
    </row>
    <row r="89" spans="1:14" ht="15.75" thickBot="1" x14ac:dyDescent="0.3">
      <c r="A89" s="98">
        <v>941</v>
      </c>
      <c r="B89" s="280"/>
      <c r="C89" s="271">
        <v>0</v>
      </c>
      <c r="D89" s="280"/>
      <c r="E89" s="98"/>
      <c r="F89" s="98"/>
      <c r="G89" s="98"/>
      <c r="H89" s="98"/>
      <c r="I89" s="98"/>
      <c r="J89" s="98"/>
    </row>
    <row r="90" spans="1:14" x14ac:dyDescent="0.25">
      <c r="A90" s="24">
        <v>311</v>
      </c>
      <c r="B90" s="274">
        <v>6</v>
      </c>
      <c r="C90" s="274">
        <v>25</v>
      </c>
      <c r="D90" s="274"/>
      <c r="E90" s="99" t="s">
        <v>346</v>
      </c>
      <c r="F90" s="5"/>
      <c r="G90" s="24"/>
      <c r="H90" s="24"/>
      <c r="I90" s="24"/>
      <c r="J90" s="24"/>
    </row>
    <row r="91" spans="1:14" x14ac:dyDescent="0.25">
      <c r="A91" s="96">
        <v>312</v>
      </c>
      <c r="B91" s="271">
        <v>31</v>
      </c>
      <c r="C91" s="271"/>
      <c r="D91" s="271"/>
      <c r="E91" s="5"/>
      <c r="F91" s="5"/>
      <c r="G91" s="5"/>
      <c r="H91" s="5"/>
      <c r="I91" s="5"/>
      <c r="J91" s="94"/>
    </row>
    <row r="92" spans="1:14" x14ac:dyDescent="0.25">
      <c r="A92" s="96">
        <v>313</v>
      </c>
      <c r="B92" s="271">
        <v>0</v>
      </c>
      <c r="C92" s="274"/>
      <c r="D92" s="271"/>
      <c r="E92" s="5"/>
      <c r="F92" s="5"/>
      <c r="G92" s="5"/>
      <c r="H92" s="5"/>
      <c r="I92" s="5"/>
      <c r="J92" s="94"/>
    </row>
    <row r="93" spans="1:14" x14ac:dyDescent="0.25">
      <c r="A93" s="5">
        <v>321</v>
      </c>
      <c r="B93" s="271"/>
      <c r="C93" s="274">
        <v>24</v>
      </c>
      <c r="D93" s="271">
        <v>2</v>
      </c>
      <c r="E93" s="5"/>
      <c r="F93" s="5"/>
      <c r="G93" s="5"/>
      <c r="H93" s="5"/>
      <c r="I93" s="5"/>
      <c r="J93" s="5"/>
    </row>
    <row r="94" spans="1:14" x14ac:dyDescent="0.25">
      <c r="A94" s="5">
        <v>322</v>
      </c>
      <c r="B94" s="271">
        <v>28</v>
      </c>
      <c r="C94" s="271"/>
      <c r="D94" s="271">
        <v>1</v>
      </c>
      <c r="E94" s="135" t="s">
        <v>2649</v>
      </c>
      <c r="F94" s="5"/>
      <c r="G94" s="5"/>
      <c r="H94" s="5"/>
      <c r="I94" s="5"/>
      <c r="J94" s="94"/>
      <c r="N94" t="s">
        <v>6</v>
      </c>
    </row>
    <row r="95" spans="1:14" x14ac:dyDescent="0.25">
      <c r="A95" s="5">
        <v>331</v>
      </c>
      <c r="B95" s="271">
        <v>1</v>
      </c>
      <c r="C95" s="271">
        <v>25</v>
      </c>
      <c r="D95" s="271">
        <v>1</v>
      </c>
      <c r="E95" s="135" t="s">
        <v>2649</v>
      </c>
      <c r="F95" s="5"/>
      <c r="G95" s="5"/>
      <c r="H95" s="5"/>
      <c r="I95" s="5"/>
      <c r="J95" s="5"/>
      <c r="N95" s="166"/>
    </row>
    <row r="96" spans="1:14" x14ac:dyDescent="0.25">
      <c r="A96" s="5">
        <v>332</v>
      </c>
      <c r="B96" s="271">
        <v>16</v>
      </c>
      <c r="C96" s="271"/>
      <c r="D96" s="271"/>
      <c r="E96" s="5"/>
      <c r="F96" s="5"/>
      <c r="G96" s="5"/>
      <c r="H96" s="5"/>
      <c r="I96" s="5"/>
      <c r="J96" s="94"/>
    </row>
    <row r="97" spans="1:24" x14ac:dyDescent="0.25">
      <c r="A97" s="96"/>
      <c r="B97" s="271"/>
      <c r="C97" s="271"/>
      <c r="D97" s="163"/>
      <c r="E97" s="96"/>
      <c r="F97" s="5"/>
      <c r="G97" s="5"/>
      <c r="H97" s="5"/>
      <c r="I97" s="5"/>
      <c r="J97" s="5"/>
    </row>
    <row r="98" spans="1:24" x14ac:dyDescent="0.25">
      <c r="A98" s="5">
        <v>341</v>
      </c>
      <c r="B98" s="271">
        <v>0</v>
      </c>
      <c r="C98" s="271">
        <v>0</v>
      </c>
      <c r="D98" s="271">
        <v>1</v>
      </c>
      <c r="E98" s="5"/>
      <c r="F98" s="5"/>
      <c r="G98" s="5"/>
      <c r="H98" s="5"/>
      <c r="I98" s="5"/>
      <c r="J98" s="94"/>
    </row>
    <row r="99" spans="1:24" x14ac:dyDescent="0.25">
      <c r="A99" s="96">
        <v>342</v>
      </c>
      <c r="B99" s="271">
        <v>0</v>
      </c>
      <c r="C99" s="271">
        <v>0</v>
      </c>
      <c r="D99" s="271">
        <v>0</v>
      </c>
      <c r="E99" s="5"/>
      <c r="F99" s="5"/>
      <c r="G99" s="5"/>
      <c r="H99" s="5"/>
      <c r="I99" s="5"/>
      <c r="J99" s="5"/>
    </row>
    <row r="100" spans="1:24" x14ac:dyDescent="0.25">
      <c r="A100" s="96">
        <v>343</v>
      </c>
      <c r="B100" s="163"/>
      <c r="C100" s="163"/>
      <c r="D100" s="163"/>
      <c r="E100" s="175"/>
      <c r="F100" s="96"/>
      <c r="G100" s="96"/>
      <c r="H100" s="96"/>
      <c r="I100" s="96"/>
      <c r="J100" s="96"/>
      <c r="K100" s="174"/>
      <c r="L100" s="166"/>
    </row>
    <row r="101" spans="1:24" ht="15.75" thickBot="1" x14ac:dyDescent="0.3">
      <c r="A101" s="107"/>
      <c r="B101" s="107"/>
      <c r="C101" s="107"/>
      <c r="D101" s="107"/>
      <c r="E101" s="177"/>
      <c r="F101" s="107"/>
      <c r="G101" s="107"/>
      <c r="H101" s="107"/>
      <c r="I101" s="107"/>
      <c r="J101" s="107"/>
      <c r="K101" s="174"/>
      <c r="L101" s="166"/>
    </row>
    <row r="102" spans="1:24" ht="13.9" customHeight="1" x14ac:dyDescent="0.25">
      <c r="A102" s="176" t="s">
        <v>1776</v>
      </c>
      <c r="B102" s="176">
        <f>B3+B4+B5+B6+B7+B9+B10+B11+B12+B13+B14+B15+B16+B17+B20+B21+B22+B23+B24+B25+B26+B27+B28+B30+B31+B32+B33+B35+B36+B37+B38+B40+B41+B42+B43+B45+B46+B47+B48+B50+B51+B52+B53+B54+B56+B57+B58+B59+B60+B61+B62+B63+B65+B66+B67+B68+B69+B70+B71+B72+B73+B74+B76+B77+B78+B79+B80+B81+B82+B83+B85+B86+B87+B88+B89+B90+B91+B93+B94+B95+B96+B97+B98+B99+B100+B92</f>
        <v>222</v>
      </c>
      <c r="C102" s="176">
        <f>C3+C4+C5+C6+C7+C9+C10+C11+C12+C13+C14+C15+C16+C17+C19+C20+C21+C22+C23+C24+C25+C26+C27+C28+C30+C31+C32+C33+C35+C36+C37+C38+C40+C41+C42+C43+C45+C46+C47+C48+C50+C51+C52+C53+C56+C57+C58+C59+C60+C61+C62+C63+C65+C66+C67+C68+C69+C70+C71+C72+C73+C74+C76+C77+C78+C79+C80+C81+C82+C83+C85+C86+C87+C88+C89+C90+C91+C93+C94+C95+C96+C97+C98+C99+C100</f>
        <v>804</v>
      </c>
      <c r="D102" s="176">
        <f>D3+D4+D5+D6+D7+D9+D10+D11+D12+D13+D14+D15+D16+D17+D18+D20+D21+D22+D23+D24+D25+D26+D27+D28+D30+D31+D32+D33+D35+D36+D37+D38+D40+D41+D42+D43+D45+D46+D47+D48+D49+D50+D51+D52+D53+D54+D56+D57+D58+D59+D60+D61+D62+D63+D65+D66+D67+D69+D68+D70+D71+D72+D73+D74+D76+D77+D78+D79+D80+D81+D82+D83+D86+D87+D88+D89+D91+D93+D94+D96+D97+D98+D99+D100+D95</f>
        <v>53</v>
      </c>
      <c r="E102" s="165"/>
      <c r="F102" s="176"/>
      <c r="G102" s="165"/>
      <c r="H102" s="165"/>
      <c r="I102" s="165"/>
      <c r="J102" s="176">
        <f>B102+C102+D102</f>
        <v>1079</v>
      </c>
      <c r="K102" s="174"/>
      <c r="L102" s="166"/>
    </row>
    <row r="103" spans="1:24" x14ac:dyDescent="0.25">
      <c r="A103" s="96"/>
      <c r="B103" s="96"/>
      <c r="C103" s="96"/>
      <c r="D103" s="96"/>
      <c r="E103" s="167" t="s">
        <v>2191</v>
      </c>
      <c r="F103" s="167">
        <v>55</v>
      </c>
      <c r="G103" s="96"/>
      <c r="H103" s="96"/>
      <c r="I103" s="96"/>
      <c r="J103" s="167"/>
      <c r="L103" s="166"/>
    </row>
    <row r="104" spans="1:24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174"/>
      <c r="L104" s="166"/>
    </row>
    <row r="105" spans="1:24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4"/>
      <c r="L105" s="166"/>
    </row>
    <row r="106" spans="1:24" ht="1.9" customHeight="1" thickBot="1" x14ac:dyDescent="0.3">
      <c r="A106" s="171"/>
      <c r="B106" s="171"/>
      <c r="C106" s="171"/>
      <c r="D106" s="171"/>
      <c r="E106" s="171"/>
      <c r="F106" s="171"/>
      <c r="G106" s="171"/>
      <c r="H106" s="171"/>
      <c r="I106" s="171"/>
      <c r="J106" s="171"/>
      <c r="K106" s="174"/>
      <c r="L106" s="166"/>
    </row>
    <row r="107" spans="1:24" ht="15.75" hidden="1" thickBot="1" x14ac:dyDescent="0.3">
      <c r="A107" s="171"/>
      <c r="B107" s="171"/>
      <c r="C107" s="171"/>
      <c r="D107" s="171"/>
      <c r="E107" s="171"/>
      <c r="F107" s="171"/>
      <c r="G107" s="171"/>
      <c r="H107" s="171"/>
      <c r="I107" s="171"/>
      <c r="J107" s="171"/>
      <c r="K107" s="174"/>
      <c r="L107" s="166"/>
    </row>
    <row r="108" spans="1:24" ht="15.75" hidden="1" thickBot="1" x14ac:dyDescent="0.3">
      <c r="A108" s="171"/>
      <c r="B108" s="171"/>
      <c r="C108" s="171"/>
      <c r="D108" s="171"/>
      <c r="E108" s="171"/>
      <c r="F108" s="171"/>
      <c r="G108" s="171"/>
      <c r="H108" s="171"/>
      <c r="I108" s="171"/>
      <c r="J108" s="171"/>
      <c r="K108" s="174"/>
      <c r="L108" s="166"/>
    </row>
    <row r="109" spans="1:24" s="5" customFormat="1" ht="15.75" hidden="1" thickBo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166"/>
      <c r="L109" s="166"/>
      <c r="M109"/>
      <c r="N109"/>
      <c r="O109"/>
      <c r="P109"/>
      <c r="Q109"/>
      <c r="R109"/>
      <c r="S109"/>
      <c r="T109"/>
      <c r="U109"/>
      <c r="V109"/>
      <c r="W109"/>
      <c r="X109" s="77"/>
    </row>
    <row r="110" spans="1:24" ht="15.75" hidden="1" thickBo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166"/>
      <c r="L110" s="166"/>
    </row>
    <row r="111" spans="1:24" ht="15.75" hidden="1" thickBo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166"/>
      <c r="L111" s="166"/>
    </row>
    <row r="112" spans="1:24" ht="15.75" hidden="1" thickBot="1" x14ac:dyDescent="0.3">
      <c r="A112" s="265"/>
      <c r="B112" s="265"/>
      <c r="C112" s="265"/>
      <c r="D112" s="265"/>
      <c r="E112" s="265"/>
      <c r="F112" s="265"/>
      <c r="G112" s="265"/>
      <c r="H112" s="265"/>
      <c r="I112" s="265"/>
      <c r="J112" s="265"/>
      <c r="K112" s="166"/>
      <c r="L112" s="166"/>
    </row>
    <row r="113" spans="1:23" ht="15.75" thickTop="1" x14ac:dyDescent="0.25">
      <c r="A113" s="266"/>
      <c r="B113" s="266"/>
      <c r="C113" s="266"/>
      <c r="D113" s="266"/>
      <c r="E113" s="267" t="s">
        <v>1266</v>
      </c>
      <c r="F113" s="266"/>
      <c r="G113" s="266"/>
      <c r="H113" s="266"/>
      <c r="I113" s="266"/>
      <c r="J113" s="266"/>
      <c r="K113" s="166"/>
      <c r="L113" s="166"/>
    </row>
    <row r="114" spans="1:23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166"/>
      <c r="L114" s="166"/>
      <c r="N114" s="220"/>
      <c r="O114" s="220"/>
    </row>
    <row r="115" spans="1:23" s="5" customFormat="1" x14ac:dyDescent="0.25">
      <c r="A115" s="96" t="s">
        <v>2883</v>
      </c>
      <c r="B115" s="163"/>
      <c r="C115" s="163">
        <v>15</v>
      </c>
      <c r="D115" s="96"/>
      <c r="E115" s="175"/>
      <c r="F115" s="165" t="s">
        <v>1759</v>
      </c>
      <c r="G115" s="96"/>
      <c r="H115" s="96"/>
      <c r="I115" s="96"/>
      <c r="J115" s="96"/>
      <c r="K115" s="166"/>
      <c r="L115" s="166"/>
      <c r="M115"/>
      <c r="N115" s="220"/>
      <c r="O115" s="220"/>
      <c r="P115"/>
      <c r="Q115"/>
      <c r="R115"/>
      <c r="S115"/>
      <c r="T115"/>
      <c r="U115"/>
      <c r="V115"/>
      <c r="W115"/>
    </row>
    <row r="116" spans="1:23" x14ac:dyDescent="0.25">
      <c r="A116" s="165" t="s">
        <v>2885</v>
      </c>
      <c r="B116" s="278">
        <v>15</v>
      </c>
      <c r="C116" s="278"/>
      <c r="D116" s="165"/>
      <c r="E116" s="165"/>
      <c r="F116" s="165">
        <f>C115+C131</f>
        <v>30</v>
      </c>
      <c r="G116" s="165">
        <f>C118+C134</f>
        <v>29</v>
      </c>
      <c r="H116" s="165">
        <f>C120+C135</f>
        <v>15</v>
      </c>
      <c r="I116" s="165">
        <f>C123</f>
        <v>0</v>
      </c>
      <c r="J116" s="176">
        <f>F116+G116+H116+I116</f>
        <v>74</v>
      </c>
      <c r="K116" s="174"/>
      <c r="L116" s="166"/>
      <c r="N116" s="220"/>
      <c r="O116" s="220"/>
    </row>
    <row r="117" spans="1:23" x14ac:dyDescent="0.25">
      <c r="A117" s="96" t="s">
        <v>2920</v>
      </c>
      <c r="B117" s="163">
        <v>30</v>
      </c>
      <c r="C117" s="163"/>
      <c r="D117" s="96"/>
      <c r="E117" s="96"/>
      <c r="F117" s="96" t="s">
        <v>1770</v>
      </c>
      <c r="G117" s="96"/>
      <c r="H117" s="96"/>
      <c r="I117" s="96"/>
      <c r="J117" s="96"/>
      <c r="K117" s="174"/>
      <c r="L117" s="166"/>
      <c r="N117" s="220"/>
      <c r="O117" s="220"/>
    </row>
    <row r="118" spans="1:23" ht="15.75" thickBot="1" x14ac:dyDescent="0.3">
      <c r="A118" s="165" t="s">
        <v>2175</v>
      </c>
      <c r="B118" s="278"/>
      <c r="C118" s="278">
        <v>14</v>
      </c>
      <c r="D118" s="165">
        <v>1</v>
      </c>
      <c r="E118" s="178"/>
      <c r="F118" s="165">
        <f>B116+B117+B132+B133+B138+B139+B131</f>
        <v>91</v>
      </c>
      <c r="G118" s="165">
        <f>B119+B134+B140</f>
        <v>50</v>
      </c>
      <c r="H118" s="165">
        <f>B121+B122+B135+B141</f>
        <v>54</v>
      </c>
      <c r="I118" s="165">
        <f>B124+B125+B142</f>
        <v>0</v>
      </c>
      <c r="J118" s="176">
        <f>F118+G118+H118+I118</f>
        <v>195</v>
      </c>
      <c r="K118" s="174"/>
      <c r="L118" s="166"/>
    </row>
    <row r="119" spans="1:23" ht="15.75" thickBot="1" x14ac:dyDescent="0.3">
      <c r="A119" s="172" t="s">
        <v>2521</v>
      </c>
      <c r="B119" s="278">
        <v>30</v>
      </c>
      <c r="C119" s="278"/>
      <c r="D119" s="165"/>
      <c r="E119" s="178"/>
      <c r="F119" s="96" t="s">
        <v>1775</v>
      </c>
      <c r="G119" s="165"/>
      <c r="H119" s="165"/>
      <c r="I119" s="165"/>
      <c r="J119" s="165"/>
      <c r="K119" s="174"/>
      <c r="L119" s="166"/>
    </row>
    <row r="120" spans="1:23" x14ac:dyDescent="0.25">
      <c r="A120" s="172" t="s">
        <v>1397</v>
      </c>
      <c r="B120" s="278"/>
      <c r="C120" s="278">
        <v>15</v>
      </c>
      <c r="D120" s="165"/>
      <c r="E120" s="178"/>
      <c r="F120" s="165">
        <f>D115+D116+D117+D131+D132+D133+D138+D139</f>
        <v>0</v>
      </c>
      <c r="G120" s="165">
        <f>D118+D119+D134+D140</f>
        <v>1</v>
      </c>
      <c r="H120" s="165">
        <f>D120+D121+D122+D135+D141</f>
        <v>2</v>
      </c>
      <c r="I120" s="165">
        <f>D123+D124+D125+D142</f>
        <v>0</v>
      </c>
      <c r="J120" s="176">
        <f>F120+G120+H120+I120</f>
        <v>3</v>
      </c>
      <c r="K120" s="174"/>
      <c r="L120" s="166"/>
    </row>
    <row r="121" spans="1:23" x14ac:dyDescent="0.25">
      <c r="A121" s="96" t="s">
        <v>1396</v>
      </c>
      <c r="B121" s="163">
        <v>28</v>
      </c>
      <c r="C121" s="163"/>
      <c r="D121" s="96">
        <v>1</v>
      </c>
      <c r="E121" s="254" t="s">
        <v>2843</v>
      </c>
      <c r="F121" s="96" t="s">
        <v>1776</v>
      </c>
      <c r="G121" s="96"/>
      <c r="H121" s="96"/>
      <c r="I121" s="96"/>
      <c r="J121" s="96"/>
      <c r="K121" s="174"/>
      <c r="L121" s="166"/>
    </row>
    <row r="122" spans="1:23" x14ac:dyDescent="0.25">
      <c r="A122" s="96" t="s">
        <v>1395</v>
      </c>
      <c r="B122" s="163">
        <v>0</v>
      </c>
      <c r="C122" s="163"/>
      <c r="D122" s="96"/>
      <c r="E122" s="96"/>
      <c r="F122">
        <f>F116+F118+F120</f>
        <v>121</v>
      </c>
      <c r="G122" s="96">
        <f>G116+G118+G120</f>
        <v>80</v>
      </c>
      <c r="H122" s="96">
        <f>H116+H118+H120</f>
        <v>71</v>
      </c>
      <c r="I122" s="96">
        <f>I116+I118+I120</f>
        <v>0</v>
      </c>
      <c r="J122" s="167">
        <f>J116+J118+J120</f>
        <v>272</v>
      </c>
      <c r="K122" s="174"/>
      <c r="L122" s="166"/>
    </row>
    <row r="123" spans="1:23" x14ac:dyDescent="0.25">
      <c r="A123" s="96" t="s">
        <v>1427</v>
      </c>
      <c r="B123" s="163"/>
      <c r="C123" s="163">
        <v>0</v>
      </c>
      <c r="D123" s="96"/>
      <c r="E123" s="96"/>
      <c r="F123" s="96"/>
      <c r="G123" s="96"/>
      <c r="H123" s="96"/>
      <c r="I123" s="96"/>
      <c r="J123" s="167"/>
      <c r="K123" s="174"/>
      <c r="L123" s="166"/>
      <c r="N123" t="s">
        <v>3362</v>
      </c>
    </row>
    <row r="124" spans="1:23" x14ac:dyDescent="0.25">
      <c r="A124" s="96" t="s">
        <v>1428</v>
      </c>
      <c r="B124" s="163">
        <v>0</v>
      </c>
      <c r="C124" s="163"/>
      <c r="D124" s="96"/>
      <c r="E124" s="96"/>
      <c r="F124" s="96"/>
      <c r="G124" s="96"/>
      <c r="H124" s="96"/>
      <c r="I124" s="96"/>
      <c r="J124" s="96"/>
      <c r="K124" s="174"/>
      <c r="L124" s="166"/>
      <c r="N124" t="s">
        <v>3360</v>
      </c>
    </row>
    <row r="125" spans="1:23" x14ac:dyDescent="0.25">
      <c r="A125" s="96" t="s">
        <v>1449</v>
      </c>
      <c r="B125" s="163">
        <v>0</v>
      </c>
      <c r="C125" s="163"/>
      <c r="D125" s="96"/>
      <c r="E125" s="254"/>
      <c r="F125" s="96"/>
      <c r="G125" s="96"/>
      <c r="H125" s="96"/>
      <c r="I125" s="96"/>
      <c r="J125" s="167"/>
      <c r="K125" s="174"/>
      <c r="L125" s="166"/>
      <c r="N125" t="s">
        <v>3361</v>
      </c>
    </row>
    <row r="126" spans="1:23" x14ac:dyDescent="0.25">
      <c r="A126" s="96"/>
      <c r="B126" s="163"/>
      <c r="C126" s="163"/>
      <c r="D126" s="96"/>
      <c r="E126" s="96"/>
      <c r="G126" s="96"/>
      <c r="H126" s="96"/>
      <c r="I126" s="96"/>
      <c r="J126" s="96"/>
      <c r="K126" s="174"/>
      <c r="L126" s="166"/>
    </row>
    <row r="127" spans="1:23" x14ac:dyDescent="0.25">
      <c r="A127" s="96"/>
      <c r="B127" s="163"/>
      <c r="C127" s="163"/>
      <c r="D127" s="96"/>
      <c r="E127" s="96"/>
      <c r="F127" s="96"/>
      <c r="G127" s="96"/>
      <c r="H127" s="96"/>
      <c r="I127" s="96"/>
      <c r="J127" s="167"/>
      <c r="K127" s="174"/>
      <c r="L127" s="166"/>
    </row>
    <row r="128" spans="1:23" x14ac:dyDescent="0.25">
      <c r="A128" s="96"/>
      <c r="B128" s="163"/>
      <c r="C128" s="163"/>
      <c r="D128" s="96"/>
      <c r="E128" s="96"/>
      <c r="F128" s="96"/>
      <c r="G128" s="96"/>
      <c r="H128" s="96"/>
      <c r="I128" s="96"/>
      <c r="J128" s="96"/>
      <c r="K128" s="174"/>
      <c r="L128" s="166"/>
      <c r="O128" t="s">
        <v>3366</v>
      </c>
    </row>
    <row r="129" spans="1:14" x14ac:dyDescent="0.25">
      <c r="A129" s="96"/>
      <c r="B129" s="163"/>
      <c r="C129" s="163"/>
      <c r="D129" s="96"/>
      <c r="E129" s="96"/>
      <c r="F129" s="96"/>
      <c r="G129" s="96"/>
      <c r="H129" s="96"/>
      <c r="I129" s="96"/>
      <c r="J129" s="96"/>
      <c r="K129" s="174"/>
      <c r="L129" s="166"/>
    </row>
    <row r="130" spans="1:14" x14ac:dyDescent="0.25">
      <c r="A130" s="96"/>
      <c r="B130" s="163"/>
      <c r="C130" s="163"/>
      <c r="D130" s="96"/>
      <c r="E130" s="96"/>
      <c r="F130" s="96"/>
      <c r="G130" s="96"/>
      <c r="H130" s="96"/>
      <c r="I130" s="96"/>
      <c r="J130" s="96"/>
      <c r="K130" s="174"/>
      <c r="L130" s="166"/>
    </row>
    <row r="131" spans="1:14" x14ac:dyDescent="0.25">
      <c r="A131" s="96" t="s">
        <v>2878</v>
      </c>
      <c r="B131" s="163">
        <v>6</v>
      </c>
      <c r="C131" s="163">
        <v>15</v>
      </c>
      <c r="D131" s="96"/>
      <c r="E131" s="96"/>
      <c r="F131" s="96"/>
      <c r="G131" s="96"/>
      <c r="H131" s="96"/>
      <c r="I131" s="96"/>
      <c r="J131" s="96"/>
      <c r="K131" s="174"/>
      <c r="L131" s="166"/>
      <c r="N131" t="s">
        <v>3365</v>
      </c>
    </row>
    <row r="132" spans="1:14" x14ac:dyDescent="0.25">
      <c r="A132" s="96" t="s">
        <v>2879</v>
      </c>
      <c r="B132" s="163">
        <v>0</v>
      </c>
      <c r="C132" s="163"/>
      <c r="D132" s="96"/>
      <c r="E132" s="96"/>
      <c r="F132" s="96"/>
      <c r="G132" s="96"/>
      <c r="H132" s="96"/>
      <c r="I132" s="96"/>
      <c r="J132" s="96"/>
      <c r="K132" s="174"/>
      <c r="L132" s="166"/>
      <c r="N132" t="s">
        <v>3363</v>
      </c>
    </row>
    <row r="133" spans="1:14" x14ac:dyDescent="0.25">
      <c r="A133" s="96" t="s">
        <v>2880</v>
      </c>
      <c r="B133" s="163">
        <v>0</v>
      </c>
      <c r="C133" s="163"/>
      <c r="D133" s="96"/>
      <c r="E133" s="96"/>
      <c r="F133" s="96"/>
      <c r="G133" s="96"/>
      <c r="H133" s="96"/>
      <c r="I133" s="96"/>
      <c r="J133" s="96"/>
      <c r="K133" s="174"/>
      <c r="L133" s="166"/>
      <c r="N133" t="s">
        <v>3364</v>
      </c>
    </row>
    <row r="134" spans="1:14" x14ac:dyDescent="0.25">
      <c r="A134" s="96" t="s">
        <v>2179</v>
      </c>
      <c r="B134" s="163">
        <v>5</v>
      </c>
      <c r="C134" s="163">
        <v>15</v>
      </c>
      <c r="D134" s="96"/>
      <c r="E134" s="96"/>
      <c r="F134" s="96"/>
      <c r="G134" s="96"/>
      <c r="H134" s="96"/>
      <c r="I134" s="96"/>
      <c r="J134" s="96"/>
      <c r="K134" s="174"/>
      <c r="L134" s="166"/>
    </row>
    <row r="135" spans="1:14" x14ac:dyDescent="0.25">
      <c r="A135" s="96" t="s">
        <v>1332</v>
      </c>
      <c r="B135" s="163">
        <v>0</v>
      </c>
      <c r="C135" s="163">
        <v>0</v>
      </c>
      <c r="D135" s="96"/>
      <c r="E135" s="96"/>
      <c r="F135" s="96"/>
      <c r="G135" s="96"/>
      <c r="H135" s="96"/>
      <c r="I135" s="96"/>
      <c r="J135" s="96"/>
      <c r="K135" s="174"/>
      <c r="L135" s="166"/>
    </row>
    <row r="136" spans="1:14" x14ac:dyDescent="0.25">
      <c r="A136" s="96"/>
      <c r="B136" s="163"/>
      <c r="C136" s="163"/>
      <c r="D136" s="96"/>
      <c r="E136" s="96"/>
      <c r="F136" s="96"/>
      <c r="G136" s="96"/>
      <c r="H136" s="96"/>
      <c r="I136" s="96"/>
      <c r="J136" s="96"/>
      <c r="K136" s="174"/>
      <c r="L136" s="166"/>
      <c r="M136" s="166"/>
      <c r="N136" s="166"/>
    </row>
    <row r="137" spans="1:14" x14ac:dyDescent="0.25">
      <c r="A137" s="96"/>
      <c r="B137" s="163"/>
      <c r="C137" s="163"/>
      <c r="D137" s="96"/>
      <c r="E137" s="96"/>
      <c r="F137" s="96"/>
      <c r="G137" s="96"/>
      <c r="H137" s="96"/>
      <c r="I137" s="96"/>
      <c r="J137" s="96"/>
      <c r="K137" s="166"/>
      <c r="L137" s="166"/>
      <c r="M137" s="166"/>
      <c r="N137" s="166"/>
    </row>
    <row r="138" spans="1:14" x14ac:dyDescent="0.25">
      <c r="A138" s="96" t="s">
        <v>2886</v>
      </c>
      <c r="B138" s="163">
        <v>13</v>
      </c>
      <c r="C138" s="163"/>
      <c r="D138" s="96"/>
      <c r="E138" s="96"/>
      <c r="F138" s="96"/>
      <c r="G138" s="96"/>
      <c r="H138" s="96"/>
      <c r="I138" s="96"/>
      <c r="J138" s="96"/>
      <c r="K138" s="166"/>
      <c r="L138" s="166"/>
      <c r="M138" s="166"/>
      <c r="N138" s="166"/>
    </row>
    <row r="139" spans="1:14" x14ac:dyDescent="0.25">
      <c r="A139" s="96" t="s">
        <v>2887</v>
      </c>
      <c r="B139" s="163">
        <v>27</v>
      </c>
      <c r="C139" s="163"/>
      <c r="D139" s="96"/>
      <c r="E139" s="96"/>
      <c r="F139" s="96"/>
      <c r="G139" s="96"/>
      <c r="H139" s="96"/>
      <c r="I139" s="96"/>
      <c r="J139" s="96"/>
      <c r="K139" s="166"/>
      <c r="L139" s="166"/>
      <c r="M139" s="166"/>
      <c r="N139" s="166"/>
    </row>
    <row r="140" spans="1:14" x14ac:dyDescent="0.25">
      <c r="A140" s="96" t="s">
        <v>2172</v>
      </c>
      <c r="B140" s="163">
        <v>15</v>
      </c>
      <c r="C140" s="163"/>
      <c r="D140" s="5">
        <v>0</v>
      </c>
      <c r="E140" s="135"/>
      <c r="F140" s="96"/>
      <c r="G140" s="96"/>
      <c r="H140" s="96"/>
      <c r="I140" s="96"/>
      <c r="J140" s="96"/>
      <c r="K140" s="166"/>
      <c r="L140" s="166"/>
    </row>
    <row r="141" spans="1:14" x14ac:dyDescent="0.25">
      <c r="A141" s="96" t="s">
        <v>1305</v>
      </c>
      <c r="B141" s="271">
        <v>26</v>
      </c>
      <c r="C141" s="271"/>
      <c r="D141" s="5">
        <v>1</v>
      </c>
      <c r="E141" s="254" t="s">
        <v>2843</v>
      </c>
      <c r="F141" s="5"/>
      <c r="G141" s="5"/>
      <c r="H141" s="5"/>
      <c r="I141" s="5"/>
      <c r="J141" s="5"/>
    </row>
    <row r="142" spans="1:14" x14ac:dyDescent="0.25">
      <c r="A142" s="96" t="s">
        <v>1398</v>
      </c>
      <c r="B142" s="271">
        <v>0</v>
      </c>
      <c r="C142" s="271"/>
      <c r="D142" s="5"/>
      <c r="E142" s="5"/>
      <c r="F142" s="5"/>
      <c r="G142" s="5"/>
      <c r="H142" s="5"/>
      <c r="I142" s="5"/>
      <c r="J142" s="5"/>
    </row>
    <row r="143" spans="1:14" x14ac:dyDescent="0.25">
      <c r="A143" s="96"/>
      <c r="B143" s="271"/>
      <c r="C143" s="271"/>
      <c r="D143" s="5"/>
      <c r="E143" s="5"/>
      <c r="F143" s="5"/>
      <c r="G143" s="5"/>
      <c r="H143" s="5"/>
      <c r="I143" s="5"/>
      <c r="J143" s="5"/>
    </row>
    <row r="144" spans="1:14" ht="15.75" thickBot="1" x14ac:dyDescent="0.3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L144" t="s">
        <v>2192</v>
      </c>
    </row>
    <row r="145" spans="1:16" ht="15.75" thickBot="1" x14ac:dyDescent="0.3">
      <c r="A145" s="179" t="s">
        <v>1739</v>
      </c>
      <c r="B145" s="179">
        <f>SUM(B115:B143)</f>
        <v>195</v>
      </c>
      <c r="C145" s="179">
        <f>SUM(C115:C143)</f>
        <v>74</v>
      </c>
      <c r="D145" s="179">
        <f>SUM(D115:D143)</f>
        <v>3</v>
      </c>
      <c r="E145" s="179" t="s">
        <v>3059</v>
      </c>
      <c r="F145" s="179"/>
      <c r="G145" s="179"/>
      <c r="H145" s="179"/>
      <c r="I145" s="179"/>
      <c r="J145" s="179">
        <f>B145+C145+D145</f>
        <v>272</v>
      </c>
    </row>
    <row r="146" spans="1:16" ht="15.75" thickTop="1" x14ac:dyDescent="0.25">
      <c r="A146" s="24" t="s">
        <v>1802</v>
      </c>
      <c r="B146" s="24">
        <f>B145+B102</f>
        <v>417</v>
      </c>
      <c r="C146" s="24">
        <f>C102+C145</f>
        <v>878</v>
      </c>
      <c r="D146" s="24">
        <f>D102+D145</f>
        <v>56</v>
      </c>
      <c r="E146" s="24"/>
      <c r="F146" s="24"/>
      <c r="G146" s="24"/>
      <c r="H146" s="24"/>
      <c r="I146" s="24"/>
      <c r="J146" s="24">
        <f>J145+J102</f>
        <v>1351</v>
      </c>
    </row>
    <row r="149" spans="1:16" x14ac:dyDescent="0.25">
      <c r="A149" s="529" t="s">
        <v>2567</v>
      </c>
      <c r="B149" s="529"/>
      <c r="C149" s="529"/>
      <c r="D149" s="529"/>
      <c r="F149" s="250"/>
      <c r="G149" s="250"/>
      <c r="H149" s="250"/>
      <c r="L149" s="529" t="s">
        <v>2568</v>
      </c>
      <c r="M149" s="529"/>
    </row>
    <row r="150" spans="1:16" x14ac:dyDescent="0.25">
      <c r="A150" s="251" t="s">
        <v>2569</v>
      </c>
      <c r="E150" s="251" t="s">
        <v>2570</v>
      </c>
      <c r="K150" t="s">
        <v>2569</v>
      </c>
      <c r="O150" s="253" t="s">
        <v>2570</v>
      </c>
    </row>
    <row r="151" spans="1:16" x14ac:dyDescent="0.25">
      <c r="A151" s="252" t="s">
        <v>2571</v>
      </c>
      <c r="E151" s="252" t="s">
        <v>2571</v>
      </c>
      <c r="K151" s="252" t="s">
        <v>2571</v>
      </c>
      <c r="O151" s="251" t="s">
        <v>2571</v>
      </c>
    </row>
    <row r="152" spans="1:16" x14ac:dyDescent="0.25">
      <c r="K152" s="253"/>
      <c r="P152" s="253"/>
    </row>
    <row r="153" spans="1:16" x14ac:dyDescent="0.25">
      <c r="A153" s="253"/>
      <c r="O153" s="253"/>
      <c r="P153" s="253"/>
    </row>
    <row r="156" spans="1:16" x14ac:dyDescent="0.25">
      <c r="A156" s="253"/>
    </row>
    <row r="157" spans="1:16" x14ac:dyDescent="0.25">
      <c r="A157" s="253"/>
    </row>
    <row r="158" spans="1:16" x14ac:dyDescent="0.25">
      <c r="A158" s="253"/>
    </row>
    <row r="159" spans="1:16" x14ac:dyDescent="0.25">
      <c r="A159" s="253"/>
    </row>
    <row r="163" spans="1:21" ht="16.149999999999999" customHeight="1" x14ac:dyDescent="0.25"/>
    <row r="164" spans="1:21" ht="16.149999999999999" customHeight="1" x14ac:dyDescent="0.25"/>
    <row r="165" spans="1:21" ht="16.149999999999999" customHeight="1" x14ac:dyDescent="0.25"/>
    <row r="168" spans="1:21" x14ac:dyDescent="0.25">
      <c r="A168" s="251" t="s">
        <v>2572</v>
      </c>
      <c r="E168" s="251" t="s">
        <v>2572</v>
      </c>
      <c r="K168" s="252" t="s">
        <v>2572</v>
      </c>
      <c r="O168" s="252" t="s">
        <v>2572</v>
      </c>
    </row>
    <row r="169" spans="1:21" x14ac:dyDescent="0.25">
      <c r="A169" s="253"/>
      <c r="B169" s="253"/>
      <c r="C169" s="253"/>
      <c r="D169" s="253"/>
      <c r="E169" s="253"/>
    </row>
    <row r="170" spans="1:21" x14ac:dyDescent="0.25">
      <c r="B170" s="253"/>
      <c r="C170" s="253"/>
      <c r="D170" s="253"/>
    </row>
    <row r="171" spans="1:21" x14ac:dyDescent="0.25">
      <c r="A171" s="253"/>
      <c r="B171" s="253"/>
      <c r="C171" s="253"/>
      <c r="D171" s="253"/>
    </row>
    <row r="172" spans="1:21" x14ac:dyDescent="0.25">
      <c r="A172" s="253"/>
      <c r="B172" s="253"/>
      <c r="C172" s="253"/>
      <c r="D172" s="253"/>
      <c r="E172" s="253"/>
      <c r="U172" t="s">
        <v>3158</v>
      </c>
    </row>
    <row r="173" spans="1:21" x14ac:dyDescent="0.25">
      <c r="A173" s="253"/>
      <c r="B173" s="253"/>
      <c r="C173" s="253"/>
      <c r="D173" s="253"/>
      <c r="E173" s="253"/>
    </row>
    <row r="174" spans="1:21" x14ac:dyDescent="0.25">
      <c r="A174" s="277"/>
      <c r="B174" s="253"/>
      <c r="C174" s="253"/>
      <c r="D174" s="253"/>
      <c r="E174" s="253"/>
    </row>
    <row r="175" spans="1:21" x14ac:dyDescent="0.25">
      <c r="A175" s="277"/>
      <c r="B175" s="253"/>
      <c r="C175" s="253"/>
      <c r="D175" s="253"/>
      <c r="E175" s="253"/>
    </row>
    <row r="176" spans="1:21" x14ac:dyDescent="0.25">
      <c r="A176" s="253"/>
      <c r="B176" s="253"/>
      <c r="C176" s="253"/>
      <c r="D176" s="253"/>
      <c r="E176" s="253"/>
    </row>
    <row r="177" spans="1:5" x14ac:dyDescent="0.25">
      <c r="A177" s="253"/>
      <c r="B177" s="253"/>
      <c r="C177" s="253"/>
      <c r="D177" s="253"/>
      <c r="E177" s="253"/>
    </row>
    <row r="178" spans="1:5" x14ac:dyDescent="0.25">
      <c r="A178" s="253"/>
      <c r="B178" s="253"/>
      <c r="C178" s="253"/>
      <c r="D178" s="253"/>
      <c r="E178" s="253"/>
    </row>
    <row r="179" spans="1:5" x14ac:dyDescent="0.25">
      <c r="A179" s="253"/>
      <c r="B179" s="253"/>
      <c r="C179" s="253"/>
      <c r="D179" s="253"/>
      <c r="E179" s="253"/>
    </row>
    <row r="180" spans="1:5" x14ac:dyDescent="0.25">
      <c r="A180" s="253"/>
      <c r="B180" s="253"/>
      <c r="C180" s="253"/>
      <c r="D180" s="253"/>
      <c r="E180" s="253"/>
    </row>
    <row r="181" spans="1:5" x14ac:dyDescent="0.25">
      <c r="A181" s="253"/>
      <c r="B181" s="253"/>
      <c r="C181" s="253"/>
      <c r="D181" s="253"/>
      <c r="E181" s="253"/>
    </row>
    <row r="182" spans="1:5" x14ac:dyDescent="0.25">
      <c r="A182" s="253"/>
      <c r="B182" s="253"/>
      <c r="C182" s="253"/>
      <c r="D182" s="253"/>
      <c r="E182" s="253"/>
    </row>
    <row r="183" spans="1:5" x14ac:dyDescent="0.25">
      <c r="A183" s="253"/>
      <c r="B183" s="253"/>
      <c r="C183" s="253"/>
      <c r="D183" s="253"/>
      <c r="E183" s="253"/>
    </row>
    <row r="184" spans="1:5" x14ac:dyDescent="0.25">
      <c r="A184" s="253"/>
      <c r="B184" s="253"/>
      <c r="C184" s="253"/>
      <c r="D184" s="253"/>
      <c r="E184" s="253"/>
    </row>
    <row r="185" spans="1:5" x14ac:dyDescent="0.25">
      <c r="A185" s="253"/>
      <c r="B185" s="253"/>
      <c r="C185" s="253"/>
      <c r="D185" s="253"/>
      <c r="E185" s="253"/>
    </row>
    <row r="186" spans="1:5" x14ac:dyDescent="0.25">
      <c r="A186" s="253"/>
      <c r="B186" s="253"/>
      <c r="C186" s="253"/>
      <c r="D186" s="253"/>
      <c r="E186" s="253"/>
    </row>
    <row r="187" spans="1:5" x14ac:dyDescent="0.25">
      <c r="A187" s="253"/>
      <c r="B187" s="253"/>
      <c r="C187" s="253"/>
      <c r="D187" s="253"/>
      <c r="E187" s="253"/>
    </row>
    <row r="188" spans="1:5" x14ac:dyDescent="0.25">
      <c r="A188" s="253"/>
      <c r="B188" s="253"/>
      <c r="C188" s="253"/>
      <c r="D188" s="253"/>
      <c r="E188" s="253"/>
    </row>
    <row r="189" spans="1:5" x14ac:dyDescent="0.25">
      <c r="A189" s="253"/>
      <c r="B189" s="253"/>
      <c r="C189" s="253"/>
      <c r="D189" s="253"/>
      <c r="E189" s="253"/>
    </row>
    <row r="190" spans="1:5" x14ac:dyDescent="0.25">
      <c r="A190" s="253"/>
      <c r="B190" s="253"/>
      <c r="C190" s="253"/>
      <c r="D190" s="253"/>
      <c r="E190" s="253"/>
    </row>
    <row r="191" spans="1:5" x14ac:dyDescent="0.25">
      <c r="A191" s="253"/>
      <c r="B191" s="253"/>
      <c r="C191" s="253"/>
      <c r="D191" s="253"/>
      <c r="E191" s="253"/>
    </row>
    <row r="192" spans="1:5" x14ac:dyDescent="0.25">
      <c r="A192" s="253"/>
      <c r="B192" s="253"/>
      <c r="C192" s="253"/>
      <c r="D192" s="253"/>
      <c r="E192" s="253"/>
    </row>
    <row r="193" spans="1:5" x14ac:dyDescent="0.25">
      <c r="A193" s="253"/>
      <c r="B193" s="253"/>
      <c r="C193" s="253"/>
      <c r="D193" s="253"/>
      <c r="E193" s="253"/>
    </row>
    <row r="194" spans="1:5" x14ac:dyDescent="0.25">
      <c r="A194" s="253"/>
      <c r="B194" s="253"/>
      <c r="C194" s="253"/>
      <c r="D194" s="253"/>
      <c r="E194" s="253"/>
    </row>
    <row r="195" spans="1:5" x14ac:dyDescent="0.25">
      <c r="A195" s="253"/>
      <c r="B195" s="253"/>
      <c r="C195" s="253"/>
      <c r="D195" s="253"/>
      <c r="E195" s="253"/>
    </row>
    <row r="196" spans="1:5" x14ac:dyDescent="0.25">
      <c r="A196" s="253"/>
      <c r="B196" s="253"/>
      <c r="C196" s="253"/>
      <c r="D196" s="253"/>
      <c r="E196" s="253"/>
    </row>
    <row r="197" spans="1:5" x14ac:dyDescent="0.25">
      <c r="A197" s="253"/>
      <c r="B197" s="253"/>
      <c r="C197" s="253"/>
      <c r="D197" s="253"/>
      <c r="E197" s="253"/>
    </row>
    <row r="198" spans="1:5" x14ac:dyDescent="0.25">
      <c r="A198" s="253"/>
      <c r="B198" s="253"/>
      <c r="C198" s="253"/>
      <c r="D198" s="253"/>
      <c r="E198" s="253"/>
    </row>
    <row r="199" spans="1:5" x14ac:dyDescent="0.25">
      <c r="A199" s="253"/>
      <c r="B199" s="253"/>
      <c r="C199" s="253"/>
      <c r="D199" s="253"/>
      <c r="E199" s="253"/>
    </row>
    <row r="200" spans="1:5" x14ac:dyDescent="0.25">
      <c r="A200" s="253"/>
      <c r="B200" s="253"/>
      <c r="C200" s="253"/>
      <c r="D200" s="253"/>
      <c r="E200" s="253"/>
    </row>
    <row r="201" spans="1:5" x14ac:dyDescent="0.25">
      <c r="A201" s="253"/>
      <c r="B201" s="253"/>
      <c r="C201" s="253"/>
      <c r="D201" s="253"/>
      <c r="E201" s="253"/>
    </row>
    <row r="202" spans="1:5" x14ac:dyDescent="0.25">
      <c r="A202" s="253"/>
      <c r="B202" s="253"/>
      <c r="C202" s="253"/>
      <c r="D202" s="253"/>
      <c r="E202" s="253"/>
    </row>
    <row r="203" spans="1:5" x14ac:dyDescent="0.25">
      <c r="A203" s="253"/>
      <c r="B203" s="253"/>
      <c r="C203" s="253"/>
      <c r="D203" s="253"/>
      <c r="E203" s="253"/>
    </row>
    <row r="204" spans="1:5" x14ac:dyDescent="0.25">
      <c r="A204" s="253"/>
      <c r="B204" s="253"/>
      <c r="C204" s="253"/>
      <c r="D204" s="253"/>
      <c r="E204" s="253"/>
    </row>
    <row r="205" spans="1:5" x14ac:dyDescent="0.25">
      <c r="A205" s="253"/>
      <c r="B205" s="253"/>
      <c r="C205" s="253"/>
      <c r="D205" s="253"/>
      <c r="E205" s="253"/>
    </row>
    <row r="206" spans="1:5" x14ac:dyDescent="0.25">
      <c r="A206" s="253"/>
      <c r="B206" s="253"/>
      <c r="C206" s="253"/>
      <c r="D206" s="253"/>
      <c r="E206" s="253"/>
    </row>
    <row r="207" spans="1:5" x14ac:dyDescent="0.25">
      <c r="A207" s="253"/>
      <c r="B207" s="253"/>
      <c r="C207" s="253"/>
      <c r="D207" s="253"/>
      <c r="E207" s="253"/>
    </row>
    <row r="208" spans="1:5" x14ac:dyDescent="0.25">
      <c r="A208" s="253"/>
      <c r="B208" s="253"/>
      <c r="C208" s="253"/>
      <c r="D208" s="253"/>
      <c r="E208" s="253"/>
    </row>
    <row r="210" spans="1:17" x14ac:dyDescent="0.25">
      <c r="A210" s="252" t="s">
        <v>2573</v>
      </c>
      <c r="E210" s="252" t="s">
        <v>2573</v>
      </c>
      <c r="K210" s="252" t="s">
        <v>2573</v>
      </c>
      <c r="O210" s="252" t="s">
        <v>2573</v>
      </c>
    </row>
    <row r="211" spans="1:17" x14ac:dyDescent="0.25">
      <c r="A211" s="253"/>
      <c r="O211" s="253"/>
      <c r="P211" s="253"/>
      <c r="Q211" s="253"/>
    </row>
    <row r="212" spans="1:17" x14ac:dyDescent="0.25">
      <c r="A212" s="279"/>
      <c r="B212" s="166"/>
      <c r="O212" s="253"/>
      <c r="P212" s="253"/>
      <c r="Q212" s="253"/>
    </row>
    <row r="213" spans="1:17" x14ac:dyDescent="0.25">
      <c r="A213" s="253"/>
    </row>
    <row r="224" spans="1:17" x14ac:dyDescent="0.25">
      <c r="A224" s="252" t="s">
        <v>2574</v>
      </c>
      <c r="E224" s="252" t="s">
        <v>2574</v>
      </c>
      <c r="K224" s="252" t="s">
        <v>2574</v>
      </c>
      <c r="O224" s="252" t="s">
        <v>2574</v>
      </c>
    </row>
    <row r="226" spans="1:15" x14ac:dyDescent="0.25">
      <c r="O226" s="252"/>
    </row>
    <row r="227" spans="1:15" x14ac:dyDescent="0.25">
      <c r="E227" s="253"/>
      <c r="K227" s="252"/>
      <c r="O227" s="252"/>
    </row>
    <row r="228" spans="1:15" x14ac:dyDescent="0.25">
      <c r="E228" s="253"/>
      <c r="K228" s="252"/>
      <c r="O228" s="252"/>
    </row>
    <row r="229" spans="1:15" x14ac:dyDescent="0.25">
      <c r="E229" s="253"/>
      <c r="K229" s="252"/>
      <c r="O229" s="252"/>
    </row>
    <row r="230" spans="1:15" x14ac:dyDescent="0.25">
      <c r="E230" s="253"/>
      <c r="K230" s="252"/>
      <c r="O230" s="252"/>
    </row>
    <row r="231" spans="1:15" x14ac:dyDescent="0.25">
      <c r="O231" s="252"/>
    </row>
    <row r="232" spans="1:15" x14ac:dyDescent="0.25">
      <c r="E232" s="277"/>
    </row>
    <row r="233" spans="1:15" x14ac:dyDescent="0.25">
      <c r="E233" s="277"/>
    </row>
    <row r="236" spans="1:15" x14ac:dyDescent="0.25">
      <c r="A236" s="252" t="s">
        <v>2587</v>
      </c>
      <c r="E236" s="252" t="s">
        <v>2587</v>
      </c>
      <c r="K236" s="252" t="s">
        <v>2587</v>
      </c>
      <c r="O236" s="252" t="s">
        <v>2587</v>
      </c>
    </row>
    <row r="237" spans="1:15" x14ac:dyDescent="0.25">
      <c r="A237" s="253"/>
    </row>
    <row r="238" spans="1:15" x14ac:dyDescent="0.25">
      <c r="A238" s="253"/>
      <c r="B238" s="253"/>
    </row>
    <row r="239" spans="1:15" x14ac:dyDescent="0.25">
      <c r="A239" s="253"/>
      <c r="B239" s="253"/>
    </row>
    <row r="240" spans="1:15" x14ac:dyDescent="0.25">
      <c r="A240" s="253"/>
      <c r="B240" s="253"/>
    </row>
    <row r="241" spans="1:2" x14ac:dyDescent="0.25">
      <c r="A241" s="253"/>
      <c r="B241" s="253"/>
    </row>
    <row r="242" spans="1:2" x14ac:dyDescent="0.25">
      <c r="A242" s="253"/>
      <c r="B242" s="253"/>
    </row>
    <row r="243" spans="1:2" x14ac:dyDescent="0.25">
      <c r="A243" s="253"/>
      <c r="B243" s="253"/>
    </row>
    <row r="244" spans="1:2" x14ac:dyDescent="0.25">
      <c r="A244" s="253"/>
      <c r="B244" s="253"/>
    </row>
    <row r="245" spans="1:2" x14ac:dyDescent="0.25">
      <c r="A245" s="253"/>
      <c r="B245" s="253"/>
    </row>
    <row r="246" spans="1:2" x14ac:dyDescent="0.25">
      <c r="B246" s="253"/>
    </row>
    <row r="247" spans="1:2" x14ac:dyDescent="0.25">
      <c r="A247" s="253"/>
      <c r="B247" s="253"/>
    </row>
    <row r="248" spans="1:2" x14ac:dyDescent="0.25">
      <c r="A248" s="253"/>
    </row>
  </sheetData>
  <mergeCells count="2">
    <mergeCell ref="A149:D149"/>
    <mergeCell ref="L149:M14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X278"/>
  <sheetViews>
    <sheetView zoomScaleNormal="100" workbookViewId="0">
      <pane ySplit="1" topLeftCell="A166" activePane="bottomLeft" state="frozen"/>
      <selection pane="bottomLeft" activeCell="E24" sqref="E24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0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340</v>
      </c>
      <c r="G3" s="24">
        <f>C5+C12+C23+C31+C36+C41+C46+C80+C91+C92+C101+C102+C110+C116+C51+C58+C65+C72</f>
        <v>314</v>
      </c>
      <c r="H3" s="24">
        <f>C6+C15+C26+C32+C37+C42+C47+C52+C81+C94+C95+C103+C111+C118+C104+C59+C66+C73</f>
        <v>297</v>
      </c>
      <c r="I3" s="24">
        <f>C7+C33+C38+C43+C48+C53+C82+C96+C105+C112+C121+C122+C97+C60+C67+C74</f>
        <v>177</v>
      </c>
      <c r="J3" s="170">
        <f>F3+G3+H3+I3</f>
        <v>1128</v>
      </c>
      <c r="N3" s="220" t="s">
        <v>3385</v>
      </c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  <c r="N4" t="s">
        <v>3380</v>
      </c>
    </row>
    <row r="5" spans="1:15" x14ac:dyDescent="0.25">
      <c r="A5" s="5">
        <v>121</v>
      </c>
      <c r="B5" s="271">
        <v>3</v>
      </c>
      <c r="C5" s="274">
        <v>24</v>
      </c>
      <c r="D5" s="271">
        <v>1</v>
      </c>
      <c r="E5" s="5"/>
      <c r="F5" s="5" t="s">
        <v>1770</v>
      </c>
      <c r="G5" s="5"/>
      <c r="H5" s="5"/>
      <c r="I5" s="5"/>
      <c r="J5" s="5"/>
      <c r="N5" t="s">
        <v>3381</v>
      </c>
    </row>
    <row r="6" spans="1:15" x14ac:dyDescent="0.25">
      <c r="A6" s="5">
        <v>131</v>
      </c>
      <c r="B6" s="271"/>
      <c r="C6" s="271">
        <v>22</v>
      </c>
      <c r="D6" s="271">
        <v>5</v>
      </c>
      <c r="E6" s="5"/>
      <c r="F6" s="94">
        <f>B3+B9+B10+B11+B21+B22+B20+B30+B35+B40+B45+B50+B78+B88+B89+B90+B99+B100+B108+B113+B114+B109+B4+B115+B56+B64+B71+B57</f>
        <v>148</v>
      </c>
      <c r="G6" s="5">
        <f>B5+B12+B13+B14+B23+B24+B25+B31+B36+B41+B46+B51+B80+B91+B92+B93+B101+B110+B116+B117+B102+B58+B65+B72</f>
        <v>141</v>
      </c>
      <c r="H6" s="5">
        <f>B6+B15+B16+B17+B26+B27+B28+B32+B37+B42+B47+B52+B81+B94+B95+B103+B104+B111+B118+B119+B59+B66+B73</f>
        <v>58</v>
      </c>
      <c r="I6" s="5">
        <f>B7+B33+B38+B43+B48+B53+B82+B96+B105+B106+B112+B121+B122+B123+B60+B67+B74</f>
        <v>19</v>
      </c>
      <c r="J6" s="94">
        <f>SUM(F6+G6+H6+I6)</f>
        <v>366</v>
      </c>
      <c r="N6" t="s">
        <v>3382</v>
      </c>
    </row>
    <row r="7" spans="1:15" x14ac:dyDescent="0.25">
      <c r="A7" s="5">
        <v>141</v>
      </c>
      <c r="B7" s="271">
        <v>0</v>
      </c>
      <c r="C7" s="271">
        <v>19</v>
      </c>
      <c r="D7" s="271">
        <v>1</v>
      </c>
      <c r="E7" s="5"/>
      <c r="F7" s="5"/>
      <c r="G7" s="5"/>
      <c r="H7" s="5"/>
      <c r="I7" s="5"/>
      <c r="J7" s="5"/>
      <c r="N7" t="s">
        <v>3383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 t="s">
        <v>3384</v>
      </c>
    </row>
    <row r="9" spans="1:15" x14ac:dyDescent="0.25">
      <c r="A9" s="5">
        <v>211</v>
      </c>
      <c r="B9" s="271">
        <v>2</v>
      </c>
      <c r="C9" s="271">
        <v>25</v>
      </c>
      <c r="D9" s="271"/>
      <c r="E9" s="5"/>
      <c r="F9" s="94">
        <f>D3+D9+D10+D11+D20+D21+D22+D30+D35+D40+D45+D50+D78+D88+D89+D90+D99+D100+D108+D109+D113+D114+D56+D64+D71+D57</f>
        <v>6</v>
      </c>
      <c r="G9" s="5">
        <f>D5+D12+D13+D14+D23+D24+D31+D36+D41+D46+D51+D80+D91+D92+D93+D101+D102+D110+D116+D117+D58+D65+D72</f>
        <v>22</v>
      </c>
      <c r="H9" s="5">
        <f>D6+D15+D16+D17+D26+D27+D28+D32+D37+D42+D47+D52+D81+D94+D95+D103+D104+D111+D118+D119+D59+D66+D73</f>
        <v>18</v>
      </c>
      <c r="I9" s="5">
        <f>D7+D33+D38+D43+D48+D53+D82+D96+D105+D106+D112+D121+D122+D123+D60+D67+D74</f>
        <v>6</v>
      </c>
      <c r="J9" s="94">
        <f>SUM(F9+G9+H9+I9)</f>
        <v>52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1546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3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 t="s">
        <v>3400</v>
      </c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t="s">
        <v>3406</v>
      </c>
    </row>
    <row r="15" spans="1:15" x14ac:dyDescent="0.25">
      <c r="A15" s="263" t="s">
        <v>2893</v>
      </c>
      <c r="B15" s="271">
        <v>1</v>
      </c>
      <c r="C15" s="271">
        <v>23</v>
      </c>
      <c r="D15" s="271">
        <v>1</v>
      </c>
      <c r="E15" s="5"/>
      <c r="F15" s="5">
        <f>SUM(F3+F6+F9)</f>
        <v>494</v>
      </c>
      <c r="G15" s="5">
        <f>SUM(G3+G6+G9)</f>
        <v>477</v>
      </c>
      <c r="H15" s="5">
        <f>SUM(H3+H6+H9)</f>
        <v>373</v>
      </c>
      <c r="I15" s="5">
        <f>SUM(I3+I6+I9)</f>
        <v>202</v>
      </c>
      <c r="J15" s="94">
        <f>SUM(F15+G15+H15+I15)</f>
        <v>1546</v>
      </c>
      <c r="N15" t="s">
        <v>3407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3408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  <c r="N17" t="s">
        <v>3409</v>
      </c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t="s">
        <v>3410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 t="s">
        <v>3411</v>
      </c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15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 t="s">
        <v>3401</v>
      </c>
    </row>
    <row r="23" spans="1:14" x14ac:dyDescent="0.25">
      <c r="A23" s="5">
        <v>421</v>
      </c>
      <c r="B23" s="271">
        <v>5</v>
      </c>
      <c r="C23" s="271">
        <v>24</v>
      </c>
      <c r="D23" s="271">
        <v>1</v>
      </c>
      <c r="E23" s="168"/>
      <c r="F23" s="5"/>
      <c r="G23" s="5"/>
      <c r="H23" s="5"/>
      <c r="I23" s="5"/>
      <c r="J23" s="94"/>
      <c r="N23" t="s">
        <v>3415</v>
      </c>
    </row>
    <row r="24" spans="1:14" x14ac:dyDescent="0.25">
      <c r="A24" s="96">
        <v>422</v>
      </c>
      <c r="B24" s="271">
        <v>25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  <c r="N24" t="s">
        <v>3412</v>
      </c>
    </row>
    <row r="25" spans="1:14" x14ac:dyDescent="0.25">
      <c r="A25" s="270" t="s">
        <v>2890</v>
      </c>
      <c r="B25" s="271">
        <v>12</v>
      </c>
      <c r="C25" s="271"/>
      <c r="D25" s="271"/>
      <c r="E25" s="96"/>
      <c r="F25" s="5"/>
      <c r="G25" s="5"/>
      <c r="H25" s="5"/>
      <c r="I25" s="5"/>
      <c r="J25" s="5"/>
      <c r="N25" t="s">
        <v>3413</v>
      </c>
    </row>
    <row r="26" spans="1:14" x14ac:dyDescent="0.25">
      <c r="A26" s="5">
        <v>431</v>
      </c>
      <c r="B26" s="271">
        <v>0</v>
      </c>
      <c r="C26" s="271">
        <v>24</v>
      </c>
      <c r="D26" s="271"/>
      <c r="E26" s="5"/>
      <c r="F26" s="5"/>
      <c r="G26" s="5"/>
      <c r="H26" s="5"/>
      <c r="I26" s="5"/>
      <c r="J26" s="5"/>
      <c r="M26" s="220"/>
      <c r="N26" t="s">
        <v>3414</v>
      </c>
    </row>
    <row r="27" spans="1:14" x14ac:dyDescent="0.25">
      <c r="A27" s="96">
        <v>432</v>
      </c>
      <c r="B27" s="271">
        <v>22</v>
      </c>
      <c r="C27" s="271"/>
      <c r="D27" s="271"/>
      <c r="E27" s="5"/>
      <c r="F27" s="5"/>
      <c r="G27" s="5"/>
      <c r="H27" s="5"/>
      <c r="I27" s="5"/>
      <c r="J27" s="5"/>
      <c r="N27" t="s">
        <v>3416</v>
      </c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 t="s">
        <v>3417</v>
      </c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 t="s">
        <v>3418</v>
      </c>
    </row>
    <row r="31" spans="1:14" x14ac:dyDescent="0.25">
      <c r="A31" s="5">
        <v>621</v>
      </c>
      <c r="B31" s="271">
        <v>1</v>
      </c>
      <c r="C31" s="271">
        <v>22</v>
      </c>
      <c r="D31" s="271">
        <v>3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20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 t="s">
        <v>3424</v>
      </c>
      <c r="O34" s="220"/>
    </row>
    <row r="35" spans="1:15" x14ac:dyDescent="0.25">
      <c r="A35" s="24">
        <v>511</v>
      </c>
      <c r="B35" s="274">
        <v>0</v>
      </c>
      <c r="C35" s="274">
        <v>25</v>
      </c>
      <c r="D35" s="271">
        <v>1</v>
      </c>
      <c r="E35" s="108"/>
      <c r="F35" s="108"/>
      <c r="G35" s="108"/>
      <c r="H35" s="108"/>
      <c r="I35" s="108"/>
      <c r="J35" s="108"/>
      <c r="N35" t="s">
        <v>3426</v>
      </c>
    </row>
    <row r="36" spans="1:15" x14ac:dyDescent="0.25">
      <c r="A36" s="5">
        <v>521</v>
      </c>
      <c r="B36" s="271"/>
      <c r="C36" s="274">
        <v>22</v>
      </c>
      <c r="D36" s="271">
        <v>4</v>
      </c>
      <c r="E36" s="108"/>
      <c r="F36" s="108"/>
      <c r="G36" s="108"/>
      <c r="H36" s="108"/>
      <c r="I36" s="108"/>
      <c r="J36" s="108"/>
      <c r="N36" t="s">
        <v>3427</v>
      </c>
    </row>
    <row r="37" spans="1:15" x14ac:dyDescent="0.25">
      <c r="A37" s="5">
        <v>531</v>
      </c>
      <c r="B37" s="271"/>
      <c r="C37" s="271">
        <v>18</v>
      </c>
      <c r="D37" s="271">
        <v>1</v>
      </c>
      <c r="E37" s="108"/>
      <c r="F37" s="108"/>
      <c r="G37" s="108"/>
      <c r="H37" s="108"/>
      <c r="I37" s="108"/>
      <c r="J37" s="108"/>
      <c r="N37" s="220" t="s">
        <v>3428</v>
      </c>
      <c r="O37" s="220"/>
    </row>
    <row r="38" spans="1:15" x14ac:dyDescent="0.25">
      <c r="A38" s="108">
        <v>541</v>
      </c>
      <c r="B38" s="275"/>
      <c r="C38" s="271">
        <v>14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 t="s">
        <v>3429</v>
      </c>
    </row>
    <row r="41" spans="1:15" x14ac:dyDescent="0.25">
      <c r="A41" s="108" t="s">
        <v>2988</v>
      </c>
      <c r="B41" s="275">
        <v>3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  <c r="N41" t="s">
        <v>3430</v>
      </c>
    </row>
    <row r="42" spans="1:15" x14ac:dyDescent="0.25">
      <c r="A42" s="108" t="s">
        <v>2989</v>
      </c>
      <c r="B42" s="275">
        <v>6</v>
      </c>
      <c r="C42" s="275">
        <v>15</v>
      </c>
      <c r="D42" s="275"/>
      <c r="E42" s="260"/>
      <c r="F42" s="108"/>
      <c r="G42" s="108"/>
      <c r="H42" s="108"/>
      <c r="I42" s="108"/>
      <c r="J42" s="108"/>
      <c r="N42" t="s">
        <v>3431</v>
      </c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  <c r="N43" t="s">
        <v>3432</v>
      </c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  <c r="N44" t="s">
        <v>3433</v>
      </c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  <c r="N45" s="220" t="s">
        <v>3434</v>
      </c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19</v>
      </c>
      <c r="D47" s="271"/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 t="s">
        <v>3435</v>
      </c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  <c r="N49" t="s">
        <v>3436</v>
      </c>
    </row>
    <row r="50" spans="1:19" x14ac:dyDescent="0.25">
      <c r="A50" s="5" t="s">
        <v>2994</v>
      </c>
      <c r="B50" s="271">
        <v>0</v>
      </c>
      <c r="C50" s="271">
        <v>25</v>
      </c>
      <c r="D50" s="271"/>
      <c r="E50" s="5"/>
      <c r="F50" s="5"/>
      <c r="G50" s="5"/>
      <c r="H50" s="5"/>
      <c r="I50" s="5"/>
      <c r="J50" s="5"/>
      <c r="N50" t="s">
        <v>3437</v>
      </c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  <c r="N51" t="s">
        <v>3438</v>
      </c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  <c r="N52" t="s">
        <v>2918</v>
      </c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  <c r="N53" t="s">
        <v>3439</v>
      </c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 t="s">
        <v>3440</v>
      </c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28</v>
      </c>
      <c r="C56" s="271"/>
      <c r="D56" s="271"/>
      <c r="E56" s="24"/>
      <c r="F56" s="5"/>
      <c r="G56" s="5"/>
      <c r="H56" s="5"/>
      <c r="I56" s="5"/>
      <c r="J56" s="5"/>
      <c r="N56" s="220" t="s">
        <v>3441</v>
      </c>
      <c r="O56" s="220"/>
    </row>
    <row r="57" spans="1:19" x14ac:dyDescent="0.25">
      <c r="A57" s="5" t="s">
        <v>3403</v>
      </c>
      <c r="B57" s="271">
        <v>29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 t="s">
        <v>2959</v>
      </c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  <c r="N61" t="s">
        <v>3453</v>
      </c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  <c r="N62" t="s">
        <v>3454</v>
      </c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 t="s">
        <v>3455</v>
      </c>
    </row>
    <row r="64" spans="1:19" x14ac:dyDescent="0.25">
      <c r="A64" s="5" t="s">
        <v>3391</v>
      </c>
      <c r="B64" s="271">
        <v>11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7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9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26</v>
      </c>
      <c r="D80" s="271">
        <v>2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1</v>
      </c>
      <c r="C81" s="271">
        <v>20</v>
      </c>
      <c r="D81" s="271">
        <v>1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5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0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14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23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23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20</v>
      </c>
      <c r="D96" s="271">
        <v>1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3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3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27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22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24</v>
      </c>
      <c r="D104" s="271"/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21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25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21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5</v>
      </c>
      <c r="C110" s="271">
        <v>25</v>
      </c>
      <c r="D110" s="163">
        <v>2</v>
      </c>
      <c r="E110" s="255" t="s">
        <v>2677</v>
      </c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23</v>
      </c>
      <c r="D111" s="271">
        <v>3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1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0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23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25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31</v>
      </c>
      <c r="C117" s="271"/>
      <c r="D117" s="271">
        <v>1</v>
      </c>
      <c r="E117" s="135" t="s">
        <v>2649</v>
      </c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24</v>
      </c>
      <c r="D118" s="271">
        <v>1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28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1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16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375</v>
      </c>
      <c r="C125" s="176">
        <f>SUM(C3:C124)</f>
        <v>1128</v>
      </c>
      <c r="D125" s="176">
        <f>SUM(D3:D124)</f>
        <v>52</v>
      </c>
      <c r="E125" s="165"/>
      <c r="F125" s="176"/>
      <c r="G125" s="165"/>
      <c r="H125" s="165"/>
      <c r="I125" s="165"/>
      <c r="J125" s="176">
        <f>B125+C125+D125</f>
        <v>1555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15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12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15</v>
      </c>
      <c r="C143" s="278"/>
      <c r="D143" s="165">
        <v>0</v>
      </c>
      <c r="F143" s="165">
        <f>C142+C159</f>
        <v>30</v>
      </c>
      <c r="G143" s="165">
        <f>C145+C162</f>
        <v>29</v>
      </c>
      <c r="H143" s="165">
        <f>C147+C163</f>
        <v>15</v>
      </c>
      <c r="I143" s="165">
        <f>C150</f>
        <v>0</v>
      </c>
      <c r="J143" s="176">
        <f>F143+G143+H143+I143</f>
        <v>74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31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14</v>
      </c>
      <c r="D145" s="165">
        <v>0</v>
      </c>
      <c r="E145" s="178"/>
      <c r="F145" s="165">
        <f>B143+B144+B160+B161+B168+B169+B159</f>
        <v>90</v>
      </c>
      <c r="G145" s="165">
        <f>B146+B162+B170</f>
        <v>50</v>
      </c>
      <c r="H145" s="165">
        <f>B148+B149+B163+B171</f>
        <v>54</v>
      </c>
      <c r="I145" s="165">
        <f>B151+B152+B172</f>
        <v>0</v>
      </c>
      <c r="J145" s="176">
        <f>F145+G145+H145+I145</f>
        <v>194</v>
      </c>
      <c r="K145" s="174"/>
      <c r="L145" s="166"/>
    </row>
    <row r="146" spans="1:12" ht="15.75" thickBot="1" x14ac:dyDescent="0.3">
      <c r="A146" s="172" t="s">
        <v>2521</v>
      </c>
      <c r="B146" s="278">
        <v>30</v>
      </c>
      <c r="C146" s="278"/>
      <c r="D146" s="165">
        <v>1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0</v>
      </c>
      <c r="G147" s="165">
        <f>D145+D146+D162+D170</f>
        <v>2</v>
      </c>
      <c r="H147" s="165">
        <f>D147+D148+D149+D163+D171</f>
        <v>0</v>
      </c>
      <c r="I147" s="165">
        <f>D150+D151+D152+D172</f>
        <v>0</v>
      </c>
      <c r="J147" s="176">
        <f>F147+G147+H147+I147</f>
        <v>2</v>
      </c>
      <c r="K147" s="174"/>
      <c r="L147" s="166"/>
    </row>
    <row r="148" spans="1:12" x14ac:dyDescent="0.25">
      <c r="A148" s="96" t="s">
        <v>1396</v>
      </c>
      <c r="B148" s="163">
        <v>28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120</v>
      </c>
      <c r="G149" s="96">
        <f>G143+G145+G147</f>
        <v>81</v>
      </c>
      <c r="H149" s="96">
        <f>H143+H145+H147</f>
        <v>69</v>
      </c>
      <c r="I149" s="96">
        <f>I143+I145+I147</f>
        <v>0</v>
      </c>
      <c r="J149" s="167">
        <f>J143+J145+J147</f>
        <v>270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96"/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3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5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1</v>
      </c>
      <c r="C166" s="163">
        <v>14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9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12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27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242</v>
      </c>
      <c r="C175" s="179">
        <f>SUM(C136:C174)</f>
        <v>118</v>
      </c>
      <c r="D175" s="179">
        <f>SUM(D136:D174)</f>
        <v>2</v>
      </c>
      <c r="E175" s="292" t="s">
        <v>3457</v>
      </c>
      <c r="F175" s="179"/>
      <c r="G175" s="179"/>
      <c r="H175" s="179"/>
      <c r="I175" s="179"/>
      <c r="J175" s="179">
        <f>B175+C175+D175</f>
        <v>362</v>
      </c>
    </row>
    <row r="176" spans="1:14" ht="15.75" thickTop="1" x14ac:dyDescent="0.25">
      <c r="A176" s="24" t="s">
        <v>1802</v>
      </c>
      <c r="B176" s="24">
        <f>B175+B125</f>
        <v>617</v>
      </c>
      <c r="C176" s="24">
        <f>C125+C175</f>
        <v>1246</v>
      </c>
      <c r="D176" s="24">
        <f>D125+D175</f>
        <v>54</v>
      </c>
      <c r="E176" s="24"/>
      <c r="F176" s="24"/>
      <c r="G176" s="24"/>
      <c r="H176" s="24"/>
      <c r="I176" s="24"/>
      <c r="J176" s="24">
        <f>J175+J125</f>
        <v>1917</v>
      </c>
    </row>
    <row r="179" spans="1:16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6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6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6" x14ac:dyDescent="0.25">
      <c r="A182" t="s">
        <v>3370</v>
      </c>
      <c r="E182" t="s">
        <v>3369</v>
      </c>
      <c r="K182" s="253"/>
      <c r="O182" t="s">
        <v>3419</v>
      </c>
      <c r="P182" s="253"/>
    </row>
    <row r="183" spans="1:16" x14ac:dyDescent="0.25">
      <c r="A183" s="253" t="s">
        <v>3373</v>
      </c>
      <c r="E183" t="s">
        <v>3371</v>
      </c>
      <c r="O183" s="253" t="s">
        <v>3445</v>
      </c>
      <c r="P183" s="253"/>
    </row>
    <row r="184" spans="1:16" x14ac:dyDescent="0.25">
      <c r="A184" t="s">
        <v>3374</v>
      </c>
      <c r="E184" t="s">
        <v>3372</v>
      </c>
    </row>
    <row r="185" spans="1:16" x14ac:dyDescent="0.25">
      <c r="A185" t="s">
        <v>3375</v>
      </c>
      <c r="E185" t="s">
        <v>3405</v>
      </c>
    </row>
    <row r="186" spans="1:16" x14ac:dyDescent="0.25">
      <c r="A186" s="253" t="s">
        <v>3376</v>
      </c>
      <c r="E186" t="s">
        <v>3423</v>
      </c>
    </row>
    <row r="187" spans="1:16" x14ac:dyDescent="0.25">
      <c r="A187" s="253" t="s">
        <v>3377</v>
      </c>
    </row>
    <row r="188" spans="1:16" x14ac:dyDescent="0.25">
      <c r="A188" s="253" t="s">
        <v>3378</v>
      </c>
    </row>
    <row r="189" spans="1:16" x14ac:dyDescent="0.25">
      <c r="A189" s="253" t="s">
        <v>3379</v>
      </c>
    </row>
    <row r="190" spans="1:16" x14ac:dyDescent="0.25">
      <c r="A190" s="253" t="s">
        <v>3404</v>
      </c>
    </row>
    <row r="191" spans="1:16" x14ac:dyDescent="0.25">
      <c r="A191" s="253" t="s">
        <v>3420</v>
      </c>
    </row>
    <row r="192" spans="1:16" x14ac:dyDescent="0.25">
      <c r="A192" s="253" t="s">
        <v>3421</v>
      </c>
    </row>
    <row r="193" spans="1:21" ht="16.149999999999999" customHeight="1" x14ac:dyDescent="0.25">
      <c r="A193" s="253" t="s">
        <v>3422</v>
      </c>
    </row>
    <row r="194" spans="1:21" ht="16.149999999999999" customHeight="1" x14ac:dyDescent="0.25">
      <c r="A194" s="253" t="s">
        <v>3425</v>
      </c>
    </row>
    <row r="195" spans="1:21" ht="16.149999999999999" customHeight="1" x14ac:dyDescent="0.25">
      <c r="A195" s="253" t="s">
        <v>3442</v>
      </c>
    </row>
    <row r="198" spans="1:21" x14ac:dyDescent="0.25">
      <c r="A198" s="251" t="s">
        <v>2572</v>
      </c>
      <c r="E198" s="251" t="s">
        <v>2572</v>
      </c>
      <c r="K198" s="252" t="s">
        <v>2572</v>
      </c>
      <c r="O198" s="252" t="s">
        <v>2572</v>
      </c>
    </row>
    <row r="199" spans="1:21" x14ac:dyDescent="0.25">
      <c r="A199" s="253"/>
      <c r="B199" s="253"/>
      <c r="C199" s="253"/>
      <c r="D199" s="253"/>
      <c r="E199" s="253"/>
    </row>
    <row r="200" spans="1:21" x14ac:dyDescent="0.25">
      <c r="B200" s="253"/>
      <c r="C200" s="253"/>
      <c r="D200" s="253"/>
    </row>
    <row r="201" spans="1:21" x14ac:dyDescent="0.25">
      <c r="A201" s="253"/>
      <c r="B201" s="253"/>
      <c r="C201" s="253"/>
      <c r="D201" s="253"/>
    </row>
    <row r="202" spans="1:21" x14ac:dyDescent="0.25">
      <c r="A202" s="253"/>
      <c r="B202" s="253"/>
      <c r="C202" s="253"/>
      <c r="D202" s="253"/>
      <c r="E202" s="253"/>
      <c r="U202" t="s">
        <v>3158</v>
      </c>
    </row>
    <row r="203" spans="1:21" x14ac:dyDescent="0.25">
      <c r="A203" s="253"/>
      <c r="B203" s="253"/>
      <c r="C203" s="253"/>
      <c r="D203" s="253"/>
      <c r="E203" s="253"/>
    </row>
    <row r="204" spans="1:21" x14ac:dyDescent="0.25">
      <c r="A204" s="277"/>
      <c r="B204" s="253"/>
      <c r="C204" s="253"/>
      <c r="D204" s="253"/>
      <c r="E204" s="253"/>
    </row>
    <row r="205" spans="1:21" x14ac:dyDescent="0.25">
      <c r="A205" s="277"/>
      <c r="B205" s="253"/>
      <c r="C205" s="253"/>
      <c r="D205" s="253"/>
      <c r="E205" s="253"/>
    </row>
    <row r="206" spans="1:21" x14ac:dyDescent="0.25">
      <c r="A206" s="253"/>
      <c r="B206" s="253"/>
      <c r="C206" s="253"/>
      <c r="D206" s="253"/>
      <c r="E206" s="253"/>
    </row>
    <row r="207" spans="1:21" x14ac:dyDescent="0.25">
      <c r="A207" s="253"/>
      <c r="B207" s="253"/>
      <c r="C207" s="253"/>
      <c r="D207" s="253"/>
      <c r="E207" s="253"/>
    </row>
    <row r="208" spans="1:21" x14ac:dyDescent="0.25">
      <c r="A208" s="253"/>
      <c r="B208" s="253"/>
      <c r="C208" s="253"/>
      <c r="D208" s="253"/>
      <c r="E208" s="253"/>
    </row>
    <row r="209" spans="1:5" x14ac:dyDescent="0.25">
      <c r="A209" s="253"/>
      <c r="B209" s="253"/>
      <c r="C209" s="253"/>
      <c r="D209" s="253"/>
      <c r="E209" s="253"/>
    </row>
    <row r="210" spans="1:5" x14ac:dyDescent="0.25">
      <c r="A210" s="253"/>
      <c r="B210" s="253"/>
      <c r="C210" s="253"/>
      <c r="D210" s="253"/>
      <c r="E210" s="253"/>
    </row>
    <row r="211" spans="1:5" x14ac:dyDescent="0.25">
      <c r="A211" s="253"/>
      <c r="B211" s="253"/>
      <c r="C211" s="253"/>
      <c r="D211" s="253"/>
      <c r="E211" s="253"/>
    </row>
    <row r="212" spans="1:5" x14ac:dyDescent="0.25">
      <c r="A212" s="253"/>
      <c r="B212" s="253"/>
      <c r="C212" s="253"/>
      <c r="D212" s="253"/>
      <c r="E212" s="253"/>
    </row>
    <row r="213" spans="1:5" x14ac:dyDescent="0.25">
      <c r="A213" s="253"/>
      <c r="B213" s="253"/>
      <c r="C213" s="253"/>
      <c r="D213" s="253"/>
      <c r="E213" s="253"/>
    </row>
    <row r="214" spans="1:5" x14ac:dyDescent="0.25">
      <c r="A214" s="253"/>
      <c r="B214" s="253"/>
      <c r="C214" s="253"/>
      <c r="D214" s="253"/>
      <c r="E214" s="253"/>
    </row>
    <row r="215" spans="1:5" x14ac:dyDescent="0.25">
      <c r="A215" s="253"/>
      <c r="B215" s="253"/>
      <c r="C215" s="253"/>
      <c r="D215" s="253"/>
      <c r="E215" s="253"/>
    </row>
    <row r="216" spans="1:5" x14ac:dyDescent="0.25">
      <c r="A216" s="253"/>
      <c r="B216" s="253"/>
      <c r="C216" s="253"/>
      <c r="D216" s="253"/>
      <c r="E216" s="253"/>
    </row>
    <row r="217" spans="1:5" x14ac:dyDescent="0.25">
      <c r="A217" s="253"/>
      <c r="B217" s="253"/>
      <c r="C217" s="253"/>
      <c r="D217" s="253"/>
      <c r="E217" s="253"/>
    </row>
    <row r="218" spans="1:5" x14ac:dyDescent="0.25">
      <c r="A218" s="253"/>
      <c r="B218" s="253"/>
      <c r="C218" s="253"/>
      <c r="D218" s="253"/>
      <c r="E218" s="253"/>
    </row>
    <row r="219" spans="1:5" x14ac:dyDescent="0.25">
      <c r="A219" s="253"/>
      <c r="B219" s="253"/>
      <c r="C219" s="253"/>
      <c r="D219" s="253"/>
      <c r="E219" s="253"/>
    </row>
    <row r="220" spans="1:5" x14ac:dyDescent="0.25">
      <c r="A220" s="253"/>
      <c r="B220" s="253"/>
      <c r="C220" s="253"/>
      <c r="D220" s="253"/>
      <c r="E220" s="253"/>
    </row>
    <row r="221" spans="1:5" x14ac:dyDescent="0.25">
      <c r="A221" s="253"/>
      <c r="B221" s="253"/>
      <c r="C221" s="253"/>
      <c r="D221" s="253"/>
      <c r="E221" s="253"/>
    </row>
    <row r="222" spans="1:5" x14ac:dyDescent="0.25">
      <c r="A222" s="253"/>
      <c r="B222" s="253"/>
      <c r="C222" s="253"/>
      <c r="D222" s="253"/>
      <c r="E222" s="253"/>
    </row>
    <row r="223" spans="1:5" x14ac:dyDescent="0.25">
      <c r="A223" s="253"/>
      <c r="B223" s="253"/>
      <c r="C223" s="253"/>
      <c r="D223" s="253"/>
      <c r="E223" s="253"/>
    </row>
    <row r="224" spans="1:5" x14ac:dyDescent="0.25">
      <c r="A224" s="253"/>
      <c r="B224" s="253"/>
      <c r="C224" s="253"/>
      <c r="D224" s="253"/>
      <c r="E224" s="253"/>
    </row>
    <row r="225" spans="1:15" x14ac:dyDescent="0.25">
      <c r="A225" s="253"/>
      <c r="B225" s="253"/>
      <c r="C225" s="253"/>
      <c r="D225" s="253"/>
      <c r="E225" s="253"/>
    </row>
    <row r="226" spans="1:15" x14ac:dyDescent="0.25">
      <c r="A226" s="253"/>
      <c r="B226" s="253"/>
      <c r="C226" s="253"/>
      <c r="D226" s="253"/>
      <c r="E226" s="253"/>
    </row>
    <row r="227" spans="1:15" x14ac:dyDescent="0.25">
      <c r="A227" s="253"/>
      <c r="B227" s="253"/>
      <c r="C227" s="253"/>
      <c r="D227" s="253"/>
      <c r="E227" s="253"/>
    </row>
    <row r="228" spans="1:15" x14ac:dyDescent="0.25">
      <c r="A228" s="253"/>
      <c r="B228" s="253"/>
      <c r="C228" s="253"/>
      <c r="D228" s="253"/>
      <c r="E228" s="253"/>
    </row>
    <row r="229" spans="1:15" x14ac:dyDescent="0.25">
      <c r="A229" s="253"/>
      <c r="B229" s="253"/>
      <c r="C229" s="253"/>
      <c r="D229" s="253"/>
      <c r="E229" s="253"/>
    </row>
    <row r="230" spans="1:15" x14ac:dyDescent="0.25">
      <c r="A230" s="253"/>
      <c r="B230" s="253"/>
      <c r="C230" s="253"/>
      <c r="D230" s="253"/>
      <c r="E230" s="253"/>
    </row>
    <row r="231" spans="1:15" x14ac:dyDescent="0.25">
      <c r="A231" s="253"/>
      <c r="B231" s="253"/>
      <c r="C231" s="253"/>
      <c r="D231" s="253"/>
      <c r="E231" s="253"/>
    </row>
    <row r="232" spans="1:15" x14ac:dyDescent="0.25">
      <c r="A232" s="253"/>
      <c r="B232" s="253"/>
      <c r="C232" s="253"/>
      <c r="D232" s="253"/>
      <c r="E232" s="253"/>
    </row>
    <row r="233" spans="1:15" x14ac:dyDescent="0.25">
      <c r="A233" s="253"/>
      <c r="B233" s="253"/>
      <c r="C233" s="253"/>
      <c r="D233" s="253"/>
      <c r="E233" s="253"/>
    </row>
    <row r="234" spans="1:15" x14ac:dyDescent="0.25">
      <c r="A234" s="253"/>
      <c r="B234" s="253"/>
      <c r="C234" s="253"/>
      <c r="D234" s="253"/>
      <c r="E234" s="253"/>
    </row>
    <row r="235" spans="1:15" x14ac:dyDescent="0.25">
      <c r="A235" s="253"/>
      <c r="B235" s="253"/>
      <c r="C235" s="253"/>
      <c r="D235" s="253"/>
      <c r="E235" s="253"/>
    </row>
    <row r="236" spans="1:15" x14ac:dyDescent="0.25">
      <c r="A236" s="253"/>
      <c r="B236" s="253"/>
      <c r="C236" s="253"/>
      <c r="D236" s="253"/>
      <c r="E236" s="253"/>
    </row>
    <row r="237" spans="1:15" x14ac:dyDescent="0.25">
      <c r="A237" s="253"/>
      <c r="B237" s="253"/>
      <c r="C237" s="253"/>
      <c r="D237" s="253"/>
      <c r="E237" s="253"/>
    </row>
    <row r="238" spans="1:15" x14ac:dyDescent="0.25">
      <c r="A238" s="253"/>
      <c r="B238" s="253"/>
      <c r="C238" s="253"/>
      <c r="D238" s="253"/>
      <c r="E238" s="253"/>
    </row>
    <row r="240" spans="1:15" x14ac:dyDescent="0.25">
      <c r="A240" s="252" t="s">
        <v>2573</v>
      </c>
      <c r="E240" s="252" t="s">
        <v>2573</v>
      </c>
      <c r="K240" s="252" t="s">
        <v>2573</v>
      </c>
      <c r="O240" s="252" t="s">
        <v>2573</v>
      </c>
    </row>
    <row r="241" spans="1:17" x14ac:dyDescent="0.25">
      <c r="A241" s="253"/>
      <c r="O241" s="253"/>
      <c r="P241" s="253"/>
      <c r="Q241" s="253"/>
    </row>
    <row r="242" spans="1:17" x14ac:dyDescent="0.25">
      <c r="A242" s="279"/>
      <c r="B242" s="166"/>
      <c r="O242" s="253"/>
      <c r="P242" s="253"/>
      <c r="Q242" s="253"/>
    </row>
    <row r="243" spans="1:17" x14ac:dyDescent="0.25">
      <c r="A243" s="253"/>
    </row>
    <row r="254" spans="1:17" x14ac:dyDescent="0.25">
      <c r="A254" s="252" t="s">
        <v>2574</v>
      </c>
      <c r="E254" s="252" t="s">
        <v>2574</v>
      </c>
      <c r="K254" s="252" t="s">
        <v>2574</v>
      </c>
      <c r="O254" s="252" t="s">
        <v>2574</v>
      </c>
    </row>
    <row r="255" spans="1:17" x14ac:dyDescent="0.25">
      <c r="O255" t="s">
        <v>3444</v>
      </c>
    </row>
    <row r="256" spans="1:17" x14ac:dyDescent="0.25">
      <c r="O256" s="252"/>
    </row>
    <row r="257" spans="1:15" x14ac:dyDescent="0.25">
      <c r="E257" s="253"/>
      <c r="K257" s="252"/>
      <c r="O257" s="252"/>
    </row>
    <row r="258" spans="1:15" x14ac:dyDescent="0.25">
      <c r="E258" s="253"/>
      <c r="K258" s="252"/>
      <c r="O258" s="252"/>
    </row>
    <row r="259" spans="1:15" x14ac:dyDescent="0.25">
      <c r="E259" s="253"/>
      <c r="K259" s="252"/>
      <c r="O259" s="252"/>
    </row>
    <row r="260" spans="1:15" x14ac:dyDescent="0.25">
      <c r="E260" s="253"/>
      <c r="K260" s="252"/>
      <c r="O260" s="252"/>
    </row>
    <row r="261" spans="1:15" x14ac:dyDescent="0.25">
      <c r="O261" s="252"/>
    </row>
    <row r="262" spans="1:15" x14ac:dyDescent="0.25">
      <c r="E262" s="277"/>
    </row>
    <row r="263" spans="1:15" x14ac:dyDescent="0.25">
      <c r="E263" s="277"/>
    </row>
    <row r="266" spans="1:15" x14ac:dyDescent="0.25">
      <c r="A266" s="252" t="s">
        <v>2587</v>
      </c>
      <c r="E266" s="252" t="s">
        <v>2587</v>
      </c>
      <c r="K266" s="252" t="s">
        <v>2587</v>
      </c>
      <c r="O266" s="252" t="s">
        <v>2587</v>
      </c>
    </row>
    <row r="267" spans="1:15" x14ac:dyDescent="0.25">
      <c r="A267" s="253"/>
      <c r="E267" t="s">
        <v>3423</v>
      </c>
      <c r="O267" t="s">
        <v>3443</v>
      </c>
    </row>
    <row r="268" spans="1:15" x14ac:dyDescent="0.25">
      <c r="A268" s="253"/>
      <c r="B268" s="253"/>
    </row>
    <row r="269" spans="1:15" x14ac:dyDescent="0.25">
      <c r="A269" s="253"/>
      <c r="B269" s="253"/>
    </row>
    <row r="270" spans="1:15" x14ac:dyDescent="0.25">
      <c r="A270" s="253"/>
      <c r="B270" s="253"/>
    </row>
    <row r="271" spans="1:15" x14ac:dyDescent="0.25">
      <c r="A271" s="253"/>
      <c r="B271" s="253"/>
    </row>
    <row r="272" spans="1:15" x14ac:dyDescent="0.25">
      <c r="A272" s="253"/>
      <c r="B272" s="253"/>
    </row>
    <row r="273" spans="1:2" x14ac:dyDescent="0.25">
      <c r="A273" s="253"/>
      <c r="B273" s="253"/>
    </row>
    <row r="274" spans="1:2" x14ac:dyDescent="0.25">
      <c r="A274" s="253"/>
      <c r="B274" s="253"/>
    </row>
    <row r="275" spans="1:2" x14ac:dyDescent="0.25">
      <c r="A275" s="253"/>
      <c r="B275" s="253"/>
    </row>
    <row r="276" spans="1:2" x14ac:dyDescent="0.25">
      <c r="B276" s="253"/>
    </row>
    <row r="277" spans="1:2" x14ac:dyDescent="0.25">
      <c r="A277" s="253"/>
      <c r="B277" s="253"/>
    </row>
    <row r="278" spans="1:2" x14ac:dyDescent="0.25">
      <c r="A278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M81"/>
  <sheetViews>
    <sheetView topLeftCell="A38" workbookViewId="0">
      <selection activeCell="I62" sqref="I62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8" max="8" width="14.28515625" customWidth="1"/>
  </cols>
  <sheetData>
    <row r="1" spans="1:13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3" x14ac:dyDescent="0.25">
      <c r="A2" s="158">
        <v>1</v>
      </c>
      <c r="B2" s="158" t="s">
        <v>1900</v>
      </c>
      <c r="C2" s="36">
        <v>231</v>
      </c>
      <c r="D2" s="36" t="s">
        <v>1901</v>
      </c>
      <c r="E2" s="36">
        <v>303</v>
      </c>
      <c r="F2" s="28">
        <v>42696</v>
      </c>
      <c r="G2" s="36" t="s">
        <v>1846</v>
      </c>
      <c r="H2" s="186" t="s">
        <v>3185</v>
      </c>
    </row>
    <row r="3" spans="1:13" x14ac:dyDescent="0.25">
      <c r="A3" s="158">
        <v>2</v>
      </c>
      <c r="B3" s="233" t="s">
        <v>3307</v>
      </c>
      <c r="C3" s="225">
        <v>921</v>
      </c>
      <c r="D3" s="36" t="s">
        <v>2020</v>
      </c>
      <c r="E3" s="36">
        <v>51</v>
      </c>
      <c r="F3" s="28">
        <v>42816</v>
      </c>
      <c r="G3" s="234" t="s">
        <v>2194</v>
      </c>
      <c r="H3" t="s">
        <v>2773</v>
      </c>
      <c r="M3" t="s">
        <v>3308</v>
      </c>
    </row>
    <row r="4" spans="1:13" x14ac:dyDescent="0.25">
      <c r="A4" s="158">
        <v>3</v>
      </c>
      <c r="B4" s="158" t="s">
        <v>1243</v>
      </c>
      <c r="C4" s="225">
        <v>131</v>
      </c>
      <c r="D4" s="36" t="s">
        <v>2560</v>
      </c>
      <c r="E4" s="36">
        <v>233</v>
      </c>
      <c r="F4" s="28">
        <v>43035</v>
      </c>
      <c r="G4" s="225" t="s">
        <v>1846</v>
      </c>
      <c r="H4" t="s">
        <v>3206</v>
      </c>
    </row>
    <row r="5" spans="1:13" x14ac:dyDescent="0.25">
      <c r="A5" s="158">
        <v>4</v>
      </c>
      <c r="B5" s="158" t="s">
        <v>2591</v>
      </c>
      <c r="C5" s="225">
        <v>411</v>
      </c>
      <c r="D5" s="36" t="s">
        <v>2592</v>
      </c>
      <c r="E5" s="36">
        <v>244</v>
      </c>
      <c r="F5" s="28">
        <v>43048</v>
      </c>
      <c r="G5" s="225" t="s">
        <v>1846</v>
      </c>
      <c r="H5" t="s">
        <v>3186</v>
      </c>
    </row>
    <row r="6" spans="1:13" x14ac:dyDescent="0.25">
      <c r="A6" s="158">
        <v>5</v>
      </c>
      <c r="B6" s="158" t="s">
        <v>2647</v>
      </c>
      <c r="C6" s="225">
        <v>322</v>
      </c>
      <c r="D6" s="36" t="s">
        <v>2549</v>
      </c>
      <c r="E6" s="36">
        <v>285</v>
      </c>
      <c r="F6" s="28">
        <v>43082</v>
      </c>
      <c r="G6" s="234" t="s">
        <v>2194</v>
      </c>
      <c r="H6" s="252" t="s">
        <v>2944</v>
      </c>
      <c r="I6" s="252"/>
      <c r="J6" s="252"/>
      <c r="K6" s="252"/>
      <c r="L6" s="252"/>
      <c r="M6" t="s">
        <v>3198</v>
      </c>
    </row>
    <row r="7" spans="1:13" x14ac:dyDescent="0.25">
      <c r="A7" s="158">
        <v>6</v>
      </c>
      <c r="B7" s="158" t="s">
        <v>3220</v>
      </c>
      <c r="C7" s="225">
        <v>811</v>
      </c>
      <c r="D7" s="36" t="s">
        <v>2696</v>
      </c>
      <c r="E7" s="36">
        <v>18</v>
      </c>
      <c r="F7" s="28">
        <v>43116</v>
      </c>
      <c r="G7" s="256" t="s">
        <v>1846</v>
      </c>
      <c r="H7" t="s">
        <v>3221</v>
      </c>
    </row>
    <row r="8" spans="1:13" x14ac:dyDescent="0.25">
      <c r="A8" s="158">
        <v>7</v>
      </c>
      <c r="B8" s="158" t="s">
        <v>2701</v>
      </c>
      <c r="C8" s="225">
        <v>31</v>
      </c>
      <c r="D8" s="36" t="s">
        <v>2702</v>
      </c>
      <c r="E8" s="36">
        <v>30</v>
      </c>
      <c r="F8" s="28">
        <v>43136</v>
      </c>
      <c r="G8" s="256" t="s">
        <v>1846</v>
      </c>
      <c r="H8" t="s">
        <v>3250</v>
      </c>
    </row>
    <row r="9" spans="1:13" x14ac:dyDescent="0.25">
      <c r="A9" s="158">
        <v>8</v>
      </c>
      <c r="B9" s="158" t="s">
        <v>2636</v>
      </c>
      <c r="C9" s="225">
        <v>841</v>
      </c>
      <c r="D9" s="36" t="s">
        <v>3239</v>
      </c>
      <c r="E9" s="36">
        <v>29</v>
      </c>
      <c r="F9" s="28">
        <v>43488</v>
      </c>
      <c r="G9" s="256" t="s">
        <v>1846</v>
      </c>
    </row>
    <row r="10" spans="1:13" x14ac:dyDescent="0.25">
      <c r="A10" s="158">
        <v>9</v>
      </c>
      <c r="B10" s="158" t="s">
        <v>3252</v>
      </c>
      <c r="C10" s="225">
        <v>321</v>
      </c>
      <c r="D10" s="36" t="s">
        <v>2730</v>
      </c>
      <c r="E10" s="36">
        <v>54</v>
      </c>
      <c r="F10" s="28">
        <v>43164</v>
      </c>
      <c r="G10" s="256" t="s">
        <v>1846</v>
      </c>
      <c r="H10" t="s">
        <v>3253</v>
      </c>
    </row>
    <row r="11" spans="1:13" x14ac:dyDescent="0.25">
      <c r="A11" s="158">
        <v>10</v>
      </c>
      <c r="B11" s="158" t="s">
        <v>688</v>
      </c>
      <c r="C11" s="225">
        <v>331</v>
      </c>
      <c r="D11" s="36" t="s">
        <v>2803</v>
      </c>
      <c r="E11" s="36">
        <v>96</v>
      </c>
      <c r="F11" s="28">
        <v>43237</v>
      </c>
      <c r="G11" s="234" t="s">
        <v>2194</v>
      </c>
      <c r="H11" t="s">
        <v>3339</v>
      </c>
    </row>
    <row r="12" spans="1:13" x14ac:dyDescent="0.25">
      <c r="A12" s="158">
        <v>11</v>
      </c>
      <c r="B12" s="158" t="s">
        <v>2949</v>
      </c>
      <c r="C12" s="225">
        <v>541</v>
      </c>
      <c r="D12" s="36" t="s">
        <v>2118</v>
      </c>
      <c r="E12" s="36">
        <v>169</v>
      </c>
      <c r="F12" s="28">
        <v>43340</v>
      </c>
      <c r="G12" s="256" t="s">
        <v>2950</v>
      </c>
    </row>
    <row r="13" spans="1:13" x14ac:dyDescent="0.25">
      <c r="A13" s="158">
        <v>12</v>
      </c>
      <c r="B13" s="158" t="s">
        <v>2951</v>
      </c>
      <c r="C13" s="225">
        <v>821</v>
      </c>
      <c r="D13" s="36" t="s">
        <v>2118</v>
      </c>
      <c r="E13" s="36">
        <v>187</v>
      </c>
      <c r="F13" s="28">
        <v>43342</v>
      </c>
      <c r="G13" s="256" t="s">
        <v>2950</v>
      </c>
    </row>
    <row r="14" spans="1:13" x14ac:dyDescent="0.25">
      <c r="A14" s="158">
        <v>13</v>
      </c>
      <c r="B14" s="158" t="s">
        <v>573</v>
      </c>
      <c r="C14" s="225">
        <v>931</v>
      </c>
      <c r="D14" s="36" t="s">
        <v>2952</v>
      </c>
      <c r="E14" s="36">
        <v>188</v>
      </c>
      <c r="F14" s="28">
        <v>43342</v>
      </c>
      <c r="G14" s="256" t="s">
        <v>2950</v>
      </c>
    </row>
    <row r="15" spans="1:13" x14ac:dyDescent="0.25">
      <c r="A15" s="158">
        <v>14</v>
      </c>
      <c r="B15" s="158" t="s">
        <v>3047</v>
      </c>
      <c r="C15" s="225">
        <v>521</v>
      </c>
      <c r="D15" s="36" t="s">
        <v>2952</v>
      </c>
      <c r="E15" s="36">
        <v>255</v>
      </c>
      <c r="F15" s="28">
        <v>43362</v>
      </c>
      <c r="G15" s="256" t="s">
        <v>2950</v>
      </c>
    </row>
    <row r="16" spans="1:13" x14ac:dyDescent="0.25">
      <c r="A16" s="158">
        <v>15</v>
      </c>
      <c r="B16" s="158" t="s">
        <v>3074</v>
      </c>
      <c r="C16" s="225">
        <v>421</v>
      </c>
      <c r="D16" s="36" t="s">
        <v>3075</v>
      </c>
      <c r="E16" s="36">
        <v>271</v>
      </c>
      <c r="F16" s="28">
        <v>43369</v>
      </c>
      <c r="G16" s="256" t="s">
        <v>2950</v>
      </c>
    </row>
    <row r="17" spans="1:8" x14ac:dyDescent="0.25">
      <c r="A17" s="158">
        <v>16</v>
      </c>
      <c r="B17" s="158" t="s">
        <v>280</v>
      </c>
      <c r="C17" s="225">
        <v>531</v>
      </c>
      <c r="D17" s="36" t="s">
        <v>3076</v>
      </c>
      <c r="E17" s="36">
        <v>268</v>
      </c>
      <c r="F17" s="28">
        <v>43369</v>
      </c>
      <c r="G17" s="256" t="s">
        <v>2950</v>
      </c>
    </row>
    <row r="18" spans="1:8" x14ac:dyDescent="0.25">
      <c r="A18" s="158">
        <v>17</v>
      </c>
      <c r="B18" s="158" t="s">
        <v>3101</v>
      </c>
      <c r="C18" s="225">
        <v>831</v>
      </c>
      <c r="D18" s="36" t="s">
        <v>3102</v>
      </c>
      <c r="E18" s="36">
        <v>287</v>
      </c>
      <c r="F18" s="28">
        <v>43377</v>
      </c>
      <c r="G18" s="256" t="s">
        <v>2950</v>
      </c>
    </row>
    <row r="19" spans="1:8" x14ac:dyDescent="0.25">
      <c r="A19" s="158">
        <v>18</v>
      </c>
      <c r="B19" s="158" t="s">
        <v>3105</v>
      </c>
      <c r="C19" s="225">
        <v>821</v>
      </c>
      <c r="D19" s="36" t="s">
        <v>3106</v>
      </c>
      <c r="E19" s="36">
        <v>290</v>
      </c>
      <c r="F19" s="28">
        <v>43378</v>
      </c>
      <c r="G19" s="256" t="s">
        <v>2950</v>
      </c>
    </row>
    <row r="20" spans="1:8" x14ac:dyDescent="0.25">
      <c r="A20" s="158">
        <v>19</v>
      </c>
      <c r="B20" s="158" t="s">
        <v>682</v>
      </c>
      <c r="C20" s="225">
        <v>341</v>
      </c>
      <c r="D20" s="36" t="s">
        <v>3113</v>
      </c>
      <c r="E20" s="36">
        <v>295</v>
      </c>
      <c r="F20" s="28">
        <v>43389</v>
      </c>
      <c r="G20" s="256" t="s">
        <v>2950</v>
      </c>
      <c r="H20" t="s">
        <v>3303</v>
      </c>
    </row>
    <row r="21" spans="1:8" x14ac:dyDescent="0.25">
      <c r="A21" s="158">
        <v>20</v>
      </c>
      <c r="B21" s="158" t="s">
        <v>230</v>
      </c>
      <c r="C21" s="225">
        <v>631</v>
      </c>
      <c r="D21" s="36" t="s">
        <v>2952</v>
      </c>
      <c r="E21" s="36">
        <v>296</v>
      </c>
      <c r="F21" s="28">
        <v>43389</v>
      </c>
      <c r="G21" s="256" t="s">
        <v>2950</v>
      </c>
    </row>
    <row r="22" spans="1:8" x14ac:dyDescent="0.25">
      <c r="A22" s="158">
        <v>21</v>
      </c>
      <c r="B22" s="158" t="s">
        <v>3117</v>
      </c>
      <c r="C22" s="225">
        <v>422</v>
      </c>
      <c r="D22" s="36" t="s">
        <v>2952</v>
      </c>
      <c r="E22" s="36">
        <v>298</v>
      </c>
      <c r="F22" s="28">
        <v>43390</v>
      </c>
      <c r="G22" s="234" t="s">
        <v>2843</v>
      </c>
    </row>
    <row r="23" spans="1:8" x14ac:dyDescent="0.25">
      <c r="A23" s="158">
        <v>22</v>
      </c>
      <c r="B23" s="158" t="s">
        <v>2550</v>
      </c>
      <c r="C23" s="225">
        <v>521</v>
      </c>
      <c r="D23" s="36" t="s">
        <v>2952</v>
      </c>
      <c r="E23" s="36">
        <v>314</v>
      </c>
      <c r="F23" s="28">
        <v>43404</v>
      </c>
      <c r="G23" s="256" t="s">
        <v>2950</v>
      </c>
    </row>
    <row r="24" spans="1:8" x14ac:dyDescent="0.25">
      <c r="A24" s="158">
        <v>23</v>
      </c>
      <c r="B24" s="158" t="s">
        <v>3139</v>
      </c>
      <c r="C24" s="225">
        <v>712</v>
      </c>
      <c r="D24" s="36" t="s">
        <v>3140</v>
      </c>
      <c r="E24" s="36">
        <v>320</v>
      </c>
      <c r="F24" s="28">
        <v>43411</v>
      </c>
      <c r="G24" s="234" t="s">
        <v>2843</v>
      </c>
    </row>
    <row r="25" spans="1:8" x14ac:dyDescent="0.25">
      <c r="A25" s="158">
        <v>24</v>
      </c>
      <c r="B25" s="158" t="s">
        <v>214</v>
      </c>
      <c r="C25" s="225">
        <v>631</v>
      </c>
      <c r="D25" s="36" t="s">
        <v>2952</v>
      </c>
      <c r="E25" s="36">
        <v>300</v>
      </c>
      <c r="F25" s="28">
        <v>43391</v>
      </c>
      <c r="G25" s="256" t="s">
        <v>2950</v>
      </c>
    </row>
    <row r="26" spans="1:8" x14ac:dyDescent="0.25">
      <c r="A26" s="158">
        <v>25</v>
      </c>
      <c r="B26" s="158" t="s">
        <v>3141</v>
      </c>
      <c r="C26" s="225">
        <v>21</v>
      </c>
      <c r="D26" s="36" t="s">
        <v>2952</v>
      </c>
      <c r="E26" s="36">
        <v>301</v>
      </c>
      <c r="F26" s="28">
        <v>43391</v>
      </c>
      <c r="G26" s="256" t="s">
        <v>2950</v>
      </c>
    </row>
    <row r="27" spans="1:8" x14ac:dyDescent="0.25">
      <c r="A27" s="158">
        <v>26</v>
      </c>
      <c r="B27" s="158" t="s">
        <v>3143</v>
      </c>
      <c r="C27" s="225">
        <v>511</v>
      </c>
      <c r="D27" s="36" t="s">
        <v>2952</v>
      </c>
      <c r="E27" s="36">
        <v>321</v>
      </c>
      <c r="F27" s="28">
        <v>43413</v>
      </c>
      <c r="G27" s="225" t="s">
        <v>2950</v>
      </c>
    </row>
    <row r="28" spans="1:8" x14ac:dyDescent="0.25">
      <c r="A28" s="158">
        <v>27</v>
      </c>
      <c r="B28" s="158" t="s">
        <v>1264</v>
      </c>
      <c r="C28" s="225">
        <v>141</v>
      </c>
      <c r="D28" s="36" t="s">
        <v>3337</v>
      </c>
      <c r="E28" s="36">
        <v>110</v>
      </c>
      <c r="F28" s="28">
        <v>43606</v>
      </c>
      <c r="G28" s="225" t="s">
        <v>2950</v>
      </c>
    </row>
    <row r="29" spans="1:8" x14ac:dyDescent="0.25">
      <c r="A29" s="158">
        <v>28</v>
      </c>
      <c r="B29" s="158" t="s">
        <v>3166</v>
      </c>
      <c r="C29" s="225">
        <v>931</v>
      </c>
      <c r="D29" s="36" t="s">
        <v>2952</v>
      </c>
      <c r="E29" s="36">
        <v>346</v>
      </c>
      <c r="F29" s="28">
        <v>43426</v>
      </c>
      <c r="G29" s="225" t="s">
        <v>2950</v>
      </c>
    </row>
    <row r="30" spans="1:8" x14ac:dyDescent="0.25">
      <c r="A30" s="158">
        <v>29</v>
      </c>
      <c r="B30" s="158" t="s">
        <v>3167</v>
      </c>
      <c r="C30" s="225">
        <v>921</v>
      </c>
      <c r="D30" s="36" t="s">
        <v>2952</v>
      </c>
      <c r="E30" s="36">
        <v>342</v>
      </c>
      <c r="F30" s="28">
        <v>43423</v>
      </c>
      <c r="G30" s="256" t="s">
        <v>2950</v>
      </c>
    </row>
    <row r="31" spans="1:8" x14ac:dyDescent="0.25">
      <c r="A31" s="158">
        <v>30</v>
      </c>
      <c r="B31" s="158" t="s">
        <v>3184</v>
      </c>
      <c r="C31" s="225">
        <v>521</v>
      </c>
      <c r="D31" s="36" t="s">
        <v>2952</v>
      </c>
      <c r="E31" s="36">
        <v>353</v>
      </c>
      <c r="F31" s="28">
        <v>43431</v>
      </c>
      <c r="G31" s="225" t="s">
        <v>2950</v>
      </c>
    </row>
    <row r="32" spans="1:8" x14ac:dyDescent="0.25">
      <c r="A32" s="158">
        <v>31</v>
      </c>
      <c r="B32" s="158" t="s">
        <v>3194</v>
      </c>
      <c r="C32" s="225">
        <v>732</v>
      </c>
      <c r="D32" s="36" t="s">
        <v>2952</v>
      </c>
      <c r="E32" s="36">
        <v>358</v>
      </c>
      <c r="F32" s="28">
        <v>43434</v>
      </c>
      <c r="G32" s="256" t="s">
        <v>2950</v>
      </c>
    </row>
    <row r="33" spans="1:7" x14ac:dyDescent="0.25">
      <c r="A33" s="158">
        <v>32</v>
      </c>
      <c r="B33" s="158" t="s">
        <v>3202</v>
      </c>
      <c r="C33" s="225">
        <v>621</v>
      </c>
      <c r="D33" s="36" t="s">
        <v>2952</v>
      </c>
      <c r="E33" s="36">
        <v>368</v>
      </c>
      <c r="F33" s="28">
        <v>43448</v>
      </c>
      <c r="G33" s="256" t="s">
        <v>2950</v>
      </c>
    </row>
    <row r="34" spans="1:7" x14ac:dyDescent="0.25">
      <c r="A34" s="158">
        <v>33</v>
      </c>
      <c r="B34" s="158" t="s">
        <v>3203</v>
      </c>
      <c r="C34" s="225">
        <v>422</v>
      </c>
      <c r="D34" s="36" t="s">
        <v>3204</v>
      </c>
      <c r="E34" s="36">
        <v>366</v>
      </c>
      <c r="F34" s="28">
        <v>43448</v>
      </c>
      <c r="G34" s="234" t="s">
        <v>2843</v>
      </c>
    </row>
    <row r="35" spans="1:7" x14ac:dyDescent="0.25">
      <c r="A35" s="158">
        <v>34</v>
      </c>
      <c r="B35" s="158" t="s">
        <v>3240</v>
      </c>
      <c r="C35" s="225">
        <v>621</v>
      </c>
      <c r="D35" s="36" t="s">
        <v>2952</v>
      </c>
      <c r="E35" s="36">
        <v>27</v>
      </c>
      <c r="F35" s="28">
        <v>43487</v>
      </c>
      <c r="G35" s="225" t="s">
        <v>2950</v>
      </c>
    </row>
    <row r="36" spans="1:7" x14ac:dyDescent="0.25">
      <c r="A36" s="158">
        <v>35</v>
      </c>
      <c r="B36" s="158" t="s">
        <v>284</v>
      </c>
      <c r="C36" s="225">
        <v>121</v>
      </c>
      <c r="D36" s="36" t="s">
        <v>2952</v>
      </c>
      <c r="E36" s="36">
        <v>374</v>
      </c>
      <c r="F36" s="28">
        <v>43455</v>
      </c>
      <c r="G36" s="225" t="s">
        <v>2950</v>
      </c>
    </row>
    <row r="37" spans="1:7" x14ac:dyDescent="0.25">
      <c r="A37" s="158">
        <v>36</v>
      </c>
      <c r="B37" s="158" t="s">
        <v>192</v>
      </c>
      <c r="C37" s="225">
        <v>131</v>
      </c>
      <c r="D37" s="36" t="s">
        <v>3214</v>
      </c>
      <c r="E37" s="36">
        <v>376</v>
      </c>
      <c r="F37" s="28">
        <v>43459</v>
      </c>
      <c r="G37" s="225" t="s">
        <v>2950</v>
      </c>
    </row>
    <row r="38" spans="1:7" x14ac:dyDescent="0.25">
      <c r="A38" s="158">
        <v>37</v>
      </c>
      <c r="B38" s="158" t="s">
        <v>3258</v>
      </c>
      <c r="C38" s="225">
        <v>131</v>
      </c>
      <c r="D38" s="36" t="s">
        <v>2952</v>
      </c>
      <c r="E38" s="36">
        <v>40</v>
      </c>
      <c r="F38" s="28">
        <v>43503</v>
      </c>
      <c r="G38" s="225" t="s">
        <v>2950</v>
      </c>
    </row>
    <row r="39" spans="1:7" x14ac:dyDescent="0.25">
      <c r="A39" s="158">
        <v>38</v>
      </c>
      <c r="B39" s="158" t="s">
        <v>3271</v>
      </c>
      <c r="C39" s="225">
        <v>621</v>
      </c>
      <c r="D39" s="36" t="s">
        <v>2952</v>
      </c>
      <c r="E39" s="36">
        <v>54</v>
      </c>
      <c r="F39" s="28">
        <v>43511</v>
      </c>
      <c r="G39" s="225" t="s">
        <v>2950</v>
      </c>
    </row>
    <row r="40" spans="1:7" x14ac:dyDescent="0.25">
      <c r="A40" s="158">
        <v>39</v>
      </c>
      <c r="B40" s="6" t="s">
        <v>3290</v>
      </c>
      <c r="C40" s="122" t="s">
        <v>3291</v>
      </c>
      <c r="D40" s="122" t="s">
        <v>2952</v>
      </c>
      <c r="E40" s="122">
        <v>65</v>
      </c>
      <c r="F40" s="9">
        <v>43523</v>
      </c>
      <c r="G40" s="282" t="s">
        <v>2843</v>
      </c>
    </row>
    <row r="41" spans="1:7" x14ac:dyDescent="0.25">
      <c r="A41" s="158">
        <v>40</v>
      </c>
      <c r="B41" s="6" t="s">
        <v>3354</v>
      </c>
      <c r="C41" s="122">
        <v>811</v>
      </c>
      <c r="D41" s="122" t="s">
        <v>3299</v>
      </c>
      <c r="E41" s="122">
        <v>66</v>
      </c>
      <c r="F41" s="283">
        <v>43525</v>
      </c>
      <c r="G41" s="282" t="s">
        <v>2843</v>
      </c>
    </row>
    <row r="42" spans="1:7" x14ac:dyDescent="0.25">
      <c r="A42" s="285">
        <v>41</v>
      </c>
      <c r="B42" s="51" t="s">
        <v>3305</v>
      </c>
      <c r="C42" s="123">
        <v>321</v>
      </c>
      <c r="D42" s="123" t="s">
        <v>3299</v>
      </c>
      <c r="E42" s="123">
        <v>74</v>
      </c>
      <c r="F42" s="124">
        <v>43542</v>
      </c>
      <c r="G42" s="123" t="s">
        <v>2950</v>
      </c>
    </row>
    <row r="43" spans="1:7" x14ac:dyDescent="0.25">
      <c r="A43" s="286">
        <v>42</v>
      </c>
      <c r="B43" s="65" t="s">
        <v>3309</v>
      </c>
      <c r="C43" s="287" t="s">
        <v>1396</v>
      </c>
      <c r="D43" s="287" t="s">
        <v>3310</v>
      </c>
      <c r="E43" s="287">
        <v>80</v>
      </c>
      <c r="F43" s="288">
        <v>43556</v>
      </c>
      <c r="G43" s="289" t="s">
        <v>2843</v>
      </c>
    </row>
    <row r="44" spans="1:7" x14ac:dyDescent="0.25">
      <c r="A44" s="285">
        <v>43</v>
      </c>
      <c r="B44" s="51" t="s">
        <v>3320</v>
      </c>
      <c r="C44" s="123">
        <v>21</v>
      </c>
      <c r="D44" s="123" t="s">
        <v>3299</v>
      </c>
      <c r="E44" s="123">
        <v>90</v>
      </c>
      <c r="F44" s="124">
        <v>43572</v>
      </c>
      <c r="G44" s="123" t="s">
        <v>2950</v>
      </c>
    </row>
    <row r="45" spans="1:7" x14ac:dyDescent="0.25">
      <c r="A45" s="285">
        <v>44</v>
      </c>
      <c r="B45" s="51" t="s">
        <v>1281</v>
      </c>
      <c r="C45" s="123">
        <v>831</v>
      </c>
      <c r="D45" s="123" t="s">
        <v>3323</v>
      </c>
      <c r="E45" s="123">
        <v>93</v>
      </c>
      <c r="F45" s="124">
        <v>43577</v>
      </c>
      <c r="G45" s="123" t="s">
        <v>2950</v>
      </c>
    </row>
    <row r="46" spans="1:7" x14ac:dyDescent="0.25">
      <c r="A46" s="285">
        <v>45</v>
      </c>
      <c r="B46" s="51" t="s">
        <v>887</v>
      </c>
      <c r="C46" s="123">
        <v>741</v>
      </c>
      <c r="D46" s="123" t="s">
        <v>3299</v>
      </c>
      <c r="E46" s="123">
        <v>95</v>
      </c>
      <c r="F46" s="124">
        <v>43581</v>
      </c>
      <c r="G46" s="123" t="s">
        <v>2950</v>
      </c>
    </row>
    <row r="47" spans="1:7" x14ac:dyDescent="0.25">
      <c r="A47" s="285">
        <v>46</v>
      </c>
      <c r="B47" s="8" t="s">
        <v>1250</v>
      </c>
      <c r="C47" s="123">
        <v>131</v>
      </c>
      <c r="D47" s="123" t="s">
        <v>2952</v>
      </c>
      <c r="E47" s="123">
        <v>96</v>
      </c>
      <c r="F47" s="124">
        <v>43581</v>
      </c>
      <c r="G47" s="123" t="s">
        <v>2950</v>
      </c>
    </row>
    <row r="48" spans="1:7" x14ac:dyDescent="0.25">
      <c r="A48" s="285">
        <v>47</v>
      </c>
      <c r="B48" s="51" t="s">
        <v>205</v>
      </c>
      <c r="C48" s="123">
        <v>131</v>
      </c>
      <c r="D48" s="123" t="s">
        <v>3299</v>
      </c>
      <c r="E48" s="123">
        <v>99</v>
      </c>
      <c r="F48" s="124">
        <v>43226</v>
      </c>
      <c r="G48" s="123" t="s">
        <v>2950</v>
      </c>
    </row>
    <row r="49" spans="1:7" x14ac:dyDescent="0.25">
      <c r="A49" s="285">
        <v>48</v>
      </c>
      <c r="B49" s="51" t="s">
        <v>3329</v>
      </c>
      <c r="C49" s="123">
        <v>821</v>
      </c>
      <c r="D49" s="123" t="s">
        <v>3299</v>
      </c>
      <c r="E49" s="123">
        <v>100</v>
      </c>
      <c r="F49" s="124">
        <v>43591</v>
      </c>
      <c r="G49" s="123" t="s">
        <v>2950</v>
      </c>
    </row>
    <row r="50" spans="1:7" x14ac:dyDescent="0.25">
      <c r="A50" s="285">
        <v>49</v>
      </c>
      <c r="B50" s="51" t="s">
        <v>581</v>
      </c>
      <c r="C50" s="123">
        <v>732</v>
      </c>
      <c r="D50" s="123" t="s">
        <v>3299</v>
      </c>
      <c r="E50" s="123">
        <v>102</v>
      </c>
      <c r="F50" s="124">
        <v>43598</v>
      </c>
      <c r="G50" s="123" t="s">
        <v>2950</v>
      </c>
    </row>
    <row r="51" spans="1:7" x14ac:dyDescent="0.25">
      <c r="A51" s="285">
        <v>50</v>
      </c>
      <c r="B51" s="51" t="s">
        <v>327</v>
      </c>
      <c r="C51" s="123">
        <v>931</v>
      </c>
      <c r="D51" s="123" t="s">
        <v>3299</v>
      </c>
      <c r="E51" s="123">
        <v>104</v>
      </c>
      <c r="F51" s="124">
        <v>43600</v>
      </c>
      <c r="G51" s="123" t="s">
        <v>2950</v>
      </c>
    </row>
    <row r="52" spans="1:7" x14ac:dyDescent="0.25">
      <c r="A52" s="285">
        <v>51</v>
      </c>
      <c r="B52" s="51" t="s">
        <v>498</v>
      </c>
      <c r="C52" s="123">
        <v>541</v>
      </c>
      <c r="D52" s="123" t="s">
        <v>3299</v>
      </c>
      <c r="E52" s="123">
        <v>106</v>
      </c>
      <c r="F52" s="124">
        <v>43600</v>
      </c>
      <c r="G52" s="123" t="s">
        <v>2950</v>
      </c>
    </row>
    <row r="53" spans="1:7" x14ac:dyDescent="0.25">
      <c r="A53" s="285">
        <v>52</v>
      </c>
      <c r="B53" s="51" t="s">
        <v>3340</v>
      </c>
      <c r="C53" s="123">
        <v>521</v>
      </c>
      <c r="D53" s="123" t="s">
        <v>3299</v>
      </c>
      <c r="E53" s="123">
        <v>119</v>
      </c>
      <c r="F53" s="124">
        <v>43613</v>
      </c>
      <c r="G53" s="123" t="s">
        <v>2950</v>
      </c>
    </row>
    <row r="54" spans="1:7" x14ac:dyDescent="0.25">
      <c r="A54" s="286">
        <v>53</v>
      </c>
      <c r="B54" s="65" t="s">
        <v>1323</v>
      </c>
      <c r="C54" s="287" t="s">
        <v>1305</v>
      </c>
      <c r="D54" s="287" t="s">
        <v>3353</v>
      </c>
      <c r="E54" s="287">
        <v>135</v>
      </c>
      <c r="F54" s="288">
        <v>43636</v>
      </c>
      <c r="G54" s="289" t="s">
        <v>2843</v>
      </c>
    </row>
    <row r="55" spans="1:7" x14ac:dyDescent="0.25">
      <c r="A55" s="285">
        <v>54</v>
      </c>
      <c r="B55" s="8" t="s">
        <v>3355</v>
      </c>
      <c r="C55" s="290" t="s">
        <v>3356</v>
      </c>
      <c r="D55" s="123" t="s">
        <v>3357</v>
      </c>
      <c r="E55" s="123">
        <v>280</v>
      </c>
      <c r="F55" s="124">
        <v>43374</v>
      </c>
      <c r="G55" s="123" t="s">
        <v>2950</v>
      </c>
    </row>
    <row r="56" spans="1:7" x14ac:dyDescent="0.25">
      <c r="A56" s="5"/>
      <c r="B56" s="5"/>
      <c r="C56" s="5"/>
      <c r="D56" s="5"/>
      <c r="E56" s="5"/>
      <c r="F56" s="5"/>
      <c r="G56" s="5"/>
    </row>
    <row r="57" spans="1:7" x14ac:dyDescent="0.25">
      <c r="A57" s="5"/>
      <c r="B57" s="5"/>
      <c r="C57" s="5"/>
      <c r="D57" s="5"/>
      <c r="E57" s="5"/>
      <c r="F57" s="5"/>
      <c r="G57" s="5"/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  <row r="65" spans="1:7" x14ac:dyDescent="0.25">
      <c r="A65" s="5"/>
      <c r="B65" s="5"/>
      <c r="C65" s="5"/>
      <c r="D65" s="5"/>
      <c r="E65" s="5"/>
      <c r="F65" s="5"/>
      <c r="G65" s="5"/>
    </row>
    <row r="66" spans="1:7" x14ac:dyDescent="0.25">
      <c r="A66" s="5"/>
      <c r="B66" s="5"/>
      <c r="C66" s="5"/>
      <c r="D66" s="5"/>
      <c r="E66" s="5"/>
      <c r="F66" s="5"/>
      <c r="G66" s="5"/>
    </row>
    <row r="67" spans="1:7" x14ac:dyDescent="0.25">
      <c r="A67" s="5"/>
      <c r="B67" s="5"/>
      <c r="C67" s="5"/>
      <c r="D67" s="5"/>
      <c r="E67" s="5"/>
      <c r="F67" s="5"/>
      <c r="G67" s="5"/>
    </row>
    <row r="68" spans="1:7" x14ac:dyDescent="0.25">
      <c r="A68" s="5"/>
      <c r="B68" s="5"/>
      <c r="C68" s="5"/>
      <c r="D68" s="5"/>
      <c r="E68" s="5"/>
      <c r="F68" s="5"/>
      <c r="G68" s="5"/>
    </row>
    <row r="69" spans="1:7" x14ac:dyDescent="0.25">
      <c r="A69" s="5"/>
      <c r="B69" s="5"/>
      <c r="C69" s="5"/>
      <c r="D69" s="5"/>
      <c r="E69" s="5"/>
      <c r="F69" s="5"/>
      <c r="G69" s="5"/>
    </row>
    <row r="70" spans="1:7" x14ac:dyDescent="0.25">
      <c r="A70" s="5"/>
      <c r="B70" s="5"/>
      <c r="C70" s="5"/>
      <c r="D70" s="5"/>
      <c r="E70" s="5"/>
      <c r="F70" s="5"/>
      <c r="G70" s="5"/>
    </row>
    <row r="71" spans="1:7" x14ac:dyDescent="0.25">
      <c r="A71" s="5"/>
      <c r="B71" s="5"/>
      <c r="C71" s="5"/>
      <c r="D71" s="5"/>
      <c r="E71" s="5"/>
      <c r="F71" s="5"/>
      <c r="G71" s="5"/>
    </row>
    <row r="72" spans="1:7" x14ac:dyDescent="0.25">
      <c r="A72" s="5"/>
      <c r="B72" s="5"/>
      <c r="C72" s="5"/>
      <c r="D72" s="5"/>
      <c r="E72" s="5"/>
      <c r="F72" s="5"/>
      <c r="G72" s="5"/>
    </row>
    <row r="73" spans="1:7" x14ac:dyDescent="0.25">
      <c r="A73" s="5"/>
      <c r="B73" s="5"/>
      <c r="C73" s="5"/>
      <c r="D73" s="5"/>
      <c r="E73" s="5"/>
      <c r="F73" s="5"/>
      <c r="G73" s="5"/>
    </row>
    <row r="74" spans="1:7" x14ac:dyDescent="0.25">
      <c r="A74" s="5"/>
      <c r="B74" s="5"/>
      <c r="C74" s="5"/>
      <c r="D74" s="5"/>
      <c r="E74" s="5"/>
      <c r="F74" s="5"/>
      <c r="G74" s="5"/>
    </row>
    <row r="75" spans="1:7" x14ac:dyDescent="0.25">
      <c r="A75" s="5"/>
      <c r="B75" s="5"/>
      <c r="C75" s="5"/>
      <c r="D75" s="5"/>
      <c r="E75" s="5"/>
      <c r="F75" s="5"/>
      <c r="G75" s="5"/>
    </row>
    <row r="76" spans="1:7" x14ac:dyDescent="0.25">
      <c r="A76" s="5"/>
      <c r="B76" s="5"/>
      <c r="C76" s="5"/>
      <c r="D76" s="5"/>
      <c r="E76" s="5"/>
      <c r="F76" s="5"/>
      <c r="G76" s="5"/>
    </row>
    <row r="77" spans="1:7" x14ac:dyDescent="0.25">
      <c r="A77" s="5"/>
      <c r="B77" s="5"/>
      <c r="C77" s="5"/>
      <c r="D77" s="5"/>
      <c r="E77" s="5"/>
      <c r="F77" s="5"/>
      <c r="G77" s="5"/>
    </row>
    <row r="78" spans="1:7" x14ac:dyDescent="0.25">
      <c r="A78" s="5"/>
      <c r="B78" s="5"/>
      <c r="C78" s="5"/>
      <c r="D78" s="5"/>
      <c r="E78" s="5"/>
      <c r="F78" s="5"/>
      <c r="G78" s="5"/>
    </row>
    <row r="79" spans="1:7" x14ac:dyDescent="0.25">
      <c r="A79" s="5"/>
      <c r="B79" s="5"/>
      <c r="C79" s="5"/>
      <c r="D79" s="5"/>
      <c r="E79" s="5"/>
      <c r="F79" s="5"/>
      <c r="G79" s="5"/>
    </row>
    <row r="80" spans="1:7" x14ac:dyDescent="0.25">
      <c r="A80" s="5"/>
      <c r="B80" s="5"/>
      <c r="C80" s="5"/>
      <c r="D80" s="5"/>
      <c r="E80" s="5"/>
      <c r="F80" s="5"/>
      <c r="G80" s="5"/>
    </row>
    <row r="81" spans="1:7" x14ac:dyDescent="0.25">
      <c r="A81" s="5"/>
      <c r="B81" s="5"/>
      <c r="C81" s="5"/>
      <c r="D81" s="5"/>
      <c r="E81" s="5"/>
      <c r="F81" s="5"/>
      <c r="G81" s="5"/>
    </row>
  </sheetData>
  <pageMargins left="0.7" right="0.7" top="0.75" bottom="0.75" header="0.3" footer="0.3"/>
  <pageSetup paperSize="9" scale="41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38"/>
  <sheetViews>
    <sheetView topLeftCell="A13" workbookViewId="0">
      <selection activeCell="L13" sqref="L13"/>
    </sheetView>
  </sheetViews>
  <sheetFormatPr defaultRowHeight="15" x14ac:dyDescent="0.25"/>
  <cols>
    <col min="1" max="1" width="6.28515625" customWidth="1"/>
    <col min="2" max="2" width="38.5703125" customWidth="1"/>
    <col min="4" max="4" width="15.28515625" customWidth="1"/>
    <col min="6" max="6" width="11.28515625" customWidth="1"/>
  </cols>
  <sheetData>
    <row r="1" spans="1: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6"/>
    </row>
    <row r="2" spans="1:7" x14ac:dyDescent="0.25">
      <c r="A2" s="6">
        <v>1</v>
      </c>
      <c r="B2" s="6" t="s">
        <v>35</v>
      </c>
      <c r="C2" s="123">
        <v>221</v>
      </c>
      <c r="D2" s="123" t="s">
        <v>37</v>
      </c>
      <c r="E2" s="123">
        <v>41</v>
      </c>
      <c r="F2" s="124">
        <v>42415</v>
      </c>
      <c r="G2" s="123" t="s">
        <v>1846</v>
      </c>
    </row>
    <row r="3" spans="1:7" x14ac:dyDescent="0.25">
      <c r="A3" s="6">
        <v>2</v>
      </c>
      <c r="B3" s="6" t="s">
        <v>41</v>
      </c>
      <c r="C3" s="123">
        <v>722</v>
      </c>
      <c r="D3" s="123" t="s">
        <v>1724</v>
      </c>
      <c r="E3" s="123">
        <v>166</v>
      </c>
      <c r="F3" s="124">
        <v>42611</v>
      </c>
      <c r="G3" s="123" t="s">
        <v>1846</v>
      </c>
    </row>
    <row r="4" spans="1:7" x14ac:dyDescent="0.25">
      <c r="A4" s="6">
        <v>3</v>
      </c>
      <c r="B4" s="6" t="s">
        <v>43</v>
      </c>
      <c r="C4" s="123">
        <v>731</v>
      </c>
      <c r="D4" s="123" t="s">
        <v>44</v>
      </c>
      <c r="E4" s="123">
        <v>60</v>
      </c>
      <c r="F4" s="124">
        <v>42461</v>
      </c>
      <c r="G4" s="123" t="s">
        <v>1846</v>
      </c>
    </row>
    <row r="5" spans="1:7" x14ac:dyDescent="0.25">
      <c r="A5" s="6">
        <v>4</v>
      </c>
      <c r="B5" s="6" t="s">
        <v>540</v>
      </c>
      <c r="C5" s="123">
        <v>721</v>
      </c>
      <c r="D5" s="123" t="s">
        <v>1725</v>
      </c>
      <c r="E5" s="123">
        <v>280</v>
      </c>
      <c r="F5" s="124">
        <v>42668</v>
      </c>
      <c r="G5" s="126" t="s">
        <v>1845</v>
      </c>
    </row>
    <row r="6" spans="1:7" x14ac:dyDescent="0.25">
      <c r="A6" s="6">
        <v>5</v>
      </c>
      <c r="B6" s="6" t="s">
        <v>48</v>
      </c>
      <c r="C6" s="123">
        <v>741</v>
      </c>
      <c r="D6" s="123" t="s">
        <v>1843</v>
      </c>
      <c r="E6" s="123">
        <v>273</v>
      </c>
      <c r="F6" s="124">
        <v>42660</v>
      </c>
      <c r="G6" s="123" t="s">
        <v>1846</v>
      </c>
    </row>
    <row r="7" spans="1:7" x14ac:dyDescent="0.25">
      <c r="A7" s="6">
        <v>6</v>
      </c>
      <c r="B7" s="6" t="s">
        <v>50</v>
      </c>
      <c r="C7" s="123">
        <v>742</v>
      </c>
      <c r="D7" s="123" t="s">
        <v>51</v>
      </c>
      <c r="E7" s="123">
        <v>87</v>
      </c>
      <c r="F7" s="124">
        <v>42517</v>
      </c>
      <c r="G7" s="123" t="s">
        <v>1846</v>
      </c>
    </row>
    <row r="8" spans="1:7" x14ac:dyDescent="0.25">
      <c r="A8" s="6">
        <v>7</v>
      </c>
      <c r="B8" s="6" t="s">
        <v>54</v>
      </c>
      <c r="C8" s="123">
        <v>111</v>
      </c>
      <c r="D8" s="123" t="s">
        <v>44</v>
      </c>
      <c r="E8" s="123">
        <v>70</v>
      </c>
      <c r="F8" s="124">
        <v>42475</v>
      </c>
      <c r="G8" s="123" t="s">
        <v>1846</v>
      </c>
    </row>
    <row r="9" spans="1:7" x14ac:dyDescent="0.25">
      <c r="A9" s="6">
        <v>8</v>
      </c>
      <c r="B9" s="6" t="s">
        <v>15</v>
      </c>
      <c r="C9" s="123">
        <v>841</v>
      </c>
      <c r="D9" s="123" t="s">
        <v>62</v>
      </c>
      <c r="E9" s="123">
        <v>113</v>
      </c>
      <c r="F9" s="124">
        <v>42591</v>
      </c>
      <c r="G9" s="123" t="s">
        <v>1846</v>
      </c>
    </row>
    <row r="10" spans="1:7" x14ac:dyDescent="0.25">
      <c r="A10" s="6">
        <v>9</v>
      </c>
      <c r="B10" s="6" t="s">
        <v>1022</v>
      </c>
      <c r="C10" s="123">
        <v>331</v>
      </c>
      <c r="D10" s="123" t="s">
        <v>1910</v>
      </c>
      <c r="E10" s="123">
        <v>310</v>
      </c>
      <c r="F10" s="124">
        <v>43071</v>
      </c>
      <c r="G10" s="123" t="s">
        <v>1846</v>
      </c>
    </row>
    <row r="11" spans="1:7" x14ac:dyDescent="0.25">
      <c r="A11" s="6">
        <v>10</v>
      </c>
      <c r="B11" s="6" t="s">
        <v>66</v>
      </c>
      <c r="C11" s="123">
        <v>731</v>
      </c>
      <c r="D11" s="123" t="s">
        <v>67</v>
      </c>
      <c r="E11" s="123">
        <v>297</v>
      </c>
      <c r="F11" s="124">
        <v>42349</v>
      </c>
      <c r="G11" s="123" t="s">
        <v>1846</v>
      </c>
    </row>
    <row r="12" spans="1:7" x14ac:dyDescent="0.25">
      <c r="A12" s="6">
        <v>11</v>
      </c>
      <c r="B12" s="6" t="s">
        <v>853</v>
      </c>
      <c r="C12" s="123">
        <v>521</v>
      </c>
      <c r="D12" s="123" t="s">
        <v>1725</v>
      </c>
      <c r="E12" s="123">
        <v>219</v>
      </c>
      <c r="F12" s="124">
        <v>42620</v>
      </c>
      <c r="G12" s="123" t="s">
        <v>1846</v>
      </c>
    </row>
    <row r="13" spans="1:7" x14ac:dyDescent="0.25">
      <c r="A13" s="6">
        <v>12</v>
      </c>
      <c r="B13" s="6" t="s">
        <v>68</v>
      </c>
      <c r="C13" s="123">
        <v>411</v>
      </c>
      <c r="D13" s="123" t="s">
        <v>51</v>
      </c>
      <c r="E13" s="123">
        <v>93</v>
      </c>
      <c r="F13" s="124">
        <v>42558</v>
      </c>
      <c r="G13" s="123" t="s">
        <v>1846</v>
      </c>
    </row>
    <row r="14" spans="1:7" x14ac:dyDescent="0.25">
      <c r="A14" s="125">
        <v>13</v>
      </c>
      <c r="B14" s="6" t="s">
        <v>400</v>
      </c>
      <c r="C14" s="123">
        <v>221</v>
      </c>
      <c r="D14" s="123" t="s">
        <v>1725</v>
      </c>
      <c r="E14" s="123">
        <v>203</v>
      </c>
      <c r="F14" s="124">
        <v>42614</v>
      </c>
      <c r="G14" s="123" t="s">
        <v>1846</v>
      </c>
    </row>
    <row r="15" spans="1:7" x14ac:dyDescent="0.25">
      <c r="A15" s="6">
        <v>14</v>
      </c>
      <c r="B15" s="6" t="s">
        <v>1856</v>
      </c>
      <c r="C15" s="123">
        <v>231</v>
      </c>
      <c r="D15" s="123" t="s">
        <v>1857</v>
      </c>
      <c r="E15" s="123" t="s">
        <v>1858</v>
      </c>
      <c r="F15" s="124">
        <v>42675</v>
      </c>
      <c r="G15" s="123" t="s">
        <v>1846</v>
      </c>
    </row>
    <row r="16" spans="1:7" x14ac:dyDescent="0.25">
      <c r="A16" s="6">
        <v>15</v>
      </c>
      <c r="B16" s="6" t="s">
        <v>91</v>
      </c>
      <c r="C16" s="123">
        <v>541</v>
      </c>
      <c r="D16" s="123" t="s">
        <v>92</v>
      </c>
      <c r="E16" s="123">
        <v>50</v>
      </c>
      <c r="F16" s="124">
        <v>42443</v>
      </c>
      <c r="G16" s="123" t="s">
        <v>1846</v>
      </c>
    </row>
    <row r="17" spans="1:7" x14ac:dyDescent="0.25">
      <c r="A17" s="6">
        <v>16</v>
      </c>
      <c r="B17" s="6" t="s">
        <v>93</v>
      </c>
      <c r="C17" s="123">
        <v>911</v>
      </c>
      <c r="D17" s="123" t="s">
        <v>40</v>
      </c>
      <c r="E17" s="123" t="s">
        <v>94</v>
      </c>
      <c r="F17" s="124">
        <v>42550</v>
      </c>
      <c r="G17" s="123" t="s">
        <v>1846</v>
      </c>
    </row>
    <row r="18" spans="1:7" x14ac:dyDescent="0.25">
      <c r="A18" s="6">
        <v>17</v>
      </c>
      <c r="B18" s="6" t="s">
        <v>1865</v>
      </c>
      <c r="C18" s="123">
        <v>221</v>
      </c>
      <c r="D18" s="123" t="s">
        <v>1727</v>
      </c>
      <c r="E18" s="123">
        <v>189</v>
      </c>
      <c r="F18" s="124">
        <v>42613</v>
      </c>
      <c r="G18" s="126" t="s">
        <v>1845</v>
      </c>
    </row>
    <row r="19" spans="1:7" x14ac:dyDescent="0.25">
      <c r="A19" s="6">
        <v>18</v>
      </c>
      <c r="B19" s="6" t="s">
        <v>105</v>
      </c>
      <c r="C19" s="123">
        <v>231</v>
      </c>
      <c r="D19" s="123" t="s">
        <v>106</v>
      </c>
      <c r="E19" s="123">
        <v>46</v>
      </c>
      <c r="F19" s="124">
        <v>42432</v>
      </c>
      <c r="G19" s="123" t="s">
        <v>1846</v>
      </c>
    </row>
    <row r="20" spans="1:7" x14ac:dyDescent="0.25">
      <c r="A20" s="6">
        <v>19</v>
      </c>
      <c r="B20" s="6" t="s">
        <v>107</v>
      </c>
      <c r="C20" s="123">
        <v>121</v>
      </c>
      <c r="D20" s="57" t="s">
        <v>1844</v>
      </c>
      <c r="E20" s="123"/>
      <c r="F20" s="124">
        <v>42298</v>
      </c>
      <c r="G20" s="123" t="s">
        <v>1846</v>
      </c>
    </row>
    <row r="21" spans="1:7" x14ac:dyDescent="0.25">
      <c r="A21" s="6">
        <v>20</v>
      </c>
      <c r="B21" s="6" t="s">
        <v>111</v>
      </c>
      <c r="C21" s="123">
        <v>731</v>
      </c>
      <c r="D21" s="123" t="s">
        <v>51</v>
      </c>
      <c r="E21" s="123">
        <v>6</v>
      </c>
      <c r="F21" s="124">
        <v>42380</v>
      </c>
      <c r="G21" s="123" t="s">
        <v>1846</v>
      </c>
    </row>
    <row r="22" spans="1:7" x14ac:dyDescent="0.25">
      <c r="A22" s="6">
        <v>21</v>
      </c>
      <c r="B22" s="6" t="s">
        <v>112</v>
      </c>
      <c r="C22" s="123">
        <v>111</v>
      </c>
      <c r="D22" s="123" t="s">
        <v>44</v>
      </c>
      <c r="E22" s="123">
        <v>58</v>
      </c>
      <c r="F22" s="124">
        <v>42452</v>
      </c>
      <c r="G22" s="123" t="s">
        <v>1846</v>
      </c>
    </row>
    <row r="23" spans="1:7" x14ac:dyDescent="0.25">
      <c r="A23" s="6">
        <v>22</v>
      </c>
      <c r="B23" s="6" t="s">
        <v>1819</v>
      </c>
      <c r="C23" s="3" t="s">
        <v>1449</v>
      </c>
      <c r="D23" s="6"/>
      <c r="E23" s="6"/>
      <c r="F23" s="6"/>
      <c r="G23" s="126" t="s">
        <v>1845</v>
      </c>
    </row>
    <row r="24" spans="1:7" x14ac:dyDescent="0.25">
      <c r="A24" s="6">
        <v>23</v>
      </c>
      <c r="B24" s="6" t="s">
        <v>1816</v>
      </c>
      <c r="C24" s="3" t="s">
        <v>1449</v>
      </c>
      <c r="D24" s="6"/>
      <c r="E24" s="6"/>
      <c r="F24" s="6"/>
      <c r="G24" s="126" t="s">
        <v>1845</v>
      </c>
    </row>
    <row r="25" spans="1:7" x14ac:dyDescent="0.25">
      <c r="A25" s="6">
        <v>24</v>
      </c>
      <c r="B25" s="6" t="s">
        <v>1820</v>
      </c>
      <c r="C25" s="3" t="s">
        <v>1449</v>
      </c>
      <c r="D25" s="6"/>
      <c r="E25" s="6"/>
      <c r="F25" s="6"/>
      <c r="G25" s="126" t="s">
        <v>1845</v>
      </c>
    </row>
    <row r="26" spans="1:7" x14ac:dyDescent="0.25">
      <c r="A26" s="6">
        <v>25</v>
      </c>
      <c r="B26" s="82" t="s">
        <v>1471</v>
      </c>
      <c r="C26" s="3" t="s">
        <v>1479</v>
      </c>
      <c r="D26" s="6"/>
      <c r="E26" s="6"/>
      <c r="F26" s="6"/>
      <c r="G26" s="126" t="s">
        <v>1845</v>
      </c>
    </row>
    <row r="27" spans="1:7" x14ac:dyDescent="0.25">
      <c r="A27" s="6">
        <v>26</v>
      </c>
      <c r="B27" s="6" t="s">
        <v>1821</v>
      </c>
      <c r="C27" s="3" t="s">
        <v>1488</v>
      </c>
      <c r="D27" s="6"/>
      <c r="E27" s="6"/>
      <c r="F27" s="6"/>
      <c r="G27" s="126" t="s">
        <v>1845</v>
      </c>
    </row>
    <row r="28" spans="1:7" x14ac:dyDescent="0.25">
      <c r="A28" s="6">
        <v>27</v>
      </c>
      <c r="B28" s="6" t="s">
        <v>1608</v>
      </c>
      <c r="C28" s="3" t="s">
        <v>1577</v>
      </c>
      <c r="D28" s="6"/>
      <c r="E28" s="6"/>
      <c r="F28" s="6"/>
      <c r="G28" s="126" t="s">
        <v>1845</v>
      </c>
    </row>
    <row r="29" spans="1:7" x14ac:dyDescent="0.25">
      <c r="A29" s="6">
        <v>28</v>
      </c>
      <c r="B29" s="6" t="s">
        <v>1783</v>
      </c>
      <c r="C29" s="3" t="s">
        <v>1398</v>
      </c>
      <c r="D29" s="85" t="s">
        <v>1850</v>
      </c>
      <c r="E29" s="85">
        <v>284</v>
      </c>
      <c r="F29" s="127">
        <v>42671</v>
      </c>
      <c r="G29" s="126" t="s">
        <v>1845</v>
      </c>
    </row>
    <row r="30" spans="1:7" x14ac:dyDescent="0.25">
      <c r="A30" s="6">
        <v>29</v>
      </c>
      <c r="B30" s="6" t="s">
        <v>669</v>
      </c>
      <c r="C30" s="86">
        <v>321</v>
      </c>
      <c r="D30" s="86" t="s">
        <v>1857</v>
      </c>
      <c r="E30" s="86">
        <v>285</v>
      </c>
      <c r="F30" s="87">
        <v>42675</v>
      </c>
      <c r="G30" s="123" t="s">
        <v>1846</v>
      </c>
    </row>
    <row r="31" spans="1:7" x14ac:dyDescent="0.25">
      <c r="A31" s="6">
        <v>30</v>
      </c>
      <c r="B31" s="6" t="s">
        <v>1862</v>
      </c>
      <c r="C31" s="86">
        <v>521</v>
      </c>
      <c r="D31" s="86" t="s">
        <v>1875</v>
      </c>
      <c r="E31" s="86">
        <v>288</v>
      </c>
      <c r="F31" s="87">
        <v>42676</v>
      </c>
      <c r="G31" s="123" t="s">
        <v>1846</v>
      </c>
    </row>
    <row r="32" spans="1:7" x14ac:dyDescent="0.25">
      <c r="A32" s="6">
        <v>31</v>
      </c>
      <c r="B32" s="6" t="s">
        <v>1031</v>
      </c>
      <c r="C32" s="86">
        <v>333</v>
      </c>
      <c r="D32" s="86" t="s">
        <v>1875</v>
      </c>
      <c r="E32" s="86">
        <v>290</v>
      </c>
      <c r="F32" s="87">
        <v>42675</v>
      </c>
      <c r="G32" s="126" t="s">
        <v>1845</v>
      </c>
    </row>
    <row r="33" spans="1:7" x14ac:dyDescent="0.25">
      <c r="A33" s="6">
        <v>32</v>
      </c>
      <c r="B33" s="6" t="s">
        <v>1878</v>
      </c>
      <c r="C33" s="86">
        <v>332</v>
      </c>
      <c r="D33" s="86" t="s">
        <v>1879</v>
      </c>
      <c r="E33" s="86">
        <v>292</v>
      </c>
      <c r="F33" s="87">
        <v>42681</v>
      </c>
      <c r="G33" s="128" t="s">
        <v>1846</v>
      </c>
    </row>
    <row r="34" spans="1:7" x14ac:dyDescent="0.25">
      <c r="A34" s="6">
        <v>33</v>
      </c>
      <c r="B34" s="51" t="s">
        <v>712</v>
      </c>
      <c r="C34" s="86">
        <v>322</v>
      </c>
      <c r="D34" s="86" t="s">
        <v>1887</v>
      </c>
      <c r="E34" s="86">
        <v>297</v>
      </c>
      <c r="F34" s="127">
        <v>42685</v>
      </c>
      <c r="G34" s="85" t="s">
        <v>1846</v>
      </c>
    </row>
    <row r="35" spans="1:7" x14ac:dyDescent="0.25">
      <c r="A35" s="6">
        <v>34</v>
      </c>
      <c r="B35" s="6" t="s">
        <v>1900</v>
      </c>
      <c r="C35" s="86">
        <v>231</v>
      </c>
      <c r="D35" s="86" t="s">
        <v>1901</v>
      </c>
      <c r="E35" s="86">
        <v>303</v>
      </c>
      <c r="F35" s="132">
        <v>42696</v>
      </c>
      <c r="G35" s="86" t="s">
        <v>1846</v>
      </c>
    </row>
    <row r="36" spans="1:7" x14ac:dyDescent="0.25">
      <c r="A36" s="6">
        <v>35</v>
      </c>
      <c r="B36" s="6" t="s">
        <v>856</v>
      </c>
      <c r="C36" s="86">
        <v>531</v>
      </c>
      <c r="D36" s="86" t="s">
        <v>1904</v>
      </c>
      <c r="E36" s="86">
        <v>306</v>
      </c>
      <c r="F36" s="132">
        <v>42702</v>
      </c>
      <c r="G36" s="86" t="s">
        <v>1846</v>
      </c>
    </row>
    <row r="37" spans="1:7" x14ac:dyDescent="0.25">
      <c r="A37" s="6">
        <v>36</v>
      </c>
      <c r="B37" s="6" t="s">
        <v>304</v>
      </c>
      <c r="C37" s="123">
        <v>711</v>
      </c>
      <c r="D37" s="123" t="s">
        <v>1909</v>
      </c>
      <c r="E37" s="123">
        <v>309</v>
      </c>
      <c r="F37" s="9">
        <v>42705</v>
      </c>
      <c r="G37" s="122" t="s">
        <v>1846</v>
      </c>
    </row>
    <row r="38" spans="1:7" x14ac:dyDescent="0.25">
      <c r="A38" s="6">
        <v>37</v>
      </c>
      <c r="B38" s="134" t="s">
        <v>1207</v>
      </c>
      <c r="C38" s="123">
        <v>842</v>
      </c>
      <c r="D38" s="123" t="s">
        <v>1922</v>
      </c>
      <c r="E38" s="123">
        <v>316</v>
      </c>
      <c r="F38" s="9">
        <v>42712</v>
      </c>
      <c r="G38" s="122" t="s">
        <v>1846</v>
      </c>
    </row>
  </sheetData>
  <pageMargins left="0.7" right="0.7" top="0.75" bottom="0.75" header="0.3" footer="0.3"/>
  <pageSetup paperSize="9" scale="89" fitToHeight="0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X299"/>
  <sheetViews>
    <sheetView zoomScaleNormal="100" workbookViewId="0">
      <pane ySplit="1" topLeftCell="A169" activePane="bottomLeft" state="frozen"/>
      <selection pane="bottomLeft" activeCell="I278" sqref="I278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5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339</v>
      </c>
      <c r="G3" s="24">
        <f>C5+C12+C23+C31+C36+C41+C46+C80+C91+C92+C101+C102+C110+C116+C51+C58+C65+C72</f>
        <v>314</v>
      </c>
      <c r="H3" s="24">
        <f>C6+C15+C26+C32+C37+C42+C47+C52+C81+C94+C95+C103+C111+C118+C104+C59+C66+C73</f>
        <v>304</v>
      </c>
      <c r="I3" s="24">
        <f>C7+C33+C38+C43+C48+C53+C82+C96+C105+C112+C121+C122+C97+C60+C67+C74</f>
        <v>176</v>
      </c>
      <c r="J3" s="170">
        <f>F3+G3+H3+I3</f>
        <v>1133</v>
      </c>
      <c r="N3" s="220" t="s">
        <v>3385</v>
      </c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  <c r="N4" t="s">
        <v>3380</v>
      </c>
    </row>
    <row r="5" spans="1:15" x14ac:dyDescent="0.25">
      <c r="A5" s="5">
        <v>121</v>
      </c>
      <c r="B5" s="271">
        <v>4</v>
      </c>
      <c r="C5" s="274">
        <v>24</v>
      </c>
      <c r="D5" s="271">
        <v>1</v>
      </c>
      <c r="E5" s="5"/>
      <c r="F5" s="5" t="s">
        <v>1770</v>
      </c>
      <c r="G5" s="5"/>
      <c r="H5" s="5"/>
      <c r="I5" s="5"/>
      <c r="J5" s="5"/>
      <c r="N5" t="s">
        <v>3381</v>
      </c>
    </row>
    <row r="6" spans="1:15" x14ac:dyDescent="0.25">
      <c r="A6" s="5">
        <v>131</v>
      </c>
      <c r="B6" s="271"/>
      <c r="C6" s="271">
        <v>24</v>
      </c>
      <c r="D6" s="271">
        <v>3</v>
      </c>
      <c r="E6" s="5"/>
      <c r="F6" s="94">
        <f>B3+B9+B10+B11+B21+B22+B20+B30+B35+B40+B45+B50+B78+B88+B89+B90+B99+B100+B108+B113+B114+B109+B4+B115+B56+B64+B71+B57</f>
        <v>188</v>
      </c>
      <c r="G6" s="5">
        <f>B5+B12+B13+B14+B23+B24+B25+B31+B36+B41+B46+B51+B80+B91+B92+B93+B101+B110+B116+B117+B102+B58+B65+B72</f>
        <v>143</v>
      </c>
      <c r="H6" s="5">
        <f>B6+B15+B16+B17+B26+B27+B28+B32+B37+B42+B47+B52+B81+B94+B95+B103+B104+B111+B118+B119+B59+B66+B73</f>
        <v>53</v>
      </c>
      <c r="I6" s="5">
        <f>B7+B33+B38+B43+B48+B53+B82+B96+B105+B106+B112+B121+B122+B123+B60+B67+B74</f>
        <v>19</v>
      </c>
      <c r="J6" s="94">
        <f>SUM(F6+G6+H6+I6)</f>
        <v>403</v>
      </c>
      <c r="N6" t="s">
        <v>3382</v>
      </c>
    </row>
    <row r="7" spans="1:15" x14ac:dyDescent="0.25">
      <c r="A7" s="5">
        <v>141</v>
      </c>
      <c r="B7" s="271">
        <v>0</v>
      </c>
      <c r="C7" s="271">
        <v>18</v>
      </c>
      <c r="D7" s="271">
        <v>1</v>
      </c>
      <c r="E7" s="5"/>
      <c r="F7" s="5"/>
      <c r="G7" s="5"/>
      <c r="H7" s="5"/>
      <c r="I7" s="5"/>
      <c r="J7" s="5"/>
      <c r="N7" t="s">
        <v>3383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 t="s">
        <v>3384</v>
      </c>
    </row>
    <row r="9" spans="1:15" x14ac:dyDescent="0.25">
      <c r="A9" s="5">
        <v>211</v>
      </c>
      <c r="B9" s="271">
        <v>5</v>
      </c>
      <c r="C9" s="271">
        <v>25</v>
      </c>
      <c r="D9" s="271"/>
      <c r="E9" s="5"/>
      <c r="F9" s="94">
        <f>D3+D9+D10+D11+D20+D21+D22+D30+D35+D40+D45+D50+D78+D88+D89+D90+D99+D100+D108+D109+D113+D114+D56+D64+D71+D57</f>
        <v>5</v>
      </c>
      <c r="G9" s="5">
        <f>D5+D12+D13+D14+D23+D24+D31+D36+D41+D46+D51+D80+D91+D92+D93+D101+D102+D110+D116+D117+D58+D65+D72</f>
        <v>17</v>
      </c>
      <c r="H9" s="5">
        <f>D6+D15+D16+D17+D26+D27+D28+D32+D37+D42+D47+D52+D81+D94+D95+D103+D104+D111+D118+D119+D59+D66+D73</f>
        <v>16</v>
      </c>
      <c r="I9" s="5">
        <f>D7+D33+D38+D43+D48+D53+D82+D96+D105+D106+D112+D121+D122+D123+D60+D67+D74</f>
        <v>5</v>
      </c>
      <c r="J9" s="94">
        <f>SUM(F9+G9+H9+I9)</f>
        <v>43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1579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 t="s">
        <v>3400</v>
      </c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t="s">
        <v>3406</v>
      </c>
    </row>
    <row r="15" spans="1:15" x14ac:dyDescent="0.25">
      <c r="A15" s="263" t="s">
        <v>2893</v>
      </c>
      <c r="B15" s="271">
        <v>0</v>
      </c>
      <c r="C15" s="271">
        <v>24</v>
      </c>
      <c r="D15" s="271">
        <v>1</v>
      </c>
      <c r="E15" s="5"/>
      <c r="F15" s="5">
        <f>SUM(F3+F6+F9)</f>
        <v>532</v>
      </c>
      <c r="G15" s="5">
        <f>SUM(G3+G6+G9)</f>
        <v>474</v>
      </c>
      <c r="H15" s="5">
        <f>SUM(H3+H6+H9)</f>
        <v>373</v>
      </c>
      <c r="I15" s="5">
        <f>SUM(I3+I6+I9)</f>
        <v>200</v>
      </c>
      <c r="J15" s="94">
        <f>SUM(F15+G15+H15+I15)</f>
        <v>1579</v>
      </c>
      <c r="N15" t="s">
        <v>3407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3408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  <c r="N17" t="s">
        <v>3409</v>
      </c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t="s">
        <v>3410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 t="s">
        <v>3411</v>
      </c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  <c r="K20" t="s">
        <v>3523</v>
      </c>
    </row>
    <row r="21" spans="1:14" x14ac:dyDescent="0.25">
      <c r="A21" s="263" t="s">
        <v>2889</v>
      </c>
      <c r="B21" s="271">
        <v>22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 t="s">
        <v>3401</v>
      </c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  <c r="N23" t="s">
        <v>3415</v>
      </c>
    </row>
    <row r="24" spans="1:14" x14ac:dyDescent="0.25">
      <c r="A24" s="96">
        <v>422</v>
      </c>
      <c r="B24" s="271">
        <v>26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  <c r="N24" t="s">
        <v>3412</v>
      </c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  <c r="N25" t="s">
        <v>3413</v>
      </c>
    </row>
    <row r="26" spans="1:14" x14ac:dyDescent="0.25">
      <c r="A26" s="5">
        <v>431</v>
      </c>
      <c r="B26" s="271">
        <v>0</v>
      </c>
      <c r="C26" s="271">
        <v>25</v>
      </c>
      <c r="D26" s="271"/>
      <c r="E26" s="5"/>
      <c r="F26" s="5"/>
      <c r="G26" s="5"/>
      <c r="H26" s="5"/>
      <c r="I26" s="5"/>
      <c r="J26" s="5"/>
      <c r="M26" s="220"/>
      <c r="N26" t="s">
        <v>3414</v>
      </c>
    </row>
    <row r="27" spans="1:14" x14ac:dyDescent="0.25">
      <c r="A27" s="96">
        <v>432</v>
      </c>
      <c r="B27" s="271">
        <v>21</v>
      </c>
      <c r="C27" s="271"/>
      <c r="D27" s="271"/>
      <c r="E27" s="5"/>
      <c r="F27" s="5"/>
      <c r="G27" s="5"/>
      <c r="H27" s="5"/>
      <c r="I27" s="5"/>
      <c r="J27" s="5"/>
      <c r="N27" t="s">
        <v>3416</v>
      </c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 t="s">
        <v>3417</v>
      </c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2</v>
      </c>
      <c r="C30" s="271">
        <v>25</v>
      </c>
      <c r="D30" s="271"/>
      <c r="E30" s="5"/>
      <c r="F30" s="5"/>
      <c r="G30" s="5"/>
      <c r="H30" s="5"/>
      <c r="I30" s="5"/>
      <c r="J30" s="5"/>
      <c r="N30" s="220" t="s">
        <v>3418</v>
      </c>
    </row>
    <row r="31" spans="1:14" x14ac:dyDescent="0.25">
      <c r="A31" s="5">
        <v>621</v>
      </c>
      <c r="B31" s="271">
        <v>1</v>
      </c>
      <c r="C31" s="271">
        <v>23</v>
      </c>
      <c r="D31" s="271">
        <v>2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20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 t="s">
        <v>3424</v>
      </c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t="s">
        <v>3426</v>
      </c>
    </row>
    <row r="36" spans="1:15" x14ac:dyDescent="0.25">
      <c r="A36" s="5">
        <v>521</v>
      </c>
      <c r="B36" s="271"/>
      <c r="C36" s="274">
        <v>22</v>
      </c>
      <c r="D36" s="271">
        <v>3</v>
      </c>
      <c r="E36" s="108"/>
      <c r="F36" s="108"/>
      <c r="G36" s="108"/>
      <c r="H36" s="108"/>
      <c r="I36" s="108"/>
      <c r="J36" s="108"/>
      <c r="N36" t="s">
        <v>3427</v>
      </c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 t="s">
        <v>3428</v>
      </c>
      <c r="O37" s="220"/>
    </row>
    <row r="38" spans="1:15" x14ac:dyDescent="0.25">
      <c r="A38" s="108">
        <v>541</v>
      </c>
      <c r="B38" s="275"/>
      <c r="C38" s="271">
        <v>14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 t="s">
        <v>3429</v>
      </c>
    </row>
    <row r="41" spans="1:15" x14ac:dyDescent="0.25">
      <c r="A41" s="108" t="s">
        <v>2988</v>
      </c>
      <c r="B41" s="275">
        <v>3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  <c r="N41" t="s">
        <v>3430</v>
      </c>
    </row>
    <row r="42" spans="1:15" x14ac:dyDescent="0.25">
      <c r="A42" s="108" t="s">
        <v>2989</v>
      </c>
      <c r="B42" s="275">
        <v>6</v>
      </c>
      <c r="C42" s="275">
        <v>15</v>
      </c>
      <c r="D42" s="275"/>
      <c r="E42" s="260"/>
      <c r="F42" s="108"/>
      <c r="G42" s="108"/>
      <c r="H42" s="108"/>
      <c r="I42" s="108"/>
      <c r="J42" s="108"/>
      <c r="N42" t="s">
        <v>3431</v>
      </c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  <c r="N43" t="s">
        <v>3432</v>
      </c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  <c r="N44" t="s">
        <v>3433</v>
      </c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  <c r="N45" s="220" t="s">
        <v>3434</v>
      </c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18</v>
      </c>
      <c r="D47" s="271">
        <v>1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 t="s">
        <v>3435</v>
      </c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  <c r="N49" t="s">
        <v>3436</v>
      </c>
    </row>
    <row r="50" spans="1:19" x14ac:dyDescent="0.25">
      <c r="A50" s="5" t="s">
        <v>2994</v>
      </c>
      <c r="B50" s="271">
        <v>1</v>
      </c>
      <c r="C50" s="271">
        <v>25</v>
      </c>
      <c r="D50" s="271"/>
      <c r="E50" s="5"/>
      <c r="F50" s="5"/>
      <c r="G50" s="5"/>
      <c r="H50" s="5"/>
      <c r="I50" s="5"/>
      <c r="J50" s="5"/>
      <c r="N50" t="s">
        <v>3437</v>
      </c>
      <c r="S50" s="220"/>
    </row>
    <row r="51" spans="1:19" x14ac:dyDescent="0.25">
      <c r="A51" s="5" t="s">
        <v>2995</v>
      </c>
      <c r="B51" s="271">
        <v>2</v>
      </c>
      <c r="C51" s="271">
        <v>25</v>
      </c>
      <c r="D51" s="271"/>
      <c r="E51" s="5"/>
      <c r="F51" s="5"/>
      <c r="G51" s="5"/>
      <c r="H51" s="5"/>
      <c r="I51" s="5"/>
      <c r="J51" s="5"/>
      <c r="N51" t="s">
        <v>3438</v>
      </c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  <c r="N52" t="s">
        <v>2918</v>
      </c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  <c r="N53" t="s">
        <v>3439</v>
      </c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 t="s">
        <v>3440</v>
      </c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30</v>
      </c>
      <c r="C56" s="271"/>
      <c r="D56" s="271"/>
      <c r="E56" s="24"/>
      <c r="F56" s="5"/>
      <c r="G56" s="5"/>
      <c r="H56" s="5"/>
      <c r="I56" s="5"/>
      <c r="J56" s="5"/>
      <c r="N56" s="220" t="s">
        <v>3441</v>
      </c>
      <c r="O56" s="220"/>
    </row>
    <row r="57" spans="1:19" x14ac:dyDescent="0.25">
      <c r="A57" s="5" t="s">
        <v>3403</v>
      </c>
      <c r="B57" s="271">
        <v>30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 t="s">
        <v>2959</v>
      </c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  <c r="N61" t="s">
        <v>3453</v>
      </c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  <c r="N62" t="s">
        <v>3454</v>
      </c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 t="s">
        <v>3455</v>
      </c>
    </row>
    <row r="64" spans="1:19" x14ac:dyDescent="0.25">
      <c r="A64" s="5" t="s">
        <v>3391</v>
      </c>
      <c r="B64" s="271">
        <v>13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14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24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21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24</v>
      </c>
      <c r="D80" s="271">
        <v>1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21</v>
      </c>
      <c r="D81" s="271">
        <v>1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5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22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23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20</v>
      </c>
      <c r="D96" s="271">
        <v>1</v>
      </c>
      <c r="E96" s="5"/>
      <c r="F96" s="5"/>
      <c r="G96" s="5"/>
      <c r="H96" s="5"/>
      <c r="I96" s="5"/>
      <c r="J96" s="5"/>
    </row>
    <row r="97" spans="1:11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1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1" x14ac:dyDescent="0.25">
      <c r="A99" s="5">
        <v>811</v>
      </c>
      <c r="B99" s="271">
        <v>4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  <c r="K99" t="s">
        <v>3522</v>
      </c>
    </row>
    <row r="100" spans="1:11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1" x14ac:dyDescent="0.25">
      <c r="A101" s="5">
        <v>821</v>
      </c>
      <c r="B101" s="271">
        <v>1</v>
      </c>
      <c r="C101" s="271">
        <v>24</v>
      </c>
      <c r="D101" s="271">
        <v>3</v>
      </c>
      <c r="E101" s="5"/>
      <c r="F101" s="5"/>
      <c r="G101" s="5"/>
      <c r="H101" s="5"/>
      <c r="I101" s="5"/>
      <c r="J101" s="5"/>
    </row>
    <row r="102" spans="1:11" x14ac:dyDescent="0.25">
      <c r="A102" s="5">
        <v>822</v>
      </c>
      <c r="B102" s="271">
        <v>27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1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1" x14ac:dyDescent="0.25">
      <c r="A104" s="5">
        <v>832</v>
      </c>
      <c r="B104" s="271"/>
      <c r="C104" s="271">
        <v>24</v>
      </c>
      <c r="D104" s="271"/>
      <c r="E104" s="5"/>
      <c r="F104" s="5"/>
      <c r="G104" s="5"/>
      <c r="H104" s="5"/>
      <c r="I104" s="5"/>
      <c r="J104" s="5"/>
    </row>
    <row r="105" spans="1:11" x14ac:dyDescent="0.25">
      <c r="A105" s="5">
        <v>841</v>
      </c>
      <c r="B105" s="271">
        <v>0</v>
      </c>
      <c r="C105" s="271">
        <v>21</v>
      </c>
      <c r="D105" s="271">
        <v>1</v>
      </c>
      <c r="E105" s="135"/>
      <c r="F105" s="5"/>
      <c r="G105" s="5"/>
      <c r="H105" s="5"/>
      <c r="I105" s="5"/>
      <c r="J105" s="5"/>
    </row>
    <row r="106" spans="1:11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1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1" x14ac:dyDescent="0.25">
      <c r="A108" s="5">
        <v>911</v>
      </c>
      <c r="B108" s="271">
        <v>0</v>
      </c>
      <c r="C108" s="271">
        <v>25</v>
      </c>
      <c r="D108" s="271"/>
      <c r="E108" s="5"/>
      <c r="F108" s="5"/>
      <c r="G108" s="5"/>
      <c r="H108" s="5"/>
      <c r="I108" s="5"/>
      <c r="J108" s="5"/>
    </row>
    <row r="109" spans="1:11" x14ac:dyDescent="0.25">
      <c r="A109" s="5">
        <v>912</v>
      </c>
      <c r="B109" s="271">
        <v>21</v>
      </c>
      <c r="C109" s="271"/>
      <c r="D109" s="271"/>
      <c r="E109" s="5"/>
      <c r="F109" s="5"/>
      <c r="G109" s="5"/>
      <c r="H109" s="5"/>
      <c r="I109" s="5"/>
      <c r="J109" s="5"/>
    </row>
    <row r="110" spans="1:11" x14ac:dyDescent="0.25">
      <c r="A110" s="5">
        <v>921</v>
      </c>
      <c r="B110" s="271">
        <v>5</v>
      </c>
      <c r="C110" s="271">
        <v>25</v>
      </c>
      <c r="D110" s="163">
        <v>1</v>
      </c>
      <c r="E110" s="255"/>
      <c r="F110" s="5"/>
      <c r="G110" s="5"/>
      <c r="H110" s="5"/>
      <c r="I110" s="5"/>
      <c r="J110" s="5"/>
    </row>
    <row r="111" spans="1:11" x14ac:dyDescent="0.25">
      <c r="A111" s="5">
        <v>931</v>
      </c>
      <c r="B111" s="271">
        <v>0</v>
      </c>
      <c r="C111" s="271">
        <v>25</v>
      </c>
      <c r="D111" s="271">
        <v>1</v>
      </c>
      <c r="E111" s="5"/>
      <c r="F111" s="5"/>
      <c r="G111" s="5"/>
      <c r="H111" s="5"/>
      <c r="I111" s="5"/>
      <c r="J111" s="5"/>
    </row>
    <row r="112" spans="1:11" ht="15.75" thickBot="1" x14ac:dyDescent="0.3">
      <c r="A112" s="98">
        <v>941</v>
      </c>
      <c r="B112" s="280">
        <v>1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0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30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25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32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24</v>
      </c>
      <c r="D118" s="271">
        <v>2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26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16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424</v>
      </c>
      <c r="C125" s="176">
        <f>SUM(C3:C124)</f>
        <v>1133</v>
      </c>
      <c r="D125" s="176">
        <f>SUM(D3:D124)</f>
        <v>43</v>
      </c>
      <c r="E125" s="165"/>
      <c r="F125" s="176"/>
      <c r="G125" s="165"/>
      <c r="H125" s="165"/>
      <c r="I125" s="165"/>
      <c r="J125" s="176">
        <f>B125+C125+D125</f>
        <v>1600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18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18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9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11</v>
      </c>
      <c r="C143" s="278"/>
      <c r="D143" s="165">
        <v>0</v>
      </c>
      <c r="F143" s="165">
        <f>C142+C159</f>
        <v>30</v>
      </c>
      <c r="G143" s="165">
        <f>C145+C162</f>
        <v>30</v>
      </c>
      <c r="H143" s="165">
        <f>C147+C163</f>
        <v>15</v>
      </c>
      <c r="I143" s="165">
        <f>C150</f>
        <v>0</v>
      </c>
      <c r="J143" s="176">
        <f>F143+G143+H143+I143</f>
        <v>75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30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B143+B144+B160+B161+B168+B169+B159</f>
        <v>82</v>
      </c>
      <c r="G145" s="165">
        <f>B146+B162+B170</f>
        <v>49</v>
      </c>
      <c r="H145" s="165">
        <f>B148+B149+B163+B171</f>
        <v>54</v>
      </c>
      <c r="I145" s="165">
        <f>B151+B152+B172</f>
        <v>0</v>
      </c>
      <c r="J145" s="176">
        <f>F145+G145+H145+I145</f>
        <v>185</v>
      </c>
      <c r="K145" s="174"/>
      <c r="L145" s="166"/>
    </row>
    <row r="146" spans="1:12" ht="15.75" thickBot="1" x14ac:dyDescent="0.3">
      <c r="A146" s="172" t="s">
        <v>2521</v>
      </c>
      <c r="B146" s="278">
        <v>29</v>
      </c>
      <c r="C146" s="278"/>
      <c r="D146" s="165">
        <v>1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0</v>
      </c>
      <c r="G147" s="165">
        <f>D145+D146+D162+D170</f>
        <v>2</v>
      </c>
      <c r="H147" s="165">
        <f>D147+D148+D149+D163+D171</f>
        <v>0</v>
      </c>
      <c r="I147" s="165">
        <f>D150+D151+D152+D172</f>
        <v>0</v>
      </c>
      <c r="J147" s="176">
        <f>F147+G147+H147+I147</f>
        <v>2</v>
      </c>
      <c r="K147" s="174"/>
      <c r="L147" s="166"/>
    </row>
    <row r="148" spans="1:12" x14ac:dyDescent="0.25">
      <c r="A148" s="96" t="s">
        <v>1396</v>
      </c>
      <c r="B148" s="163">
        <v>28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112</v>
      </c>
      <c r="G149" s="96">
        <f>G143+G145+G147</f>
        <v>81</v>
      </c>
      <c r="H149" s="96">
        <f>H143+H145+H147</f>
        <v>69</v>
      </c>
      <c r="I149" s="96">
        <f>I143+I145+I147</f>
        <v>0</v>
      </c>
      <c r="J149" s="167">
        <f>J143+J145+J147</f>
        <v>262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96"/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3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5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6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13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12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252</v>
      </c>
      <c r="C175" s="179">
        <f>SUM(C136:C174)</f>
        <v>120</v>
      </c>
      <c r="D175" s="179">
        <f>SUM(D136:D174)</f>
        <v>2</v>
      </c>
      <c r="E175" s="292" t="s">
        <v>3457</v>
      </c>
      <c r="F175" s="179"/>
      <c r="G175" s="179"/>
      <c r="H175" s="179"/>
      <c r="I175" s="179"/>
      <c r="J175" s="179">
        <f>B175+C175+D175</f>
        <v>374</v>
      </c>
    </row>
    <row r="176" spans="1:14" ht="15.75" thickTop="1" x14ac:dyDescent="0.25">
      <c r="A176" s="24" t="s">
        <v>1802</v>
      </c>
      <c r="B176" s="24">
        <f>B175+B125</f>
        <v>676</v>
      </c>
      <c r="C176" s="24">
        <f>C125+C175</f>
        <v>1253</v>
      </c>
      <c r="D176" s="24">
        <f>D125+D175</f>
        <v>45</v>
      </c>
      <c r="E176" s="24"/>
      <c r="F176" s="24"/>
      <c r="G176" s="24"/>
      <c r="H176" s="24"/>
      <c r="I176" s="24"/>
      <c r="J176" s="24">
        <f>J175+J125</f>
        <v>1974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3525</v>
      </c>
      <c r="E182" t="s">
        <v>3458</v>
      </c>
      <c r="K182" s="253"/>
      <c r="O182" t="s">
        <v>3461</v>
      </c>
      <c r="P182" s="253"/>
    </row>
    <row r="183" spans="1:17" x14ac:dyDescent="0.25">
      <c r="A183" s="253" t="s">
        <v>3528</v>
      </c>
      <c r="E183" t="s">
        <v>3474</v>
      </c>
      <c r="O183" s="253" t="s">
        <v>3521</v>
      </c>
      <c r="P183" s="253"/>
    </row>
    <row r="184" spans="1:17" x14ac:dyDescent="0.25">
      <c r="A184" t="s">
        <v>3529</v>
      </c>
      <c r="E184" t="s">
        <v>3488</v>
      </c>
      <c r="O184" t="s">
        <v>3534</v>
      </c>
    </row>
    <row r="185" spans="1:17" x14ac:dyDescent="0.25">
      <c r="A185" t="s">
        <v>3538</v>
      </c>
      <c r="E185" t="s">
        <v>3520</v>
      </c>
      <c r="O185" t="s">
        <v>3561</v>
      </c>
    </row>
    <row r="186" spans="1:17" x14ac:dyDescent="0.25">
      <c r="A186" s="253" t="s">
        <v>3539</v>
      </c>
      <c r="E186" t="s">
        <v>3540</v>
      </c>
      <c r="O186" s="252" t="s">
        <v>3594</v>
      </c>
      <c r="P186" s="252"/>
      <c r="Q186" s="252"/>
    </row>
    <row r="187" spans="1:17" x14ac:dyDescent="0.25">
      <c r="A187" s="253" t="s">
        <v>3555</v>
      </c>
      <c r="E187" t="s">
        <v>3557</v>
      </c>
      <c r="O187" s="252" t="s">
        <v>3595</v>
      </c>
      <c r="P187" s="252"/>
      <c r="Q187" s="252"/>
    </row>
    <row r="188" spans="1:17" x14ac:dyDescent="0.25">
      <c r="A188" s="253" t="s">
        <v>3560</v>
      </c>
      <c r="E188" s="253" t="s">
        <v>3580</v>
      </c>
      <c r="O188" s="252" t="s">
        <v>3596</v>
      </c>
      <c r="P188" s="252"/>
      <c r="Q188" s="252"/>
    </row>
    <row r="189" spans="1:17" x14ac:dyDescent="0.25">
      <c r="A189" s="253" t="s">
        <v>3115</v>
      </c>
      <c r="O189" s="252" t="s">
        <v>3597</v>
      </c>
      <c r="P189" s="252"/>
      <c r="Q189" s="252"/>
    </row>
    <row r="190" spans="1:17" x14ac:dyDescent="0.25">
      <c r="A190" s="253" t="s">
        <v>3581</v>
      </c>
      <c r="O190" s="252" t="s">
        <v>3612</v>
      </c>
    </row>
    <row r="191" spans="1:17" x14ac:dyDescent="0.25">
      <c r="A191" s="253" t="s">
        <v>3588</v>
      </c>
    </row>
    <row r="192" spans="1:17" x14ac:dyDescent="0.25">
      <c r="A192" s="253"/>
    </row>
    <row r="193" spans="1:21" ht="16.149999999999999" customHeight="1" x14ac:dyDescent="0.25">
      <c r="A193" s="253"/>
    </row>
    <row r="194" spans="1:21" ht="16.149999999999999" customHeight="1" x14ac:dyDescent="0.25">
      <c r="A194" s="253"/>
    </row>
    <row r="195" spans="1:21" ht="16.149999999999999" customHeight="1" x14ac:dyDescent="0.25">
      <c r="A195" s="253"/>
    </row>
    <row r="198" spans="1:21" x14ac:dyDescent="0.25">
      <c r="A198" s="251" t="s">
        <v>2572</v>
      </c>
      <c r="E198" s="251" t="s">
        <v>2572</v>
      </c>
      <c r="K198" s="252" t="s">
        <v>2572</v>
      </c>
      <c r="O198" s="252" t="s">
        <v>2572</v>
      </c>
    </row>
    <row r="199" spans="1:21" x14ac:dyDescent="0.25">
      <c r="A199" s="253" t="s">
        <v>3479</v>
      </c>
      <c r="B199" s="253"/>
      <c r="C199" s="253"/>
      <c r="D199" s="253"/>
      <c r="E199" t="s">
        <v>3462</v>
      </c>
      <c r="K199" t="s">
        <v>3537</v>
      </c>
      <c r="O199" s="253" t="s">
        <v>3459</v>
      </c>
    </row>
    <row r="200" spans="1:21" x14ac:dyDescent="0.25">
      <c r="A200" t="s">
        <v>3489</v>
      </c>
      <c r="B200" s="253"/>
      <c r="C200" s="253"/>
      <c r="D200" s="253"/>
      <c r="E200" t="s">
        <v>3463</v>
      </c>
      <c r="O200" t="s">
        <v>3460</v>
      </c>
    </row>
    <row r="201" spans="1:21" x14ac:dyDescent="0.25">
      <c r="A201" t="s">
        <v>3610</v>
      </c>
      <c r="B201" s="253"/>
      <c r="C201" s="253"/>
      <c r="D201" s="253"/>
      <c r="E201" t="s">
        <v>3464</v>
      </c>
      <c r="O201" t="s">
        <v>3526</v>
      </c>
    </row>
    <row r="202" spans="1:21" x14ac:dyDescent="0.25">
      <c r="A202" s="253"/>
      <c r="B202" s="253"/>
      <c r="C202" s="253"/>
      <c r="D202" s="253"/>
      <c r="E202" s="253" t="s">
        <v>3465</v>
      </c>
      <c r="O202" t="s">
        <v>3527</v>
      </c>
      <c r="U202" t="s">
        <v>3158</v>
      </c>
    </row>
    <row r="203" spans="1:21" x14ac:dyDescent="0.25">
      <c r="A203" s="253"/>
      <c r="B203" s="253"/>
      <c r="C203" s="253"/>
      <c r="D203" s="253"/>
      <c r="E203" s="253" t="s">
        <v>3466</v>
      </c>
      <c r="O203" t="s">
        <v>3536</v>
      </c>
    </row>
    <row r="204" spans="1:21" x14ac:dyDescent="0.25">
      <c r="A204" s="277"/>
      <c r="B204" s="253"/>
      <c r="C204" s="253"/>
      <c r="D204" s="253"/>
      <c r="E204" s="253" t="s">
        <v>3467</v>
      </c>
      <c r="O204" t="s">
        <v>3541</v>
      </c>
    </row>
    <row r="205" spans="1:21" x14ac:dyDescent="0.25">
      <c r="A205" s="277"/>
      <c r="B205" s="253"/>
      <c r="C205" s="253"/>
      <c r="D205" s="253"/>
      <c r="E205" s="253" t="s">
        <v>3468</v>
      </c>
      <c r="O205" t="s">
        <v>3542</v>
      </c>
    </row>
    <row r="206" spans="1:21" x14ac:dyDescent="0.25">
      <c r="A206" s="253"/>
      <c r="B206" s="253"/>
      <c r="C206" s="253"/>
      <c r="D206" s="253"/>
      <c r="E206" s="253" t="s">
        <v>3469</v>
      </c>
      <c r="O206" t="s">
        <v>3544</v>
      </c>
    </row>
    <row r="207" spans="1:21" x14ac:dyDescent="0.25">
      <c r="A207" s="253"/>
      <c r="B207" s="253"/>
      <c r="C207" s="253"/>
      <c r="D207" s="253"/>
      <c r="E207" s="253" t="s">
        <v>3470</v>
      </c>
      <c r="O207" t="s">
        <v>3558</v>
      </c>
    </row>
    <row r="208" spans="1:21" x14ac:dyDescent="0.25">
      <c r="A208" s="253"/>
      <c r="B208" s="253"/>
      <c r="C208" s="253"/>
      <c r="D208" s="253"/>
      <c r="E208" s="253" t="s">
        <v>3471</v>
      </c>
      <c r="O208" t="s">
        <v>3559</v>
      </c>
    </row>
    <row r="209" spans="1:16" x14ac:dyDescent="0.25">
      <c r="A209" s="253"/>
      <c r="B209" s="253"/>
      <c r="C209" s="253"/>
      <c r="D209" s="253"/>
      <c r="E209" s="253" t="s">
        <v>3473</v>
      </c>
      <c r="O209" t="s">
        <v>3579</v>
      </c>
    </row>
    <row r="210" spans="1:16" x14ac:dyDescent="0.25">
      <c r="A210" s="253"/>
      <c r="B210" s="253"/>
      <c r="C210" s="253"/>
      <c r="D210" s="253"/>
      <c r="E210" s="253" t="s">
        <v>3494</v>
      </c>
      <c r="O210" t="s">
        <v>3582</v>
      </c>
    </row>
    <row r="211" spans="1:16" x14ac:dyDescent="0.25">
      <c r="A211" s="253"/>
      <c r="B211" s="253"/>
      <c r="C211" s="253"/>
      <c r="D211" s="253"/>
      <c r="E211" s="252" t="s">
        <v>3524</v>
      </c>
      <c r="F211" s="252"/>
      <c r="O211" t="s">
        <v>3587</v>
      </c>
    </row>
    <row r="212" spans="1:16" x14ac:dyDescent="0.25">
      <c r="A212" s="253"/>
      <c r="B212" s="253"/>
      <c r="C212" s="253"/>
      <c r="D212" s="253"/>
      <c r="E212" s="253" t="s">
        <v>3530</v>
      </c>
      <c r="O212" t="s">
        <v>3589</v>
      </c>
    </row>
    <row r="213" spans="1:16" x14ac:dyDescent="0.25">
      <c r="A213" s="253"/>
      <c r="B213" s="253"/>
      <c r="C213" s="253"/>
      <c r="D213" s="253"/>
      <c r="E213" s="253" t="s">
        <v>3531</v>
      </c>
      <c r="O213" t="s">
        <v>3592</v>
      </c>
    </row>
    <row r="214" spans="1:16" x14ac:dyDescent="0.25">
      <c r="A214" s="253"/>
      <c r="B214" s="253"/>
      <c r="C214" s="253"/>
      <c r="D214" s="253"/>
      <c r="E214" s="253" t="s">
        <v>3532</v>
      </c>
      <c r="O214" t="s">
        <v>3593</v>
      </c>
    </row>
    <row r="215" spans="1:16" x14ac:dyDescent="0.25">
      <c r="A215" s="253"/>
      <c r="B215" s="253"/>
      <c r="C215" s="253"/>
      <c r="D215" s="253"/>
      <c r="E215" s="253" t="s">
        <v>3533</v>
      </c>
      <c r="O215" s="252" t="s">
        <v>3613</v>
      </c>
      <c r="P215" s="252"/>
    </row>
    <row r="216" spans="1:16" x14ac:dyDescent="0.25">
      <c r="A216" s="253"/>
      <c r="B216" s="253"/>
      <c r="C216" s="253"/>
      <c r="D216" s="253"/>
      <c r="E216" s="253" t="s">
        <v>3545</v>
      </c>
      <c r="O216" s="252" t="s">
        <v>3615</v>
      </c>
      <c r="P216" s="252"/>
    </row>
    <row r="217" spans="1:16" x14ac:dyDescent="0.25">
      <c r="A217" s="253"/>
      <c r="B217" s="253"/>
      <c r="C217" s="253"/>
      <c r="D217" s="253"/>
      <c r="E217" s="253" t="s">
        <v>3562</v>
      </c>
      <c r="O217" s="252" t="s">
        <v>3616</v>
      </c>
      <c r="P217" s="252"/>
    </row>
    <row r="218" spans="1:16" x14ac:dyDescent="0.25">
      <c r="A218" s="253"/>
      <c r="B218" s="253"/>
      <c r="C218" s="253"/>
      <c r="D218" s="253"/>
      <c r="E218" s="253" t="s">
        <v>3563</v>
      </c>
    </row>
    <row r="219" spans="1:16" x14ac:dyDescent="0.25">
      <c r="A219" s="253"/>
      <c r="B219" s="253"/>
      <c r="C219" s="253"/>
      <c r="D219" s="253"/>
      <c r="E219" s="253" t="s">
        <v>3564</v>
      </c>
    </row>
    <row r="220" spans="1:16" x14ac:dyDescent="0.25">
      <c r="A220" s="253"/>
      <c r="B220" s="253"/>
      <c r="C220" s="253"/>
      <c r="D220" s="253"/>
      <c r="E220" s="253" t="s">
        <v>3565</v>
      </c>
    </row>
    <row r="221" spans="1:16" x14ac:dyDescent="0.25">
      <c r="A221" s="253"/>
      <c r="B221" s="253"/>
      <c r="C221" s="253"/>
      <c r="D221" s="253"/>
      <c r="E221" s="253" t="s">
        <v>3566</v>
      </c>
    </row>
    <row r="222" spans="1:16" x14ac:dyDescent="0.25">
      <c r="A222" s="253"/>
      <c r="B222" s="253"/>
      <c r="C222" s="253"/>
      <c r="D222" s="253"/>
      <c r="E222" s="253" t="s">
        <v>3567</v>
      </c>
    </row>
    <row r="223" spans="1:16" x14ac:dyDescent="0.25">
      <c r="A223" s="253"/>
      <c r="B223" s="253"/>
      <c r="C223" s="253"/>
      <c r="D223" s="253"/>
      <c r="E223" s="253" t="s">
        <v>3568</v>
      </c>
    </row>
    <row r="224" spans="1:16" x14ac:dyDescent="0.25">
      <c r="A224" s="253"/>
      <c r="B224" s="253"/>
      <c r="C224" s="253"/>
      <c r="D224" s="253"/>
      <c r="E224" s="253" t="s">
        <v>3569</v>
      </c>
    </row>
    <row r="225" spans="1:5" x14ac:dyDescent="0.25">
      <c r="A225" s="253"/>
      <c r="B225" s="253"/>
      <c r="C225" s="253"/>
      <c r="D225" s="253"/>
      <c r="E225" s="253" t="s">
        <v>3570</v>
      </c>
    </row>
    <row r="226" spans="1:5" x14ac:dyDescent="0.25">
      <c r="A226" s="253"/>
      <c r="B226" s="253"/>
      <c r="C226" s="253"/>
      <c r="D226" s="253"/>
      <c r="E226" s="253" t="s">
        <v>3571</v>
      </c>
    </row>
    <row r="227" spans="1:5" x14ac:dyDescent="0.25">
      <c r="A227" s="253"/>
      <c r="B227" s="253"/>
      <c r="C227" s="253"/>
      <c r="D227" s="253"/>
      <c r="E227" s="253" t="s">
        <v>3572</v>
      </c>
    </row>
    <row r="228" spans="1:5" x14ac:dyDescent="0.25">
      <c r="A228" s="253"/>
      <c r="B228" s="253"/>
      <c r="C228" s="253"/>
      <c r="D228" s="253"/>
      <c r="E228" s="253" t="s">
        <v>3573</v>
      </c>
    </row>
    <row r="229" spans="1:5" x14ac:dyDescent="0.25">
      <c r="A229" s="253"/>
      <c r="B229" s="253"/>
      <c r="C229" s="253"/>
      <c r="D229" s="253"/>
      <c r="E229" s="253" t="s">
        <v>3574</v>
      </c>
    </row>
    <row r="230" spans="1:5" x14ac:dyDescent="0.25">
      <c r="A230" s="253"/>
      <c r="B230" s="253"/>
      <c r="C230" s="253"/>
      <c r="D230" s="253"/>
      <c r="E230" s="253" t="s">
        <v>3575</v>
      </c>
    </row>
    <row r="231" spans="1:5" x14ac:dyDescent="0.25">
      <c r="A231" s="253"/>
      <c r="B231" s="253"/>
      <c r="C231" s="253"/>
      <c r="D231" s="253"/>
      <c r="E231" s="253" t="s">
        <v>3576</v>
      </c>
    </row>
    <row r="232" spans="1:5" x14ac:dyDescent="0.25">
      <c r="A232" s="253"/>
      <c r="B232" s="253"/>
      <c r="C232" s="253"/>
      <c r="D232" s="253"/>
      <c r="E232" s="253" t="s">
        <v>3578</v>
      </c>
    </row>
    <row r="233" spans="1:5" x14ac:dyDescent="0.25">
      <c r="A233" s="253"/>
      <c r="B233" s="253"/>
      <c r="C233" s="253"/>
      <c r="D233" s="253"/>
      <c r="E233" s="253" t="s">
        <v>3583</v>
      </c>
    </row>
    <row r="234" spans="1:5" x14ac:dyDescent="0.25">
      <c r="A234" s="253"/>
      <c r="B234" s="253"/>
      <c r="C234" s="253"/>
      <c r="D234" s="253"/>
      <c r="E234" t="s">
        <v>3598</v>
      </c>
    </row>
    <row r="235" spans="1:5" x14ac:dyDescent="0.25">
      <c r="A235" s="253"/>
      <c r="B235" s="253"/>
      <c r="C235" s="253"/>
      <c r="D235" s="253"/>
      <c r="E235" t="s">
        <v>3599</v>
      </c>
    </row>
    <row r="236" spans="1:5" x14ac:dyDescent="0.25">
      <c r="A236" s="253"/>
      <c r="B236" s="253"/>
      <c r="C236" s="253"/>
      <c r="D236" s="253"/>
      <c r="E236" t="s">
        <v>3600</v>
      </c>
    </row>
    <row r="237" spans="1:5" x14ac:dyDescent="0.25">
      <c r="A237" s="253"/>
      <c r="B237" s="253"/>
      <c r="C237" s="253"/>
      <c r="D237" s="253"/>
      <c r="E237" t="s">
        <v>3601</v>
      </c>
    </row>
    <row r="238" spans="1:5" x14ac:dyDescent="0.25">
      <c r="A238" s="253"/>
      <c r="B238" s="253"/>
      <c r="C238" s="253"/>
      <c r="D238" s="253"/>
      <c r="E238" t="s">
        <v>3602</v>
      </c>
    </row>
    <row r="239" spans="1:5" x14ac:dyDescent="0.25">
      <c r="A239" s="253"/>
      <c r="B239" s="253"/>
      <c r="C239" s="253"/>
      <c r="D239" s="253"/>
      <c r="E239" t="s">
        <v>3603</v>
      </c>
    </row>
    <row r="240" spans="1:5" x14ac:dyDescent="0.25">
      <c r="A240" s="253"/>
      <c r="B240" s="253"/>
      <c r="C240" s="253"/>
      <c r="D240" s="253"/>
      <c r="E240" t="s">
        <v>3604</v>
      </c>
    </row>
    <row r="241" spans="1:15" x14ac:dyDescent="0.25">
      <c r="A241" s="253"/>
      <c r="B241" s="253"/>
      <c r="C241" s="253"/>
      <c r="D241" s="253"/>
      <c r="E241" t="s">
        <v>3605</v>
      </c>
    </row>
    <row r="242" spans="1:15" x14ac:dyDescent="0.25">
      <c r="A242" s="253"/>
      <c r="B242" s="253"/>
      <c r="C242" s="253"/>
      <c r="D242" s="253"/>
      <c r="E242" t="s">
        <v>3606</v>
      </c>
    </row>
    <row r="243" spans="1:15" x14ac:dyDescent="0.25">
      <c r="A243" s="253"/>
      <c r="B243" s="253"/>
      <c r="C243" s="253"/>
      <c r="D243" s="253"/>
      <c r="E243" t="s">
        <v>3607</v>
      </c>
    </row>
    <row r="244" spans="1:15" x14ac:dyDescent="0.25">
      <c r="A244" s="253"/>
      <c r="B244" s="253"/>
      <c r="C244" s="253"/>
      <c r="D244" s="253"/>
      <c r="E244" t="s">
        <v>3609</v>
      </c>
    </row>
    <row r="245" spans="1:15" x14ac:dyDescent="0.25">
      <c r="A245" s="253"/>
      <c r="B245" s="253"/>
      <c r="C245" s="253"/>
      <c r="D245" s="253"/>
      <c r="E245" t="s">
        <v>3608</v>
      </c>
    </row>
    <row r="246" spans="1:15" x14ac:dyDescent="0.25">
      <c r="A246" s="253"/>
      <c r="B246" s="253"/>
      <c r="C246" s="253"/>
      <c r="D246" s="253"/>
      <c r="E246" s="296">
        <v>412</v>
      </c>
    </row>
    <row r="247" spans="1:15" x14ac:dyDescent="0.25">
      <c r="A247" s="253"/>
      <c r="B247" s="253"/>
      <c r="C247" s="253"/>
      <c r="D247" s="253"/>
      <c r="E247" s="252" t="s">
        <v>3427</v>
      </c>
    </row>
    <row r="248" spans="1:15" x14ac:dyDescent="0.25">
      <c r="A248" s="253"/>
      <c r="B248" s="253"/>
      <c r="C248" s="253"/>
      <c r="D248" s="253"/>
      <c r="E248" s="252" t="s">
        <v>3621</v>
      </c>
    </row>
    <row r="249" spans="1:15" x14ac:dyDescent="0.25">
      <c r="A249" s="253"/>
      <c r="B249" s="253"/>
      <c r="C249" s="253"/>
      <c r="D249" s="253"/>
      <c r="E249" s="252" t="s">
        <v>3617</v>
      </c>
    </row>
    <row r="250" spans="1:15" x14ac:dyDescent="0.25">
      <c r="A250" s="253"/>
      <c r="B250" s="253"/>
      <c r="C250" s="253"/>
      <c r="D250" s="253"/>
      <c r="E250" s="252" t="s">
        <v>3618</v>
      </c>
    </row>
    <row r="251" spans="1:15" x14ac:dyDescent="0.25">
      <c r="A251" s="253"/>
      <c r="B251" s="253"/>
      <c r="C251" s="253"/>
      <c r="D251" s="253"/>
      <c r="E251" s="252" t="s">
        <v>3619</v>
      </c>
    </row>
    <row r="252" spans="1:15" x14ac:dyDescent="0.25">
      <c r="A252" s="253"/>
      <c r="B252" s="253"/>
      <c r="C252" s="253"/>
      <c r="D252" s="253"/>
      <c r="E252" s="252" t="s">
        <v>3620</v>
      </c>
    </row>
    <row r="253" spans="1:15" x14ac:dyDescent="0.25">
      <c r="A253" s="253"/>
      <c r="B253" s="253"/>
      <c r="C253" s="253"/>
      <c r="D253" s="253"/>
      <c r="E253" s="296">
        <v>111</v>
      </c>
    </row>
    <row r="254" spans="1:15" x14ac:dyDescent="0.25">
      <c r="A254" s="253"/>
      <c r="B254" s="253"/>
      <c r="C254" s="253"/>
      <c r="D254" s="253"/>
      <c r="E254" s="253"/>
    </row>
    <row r="256" spans="1:15" x14ac:dyDescent="0.25">
      <c r="A256" s="252" t="s">
        <v>2573</v>
      </c>
      <c r="E256" s="252" t="s">
        <v>2573</v>
      </c>
      <c r="K256" s="252" t="s">
        <v>2573</v>
      </c>
      <c r="O256" s="252" t="s">
        <v>2573</v>
      </c>
    </row>
    <row r="257" spans="1:17" x14ac:dyDescent="0.25">
      <c r="A257" s="253" t="s">
        <v>3487</v>
      </c>
      <c r="E257" t="s">
        <v>3586</v>
      </c>
      <c r="O257" s="253"/>
      <c r="P257" s="253"/>
      <c r="Q257" s="253"/>
    </row>
    <row r="258" spans="1:17" x14ac:dyDescent="0.25">
      <c r="A258" t="s">
        <v>3472</v>
      </c>
      <c r="B258" s="166"/>
      <c r="O258" s="253"/>
      <c r="P258" s="253"/>
      <c r="Q258" s="253"/>
    </row>
    <row r="259" spans="1:17" x14ac:dyDescent="0.25">
      <c r="A259" s="253" t="s">
        <v>3584</v>
      </c>
    </row>
    <row r="270" spans="1:17" x14ac:dyDescent="0.25">
      <c r="A270" s="252" t="s">
        <v>2574</v>
      </c>
      <c r="E270" s="252" t="s">
        <v>2574</v>
      </c>
      <c r="K270" s="252" t="s">
        <v>2574</v>
      </c>
      <c r="O270" s="252" t="s">
        <v>2574</v>
      </c>
    </row>
    <row r="271" spans="1:17" x14ac:dyDescent="0.25">
      <c r="A271" s="253" t="s">
        <v>3476</v>
      </c>
      <c r="B271" s="253"/>
      <c r="C271" s="253"/>
      <c r="D271" s="253"/>
      <c r="E271" s="253" t="s">
        <v>3480</v>
      </c>
      <c r="O271" t="s">
        <v>3458</v>
      </c>
    </row>
    <row r="272" spans="1:17" x14ac:dyDescent="0.25">
      <c r="A272" s="253" t="s">
        <v>3475</v>
      </c>
      <c r="B272" s="253"/>
      <c r="C272" s="253"/>
      <c r="D272" s="253"/>
      <c r="E272" s="253" t="s">
        <v>3481</v>
      </c>
      <c r="O272" t="s">
        <v>3535</v>
      </c>
    </row>
    <row r="273" spans="1:15" x14ac:dyDescent="0.25">
      <c r="A273" s="253" t="s">
        <v>3546</v>
      </c>
      <c r="B273" s="253"/>
      <c r="C273" s="253"/>
      <c r="D273" s="253"/>
      <c r="E273" s="253" t="s">
        <v>3482</v>
      </c>
      <c r="K273" s="252"/>
      <c r="O273" s="252" t="s">
        <v>3550</v>
      </c>
    </row>
    <row r="274" spans="1:15" x14ac:dyDescent="0.25">
      <c r="A274" s="253" t="s">
        <v>3547</v>
      </c>
      <c r="B274" s="253"/>
      <c r="C274" s="253"/>
      <c r="D274" s="253"/>
      <c r="E274" s="253" t="s">
        <v>3483</v>
      </c>
      <c r="K274" s="252"/>
      <c r="O274" s="252" t="s">
        <v>3551</v>
      </c>
    </row>
    <row r="275" spans="1:15" x14ac:dyDescent="0.25">
      <c r="A275" s="253" t="s">
        <v>3548</v>
      </c>
      <c r="B275" s="253"/>
      <c r="C275" s="253"/>
      <c r="D275" s="253"/>
      <c r="E275" s="253" t="s">
        <v>3484</v>
      </c>
      <c r="K275" s="252"/>
      <c r="O275" s="252"/>
    </row>
    <row r="276" spans="1:15" x14ac:dyDescent="0.25">
      <c r="A276" s="253" t="s">
        <v>3549</v>
      </c>
      <c r="B276" s="253"/>
      <c r="C276" s="253"/>
      <c r="D276" s="253"/>
      <c r="E276" s="253" t="s">
        <v>3485</v>
      </c>
      <c r="K276" s="252"/>
      <c r="O276" s="252"/>
    </row>
    <row r="277" spans="1:15" x14ac:dyDescent="0.25">
      <c r="A277" s="253" t="s">
        <v>3552</v>
      </c>
      <c r="B277" s="253"/>
      <c r="C277" s="253"/>
      <c r="D277" s="253"/>
      <c r="E277" s="253" t="s">
        <v>3543</v>
      </c>
      <c r="O277" s="252"/>
    </row>
    <row r="278" spans="1:15" x14ac:dyDescent="0.25">
      <c r="A278" s="253" t="s">
        <v>3553</v>
      </c>
      <c r="B278" s="253"/>
      <c r="C278" s="253"/>
      <c r="D278" s="253"/>
      <c r="E278" s="253"/>
    </row>
    <row r="279" spans="1:15" x14ac:dyDescent="0.25">
      <c r="A279" s="253" t="s">
        <v>3554</v>
      </c>
      <c r="B279" s="253"/>
      <c r="C279" s="253"/>
      <c r="D279" s="253"/>
      <c r="E279" s="253"/>
    </row>
    <row r="280" spans="1:15" x14ac:dyDescent="0.25">
      <c r="A280" s="253" t="s">
        <v>3577</v>
      </c>
      <c r="B280" s="253"/>
      <c r="C280" s="253"/>
      <c r="D280" s="253"/>
      <c r="E280" s="253"/>
    </row>
    <row r="289" spans="1:15" x14ac:dyDescent="0.25">
      <c r="A289" s="252" t="s">
        <v>2587</v>
      </c>
      <c r="E289" s="252" t="s">
        <v>2587</v>
      </c>
      <c r="K289" s="252" t="s">
        <v>2587</v>
      </c>
      <c r="O289" s="252" t="s">
        <v>2587</v>
      </c>
    </row>
    <row r="290" spans="1:15" x14ac:dyDescent="0.25">
      <c r="A290" s="253" t="s">
        <v>3477</v>
      </c>
      <c r="B290" s="253"/>
      <c r="C290" s="253"/>
      <c r="D290" s="253"/>
      <c r="E290" s="253"/>
    </row>
    <row r="291" spans="1:15" x14ac:dyDescent="0.25">
      <c r="A291" s="253" t="s">
        <v>3478</v>
      </c>
      <c r="B291" s="253"/>
      <c r="C291" s="253"/>
      <c r="D291" s="253"/>
      <c r="E291" s="253" t="s">
        <v>3474</v>
      </c>
    </row>
    <row r="292" spans="1:15" x14ac:dyDescent="0.25">
      <c r="A292" s="253" t="s">
        <v>3486</v>
      </c>
      <c r="B292" s="253"/>
      <c r="C292" s="253"/>
      <c r="D292" s="253"/>
      <c r="E292" s="253" t="s">
        <v>3116</v>
      </c>
    </row>
    <row r="293" spans="1:15" x14ac:dyDescent="0.25">
      <c r="A293" s="253" t="s">
        <v>3490</v>
      </c>
      <c r="B293" s="253"/>
      <c r="C293" s="253"/>
      <c r="D293" s="253"/>
      <c r="E293" s="253" t="s">
        <v>2648</v>
      </c>
    </row>
    <row r="294" spans="1:15" x14ac:dyDescent="0.25">
      <c r="A294" s="253" t="s">
        <v>3491</v>
      </c>
      <c r="B294" s="253"/>
      <c r="C294" s="253"/>
      <c r="D294" s="253"/>
      <c r="E294" s="253"/>
    </row>
    <row r="295" spans="1:15" x14ac:dyDescent="0.25">
      <c r="A295" s="253" t="s">
        <v>3492</v>
      </c>
      <c r="B295" s="253"/>
      <c r="C295" s="253"/>
      <c r="D295" s="253"/>
      <c r="E295" s="253"/>
    </row>
    <row r="296" spans="1:15" x14ac:dyDescent="0.25">
      <c r="A296" s="253" t="s">
        <v>3493</v>
      </c>
      <c r="B296" s="253"/>
      <c r="C296" s="253"/>
      <c r="D296" s="253"/>
      <c r="E296" s="253"/>
    </row>
    <row r="297" spans="1:15" x14ac:dyDescent="0.25">
      <c r="A297" s="253" t="s">
        <v>3183</v>
      </c>
      <c r="B297" s="253"/>
      <c r="C297" s="253"/>
      <c r="D297" s="253"/>
      <c r="E297" s="253"/>
    </row>
    <row r="298" spans="1:15" x14ac:dyDescent="0.25">
      <c r="A298" s="253" t="s">
        <v>3556</v>
      </c>
      <c r="B298" s="253"/>
    </row>
    <row r="299" spans="1:15" x14ac:dyDescent="0.25">
      <c r="A299" s="253" t="s">
        <v>3611</v>
      </c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Q68"/>
  <sheetViews>
    <sheetView topLeftCell="A5" workbookViewId="0">
      <selection activeCell="G9" sqref="G9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1900</v>
      </c>
      <c r="C2" s="36">
        <v>231</v>
      </c>
      <c r="D2" s="36" t="s">
        <v>1901</v>
      </c>
      <c r="E2" s="36">
        <v>303</v>
      </c>
      <c r="F2" s="28">
        <v>42696</v>
      </c>
      <c r="G2" s="36" t="s">
        <v>1846</v>
      </c>
      <c r="H2" s="186" t="s">
        <v>3185</v>
      </c>
    </row>
    <row r="3" spans="1:17" x14ac:dyDescent="0.25">
      <c r="A3" s="158">
        <v>2</v>
      </c>
      <c r="B3" s="158" t="s">
        <v>1243</v>
      </c>
      <c r="C3" s="225">
        <v>131</v>
      </c>
      <c r="D3" s="36" t="s">
        <v>2560</v>
      </c>
      <c r="E3" s="36">
        <v>233</v>
      </c>
      <c r="F3" s="28">
        <v>43035</v>
      </c>
      <c r="G3" s="225" t="s">
        <v>1846</v>
      </c>
      <c r="H3" t="s">
        <v>3206</v>
      </c>
    </row>
    <row r="4" spans="1:17" x14ac:dyDescent="0.25">
      <c r="A4" s="158">
        <v>3</v>
      </c>
      <c r="B4" s="158" t="s">
        <v>3496</v>
      </c>
      <c r="C4" s="225">
        <v>411</v>
      </c>
      <c r="D4" s="36" t="s">
        <v>2592</v>
      </c>
      <c r="E4" s="36">
        <v>244</v>
      </c>
      <c r="F4" s="28">
        <v>43048</v>
      </c>
      <c r="G4" s="225" t="s">
        <v>1846</v>
      </c>
      <c r="H4" t="s">
        <v>3186</v>
      </c>
      <c r="M4" s="252" t="s">
        <v>3497</v>
      </c>
      <c r="N4" s="252"/>
      <c r="O4" s="252"/>
      <c r="P4" s="252"/>
      <c r="Q4" s="252"/>
    </row>
    <row r="5" spans="1:17" x14ac:dyDescent="0.25">
      <c r="A5" s="158">
        <v>4</v>
      </c>
      <c r="B5" s="158" t="s">
        <v>3220</v>
      </c>
      <c r="C5" s="225">
        <v>811</v>
      </c>
      <c r="D5" s="36" t="s">
        <v>2696</v>
      </c>
      <c r="E5" s="36">
        <v>18</v>
      </c>
      <c r="F5" s="28">
        <v>43116</v>
      </c>
      <c r="G5" s="256" t="s">
        <v>1846</v>
      </c>
      <c r="H5" t="s">
        <v>3221</v>
      </c>
    </row>
    <row r="6" spans="1:17" x14ac:dyDescent="0.25">
      <c r="A6" s="158">
        <v>5</v>
      </c>
      <c r="B6" s="158" t="s">
        <v>2701</v>
      </c>
      <c r="C6" s="225">
        <v>31</v>
      </c>
      <c r="D6" s="36" t="s">
        <v>2702</v>
      </c>
      <c r="E6" s="36">
        <v>30</v>
      </c>
      <c r="F6" s="28">
        <v>43136</v>
      </c>
      <c r="G6" s="256" t="s">
        <v>1846</v>
      </c>
      <c r="H6" t="s">
        <v>3250</v>
      </c>
    </row>
    <row r="7" spans="1:17" x14ac:dyDescent="0.25">
      <c r="A7" s="158">
        <v>6</v>
      </c>
      <c r="B7" s="158" t="s">
        <v>2636</v>
      </c>
      <c r="C7" s="225">
        <v>841</v>
      </c>
      <c r="D7" s="36" t="s">
        <v>3239</v>
      </c>
      <c r="E7" s="36">
        <v>29</v>
      </c>
      <c r="F7" s="28">
        <v>43488</v>
      </c>
      <c r="G7" s="256" t="s">
        <v>1846</v>
      </c>
    </row>
    <row r="8" spans="1:17" x14ac:dyDescent="0.25">
      <c r="A8" s="158">
        <v>7</v>
      </c>
      <c r="B8" s="158" t="s">
        <v>3252</v>
      </c>
      <c r="C8" s="225">
        <v>321</v>
      </c>
      <c r="D8" s="36" t="s">
        <v>2730</v>
      </c>
      <c r="E8" s="36">
        <v>54</v>
      </c>
      <c r="F8" s="28">
        <v>43164</v>
      </c>
      <c r="G8" s="256" t="s">
        <v>1846</v>
      </c>
      <c r="H8" t="s">
        <v>3253</v>
      </c>
    </row>
    <row r="9" spans="1:17" x14ac:dyDescent="0.25">
      <c r="A9" s="158">
        <v>8</v>
      </c>
      <c r="B9" s="158" t="s">
        <v>688</v>
      </c>
      <c r="C9" s="225">
        <v>331</v>
      </c>
      <c r="D9" s="36" t="s">
        <v>2803</v>
      </c>
      <c r="E9" s="36">
        <v>96</v>
      </c>
      <c r="F9" s="28">
        <v>43237</v>
      </c>
      <c r="G9" s="234" t="s">
        <v>2194</v>
      </c>
      <c r="H9" t="s">
        <v>3339</v>
      </c>
    </row>
    <row r="10" spans="1:17" x14ac:dyDescent="0.25">
      <c r="A10" s="158">
        <v>9</v>
      </c>
      <c r="B10" s="158" t="s">
        <v>2949</v>
      </c>
      <c r="C10" s="225">
        <v>541</v>
      </c>
      <c r="D10" s="36" t="s">
        <v>2118</v>
      </c>
      <c r="E10" s="36">
        <v>169</v>
      </c>
      <c r="F10" s="28">
        <v>43340</v>
      </c>
      <c r="G10" s="256" t="s">
        <v>2950</v>
      </c>
    </row>
    <row r="11" spans="1:17" x14ac:dyDescent="0.25">
      <c r="A11" s="158">
        <v>10</v>
      </c>
      <c r="B11" s="158" t="s">
        <v>2951</v>
      </c>
      <c r="C11" s="225">
        <v>821</v>
      </c>
      <c r="D11" s="36" t="s">
        <v>2118</v>
      </c>
      <c r="E11" s="36">
        <v>187</v>
      </c>
      <c r="F11" s="28">
        <v>43342</v>
      </c>
      <c r="G11" s="256" t="s">
        <v>2950</v>
      </c>
      <c r="H11" s="252" t="s">
        <v>3500</v>
      </c>
      <c r="I11" s="252"/>
      <c r="J11" s="252"/>
      <c r="K11" s="252"/>
    </row>
    <row r="12" spans="1:17" x14ac:dyDescent="0.25">
      <c r="A12" s="158">
        <v>11</v>
      </c>
      <c r="B12" s="158" t="s">
        <v>3047</v>
      </c>
      <c r="C12" s="225">
        <v>521</v>
      </c>
      <c r="D12" s="36" t="s">
        <v>2952</v>
      </c>
      <c r="E12" s="36">
        <v>255</v>
      </c>
      <c r="F12" s="28">
        <v>43362</v>
      </c>
      <c r="G12" s="256" t="s">
        <v>2950</v>
      </c>
    </row>
    <row r="13" spans="1:17" x14ac:dyDescent="0.25">
      <c r="A13" s="158">
        <v>12</v>
      </c>
      <c r="B13" s="158" t="s">
        <v>280</v>
      </c>
      <c r="C13" s="225">
        <v>531</v>
      </c>
      <c r="D13" s="36" t="s">
        <v>3076</v>
      </c>
      <c r="E13" s="36">
        <v>268</v>
      </c>
      <c r="F13" s="28">
        <v>43369</v>
      </c>
      <c r="G13" s="256" t="s">
        <v>2950</v>
      </c>
    </row>
    <row r="14" spans="1:17" x14ac:dyDescent="0.25">
      <c r="A14" s="158">
        <v>13</v>
      </c>
      <c r="B14" s="158" t="s">
        <v>3101</v>
      </c>
      <c r="C14" s="225">
        <v>831</v>
      </c>
      <c r="D14" s="36" t="s">
        <v>3102</v>
      </c>
      <c r="E14" s="36">
        <v>287</v>
      </c>
      <c r="F14" s="28">
        <v>43377</v>
      </c>
      <c r="G14" s="256" t="s">
        <v>2950</v>
      </c>
      <c r="H14" t="s">
        <v>3591</v>
      </c>
    </row>
    <row r="15" spans="1:17" x14ac:dyDescent="0.25">
      <c r="A15" s="158">
        <v>14</v>
      </c>
      <c r="B15" s="158" t="s">
        <v>3105</v>
      </c>
      <c r="C15" s="225">
        <v>821</v>
      </c>
      <c r="D15" s="36" t="s">
        <v>3106</v>
      </c>
      <c r="E15" s="36">
        <v>290</v>
      </c>
      <c r="F15" s="28">
        <v>43378</v>
      </c>
      <c r="G15" s="256" t="s">
        <v>2950</v>
      </c>
    </row>
    <row r="16" spans="1:17" x14ac:dyDescent="0.25">
      <c r="A16" s="158">
        <v>15</v>
      </c>
      <c r="B16" s="158" t="s">
        <v>230</v>
      </c>
      <c r="C16" s="225">
        <v>631</v>
      </c>
      <c r="D16" s="36" t="s">
        <v>2952</v>
      </c>
      <c r="E16" s="36">
        <v>296</v>
      </c>
      <c r="F16" s="28">
        <v>43389</v>
      </c>
      <c r="G16" s="256" t="s">
        <v>2950</v>
      </c>
    </row>
    <row r="17" spans="1:12" x14ac:dyDescent="0.25">
      <c r="A17" s="158">
        <v>16</v>
      </c>
      <c r="B17" s="158" t="s">
        <v>2550</v>
      </c>
      <c r="C17" s="225">
        <v>521</v>
      </c>
      <c r="D17" s="36" t="s">
        <v>2952</v>
      </c>
      <c r="E17" s="36">
        <v>314</v>
      </c>
      <c r="F17" s="28">
        <v>43404</v>
      </c>
      <c r="G17" s="256" t="s">
        <v>2950</v>
      </c>
    </row>
    <row r="18" spans="1:12" x14ac:dyDescent="0.25">
      <c r="A18" s="158">
        <v>17</v>
      </c>
      <c r="B18" s="158" t="s">
        <v>3139</v>
      </c>
      <c r="C18" s="225">
        <v>712</v>
      </c>
      <c r="D18" s="36" t="s">
        <v>3140</v>
      </c>
      <c r="E18" s="36">
        <v>320</v>
      </c>
      <c r="F18" s="28">
        <v>43411</v>
      </c>
      <c r="G18" s="234" t="s">
        <v>2843</v>
      </c>
    </row>
    <row r="19" spans="1:12" x14ac:dyDescent="0.25">
      <c r="A19" s="158">
        <v>18</v>
      </c>
      <c r="B19" s="158" t="s">
        <v>214</v>
      </c>
      <c r="C19" s="225">
        <v>631</v>
      </c>
      <c r="D19" s="36" t="s">
        <v>2952</v>
      </c>
      <c r="E19" s="36">
        <v>300</v>
      </c>
      <c r="F19" s="28">
        <v>43391</v>
      </c>
      <c r="G19" s="256" t="s">
        <v>2950</v>
      </c>
    </row>
    <row r="20" spans="1:12" x14ac:dyDescent="0.25">
      <c r="A20" s="158">
        <v>19</v>
      </c>
      <c r="B20" s="158" t="s">
        <v>1264</v>
      </c>
      <c r="C20" s="225">
        <v>141</v>
      </c>
      <c r="D20" s="36" t="s">
        <v>3337</v>
      </c>
      <c r="E20" s="36">
        <v>110</v>
      </c>
      <c r="F20" s="28">
        <v>43606</v>
      </c>
      <c r="G20" s="225" t="s">
        <v>2950</v>
      </c>
    </row>
    <row r="21" spans="1:12" x14ac:dyDescent="0.25">
      <c r="A21" s="158">
        <v>20</v>
      </c>
      <c r="B21" s="158" t="s">
        <v>3167</v>
      </c>
      <c r="C21" s="225">
        <v>921</v>
      </c>
      <c r="D21" s="36" t="s">
        <v>2952</v>
      </c>
      <c r="E21" s="36">
        <v>342</v>
      </c>
      <c r="F21" s="28">
        <v>43423</v>
      </c>
      <c r="G21" s="256" t="s">
        <v>2950</v>
      </c>
    </row>
    <row r="22" spans="1:12" x14ac:dyDescent="0.25">
      <c r="A22" s="158">
        <v>21</v>
      </c>
      <c r="B22" s="158" t="s">
        <v>3194</v>
      </c>
      <c r="C22" s="225">
        <v>732</v>
      </c>
      <c r="D22" s="36" t="s">
        <v>2952</v>
      </c>
      <c r="E22" s="36">
        <v>358</v>
      </c>
      <c r="F22" s="28">
        <v>43434</v>
      </c>
      <c r="G22" s="256" t="s">
        <v>2950</v>
      </c>
    </row>
    <row r="23" spans="1:12" x14ac:dyDescent="0.25">
      <c r="A23" s="158">
        <v>22</v>
      </c>
      <c r="B23" s="158" t="s">
        <v>3202</v>
      </c>
      <c r="C23" s="225">
        <v>621</v>
      </c>
      <c r="D23" s="36" t="s">
        <v>2952</v>
      </c>
      <c r="E23" s="36">
        <v>368</v>
      </c>
      <c r="F23" s="28">
        <v>43448</v>
      </c>
      <c r="G23" s="256" t="s">
        <v>2950</v>
      </c>
    </row>
    <row r="24" spans="1:12" x14ac:dyDescent="0.25">
      <c r="A24" s="158">
        <v>23</v>
      </c>
      <c r="B24" s="158" t="s">
        <v>3203</v>
      </c>
      <c r="C24" s="225">
        <v>422</v>
      </c>
      <c r="D24" s="36" t="s">
        <v>3204</v>
      </c>
      <c r="E24" s="36">
        <v>366</v>
      </c>
      <c r="F24" s="28">
        <v>43448</v>
      </c>
      <c r="G24" s="234" t="s">
        <v>2843</v>
      </c>
    </row>
    <row r="25" spans="1:12" x14ac:dyDescent="0.25">
      <c r="A25" s="158">
        <v>24</v>
      </c>
      <c r="B25" s="158" t="s">
        <v>284</v>
      </c>
      <c r="C25" s="225">
        <v>121</v>
      </c>
      <c r="D25" s="36" t="s">
        <v>2952</v>
      </c>
      <c r="E25" s="36">
        <v>374</v>
      </c>
      <c r="F25" s="28">
        <v>43455</v>
      </c>
      <c r="G25" s="225" t="s">
        <v>2950</v>
      </c>
    </row>
    <row r="26" spans="1:12" x14ac:dyDescent="0.25">
      <c r="A26" s="158">
        <v>25</v>
      </c>
      <c r="B26" s="158" t="s">
        <v>192</v>
      </c>
      <c r="C26" s="225">
        <v>131</v>
      </c>
      <c r="D26" s="36" t="s">
        <v>3214</v>
      </c>
      <c r="E26" s="36">
        <v>376</v>
      </c>
      <c r="F26" s="28">
        <v>43459</v>
      </c>
      <c r="G26" s="225" t="s">
        <v>2950</v>
      </c>
    </row>
    <row r="27" spans="1:12" x14ac:dyDescent="0.25">
      <c r="A27" s="158">
        <v>26</v>
      </c>
      <c r="B27" s="158" t="s">
        <v>3271</v>
      </c>
      <c r="C27" s="225">
        <v>621</v>
      </c>
      <c r="D27" s="36" t="s">
        <v>2952</v>
      </c>
      <c r="E27" s="36">
        <v>54</v>
      </c>
      <c r="F27" s="28">
        <v>43511</v>
      </c>
      <c r="G27" s="225" t="s">
        <v>2950</v>
      </c>
    </row>
    <row r="28" spans="1:12" x14ac:dyDescent="0.25">
      <c r="A28" s="158">
        <v>27</v>
      </c>
      <c r="B28" s="6" t="s">
        <v>3290</v>
      </c>
      <c r="C28" s="122" t="s">
        <v>3291</v>
      </c>
      <c r="D28" s="122" t="s">
        <v>2952</v>
      </c>
      <c r="E28" s="122">
        <v>65</v>
      </c>
      <c r="F28" s="9">
        <v>43523</v>
      </c>
      <c r="G28" s="282" t="s">
        <v>2843</v>
      </c>
      <c r="H28" s="293"/>
      <c r="I28" s="252" t="s">
        <v>3495</v>
      </c>
      <c r="J28" s="252"/>
      <c r="K28" s="252"/>
      <c r="L28" s="252"/>
    </row>
    <row r="29" spans="1:12" x14ac:dyDescent="0.25">
      <c r="A29" s="158">
        <v>28</v>
      </c>
      <c r="B29" s="6" t="s">
        <v>3354</v>
      </c>
      <c r="C29" s="122">
        <v>811</v>
      </c>
      <c r="D29" s="122" t="s">
        <v>3299</v>
      </c>
      <c r="E29" s="122">
        <v>66</v>
      </c>
      <c r="F29" s="283">
        <v>43525</v>
      </c>
      <c r="G29" s="282" t="s">
        <v>2843</v>
      </c>
    </row>
    <row r="30" spans="1:12" x14ac:dyDescent="0.25">
      <c r="A30" s="285">
        <v>29</v>
      </c>
      <c r="B30" s="51" t="s">
        <v>3305</v>
      </c>
      <c r="C30" s="123">
        <v>321</v>
      </c>
      <c r="D30" s="123" t="s">
        <v>3299</v>
      </c>
      <c r="E30" s="123">
        <v>74</v>
      </c>
      <c r="F30" s="124">
        <v>43542</v>
      </c>
      <c r="G30" s="123" t="s">
        <v>2950</v>
      </c>
    </row>
    <row r="31" spans="1:12" x14ac:dyDescent="0.25">
      <c r="A31" s="286">
        <v>30</v>
      </c>
      <c r="B31" s="65" t="s">
        <v>3309</v>
      </c>
      <c r="C31" s="287" t="s">
        <v>1396</v>
      </c>
      <c r="D31" s="287" t="s">
        <v>3310</v>
      </c>
      <c r="E31" s="287">
        <v>80</v>
      </c>
      <c r="F31" s="288">
        <v>43556</v>
      </c>
      <c r="G31" s="289" t="s">
        <v>2843</v>
      </c>
    </row>
    <row r="32" spans="1:12" x14ac:dyDescent="0.25">
      <c r="A32" s="285">
        <v>31</v>
      </c>
      <c r="B32" s="51" t="s">
        <v>3320</v>
      </c>
      <c r="C32" s="123">
        <v>21</v>
      </c>
      <c r="D32" s="123" t="s">
        <v>3299</v>
      </c>
      <c r="E32" s="123">
        <v>90</v>
      </c>
      <c r="F32" s="124">
        <v>43572</v>
      </c>
      <c r="G32" s="123" t="s">
        <v>2950</v>
      </c>
    </row>
    <row r="33" spans="1:12" x14ac:dyDescent="0.25">
      <c r="A33" s="285">
        <v>32</v>
      </c>
      <c r="B33" s="51" t="s">
        <v>1281</v>
      </c>
      <c r="C33" s="123">
        <v>831</v>
      </c>
      <c r="D33" s="123" t="s">
        <v>3323</v>
      </c>
      <c r="E33" s="123">
        <v>93</v>
      </c>
      <c r="F33" s="124">
        <v>43577</v>
      </c>
      <c r="G33" s="123" t="s">
        <v>2950</v>
      </c>
    </row>
    <row r="34" spans="1:12" x14ac:dyDescent="0.25">
      <c r="A34" s="285">
        <v>33</v>
      </c>
      <c r="B34" s="51" t="s">
        <v>887</v>
      </c>
      <c r="C34" s="123">
        <v>741</v>
      </c>
      <c r="D34" s="123" t="s">
        <v>3299</v>
      </c>
      <c r="E34" s="123">
        <v>95</v>
      </c>
      <c r="F34" s="124">
        <v>43581</v>
      </c>
      <c r="G34" s="123" t="s">
        <v>2950</v>
      </c>
    </row>
    <row r="35" spans="1:12" x14ac:dyDescent="0.25">
      <c r="A35" s="285">
        <v>34</v>
      </c>
      <c r="B35" s="51" t="s">
        <v>205</v>
      </c>
      <c r="C35" s="123">
        <v>131</v>
      </c>
      <c r="D35" s="123" t="s">
        <v>3299</v>
      </c>
      <c r="E35" s="123">
        <v>99</v>
      </c>
      <c r="F35" s="124">
        <v>43226</v>
      </c>
      <c r="G35" s="123" t="s">
        <v>2950</v>
      </c>
    </row>
    <row r="36" spans="1:12" x14ac:dyDescent="0.25">
      <c r="A36" s="285">
        <v>35</v>
      </c>
      <c r="B36" s="51" t="s">
        <v>3329</v>
      </c>
      <c r="C36" s="123">
        <v>821</v>
      </c>
      <c r="D36" s="123" t="s">
        <v>3299</v>
      </c>
      <c r="E36" s="123">
        <v>100</v>
      </c>
      <c r="F36" s="124">
        <v>43591</v>
      </c>
      <c r="G36" s="123" t="s">
        <v>2950</v>
      </c>
    </row>
    <row r="37" spans="1:12" x14ac:dyDescent="0.25">
      <c r="A37" s="285">
        <v>36</v>
      </c>
      <c r="B37" s="51" t="s">
        <v>581</v>
      </c>
      <c r="C37" s="123">
        <v>732</v>
      </c>
      <c r="D37" s="123" t="s">
        <v>3299</v>
      </c>
      <c r="E37" s="123">
        <v>102</v>
      </c>
      <c r="F37" s="124">
        <v>43598</v>
      </c>
      <c r="G37" s="123" t="s">
        <v>2950</v>
      </c>
    </row>
    <row r="38" spans="1:12" x14ac:dyDescent="0.25">
      <c r="A38" s="285">
        <v>37</v>
      </c>
      <c r="B38" s="51" t="s">
        <v>327</v>
      </c>
      <c r="C38" s="123">
        <v>931</v>
      </c>
      <c r="D38" s="123" t="s">
        <v>3299</v>
      </c>
      <c r="E38" s="123">
        <v>104</v>
      </c>
      <c r="F38" s="124">
        <v>43600</v>
      </c>
      <c r="G38" s="123" t="s">
        <v>2950</v>
      </c>
    </row>
    <row r="39" spans="1:12" x14ac:dyDescent="0.25">
      <c r="A39" s="285">
        <v>38</v>
      </c>
      <c r="B39" s="51" t="s">
        <v>498</v>
      </c>
      <c r="C39" s="123">
        <v>541</v>
      </c>
      <c r="D39" s="123" t="s">
        <v>3299</v>
      </c>
      <c r="E39" s="123">
        <v>106</v>
      </c>
      <c r="F39" s="124">
        <v>43600</v>
      </c>
      <c r="G39" s="123" t="s">
        <v>2950</v>
      </c>
    </row>
    <row r="40" spans="1:12" x14ac:dyDescent="0.25">
      <c r="A40" s="285">
        <v>39</v>
      </c>
      <c r="B40" s="51" t="s">
        <v>3340</v>
      </c>
      <c r="C40" s="123">
        <v>521</v>
      </c>
      <c r="D40" s="123" t="s">
        <v>3299</v>
      </c>
      <c r="E40" s="123">
        <v>119</v>
      </c>
      <c r="F40" s="124">
        <v>43613</v>
      </c>
      <c r="G40" s="123" t="s">
        <v>2950</v>
      </c>
    </row>
    <row r="41" spans="1:12" x14ac:dyDescent="0.25">
      <c r="A41" s="286">
        <v>40</v>
      </c>
      <c r="B41" s="65" t="s">
        <v>1323</v>
      </c>
      <c r="C41" s="287" t="s">
        <v>1305</v>
      </c>
      <c r="D41" s="287" t="s">
        <v>3353</v>
      </c>
      <c r="E41" s="287">
        <v>135</v>
      </c>
      <c r="F41" s="288">
        <v>43636</v>
      </c>
      <c r="G41" s="289" t="s">
        <v>2843</v>
      </c>
    </row>
    <row r="42" spans="1:12" x14ac:dyDescent="0.25">
      <c r="A42" s="285">
        <v>41</v>
      </c>
      <c r="B42" s="8" t="s">
        <v>3355</v>
      </c>
      <c r="C42" s="290" t="s">
        <v>3356</v>
      </c>
      <c r="D42" s="123" t="s">
        <v>3357</v>
      </c>
      <c r="E42" s="123">
        <v>280</v>
      </c>
      <c r="F42" s="124">
        <v>43374</v>
      </c>
      <c r="G42" s="123" t="s">
        <v>2950</v>
      </c>
      <c r="H42" s="252"/>
      <c r="I42" s="252"/>
      <c r="J42" s="295" t="s">
        <v>3614</v>
      </c>
      <c r="K42" s="252"/>
      <c r="L42" s="252"/>
    </row>
    <row r="43" spans="1:12" x14ac:dyDescent="0.25">
      <c r="A43" s="285">
        <v>42</v>
      </c>
      <c r="B43" s="51" t="s">
        <v>3498</v>
      </c>
      <c r="C43" s="123">
        <v>721</v>
      </c>
      <c r="D43" s="123" t="s">
        <v>3499</v>
      </c>
      <c r="E43" s="123">
        <v>201</v>
      </c>
      <c r="F43" s="124">
        <v>43710</v>
      </c>
      <c r="G43" s="123" t="s">
        <v>2950</v>
      </c>
    </row>
    <row r="44" spans="1:12" x14ac:dyDescent="0.25">
      <c r="A44" s="285">
        <v>43</v>
      </c>
      <c r="B44" s="51" t="s">
        <v>3501</v>
      </c>
      <c r="C44" s="123" t="s">
        <v>3502</v>
      </c>
      <c r="D44" s="123" t="s">
        <v>3503</v>
      </c>
      <c r="E44" s="123">
        <v>215</v>
      </c>
      <c r="F44" s="124">
        <v>43710</v>
      </c>
      <c r="G44" s="123" t="s">
        <v>2950</v>
      </c>
    </row>
    <row r="45" spans="1:12" x14ac:dyDescent="0.25">
      <c r="A45" s="294">
        <v>44</v>
      </c>
      <c r="B45" s="59" t="s">
        <v>3585</v>
      </c>
      <c r="C45" s="85">
        <v>331</v>
      </c>
      <c r="D45" s="123" t="s">
        <v>3499</v>
      </c>
      <c r="E45" s="122">
        <v>258</v>
      </c>
      <c r="F45" s="9">
        <v>43727</v>
      </c>
      <c r="G45" s="85" t="s">
        <v>2950</v>
      </c>
    </row>
    <row r="46" spans="1:12" x14ac:dyDescent="0.25">
      <c r="A46" s="5">
        <v>45</v>
      </c>
      <c r="B46" s="6" t="s">
        <v>3590</v>
      </c>
      <c r="C46" s="86">
        <v>422</v>
      </c>
      <c r="D46" s="86" t="s">
        <v>3499</v>
      </c>
      <c r="E46" s="86">
        <v>259</v>
      </c>
      <c r="F46" s="87">
        <v>43728</v>
      </c>
      <c r="G46" s="140" t="s">
        <v>2843</v>
      </c>
    </row>
    <row r="47" spans="1:12" x14ac:dyDescent="0.25">
      <c r="A47" s="5"/>
      <c r="B47" s="5"/>
      <c r="C47" s="5"/>
      <c r="D47" s="5"/>
      <c r="E47" s="5"/>
      <c r="F47" s="5"/>
      <c r="G47" s="5"/>
    </row>
    <row r="48" spans="1:12" x14ac:dyDescent="0.25">
      <c r="A48" s="5"/>
      <c r="B48" s="5"/>
      <c r="C48" s="5"/>
      <c r="D48" s="5"/>
      <c r="E48" s="5"/>
      <c r="F48" s="5"/>
      <c r="G48" s="5"/>
    </row>
    <row r="49" spans="1:7" x14ac:dyDescent="0.25">
      <c r="A49" s="5"/>
      <c r="B49" s="5"/>
      <c r="C49" s="5"/>
      <c r="D49" s="5"/>
      <c r="E49" s="5"/>
      <c r="F49" s="5"/>
      <c r="G49" s="5"/>
    </row>
    <row r="50" spans="1:7" x14ac:dyDescent="0.25">
      <c r="A50" s="5"/>
      <c r="B50" s="5"/>
      <c r="C50" s="5"/>
      <c r="D50" s="5"/>
      <c r="E50" s="5"/>
      <c r="F50" s="5"/>
      <c r="G50" s="5"/>
    </row>
    <row r="51" spans="1:7" x14ac:dyDescent="0.25">
      <c r="A51" s="5"/>
      <c r="B51" s="5"/>
      <c r="C51" s="5"/>
      <c r="D51" s="5"/>
      <c r="E51" s="5"/>
      <c r="F51" s="5"/>
      <c r="G51" s="5"/>
    </row>
    <row r="52" spans="1:7" x14ac:dyDescent="0.25">
      <c r="A52" s="5"/>
      <c r="B52" s="5"/>
      <c r="C52" s="5"/>
      <c r="D52" s="5"/>
      <c r="E52" s="5"/>
      <c r="F52" s="5"/>
      <c r="G52" s="5"/>
    </row>
    <row r="53" spans="1:7" x14ac:dyDescent="0.25">
      <c r="A53" s="5"/>
      <c r="B53" s="5"/>
      <c r="C53" s="5"/>
      <c r="D53" s="5"/>
      <c r="E53" s="5"/>
      <c r="F53" s="5"/>
      <c r="G53" s="5"/>
    </row>
    <row r="54" spans="1:7" x14ac:dyDescent="0.25">
      <c r="A54" s="5"/>
      <c r="B54" s="5"/>
      <c r="C54" s="5"/>
      <c r="D54" s="5"/>
      <c r="E54" s="5"/>
      <c r="F54" s="5"/>
      <c r="G54" s="5"/>
    </row>
    <row r="55" spans="1:7" x14ac:dyDescent="0.25">
      <c r="A55" s="5"/>
      <c r="B55" s="5"/>
      <c r="C55" s="5"/>
      <c r="D55" s="5"/>
      <c r="E55" s="5"/>
      <c r="F55" s="5"/>
      <c r="G55" s="5"/>
    </row>
    <row r="56" spans="1:7" x14ac:dyDescent="0.25">
      <c r="A56" s="5"/>
      <c r="B56" s="5"/>
      <c r="C56" s="5"/>
      <c r="D56" s="5"/>
      <c r="E56" s="5"/>
      <c r="F56" s="5"/>
      <c r="G56" s="5"/>
    </row>
    <row r="57" spans="1:7" x14ac:dyDescent="0.25">
      <c r="A57" s="5"/>
      <c r="B57" s="5"/>
      <c r="C57" s="5"/>
      <c r="D57" s="5"/>
      <c r="E57" s="5"/>
      <c r="F57" s="5"/>
      <c r="G57" s="5"/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  <row r="65" spans="1:7" x14ac:dyDescent="0.25">
      <c r="A65" s="5"/>
      <c r="B65" s="5"/>
      <c r="C65" s="5"/>
      <c r="D65" s="5"/>
      <c r="E65" s="5"/>
      <c r="F65" s="5"/>
      <c r="G65" s="5"/>
    </row>
    <row r="66" spans="1:7" x14ac:dyDescent="0.25">
      <c r="A66" s="5"/>
      <c r="B66" s="5"/>
      <c r="C66" s="5"/>
      <c r="D66" s="5"/>
      <c r="E66" s="5"/>
      <c r="F66" s="5"/>
      <c r="G66" s="5"/>
    </row>
    <row r="67" spans="1:7" x14ac:dyDescent="0.25">
      <c r="A67" s="5"/>
      <c r="B67" s="5"/>
      <c r="C67" s="5"/>
      <c r="D67" s="5"/>
      <c r="E67" s="5"/>
      <c r="F67" s="5"/>
      <c r="G67" s="5"/>
    </row>
    <row r="68" spans="1:7" x14ac:dyDescent="0.25">
      <c r="A68" s="5"/>
      <c r="B68" s="5"/>
      <c r="C68" s="5"/>
      <c r="D68" s="5"/>
      <c r="E68" s="5"/>
      <c r="F68" s="5"/>
      <c r="G68" s="5"/>
    </row>
  </sheetData>
  <pageMargins left="0.7" right="0.7" top="0.75" bottom="0.75" header="0.3" footer="0.3"/>
  <pageSetup paperSize="9" scale="41" fitToHeight="0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X278"/>
  <sheetViews>
    <sheetView zoomScaleNormal="100" workbookViewId="0">
      <pane ySplit="1" topLeftCell="A166" activePane="bottomLeft" state="frozen"/>
      <selection pane="bottomLeft" activeCell="L218" sqref="L218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2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341</v>
      </c>
      <c r="G3" s="24">
        <f>C5+C12+C23+C31+C36+C41+C46+C80+C91+C92+C101+C102+C110+C116+C51+C58+C65+C72</f>
        <v>313</v>
      </c>
      <c r="H3" s="24">
        <f>C6+C15+C26+C32+C37+C42+C47+C52+C81+C94+C95+C103+C111+C118+C104+C59+C66+C73</f>
        <v>304</v>
      </c>
      <c r="I3" s="24">
        <f>C7+C33+C38+C43+C48+C53+C82+C96+C105+C112+C121+C122+C97+C60+C67+C74</f>
        <v>177</v>
      </c>
      <c r="J3" s="170">
        <f>F3+G3+H3+I3</f>
        <v>1135</v>
      </c>
      <c r="N3" s="220" t="s">
        <v>3385</v>
      </c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  <c r="N4" t="s">
        <v>3380</v>
      </c>
    </row>
    <row r="5" spans="1:15" x14ac:dyDescent="0.25">
      <c r="A5" s="5">
        <v>121</v>
      </c>
      <c r="B5" s="271">
        <v>4</v>
      </c>
      <c r="C5" s="274">
        <v>24</v>
      </c>
      <c r="D5" s="271">
        <v>1</v>
      </c>
      <c r="E5" s="5"/>
      <c r="F5" s="5" t="s">
        <v>1770</v>
      </c>
      <c r="G5" s="5"/>
      <c r="H5" s="5"/>
      <c r="I5" s="5"/>
      <c r="J5" s="5"/>
      <c r="N5" t="s">
        <v>3381</v>
      </c>
    </row>
    <row r="6" spans="1:15" x14ac:dyDescent="0.25">
      <c r="A6" s="5">
        <v>131</v>
      </c>
      <c r="B6" s="271"/>
      <c r="C6" s="271">
        <v>24</v>
      </c>
      <c r="D6" s="271">
        <v>3</v>
      </c>
      <c r="E6" s="5"/>
      <c r="F6" s="94">
        <f>B3+B9+B10+B11+B21+B22+B20+B30+B35+B40+B45+B50+B78+B88+B89+B90+B99+B100+B108+B113+B114+B109+B4+B115+B56+B64+B71+B57</f>
        <v>157</v>
      </c>
      <c r="G6" s="5">
        <f>B5+B12+B13+B14+B23+B24+B25+B31+B36+B41+B46+B51+B80+B91+B92+B93+B101+B110+B116+B117+B102+B58+B65+B72</f>
        <v>147</v>
      </c>
      <c r="H6" s="5">
        <f>B6+B15+B16+B17+B26+B27+B28+B32+B37+B42+B47+B52+B81+B94+B95+B103+B104+B111+B118+B119+B59+B66+B73</f>
        <v>55</v>
      </c>
      <c r="I6" s="5">
        <f>B7+B33+B38+B43+B48+B53+B82+B96+B105+B106+B112+B121+B122+B123+B60+B67+B74</f>
        <v>19</v>
      </c>
      <c r="J6" s="94">
        <f>SUM(F6+G6+H6+I6)</f>
        <v>378</v>
      </c>
      <c r="N6" t="s">
        <v>3382</v>
      </c>
    </row>
    <row r="7" spans="1:15" x14ac:dyDescent="0.25">
      <c r="A7" s="5">
        <v>141</v>
      </c>
      <c r="B7" s="271">
        <v>0</v>
      </c>
      <c r="C7" s="271">
        <v>19</v>
      </c>
      <c r="D7" s="271">
        <v>1</v>
      </c>
      <c r="E7" s="5"/>
      <c r="F7" s="5"/>
      <c r="G7" s="5"/>
      <c r="H7" s="5"/>
      <c r="I7" s="5"/>
      <c r="J7" s="5"/>
      <c r="N7" t="s">
        <v>3383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 t="s">
        <v>3384</v>
      </c>
    </row>
    <row r="9" spans="1:15" x14ac:dyDescent="0.25">
      <c r="A9" s="5">
        <v>211</v>
      </c>
      <c r="B9" s="271">
        <v>2</v>
      </c>
      <c r="C9" s="271">
        <v>25</v>
      </c>
      <c r="D9" s="271"/>
      <c r="E9" s="5"/>
      <c r="F9" s="94">
        <f>D3+D9+D10+D11+D20+D21+D22+D30+D35+D40+D45+D50+D78+D88+D89+D90+D99+D100+D108+D109+D113+D114+D56+D64+D71+D57</f>
        <v>5</v>
      </c>
      <c r="G9" s="5">
        <f>D5+D12+D13+D14+D23+D24+D31+D36+D41+D46+D51+D80+D91+D92+D93+D101+D102+D110+D116+D117+D58+D65+D72</f>
        <v>17</v>
      </c>
      <c r="H9" s="5">
        <f>D6+D15+D16+D17+D26+D27+D28+D32+D37+D42+D47+D52+D81+D94+D95+D103+D104+D111+D118+D119+D59+D66+D73</f>
        <v>15</v>
      </c>
      <c r="I9" s="5">
        <f>D7+D33+D38+D43+D48+D53+D82+D96+D105+D106+D112+D121+D122+D123+D60+D67+D74</f>
        <v>6</v>
      </c>
      <c r="J9" s="94">
        <f>SUM(F9+G9+H9+I9)</f>
        <v>43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1556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 t="s">
        <v>3400</v>
      </c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t="s">
        <v>3406</v>
      </c>
    </row>
    <row r="15" spans="1:15" x14ac:dyDescent="0.25">
      <c r="A15" s="263" t="s">
        <v>2893</v>
      </c>
      <c r="B15" s="271">
        <v>0</v>
      </c>
      <c r="C15" s="271">
        <v>24</v>
      </c>
      <c r="D15" s="271">
        <v>1</v>
      </c>
      <c r="E15" s="5"/>
      <c r="F15" s="5">
        <f>SUM(F3+F6+F9)</f>
        <v>503</v>
      </c>
      <c r="G15" s="5">
        <f>SUM(G3+G6+G9)</f>
        <v>477</v>
      </c>
      <c r="H15" s="5">
        <f>SUM(H3+H6+H9)</f>
        <v>374</v>
      </c>
      <c r="I15" s="5">
        <f>SUM(I3+I6+I9)</f>
        <v>202</v>
      </c>
      <c r="J15" s="94">
        <f>SUM(F15+G15+H15+I15)</f>
        <v>1556</v>
      </c>
      <c r="N15" t="s">
        <v>3407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3408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  <c r="N17" t="s">
        <v>3409</v>
      </c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t="s">
        <v>3410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 t="s">
        <v>3411</v>
      </c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17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 t="s">
        <v>3401</v>
      </c>
    </row>
    <row r="23" spans="1:14" x14ac:dyDescent="0.25">
      <c r="A23" s="5">
        <v>421</v>
      </c>
      <c r="B23" s="271">
        <v>5</v>
      </c>
      <c r="C23" s="271">
        <v>24</v>
      </c>
      <c r="D23" s="271">
        <v>1</v>
      </c>
      <c r="E23" s="168"/>
      <c r="F23" s="5"/>
      <c r="G23" s="5"/>
      <c r="H23" s="5"/>
      <c r="I23" s="5"/>
      <c r="J23" s="94"/>
      <c r="N23" t="s">
        <v>3415</v>
      </c>
    </row>
    <row r="24" spans="1:14" x14ac:dyDescent="0.25">
      <c r="A24" s="96">
        <v>422</v>
      </c>
      <c r="B24" s="271">
        <v>27</v>
      </c>
      <c r="C24" s="271"/>
      <c r="D24" s="271">
        <v>1</v>
      </c>
      <c r="E24" s="254" t="s">
        <v>2843</v>
      </c>
      <c r="F24" s="5"/>
      <c r="G24" s="5"/>
      <c r="H24" s="5"/>
      <c r="I24" s="5"/>
      <c r="J24" s="5"/>
      <c r="N24" t="s">
        <v>3412</v>
      </c>
    </row>
    <row r="25" spans="1:14" x14ac:dyDescent="0.25">
      <c r="A25" s="270" t="s">
        <v>2890</v>
      </c>
      <c r="B25" s="271">
        <v>12</v>
      </c>
      <c r="C25" s="271"/>
      <c r="D25" s="271"/>
      <c r="E25" s="96"/>
      <c r="F25" s="5"/>
      <c r="G25" s="5"/>
      <c r="H25" s="5"/>
      <c r="I25" s="5"/>
      <c r="J25" s="5"/>
      <c r="N25" t="s">
        <v>3413</v>
      </c>
    </row>
    <row r="26" spans="1:14" x14ac:dyDescent="0.25">
      <c r="A26" s="5">
        <v>431</v>
      </c>
      <c r="B26" s="271">
        <v>0</v>
      </c>
      <c r="C26" s="271">
        <v>24</v>
      </c>
      <c r="D26" s="271"/>
      <c r="E26" s="5"/>
      <c r="F26" s="5"/>
      <c r="G26" s="5"/>
      <c r="H26" s="5"/>
      <c r="I26" s="5"/>
      <c r="J26" s="5"/>
      <c r="M26" s="220"/>
      <c r="N26" t="s">
        <v>3414</v>
      </c>
    </row>
    <row r="27" spans="1:14" x14ac:dyDescent="0.25">
      <c r="A27" s="96">
        <v>432</v>
      </c>
      <c r="B27" s="271">
        <v>22</v>
      </c>
      <c r="C27" s="271"/>
      <c r="D27" s="271"/>
      <c r="E27" s="5"/>
      <c r="F27" s="5"/>
      <c r="G27" s="5"/>
      <c r="H27" s="5"/>
      <c r="I27" s="5"/>
      <c r="J27" s="5"/>
      <c r="N27" t="s">
        <v>3416</v>
      </c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 t="s">
        <v>3417</v>
      </c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0</v>
      </c>
      <c r="C30" s="271">
        <v>25</v>
      </c>
      <c r="D30" s="271"/>
      <c r="E30" s="5"/>
      <c r="F30" s="5"/>
      <c r="G30" s="5"/>
      <c r="H30" s="5"/>
      <c r="I30" s="5"/>
      <c r="J30" s="5"/>
      <c r="N30" s="220" t="s">
        <v>3418</v>
      </c>
    </row>
    <row r="31" spans="1:14" x14ac:dyDescent="0.25">
      <c r="A31" s="5">
        <v>621</v>
      </c>
      <c r="B31" s="271">
        <v>1</v>
      </c>
      <c r="C31" s="271">
        <v>23</v>
      </c>
      <c r="D31" s="271">
        <v>2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2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20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 t="s">
        <v>3424</v>
      </c>
      <c r="O34" s="220"/>
    </row>
    <row r="35" spans="1:15" x14ac:dyDescent="0.25">
      <c r="A35" s="24">
        <v>511</v>
      </c>
      <c r="B35" s="274">
        <v>0</v>
      </c>
      <c r="C35" s="274">
        <v>26</v>
      </c>
      <c r="D35" s="271">
        <v>0</v>
      </c>
      <c r="E35" s="108"/>
      <c r="F35" s="108"/>
      <c r="G35" s="108"/>
      <c r="H35" s="108"/>
      <c r="I35" s="108"/>
      <c r="J35" s="108"/>
      <c r="N35" t="s">
        <v>3426</v>
      </c>
    </row>
    <row r="36" spans="1:15" x14ac:dyDescent="0.25">
      <c r="A36" s="5">
        <v>521</v>
      </c>
      <c r="B36" s="271"/>
      <c r="C36" s="274">
        <v>22</v>
      </c>
      <c r="D36" s="271">
        <v>3</v>
      </c>
      <c r="E36" s="108"/>
      <c r="F36" s="108"/>
      <c r="G36" s="108"/>
      <c r="H36" s="108"/>
      <c r="I36" s="108"/>
      <c r="J36" s="108"/>
      <c r="N36" t="s">
        <v>3427</v>
      </c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 t="s">
        <v>3428</v>
      </c>
      <c r="O37" s="220"/>
    </row>
    <row r="38" spans="1:15" x14ac:dyDescent="0.25">
      <c r="A38" s="108">
        <v>541</v>
      </c>
      <c r="B38" s="275"/>
      <c r="C38" s="271">
        <v>14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 t="s">
        <v>3429</v>
      </c>
    </row>
    <row r="41" spans="1:15" x14ac:dyDescent="0.25">
      <c r="A41" s="108" t="s">
        <v>2988</v>
      </c>
      <c r="B41" s="275">
        <v>3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  <c r="N41" t="s">
        <v>3430</v>
      </c>
    </row>
    <row r="42" spans="1:15" x14ac:dyDescent="0.25">
      <c r="A42" s="108" t="s">
        <v>2989</v>
      </c>
      <c r="B42" s="275">
        <v>6</v>
      </c>
      <c r="C42" s="275">
        <v>15</v>
      </c>
      <c r="D42" s="275"/>
      <c r="E42" s="260"/>
      <c r="F42" s="108"/>
      <c r="G42" s="108"/>
      <c r="H42" s="108"/>
      <c r="I42" s="108"/>
      <c r="J42" s="108"/>
      <c r="N42" t="s">
        <v>3431</v>
      </c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  <c r="N43" t="s">
        <v>3432</v>
      </c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  <c r="N44" t="s">
        <v>3433</v>
      </c>
    </row>
    <row r="45" spans="1:15" ht="15.75" thickBot="1" x14ac:dyDescent="0.3">
      <c r="A45" s="98" t="s">
        <v>2986</v>
      </c>
      <c r="B45" s="275"/>
      <c r="C45" s="275">
        <v>25</v>
      </c>
      <c r="D45" s="275"/>
      <c r="E45" s="108"/>
      <c r="F45" s="108"/>
      <c r="G45" s="108"/>
      <c r="H45" s="108"/>
      <c r="I45" s="108"/>
      <c r="J45" s="108"/>
      <c r="N45" s="220" t="s">
        <v>3434</v>
      </c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18</v>
      </c>
      <c r="D47" s="271">
        <v>1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 t="s">
        <v>3435</v>
      </c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  <c r="N49" t="s">
        <v>3436</v>
      </c>
    </row>
    <row r="50" spans="1:19" x14ac:dyDescent="0.25">
      <c r="A50" s="5" t="s">
        <v>2994</v>
      </c>
      <c r="B50" s="271">
        <v>0</v>
      </c>
      <c r="C50" s="271">
        <v>25</v>
      </c>
      <c r="D50" s="271"/>
      <c r="E50" s="5"/>
      <c r="F50" s="5"/>
      <c r="G50" s="5"/>
      <c r="H50" s="5"/>
      <c r="I50" s="5"/>
      <c r="J50" s="5"/>
      <c r="N50" t="s">
        <v>3437</v>
      </c>
      <c r="S50" s="220"/>
    </row>
    <row r="51" spans="1:19" x14ac:dyDescent="0.25">
      <c r="A51" s="5" t="s">
        <v>2995</v>
      </c>
      <c r="B51" s="271">
        <v>2</v>
      </c>
      <c r="C51" s="271">
        <v>25</v>
      </c>
      <c r="D51" s="271"/>
      <c r="E51" s="5"/>
      <c r="F51" s="5"/>
      <c r="G51" s="5"/>
      <c r="H51" s="5"/>
      <c r="I51" s="5"/>
      <c r="J51" s="5"/>
      <c r="N51" t="s">
        <v>3438</v>
      </c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  <c r="N52" t="s">
        <v>2918</v>
      </c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  <c r="N53" t="s">
        <v>3439</v>
      </c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 t="s">
        <v>3440</v>
      </c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29</v>
      </c>
      <c r="C56" s="271"/>
      <c r="D56" s="271"/>
      <c r="E56" s="24"/>
      <c r="F56" s="5"/>
      <c r="G56" s="5"/>
      <c r="H56" s="5"/>
      <c r="I56" s="5"/>
      <c r="J56" s="5"/>
      <c r="N56" s="220" t="s">
        <v>3441</v>
      </c>
      <c r="O56" s="220"/>
    </row>
    <row r="57" spans="1:19" x14ac:dyDescent="0.25">
      <c r="A57" s="5" t="s">
        <v>3403</v>
      </c>
      <c r="B57" s="271">
        <v>29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 t="s">
        <v>2959</v>
      </c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  <c r="N61" t="s">
        <v>3453</v>
      </c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  <c r="N62" t="s">
        <v>3454</v>
      </c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 t="s">
        <v>3455</v>
      </c>
    </row>
    <row r="64" spans="1:19" x14ac:dyDescent="0.25">
      <c r="A64" s="5" t="s">
        <v>3391</v>
      </c>
      <c r="B64" s="271">
        <v>10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11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10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25</v>
      </c>
      <c r="D80" s="271">
        <v>1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21</v>
      </c>
      <c r="D81" s="271">
        <v>1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5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23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15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23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23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20</v>
      </c>
      <c r="D96" s="271">
        <v>1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3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3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26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24</v>
      </c>
      <c r="D104" s="271"/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21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25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21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5</v>
      </c>
      <c r="C110" s="271">
        <v>25</v>
      </c>
      <c r="D110" s="163">
        <v>1</v>
      </c>
      <c r="E110" s="255"/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25</v>
      </c>
      <c r="D111" s="271">
        <v>1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1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0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23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25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32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24</v>
      </c>
      <c r="D118" s="271">
        <v>1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27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1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16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388</v>
      </c>
      <c r="C125" s="176">
        <f>SUM(C3:C124)</f>
        <v>1135</v>
      </c>
      <c r="D125" s="176">
        <f>SUM(D3:D124)</f>
        <v>43</v>
      </c>
      <c r="E125" s="165"/>
      <c r="F125" s="176"/>
      <c r="G125" s="165"/>
      <c r="H125" s="165"/>
      <c r="I125" s="165"/>
      <c r="J125" s="176">
        <f>B125+C125+D125</f>
        <v>1566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15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13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14</v>
      </c>
      <c r="C143" s="278"/>
      <c r="D143" s="165">
        <v>0</v>
      </c>
      <c r="F143" s="165">
        <f>C142+C159</f>
        <v>30</v>
      </c>
      <c r="G143" s="165">
        <f>C145+C162</f>
        <v>29</v>
      </c>
      <c r="H143" s="165">
        <f>C147+C163</f>
        <v>15</v>
      </c>
      <c r="I143" s="165">
        <f>C150</f>
        <v>0</v>
      </c>
      <c r="J143" s="176">
        <f>F143+G143+H143+I143</f>
        <v>74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31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14</v>
      </c>
      <c r="D145" s="165">
        <v>0</v>
      </c>
      <c r="E145" s="178"/>
      <c r="F145" s="165">
        <f>B143+B144+B160+B161+B168+B169+B159</f>
        <v>90</v>
      </c>
      <c r="G145" s="165">
        <f>B146+B162+B170</f>
        <v>50</v>
      </c>
      <c r="H145" s="165">
        <f>B148+B149+B163+B171</f>
        <v>54</v>
      </c>
      <c r="I145" s="165">
        <f>B151+B152+B172</f>
        <v>0</v>
      </c>
      <c r="J145" s="176">
        <f>F145+G145+H145+I145</f>
        <v>194</v>
      </c>
      <c r="K145" s="174"/>
      <c r="L145" s="166"/>
    </row>
    <row r="146" spans="1:12" ht="15.75" thickBot="1" x14ac:dyDescent="0.3">
      <c r="A146" s="172" t="s">
        <v>2521</v>
      </c>
      <c r="B146" s="278">
        <v>30</v>
      </c>
      <c r="C146" s="278"/>
      <c r="D146" s="165">
        <v>1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0</v>
      </c>
      <c r="G147" s="165">
        <f>D145+D146+D162+D170</f>
        <v>2</v>
      </c>
      <c r="H147" s="165">
        <f>D147+D148+D149+D163+D171</f>
        <v>0</v>
      </c>
      <c r="I147" s="165">
        <f>D150+D151+D152+D172</f>
        <v>0</v>
      </c>
      <c r="J147" s="176">
        <f>F147+G147+H147+I147</f>
        <v>2</v>
      </c>
      <c r="K147" s="174"/>
      <c r="L147" s="166"/>
    </row>
    <row r="148" spans="1:12" x14ac:dyDescent="0.25">
      <c r="A148" s="96" t="s">
        <v>1396</v>
      </c>
      <c r="B148" s="163">
        <v>28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120</v>
      </c>
      <c r="G149" s="96">
        <f>G143+G145+G147</f>
        <v>81</v>
      </c>
      <c r="H149" s="96">
        <f>H143+H145+H147</f>
        <v>69</v>
      </c>
      <c r="I149" s="96">
        <f>I143+I145+I147</f>
        <v>0</v>
      </c>
      <c r="J149" s="167">
        <f>J143+J145+J147</f>
        <v>270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96"/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3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5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1</v>
      </c>
      <c r="C166" s="163">
        <v>14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10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12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28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244</v>
      </c>
      <c r="C175" s="179">
        <f>SUM(C136:C174)</f>
        <v>118</v>
      </c>
      <c r="D175" s="179">
        <f>SUM(D136:D174)</f>
        <v>2</v>
      </c>
      <c r="E175" s="292" t="s">
        <v>3457</v>
      </c>
      <c r="F175" s="179"/>
      <c r="G175" s="179"/>
      <c r="H175" s="179"/>
      <c r="I175" s="179"/>
      <c r="J175" s="179">
        <f>B175+C175+D175</f>
        <v>364</v>
      </c>
    </row>
    <row r="176" spans="1:14" ht="15.75" thickTop="1" x14ac:dyDescent="0.25">
      <c r="A176" s="24" t="s">
        <v>1802</v>
      </c>
      <c r="B176" s="24">
        <f>B175+B125</f>
        <v>632</v>
      </c>
      <c r="C176" s="24">
        <f>C125+C175</f>
        <v>1253</v>
      </c>
      <c r="D176" s="24">
        <f>D125+D175</f>
        <v>45</v>
      </c>
      <c r="E176" s="24"/>
      <c r="F176" s="24"/>
      <c r="G176" s="24"/>
      <c r="H176" s="24"/>
      <c r="I176" s="24"/>
      <c r="J176" s="24">
        <f>J175+J125</f>
        <v>1930</v>
      </c>
    </row>
    <row r="179" spans="1:16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6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6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6" x14ac:dyDescent="0.25">
      <c r="E182" t="s">
        <v>3474</v>
      </c>
      <c r="K182" s="253"/>
      <c r="O182" t="s">
        <v>3461</v>
      </c>
      <c r="P182" s="253"/>
    </row>
    <row r="183" spans="1:16" x14ac:dyDescent="0.25">
      <c r="A183" s="253"/>
      <c r="E183" t="s">
        <v>3488</v>
      </c>
      <c r="P183" s="253"/>
    </row>
    <row r="184" spans="1:16" x14ac:dyDescent="0.25">
      <c r="E184" t="s">
        <v>3519</v>
      </c>
    </row>
    <row r="186" spans="1:16" x14ac:dyDescent="0.25">
      <c r="A186" s="253"/>
    </row>
    <row r="187" spans="1:16" x14ac:dyDescent="0.25">
      <c r="A187" s="253"/>
    </row>
    <row r="188" spans="1:16" x14ac:dyDescent="0.25">
      <c r="A188" s="253"/>
    </row>
    <row r="189" spans="1:16" x14ac:dyDescent="0.25">
      <c r="A189" s="253"/>
    </row>
    <row r="190" spans="1:16" x14ac:dyDescent="0.25">
      <c r="A190" s="253"/>
    </row>
    <row r="191" spans="1:16" x14ac:dyDescent="0.25">
      <c r="A191" s="253"/>
    </row>
    <row r="192" spans="1:16" x14ac:dyDescent="0.25">
      <c r="A192" s="253"/>
    </row>
    <row r="193" spans="1:21" ht="16.149999999999999" customHeight="1" x14ac:dyDescent="0.25">
      <c r="A193" s="253"/>
    </row>
    <row r="194" spans="1:21" ht="16.149999999999999" customHeight="1" x14ac:dyDescent="0.25">
      <c r="A194" s="253"/>
    </row>
    <row r="195" spans="1:21" ht="16.149999999999999" customHeight="1" x14ac:dyDescent="0.25">
      <c r="A195" s="253"/>
    </row>
    <row r="198" spans="1:21" x14ac:dyDescent="0.25">
      <c r="A198" s="251" t="s">
        <v>2572</v>
      </c>
      <c r="E198" s="251" t="s">
        <v>2572</v>
      </c>
      <c r="K198" s="252" t="s">
        <v>2572</v>
      </c>
      <c r="O198" s="252" t="s">
        <v>2572</v>
      </c>
    </row>
    <row r="199" spans="1:21" x14ac:dyDescent="0.25">
      <c r="A199" s="253" t="s">
        <v>3479</v>
      </c>
      <c r="B199" s="253"/>
      <c r="C199" s="253"/>
      <c r="D199" s="253"/>
      <c r="E199" s="253" t="s">
        <v>3508</v>
      </c>
      <c r="O199" t="s">
        <v>3459</v>
      </c>
    </row>
    <row r="200" spans="1:21" x14ac:dyDescent="0.25">
      <c r="A200" t="s">
        <v>3516</v>
      </c>
      <c r="B200" s="253"/>
      <c r="C200" s="253"/>
      <c r="D200" s="253"/>
      <c r="E200" t="s">
        <v>3462</v>
      </c>
      <c r="O200" s="253" t="s">
        <v>3509</v>
      </c>
    </row>
    <row r="201" spans="1:21" x14ac:dyDescent="0.25">
      <c r="A201" s="253"/>
      <c r="B201" s="253"/>
      <c r="C201" s="253"/>
      <c r="D201" s="253"/>
      <c r="E201" t="s">
        <v>3463</v>
      </c>
    </row>
    <row r="202" spans="1:21" x14ac:dyDescent="0.25">
      <c r="A202" s="253"/>
      <c r="B202" s="253"/>
      <c r="C202" s="253"/>
      <c r="D202" s="253"/>
      <c r="E202" s="253" t="s">
        <v>3464</v>
      </c>
      <c r="U202" t="s">
        <v>3158</v>
      </c>
    </row>
    <row r="203" spans="1:21" x14ac:dyDescent="0.25">
      <c r="A203" s="253"/>
      <c r="B203" s="253"/>
      <c r="C203" s="253"/>
      <c r="D203" s="253"/>
      <c r="E203" s="253" t="s">
        <v>3465</v>
      </c>
    </row>
    <row r="204" spans="1:21" x14ac:dyDescent="0.25">
      <c r="A204" s="277"/>
      <c r="B204" s="253"/>
      <c r="C204" s="253"/>
      <c r="D204" s="253"/>
      <c r="E204" s="253" t="s">
        <v>3466</v>
      </c>
    </row>
    <row r="205" spans="1:21" x14ac:dyDescent="0.25">
      <c r="A205" s="277"/>
      <c r="B205" s="253"/>
      <c r="C205" s="253"/>
      <c r="D205" s="253"/>
      <c r="E205" s="253" t="s">
        <v>3467</v>
      </c>
    </row>
    <row r="206" spans="1:21" x14ac:dyDescent="0.25">
      <c r="A206" s="253"/>
      <c r="B206" s="253"/>
      <c r="C206" s="253"/>
      <c r="D206" s="253"/>
      <c r="E206" s="253" t="s">
        <v>3468</v>
      </c>
    </row>
    <row r="207" spans="1:21" x14ac:dyDescent="0.25">
      <c r="A207" s="253"/>
      <c r="B207" s="253"/>
      <c r="C207" s="253"/>
      <c r="D207" s="253"/>
      <c r="E207" s="253" t="s">
        <v>3469</v>
      </c>
    </row>
    <row r="208" spans="1:21" x14ac:dyDescent="0.25">
      <c r="A208" s="253"/>
      <c r="B208" s="253"/>
      <c r="C208" s="253"/>
      <c r="D208" s="253"/>
      <c r="E208" s="253" t="s">
        <v>3470</v>
      </c>
    </row>
    <row r="209" spans="1:5" x14ac:dyDescent="0.25">
      <c r="A209" s="253"/>
      <c r="B209" s="253"/>
      <c r="C209" s="253"/>
      <c r="D209" s="253"/>
      <c r="E209" s="253" t="s">
        <v>3471</v>
      </c>
    </row>
    <row r="210" spans="1:5" x14ac:dyDescent="0.25">
      <c r="A210" s="253"/>
      <c r="B210" s="253"/>
      <c r="C210" s="253"/>
      <c r="D210" s="253"/>
      <c r="E210" s="253" t="s">
        <v>3494</v>
      </c>
    </row>
    <row r="211" spans="1:5" x14ac:dyDescent="0.25">
      <c r="A211" s="253"/>
      <c r="B211" s="253"/>
      <c r="C211" s="253"/>
      <c r="D211" s="253"/>
      <c r="E211" s="253"/>
    </row>
    <row r="212" spans="1:5" x14ac:dyDescent="0.25">
      <c r="A212" s="253"/>
      <c r="B212" s="253"/>
      <c r="C212" s="253"/>
      <c r="D212" s="253"/>
      <c r="E212" s="253"/>
    </row>
    <row r="213" spans="1:5" x14ac:dyDescent="0.25">
      <c r="A213" s="253"/>
      <c r="B213" s="253"/>
      <c r="C213" s="253"/>
      <c r="D213" s="253"/>
      <c r="E213" s="253"/>
    </row>
    <row r="214" spans="1:5" x14ac:dyDescent="0.25">
      <c r="A214" s="253"/>
      <c r="B214" s="253"/>
      <c r="C214" s="253"/>
      <c r="D214" s="253"/>
      <c r="E214" s="253"/>
    </row>
    <row r="215" spans="1:5" x14ac:dyDescent="0.25">
      <c r="A215" s="253"/>
      <c r="B215" s="253"/>
      <c r="C215" s="253"/>
      <c r="D215" s="253"/>
      <c r="E215" s="253"/>
    </row>
    <row r="216" spans="1:5" x14ac:dyDescent="0.25">
      <c r="A216" s="253"/>
      <c r="B216" s="253"/>
      <c r="C216" s="253"/>
      <c r="D216" s="253"/>
      <c r="E216" s="253"/>
    </row>
    <row r="217" spans="1:5" x14ac:dyDescent="0.25">
      <c r="A217" s="253"/>
      <c r="B217" s="253"/>
      <c r="C217" s="253"/>
      <c r="D217" s="253"/>
      <c r="E217" s="253"/>
    </row>
    <row r="218" spans="1:5" x14ac:dyDescent="0.25">
      <c r="A218" s="253"/>
      <c r="B218" s="253"/>
      <c r="C218" s="253"/>
      <c r="D218" s="253"/>
      <c r="E218" s="253"/>
    </row>
    <row r="219" spans="1:5" x14ac:dyDescent="0.25">
      <c r="A219" s="253"/>
      <c r="B219" s="253"/>
      <c r="C219" s="253"/>
      <c r="D219" s="253"/>
      <c r="E219" s="253"/>
    </row>
    <row r="220" spans="1:5" x14ac:dyDescent="0.25">
      <c r="A220" s="253"/>
      <c r="B220" s="253"/>
      <c r="C220" s="253"/>
      <c r="D220" s="253"/>
      <c r="E220" s="253"/>
    </row>
    <row r="221" spans="1:5" x14ac:dyDescent="0.25">
      <c r="A221" s="253"/>
      <c r="B221" s="253"/>
      <c r="C221" s="253"/>
      <c r="D221" s="253"/>
      <c r="E221" s="253"/>
    </row>
    <row r="222" spans="1:5" x14ac:dyDescent="0.25">
      <c r="A222" s="253"/>
      <c r="B222" s="253"/>
      <c r="C222" s="253"/>
      <c r="D222" s="253"/>
      <c r="E222" s="253"/>
    </row>
    <row r="223" spans="1:5" x14ac:dyDescent="0.25">
      <c r="A223" s="253"/>
      <c r="B223" s="253"/>
      <c r="C223" s="253"/>
      <c r="D223" s="253"/>
      <c r="E223" s="253"/>
    </row>
    <row r="224" spans="1:5" x14ac:dyDescent="0.25">
      <c r="A224" s="253"/>
      <c r="B224" s="253"/>
      <c r="C224" s="253"/>
      <c r="D224" s="253"/>
      <c r="E224" s="253"/>
    </row>
    <row r="225" spans="1:15" x14ac:dyDescent="0.25">
      <c r="A225" s="253"/>
      <c r="B225" s="253"/>
      <c r="C225" s="253"/>
      <c r="D225" s="253"/>
      <c r="E225" s="253"/>
    </row>
    <row r="226" spans="1:15" x14ac:dyDescent="0.25">
      <c r="A226" s="253"/>
      <c r="B226" s="253"/>
      <c r="C226" s="253"/>
      <c r="D226" s="253"/>
      <c r="E226" s="253"/>
    </row>
    <row r="227" spans="1:15" x14ac:dyDescent="0.25">
      <c r="A227" s="253"/>
      <c r="B227" s="253"/>
      <c r="C227" s="253"/>
      <c r="D227" s="253"/>
      <c r="E227" s="253"/>
    </row>
    <row r="228" spans="1:15" x14ac:dyDescent="0.25">
      <c r="A228" s="253"/>
      <c r="B228" s="253"/>
      <c r="C228" s="253"/>
      <c r="D228" s="253"/>
      <c r="E228" s="253"/>
    </row>
    <row r="229" spans="1:15" x14ac:dyDescent="0.25">
      <c r="A229" s="253"/>
      <c r="B229" s="253"/>
      <c r="C229" s="253"/>
      <c r="D229" s="253"/>
      <c r="E229" s="253"/>
    </row>
    <row r="230" spans="1:15" x14ac:dyDescent="0.25">
      <c r="A230" s="253"/>
      <c r="B230" s="253"/>
      <c r="C230" s="253"/>
      <c r="D230" s="253"/>
      <c r="E230" s="253"/>
    </row>
    <row r="231" spans="1:15" x14ac:dyDescent="0.25">
      <c r="A231" s="253"/>
      <c r="B231" s="253"/>
      <c r="C231" s="253"/>
      <c r="D231" s="253"/>
      <c r="E231" s="253"/>
    </row>
    <row r="232" spans="1:15" x14ac:dyDescent="0.25">
      <c r="A232" s="253"/>
      <c r="B232" s="253"/>
      <c r="C232" s="253"/>
      <c r="D232" s="253"/>
      <c r="E232" s="253"/>
    </row>
    <row r="233" spans="1:15" x14ac:dyDescent="0.25">
      <c r="A233" s="253"/>
      <c r="B233" s="253"/>
      <c r="C233" s="253"/>
      <c r="D233" s="253"/>
      <c r="E233" s="253"/>
    </row>
    <row r="234" spans="1:15" x14ac:dyDescent="0.25">
      <c r="A234" s="253"/>
      <c r="B234" s="253"/>
      <c r="C234" s="253"/>
      <c r="D234" s="253"/>
      <c r="E234" s="253"/>
    </row>
    <row r="235" spans="1:15" x14ac:dyDescent="0.25">
      <c r="A235" s="253"/>
      <c r="B235" s="253"/>
      <c r="C235" s="253"/>
      <c r="D235" s="253"/>
      <c r="E235" s="253"/>
    </row>
    <row r="236" spans="1:15" x14ac:dyDescent="0.25">
      <c r="A236" s="253"/>
      <c r="B236" s="253"/>
      <c r="C236" s="253"/>
      <c r="D236" s="253"/>
      <c r="E236" s="253"/>
    </row>
    <row r="237" spans="1:15" x14ac:dyDescent="0.25">
      <c r="A237" s="253"/>
      <c r="B237" s="253"/>
      <c r="C237" s="253"/>
      <c r="D237" s="253"/>
      <c r="E237" s="253"/>
    </row>
    <row r="238" spans="1:15" x14ac:dyDescent="0.25">
      <c r="A238" s="253"/>
      <c r="B238" s="253"/>
      <c r="C238" s="253"/>
      <c r="D238" s="253"/>
      <c r="E238" s="253"/>
    </row>
    <row r="240" spans="1:15" x14ac:dyDescent="0.25">
      <c r="A240" s="252" t="s">
        <v>2573</v>
      </c>
      <c r="E240" s="252" t="s">
        <v>2573</v>
      </c>
      <c r="K240" s="252" t="s">
        <v>2573</v>
      </c>
      <c r="O240" s="252" t="s">
        <v>2573</v>
      </c>
    </row>
    <row r="241" spans="1:17" x14ac:dyDescent="0.25">
      <c r="A241" s="253" t="s">
        <v>3472</v>
      </c>
      <c r="O241" s="253"/>
      <c r="P241" s="253"/>
      <c r="Q241" s="253"/>
    </row>
    <row r="242" spans="1:17" x14ac:dyDescent="0.25">
      <c r="A242" s="279" t="s">
        <v>3487</v>
      </c>
      <c r="B242" s="166"/>
      <c r="O242" s="253"/>
      <c r="P242" s="253"/>
      <c r="Q242" s="253"/>
    </row>
    <row r="243" spans="1:17" x14ac:dyDescent="0.25">
      <c r="A243" s="253"/>
    </row>
    <row r="254" spans="1:17" x14ac:dyDescent="0.25">
      <c r="A254" s="252" t="s">
        <v>2574</v>
      </c>
      <c r="E254" s="252" t="s">
        <v>2574</v>
      </c>
      <c r="K254" s="252" t="s">
        <v>2574</v>
      </c>
      <c r="O254" s="252" t="s">
        <v>2574</v>
      </c>
    </row>
    <row r="255" spans="1:17" x14ac:dyDescent="0.25">
      <c r="A255" t="s">
        <v>3510</v>
      </c>
      <c r="E255" t="s">
        <v>3512</v>
      </c>
      <c r="O255" t="s">
        <v>3519</v>
      </c>
    </row>
    <row r="256" spans="1:17" x14ac:dyDescent="0.25">
      <c r="A256" t="s">
        <v>3511</v>
      </c>
      <c r="E256" t="s">
        <v>3513</v>
      </c>
      <c r="O256" s="252"/>
    </row>
    <row r="257" spans="1:15" x14ac:dyDescent="0.25">
      <c r="E257" s="253" t="s">
        <v>3514</v>
      </c>
      <c r="K257" s="252"/>
      <c r="O257" s="252"/>
    </row>
    <row r="258" spans="1:15" x14ac:dyDescent="0.25">
      <c r="E258" s="253" t="s">
        <v>3515</v>
      </c>
      <c r="K258" s="252"/>
      <c r="O258" s="252"/>
    </row>
    <row r="259" spans="1:15" x14ac:dyDescent="0.25">
      <c r="E259" s="253" t="s">
        <v>3517</v>
      </c>
      <c r="K259" s="252"/>
      <c r="O259" s="252"/>
    </row>
    <row r="260" spans="1:15" x14ac:dyDescent="0.25">
      <c r="E260" s="253" t="s">
        <v>3518</v>
      </c>
      <c r="K260" s="252"/>
      <c r="O260" s="252"/>
    </row>
    <row r="261" spans="1:15" x14ac:dyDescent="0.25">
      <c r="O261" s="252"/>
    </row>
    <row r="262" spans="1:15" x14ac:dyDescent="0.25">
      <c r="E262" s="277"/>
    </row>
    <row r="263" spans="1:15" x14ac:dyDescent="0.25">
      <c r="E263" s="277"/>
    </row>
    <row r="266" spans="1:15" x14ac:dyDescent="0.25">
      <c r="A266" s="252" t="s">
        <v>2587</v>
      </c>
      <c r="E266" s="252" t="s">
        <v>2587</v>
      </c>
      <c r="K266" s="252" t="s">
        <v>2587</v>
      </c>
      <c r="O266" s="252" t="s">
        <v>2587</v>
      </c>
    </row>
    <row r="267" spans="1:15" x14ac:dyDescent="0.25">
      <c r="A267" s="253" t="s">
        <v>3504</v>
      </c>
      <c r="E267" t="s">
        <v>3474</v>
      </c>
    </row>
    <row r="268" spans="1:15" x14ac:dyDescent="0.25">
      <c r="A268" s="253" t="s">
        <v>3477</v>
      </c>
      <c r="B268" s="253"/>
      <c r="E268" t="s">
        <v>3505</v>
      </c>
    </row>
    <row r="269" spans="1:15" x14ac:dyDescent="0.25">
      <c r="A269" s="253" t="s">
        <v>3490</v>
      </c>
      <c r="B269" s="253"/>
      <c r="E269" t="s">
        <v>3506</v>
      </c>
    </row>
    <row r="270" spans="1:15" x14ac:dyDescent="0.25">
      <c r="A270" s="253" t="s">
        <v>3486</v>
      </c>
      <c r="B270" s="253"/>
    </row>
    <row r="271" spans="1:15" x14ac:dyDescent="0.25">
      <c r="A271" s="253" t="s">
        <v>3478</v>
      </c>
      <c r="B271" s="253"/>
    </row>
    <row r="272" spans="1:15" x14ac:dyDescent="0.25">
      <c r="A272" s="253" t="s">
        <v>3491</v>
      </c>
      <c r="B272" s="253"/>
    </row>
    <row r="273" spans="1:2" x14ac:dyDescent="0.25">
      <c r="A273" s="253" t="s">
        <v>3492</v>
      </c>
      <c r="B273" s="253"/>
    </row>
    <row r="274" spans="1:2" x14ac:dyDescent="0.25">
      <c r="A274" s="253" t="s">
        <v>3507</v>
      </c>
      <c r="B274" s="253"/>
    </row>
    <row r="275" spans="1:2" x14ac:dyDescent="0.25">
      <c r="A275" s="253"/>
      <c r="B275" s="253"/>
    </row>
    <row r="276" spans="1:2" x14ac:dyDescent="0.25">
      <c r="B276" s="253"/>
    </row>
    <row r="277" spans="1:2" x14ac:dyDescent="0.25">
      <c r="A277" s="253"/>
      <c r="B277" s="253"/>
    </row>
    <row r="278" spans="1:2" x14ac:dyDescent="0.25">
      <c r="A278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X304"/>
  <sheetViews>
    <sheetView zoomScaleNormal="100" workbookViewId="0">
      <pane ySplit="1" topLeftCell="A101" activePane="bottomLeft" state="frozen"/>
      <selection pane="bottomLeft" activeCell="B40" sqref="B40:D4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4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339</v>
      </c>
      <c r="G3" s="24">
        <f>C5+C12+C23+C31+C36+C41+C46+C80+C91+C92+C101+C102+C110+C116+C51+C58+C65+C72</f>
        <v>309</v>
      </c>
      <c r="H3" s="24">
        <f>C6+C15+C26+C32+C37+C42+C47+C52+C81+C94+C95+C103+C111+C118+C104+C59+C66+C73</f>
        <v>299</v>
      </c>
      <c r="I3" s="24">
        <f>C7+C33+C38+C43+C48+C53+C82+C96+C105+C112+C121+C122+C97+C60+C67+C74</f>
        <v>170</v>
      </c>
      <c r="J3" s="170">
        <f>F3+G3+H3+I3</f>
        <v>1117</v>
      </c>
      <c r="N3" s="220" t="s">
        <v>3385</v>
      </c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  <c r="N4" t="s">
        <v>3380</v>
      </c>
    </row>
    <row r="5" spans="1:15" x14ac:dyDescent="0.25">
      <c r="A5" s="5">
        <v>121</v>
      </c>
      <c r="B5" s="271">
        <v>3</v>
      </c>
      <c r="C5" s="274">
        <v>24</v>
      </c>
      <c r="D5" s="271">
        <v>2</v>
      </c>
      <c r="E5" s="135" t="s">
        <v>3636</v>
      </c>
      <c r="F5" s="5" t="s">
        <v>1770</v>
      </c>
      <c r="G5" s="5"/>
      <c r="H5" s="5"/>
      <c r="I5" s="5"/>
      <c r="J5" s="5"/>
      <c r="N5" t="s">
        <v>3381</v>
      </c>
    </row>
    <row r="6" spans="1:15" x14ac:dyDescent="0.25">
      <c r="A6" s="5">
        <v>131</v>
      </c>
      <c r="B6" s="271"/>
      <c r="C6" s="271">
        <v>22</v>
      </c>
      <c r="D6" s="271">
        <v>5</v>
      </c>
      <c r="E6" s="5"/>
      <c r="F6" s="94">
        <f>SUM(B3+B9+B10+B11+B20+B21+B22+B30+B35+B40+B45+B50+B56+B57+B64+B71+B78+B79+B88+B89+B90+B99+B100+B108+B109+B113+B114)</f>
        <v>221</v>
      </c>
      <c r="G6" s="5">
        <f>B5+B12+B13+B14+B23+B24+B25+B31+B36+B41+B46+B51+B80+B91+B92+B93+B101+B110+B116+B117+B102+B58+B65+B72</f>
        <v>140</v>
      </c>
      <c r="H6" s="5">
        <f>B6+B15+B16+B17+B26+B27+B28+B32+B37+B42+B47+B52+B81+B94+B95+B103+B104+B111+B118+B119+B59+B66+B73</f>
        <v>50</v>
      </c>
      <c r="I6" s="5">
        <f>B7+B33+B38+B43+B48+B53+B82+B96+B105+B106+B112+B121+B122+B123+B60+B67+B74</f>
        <v>17</v>
      </c>
      <c r="J6" s="94">
        <f>SUM(F6+G6+H6+I6)</f>
        <v>428</v>
      </c>
      <c r="N6" t="s">
        <v>3382</v>
      </c>
    </row>
    <row r="7" spans="1:15" x14ac:dyDescent="0.25">
      <c r="A7" s="5">
        <v>141</v>
      </c>
      <c r="B7" s="271">
        <v>0</v>
      </c>
      <c r="C7" s="271">
        <v>16</v>
      </c>
      <c r="D7" s="271">
        <v>1</v>
      </c>
      <c r="E7" s="5"/>
      <c r="F7" s="5"/>
      <c r="G7" s="5"/>
      <c r="H7" s="5"/>
      <c r="I7" s="5"/>
      <c r="J7" s="5"/>
      <c r="N7" t="s">
        <v>3383</v>
      </c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 t="s">
        <v>3384</v>
      </c>
    </row>
    <row r="9" spans="1:15" x14ac:dyDescent="0.25">
      <c r="A9" s="5">
        <v>211</v>
      </c>
      <c r="B9" s="271">
        <v>5</v>
      </c>
      <c r="C9" s="271">
        <v>25</v>
      </c>
      <c r="D9" s="271"/>
      <c r="E9" s="5"/>
      <c r="F9" s="94">
        <f>D3+D9+D10+D11+D20+D21+D22+D30+D35+D40+D45+D50+D78+D88+D89+D90+D99+D100+D108+D109+D113+D114+D56+D64+D71+D57</f>
        <v>5</v>
      </c>
      <c r="G9" s="5">
        <f>D5+D12+D13+D14+D23+D24+D31+D36+D41+D46+D51+D80+D91+D92+D93+D101+D102+D110+D116+D117+D58+D65+D72</f>
        <v>18</v>
      </c>
      <c r="H9" s="5">
        <f>D6+D15+D16+D17+D26+D27+D28+D32+D37+D42+D47+D52+D81+D94+D95+D103+D104+D111+D118+D119+D59+D66+D73</f>
        <v>17</v>
      </c>
      <c r="I9" s="5">
        <f>D7+D33+D38+D43+D48+D53+D82+D96+D105+D106+D112+D121+D122+D123+D60+D67+D74</f>
        <v>6</v>
      </c>
      <c r="J9" s="94">
        <f>SUM(F9+G9+H9+I9)</f>
        <v>46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1591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 t="s">
        <v>3400</v>
      </c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  <c r="N14" t="s">
        <v>3406</v>
      </c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565</v>
      </c>
      <c r="G15" s="5">
        <f>SUM(G3+G6+G9)</f>
        <v>467</v>
      </c>
      <c r="H15" s="5">
        <f>SUM(H3+H6+H9)</f>
        <v>366</v>
      </c>
      <c r="I15" s="5">
        <f>SUM(I3+I6+I9)</f>
        <v>193</v>
      </c>
      <c r="J15" s="94">
        <f>SUM(F15+G15+H15+I15)</f>
        <v>1591</v>
      </c>
      <c r="N15" t="s">
        <v>3407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  <c r="N16" t="s">
        <v>3408</v>
      </c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  <c r="N17" t="s">
        <v>3409</v>
      </c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  <c r="N18" t="s">
        <v>3410</v>
      </c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 t="s">
        <v>3411</v>
      </c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  <c r="K20" t="s">
        <v>3523</v>
      </c>
    </row>
    <row r="21" spans="1:14" x14ac:dyDescent="0.25">
      <c r="A21" s="263" t="s">
        <v>2889</v>
      </c>
      <c r="B21" s="271">
        <v>25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 t="s">
        <v>3401</v>
      </c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  <c r="N23" t="s">
        <v>3415</v>
      </c>
    </row>
    <row r="24" spans="1:14" x14ac:dyDescent="0.25">
      <c r="A24" s="96">
        <v>422</v>
      </c>
      <c r="B24" s="271">
        <v>25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  <c r="N24" t="s">
        <v>3412</v>
      </c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  <c r="N25" t="s">
        <v>3413</v>
      </c>
    </row>
    <row r="26" spans="1:14" x14ac:dyDescent="0.25">
      <c r="A26" s="5">
        <v>431</v>
      </c>
      <c r="B26" s="271">
        <v>0</v>
      </c>
      <c r="C26" s="271">
        <v>25</v>
      </c>
      <c r="D26" s="271"/>
      <c r="E26" s="5"/>
      <c r="F26" s="5"/>
      <c r="G26" s="5"/>
      <c r="H26" s="5"/>
      <c r="I26" s="5"/>
      <c r="J26" s="5"/>
      <c r="M26" s="220"/>
      <c r="N26" t="s">
        <v>3414</v>
      </c>
    </row>
    <row r="27" spans="1:14" x14ac:dyDescent="0.25">
      <c r="A27" s="96">
        <v>432</v>
      </c>
      <c r="B27" s="271">
        <v>21</v>
      </c>
      <c r="C27" s="271"/>
      <c r="D27" s="271"/>
      <c r="E27" s="5"/>
      <c r="F27" s="5"/>
      <c r="G27" s="5"/>
      <c r="H27" s="5"/>
      <c r="I27" s="5"/>
      <c r="J27" s="5"/>
      <c r="N27" t="s">
        <v>3416</v>
      </c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 t="s">
        <v>3417</v>
      </c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 t="s">
        <v>3418</v>
      </c>
    </row>
    <row r="31" spans="1:14" x14ac:dyDescent="0.25">
      <c r="A31" s="5">
        <v>621</v>
      </c>
      <c r="B31" s="271">
        <v>1</v>
      </c>
      <c r="C31" s="271">
        <v>23</v>
      </c>
      <c r="D31" s="271">
        <v>2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1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 t="s">
        <v>3424</v>
      </c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  <c r="N35" t="s">
        <v>3426</v>
      </c>
    </row>
    <row r="36" spans="1:15" x14ac:dyDescent="0.25">
      <c r="A36" s="5">
        <v>521</v>
      </c>
      <c r="B36" s="271"/>
      <c r="C36" s="274">
        <v>19</v>
      </c>
      <c r="D36" s="271">
        <v>3</v>
      </c>
      <c r="E36" s="108"/>
      <c r="F36" s="108"/>
      <c r="G36" s="108"/>
      <c r="H36" s="108"/>
      <c r="I36" s="108"/>
      <c r="J36" s="108"/>
      <c r="N36" t="s">
        <v>3427</v>
      </c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 t="s">
        <v>3428</v>
      </c>
      <c r="O37" s="220"/>
    </row>
    <row r="38" spans="1:15" x14ac:dyDescent="0.25">
      <c r="A38" s="108">
        <v>541</v>
      </c>
      <c r="B38" s="275"/>
      <c r="C38" s="271">
        <v>14</v>
      </c>
      <c r="D38" s="275">
        <v>2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5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 t="s">
        <v>3429</v>
      </c>
    </row>
    <row r="41" spans="1:15" x14ac:dyDescent="0.25">
      <c r="A41" s="108" t="s">
        <v>2988</v>
      </c>
      <c r="B41" s="275">
        <v>3</v>
      </c>
      <c r="C41" s="275">
        <v>25</v>
      </c>
      <c r="D41" s="275"/>
      <c r="E41" s="260"/>
      <c r="F41" s="108"/>
      <c r="G41" s="108"/>
      <c r="H41" s="108"/>
      <c r="I41" s="108"/>
      <c r="J41" s="108"/>
      <c r="M41" s="220"/>
      <c r="N41" t="s">
        <v>3430</v>
      </c>
    </row>
    <row r="42" spans="1:15" x14ac:dyDescent="0.25">
      <c r="A42" s="108" t="s">
        <v>2989</v>
      </c>
      <c r="B42" s="275">
        <v>5</v>
      </c>
      <c r="C42" s="275">
        <v>15</v>
      </c>
      <c r="D42" s="275"/>
      <c r="E42" s="260"/>
      <c r="F42" s="108"/>
      <c r="G42" s="108"/>
      <c r="H42" s="108"/>
      <c r="I42" s="108"/>
      <c r="J42" s="108"/>
      <c r="N42" t="s">
        <v>3431</v>
      </c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  <c r="N43" t="s">
        <v>3432</v>
      </c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  <c r="N44" t="s">
        <v>3433</v>
      </c>
    </row>
    <row r="45" spans="1:15" ht="15.75" thickBot="1" x14ac:dyDescent="0.3">
      <c r="A45" s="98" t="s">
        <v>2986</v>
      </c>
      <c r="B45" s="275"/>
      <c r="C45" s="275">
        <v>24</v>
      </c>
      <c r="D45" s="275"/>
      <c r="E45" s="108"/>
      <c r="F45" s="108"/>
      <c r="G45" s="108"/>
      <c r="H45" s="108"/>
      <c r="I45" s="108"/>
      <c r="J45" s="108"/>
      <c r="N45" s="220" t="s">
        <v>3434</v>
      </c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18</v>
      </c>
      <c r="D47" s="271">
        <v>1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 t="s">
        <v>3435</v>
      </c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  <c r="N49" t="s">
        <v>3436</v>
      </c>
    </row>
    <row r="50" spans="1:19" x14ac:dyDescent="0.25">
      <c r="A50" s="5" t="s">
        <v>2994</v>
      </c>
      <c r="B50" s="271">
        <v>2</v>
      </c>
      <c r="C50" s="271">
        <v>25</v>
      </c>
      <c r="D50" s="271"/>
      <c r="E50" s="5"/>
      <c r="F50" s="5"/>
      <c r="G50" s="5"/>
      <c r="H50" s="5"/>
      <c r="I50" s="5"/>
      <c r="J50" s="5"/>
      <c r="N50" t="s">
        <v>3437</v>
      </c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  <c r="N51" t="s">
        <v>3438</v>
      </c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  <c r="N52" t="s">
        <v>2918</v>
      </c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  <c r="N53" t="s">
        <v>3439</v>
      </c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 t="s">
        <v>3440</v>
      </c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 t="s">
        <v>3441</v>
      </c>
      <c r="O56" s="220"/>
    </row>
    <row r="57" spans="1:19" x14ac:dyDescent="0.25">
      <c r="A57" s="5" t="s">
        <v>3403</v>
      </c>
      <c r="B57" s="271">
        <v>30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 t="s">
        <v>2959</v>
      </c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  <c r="N61" t="s">
        <v>3453</v>
      </c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  <c r="N62" t="s">
        <v>3454</v>
      </c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 t="s">
        <v>3455</v>
      </c>
    </row>
    <row r="64" spans="1:19" x14ac:dyDescent="0.25">
      <c r="A64" s="5" t="s">
        <v>3391</v>
      </c>
      <c r="B64" s="271">
        <v>14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15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24</v>
      </c>
      <c r="D80" s="271">
        <v>1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20</v>
      </c>
      <c r="D81" s="271">
        <v>2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5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22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22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19</v>
      </c>
      <c r="D96" s="271">
        <v>2</v>
      </c>
      <c r="E96" s="5"/>
      <c r="F96" s="5"/>
      <c r="G96" s="5"/>
      <c r="H96" s="5"/>
      <c r="I96" s="5"/>
      <c r="J96" s="5"/>
    </row>
    <row r="97" spans="1:11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1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1" x14ac:dyDescent="0.25">
      <c r="A99" s="5">
        <v>811</v>
      </c>
      <c r="B99" s="271">
        <v>4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  <c r="K99" t="s">
        <v>3522</v>
      </c>
    </row>
    <row r="100" spans="1:11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1" x14ac:dyDescent="0.25">
      <c r="A101" s="5">
        <v>821</v>
      </c>
      <c r="B101" s="271">
        <v>1</v>
      </c>
      <c r="C101" s="271">
        <v>24</v>
      </c>
      <c r="D101" s="271">
        <v>3</v>
      </c>
      <c r="E101" s="5"/>
      <c r="F101" s="5"/>
      <c r="G101" s="5"/>
      <c r="H101" s="5"/>
      <c r="I101" s="5"/>
      <c r="J101" s="5"/>
    </row>
    <row r="102" spans="1:11" x14ac:dyDescent="0.25">
      <c r="A102" s="5">
        <v>822</v>
      </c>
      <c r="B102" s="271">
        <v>28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1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1" x14ac:dyDescent="0.25">
      <c r="A104" s="5">
        <v>832</v>
      </c>
      <c r="B104" s="271"/>
      <c r="C104" s="271">
        <v>24</v>
      </c>
      <c r="D104" s="271"/>
      <c r="E104" s="5"/>
      <c r="F104" s="5"/>
      <c r="G104" s="5"/>
      <c r="H104" s="5"/>
      <c r="I104" s="5"/>
      <c r="J104" s="5"/>
    </row>
    <row r="105" spans="1:11" x14ac:dyDescent="0.25">
      <c r="A105" s="5">
        <v>841</v>
      </c>
      <c r="B105" s="271">
        <v>0</v>
      </c>
      <c r="C105" s="271">
        <v>19</v>
      </c>
      <c r="D105" s="271">
        <v>1</v>
      </c>
      <c r="E105" s="135"/>
      <c r="F105" s="5"/>
      <c r="G105" s="5"/>
      <c r="H105" s="5"/>
      <c r="I105" s="5"/>
      <c r="J105" s="5"/>
    </row>
    <row r="106" spans="1:11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1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1" x14ac:dyDescent="0.25">
      <c r="A108" s="5">
        <v>911</v>
      </c>
      <c r="B108" s="271">
        <v>0</v>
      </c>
      <c r="C108" s="271">
        <v>25</v>
      </c>
      <c r="D108" s="271"/>
      <c r="E108" s="5"/>
      <c r="F108" s="5"/>
      <c r="G108" s="5"/>
      <c r="H108" s="5"/>
      <c r="I108" s="5"/>
      <c r="J108" s="5"/>
    </row>
    <row r="109" spans="1:11" x14ac:dyDescent="0.25">
      <c r="A109" s="5">
        <v>912</v>
      </c>
      <c r="B109" s="271">
        <v>23</v>
      </c>
      <c r="C109" s="271"/>
      <c r="D109" s="271"/>
      <c r="E109" s="5"/>
      <c r="F109" s="5"/>
      <c r="G109" s="5"/>
      <c r="H109" s="5"/>
      <c r="I109" s="5"/>
      <c r="J109" s="5"/>
    </row>
    <row r="110" spans="1:11" x14ac:dyDescent="0.25">
      <c r="A110" s="5">
        <v>921</v>
      </c>
      <c r="B110" s="271">
        <v>5</v>
      </c>
      <c r="C110" s="271">
        <v>24</v>
      </c>
      <c r="D110" s="163">
        <v>1</v>
      </c>
      <c r="E110" s="255"/>
      <c r="F110" s="5"/>
      <c r="G110" s="5"/>
      <c r="H110" s="5"/>
      <c r="I110" s="5"/>
      <c r="J110" s="5"/>
    </row>
    <row r="111" spans="1:11" x14ac:dyDescent="0.25">
      <c r="A111" s="5">
        <v>931</v>
      </c>
      <c r="B111" s="271">
        <v>0</v>
      </c>
      <c r="C111" s="271">
        <v>24</v>
      </c>
      <c r="D111" s="271">
        <v>1</v>
      </c>
      <c r="E111" s="5"/>
      <c r="F111" s="5"/>
      <c r="G111" s="5"/>
      <c r="H111" s="5"/>
      <c r="I111" s="5"/>
      <c r="J111" s="5"/>
    </row>
    <row r="112" spans="1:11" ht="15.75" thickBot="1" x14ac:dyDescent="0.3">
      <c r="A112" s="98">
        <v>941</v>
      </c>
      <c r="B112" s="280">
        <v>0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4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30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23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31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24</v>
      </c>
      <c r="D118" s="271">
        <v>2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24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15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428</v>
      </c>
      <c r="C125" s="176">
        <f>SUM(C3:C124)</f>
        <v>1117</v>
      </c>
      <c r="D125" s="176">
        <f>SUM(D3:D124)</f>
        <v>46</v>
      </c>
      <c r="E125" s="165"/>
      <c r="F125" s="176"/>
      <c r="G125" s="165"/>
      <c r="H125" s="165"/>
      <c r="I125" s="165"/>
      <c r="J125" s="176">
        <f>B125+C125+D125</f>
        <v>1591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24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24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16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10</v>
      </c>
      <c r="C143" s="278"/>
      <c r="D143" s="165">
        <v>0</v>
      </c>
      <c r="F143" s="165">
        <f>SUM(C138+C158+C166)</f>
        <v>45</v>
      </c>
      <c r="G143" s="165">
        <f>SUM(C142+C159)</f>
        <v>30</v>
      </c>
      <c r="H143" s="165">
        <f>SUM(C145+C162)</f>
        <v>30</v>
      </c>
      <c r="I143" s="165">
        <f>SUM(C147)</f>
        <v>14</v>
      </c>
      <c r="J143" s="176">
        <f>F143+G143+H143+I143</f>
        <v>119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30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SUM(B139+B140+B141+B158+B166+B167)</f>
        <v>91</v>
      </c>
      <c r="G145" s="165">
        <f>SUM(B142+B143+B144+B160+B159+B161+B168+B169)</f>
        <v>81</v>
      </c>
      <c r="H145" s="165">
        <f>SUM(B145+B146+B162+B170)</f>
        <v>49</v>
      </c>
      <c r="I145" s="165">
        <f>SUM(B148+B171)</f>
        <v>55</v>
      </c>
      <c r="J145" s="176">
        <f>F145+G145+H145+I145</f>
        <v>276</v>
      </c>
      <c r="K145" s="174"/>
      <c r="L145" s="166"/>
    </row>
    <row r="146" spans="1:12" ht="15.75" thickBot="1" x14ac:dyDescent="0.3">
      <c r="A146" s="172" t="s">
        <v>2521</v>
      </c>
      <c r="B146" s="278">
        <v>29</v>
      </c>
      <c r="C146" s="278"/>
      <c r="D146" s="165">
        <v>1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14</v>
      </c>
      <c r="D147" s="165"/>
      <c r="E147" s="178"/>
      <c r="F147" s="165">
        <f>D142+D143+D144+D159+D160+D161+D168+D169</f>
        <v>0</v>
      </c>
      <c r="G147" s="165">
        <f>SUM(D142+D143+D144+D159+D160+D161+D168+D169)</f>
        <v>0</v>
      </c>
      <c r="H147" s="165">
        <f>SUM(D145+D146+D162+D170)</f>
        <v>2</v>
      </c>
      <c r="I147" s="165">
        <f>D150+D151+D152+D172</f>
        <v>0</v>
      </c>
      <c r="J147" s="176">
        <f>F147+G147+H147+I147</f>
        <v>2</v>
      </c>
      <c r="K147" s="174"/>
      <c r="L147" s="166"/>
    </row>
    <row r="148" spans="1:12" x14ac:dyDescent="0.25">
      <c r="A148" s="96" t="s">
        <v>1396</v>
      </c>
      <c r="B148" s="163">
        <v>29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136</v>
      </c>
      <c r="G149" s="96">
        <f>G143+G145+G147</f>
        <v>111</v>
      </c>
      <c r="H149" s="96">
        <f>H143+H145+H147</f>
        <v>81</v>
      </c>
      <c r="I149" s="96">
        <f>I143+I145+I147</f>
        <v>69</v>
      </c>
      <c r="J149" s="167">
        <f>J143+J145+J147</f>
        <v>397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167">
        <f>SUM(F149+G149+H149+I149)</f>
        <v>397</v>
      </c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4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5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7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16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12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276</v>
      </c>
      <c r="C175" s="179">
        <f>SUM(C136:C174)</f>
        <v>119</v>
      </c>
      <c r="D175" s="179">
        <f>SUM(D136:D174)</f>
        <v>2</v>
      </c>
      <c r="E175" s="292" t="s">
        <v>3457</v>
      </c>
      <c r="F175" s="179"/>
      <c r="G175" s="179"/>
      <c r="H175" s="179"/>
      <c r="I175" s="179"/>
      <c r="J175" s="179">
        <f>B175+C175+D175</f>
        <v>397</v>
      </c>
    </row>
    <row r="176" spans="1:14" ht="15.75" thickTop="1" x14ac:dyDescent="0.25">
      <c r="A176" s="24" t="s">
        <v>1802</v>
      </c>
      <c r="B176" s="24">
        <f>B175+B125</f>
        <v>704</v>
      </c>
      <c r="C176" s="24">
        <f>C125+C175</f>
        <v>1236</v>
      </c>
      <c r="D176" s="24">
        <f>D125+D175</f>
        <v>48</v>
      </c>
      <c r="E176" s="24"/>
      <c r="F176" s="24"/>
      <c r="G176" s="24"/>
      <c r="H176" s="24"/>
      <c r="I176" s="24"/>
      <c r="J176" s="24">
        <f>J175+J125</f>
        <v>1988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3490</v>
      </c>
      <c r="E182" t="s">
        <v>3672</v>
      </c>
      <c r="K182" s="253"/>
      <c r="O182" t="s">
        <v>3626</v>
      </c>
      <c r="P182" s="253"/>
    </row>
    <row r="183" spans="1:17" x14ac:dyDescent="0.25">
      <c r="A183" s="253" t="s">
        <v>3629</v>
      </c>
      <c r="E183" t="s">
        <v>3676</v>
      </c>
      <c r="O183" t="s">
        <v>3658</v>
      </c>
      <c r="P183" s="252"/>
    </row>
    <row r="184" spans="1:17" x14ac:dyDescent="0.25">
      <c r="A184" t="s">
        <v>3628</v>
      </c>
      <c r="E184" t="s">
        <v>3677</v>
      </c>
    </row>
    <row r="185" spans="1:17" x14ac:dyDescent="0.25">
      <c r="A185" t="s">
        <v>3631</v>
      </c>
      <c r="E185" t="s">
        <v>3678</v>
      </c>
    </row>
    <row r="186" spans="1:17" x14ac:dyDescent="0.25">
      <c r="A186" s="253" t="s">
        <v>3633</v>
      </c>
      <c r="E186" t="s">
        <v>3679</v>
      </c>
      <c r="O186" s="252"/>
      <c r="P186" s="252"/>
      <c r="Q186" s="252"/>
    </row>
    <row r="187" spans="1:17" x14ac:dyDescent="0.25">
      <c r="A187" s="253" t="s">
        <v>3643</v>
      </c>
      <c r="E187" t="s">
        <v>3506</v>
      </c>
      <c r="O187" s="252"/>
      <c r="P187" s="252"/>
      <c r="Q187" s="252"/>
    </row>
    <row r="188" spans="1:17" x14ac:dyDescent="0.25">
      <c r="A188" t="s">
        <v>3662</v>
      </c>
      <c r="E188" t="s">
        <v>3689</v>
      </c>
      <c r="O188" s="252"/>
      <c r="P188" s="252"/>
      <c r="Q188" s="252"/>
    </row>
    <row r="189" spans="1:17" x14ac:dyDescent="0.25">
      <c r="A189" t="s">
        <v>3670</v>
      </c>
      <c r="E189" s="252" t="s">
        <v>3705</v>
      </c>
      <c r="O189" s="252"/>
      <c r="P189" s="252"/>
      <c r="Q189" s="252"/>
    </row>
    <row r="190" spans="1:17" x14ac:dyDescent="0.25">
      <c r="A190" t="s">
        <v>3671</v>
      </c>
      <c r="O190" s="252"/>
    </row>
    <row r="191" spans="1:17" x14ac:dyDescent="0.25">
      <c r="A191" t="s">
        <v>3673</v>
      </c>
    </row>
    <row r="192" spans="1:17" x14ac:dyDescent="0.25">
      <c r="A192" t="s">
        <v>3674</v>
      </c>
    </row>
    <row r="193" spans="1:21" ht="16.149999999999999" customHeight="1" x14ac:dyDescent="0.25">
      <c r="A193" t="s">
        <v>3675</v>
      </c>
    </row>
    <row r="194" spans="1:21" ht="16.149999999999999" customHeight="1" x14ac:dyDescent="0.25">
      <c r="A194" t="s">
        <v>3680</v>
      </c>
    </row>
    <row r="195" spans="1:21" ht="16.149999999999999" customHeight="1" x14ac:dyDescent="0.25">
      <c r="A195" t="s">
        <v>3681</v>
      </c>
    </row>
    <row r="196" spans="1:21" x14ac:dyDescent="0.25">
      <c r="A196" t="s">
        <v>3683</v>
      </c>
    </row>
    <row r="197" spans="1:21" x14ac:dyDescent="0.25">
      <c r="A197" t="s">
        <v>3688</v>
      </c>
    </row>
    <row r="198" spans="1:21" x14ac:dyDescent="0.25">
      <c r="A198" t="s">
        <v>3695</v>
      </c>
    </row>
    <row r="200" spans="1:21" x14ac:dyDescent="0.25">
      <c r="A200" s="252"/>
    </row>
    <row r="201" spans="1:21" x14ac:dyDescent="0.25">
      <c r="A201" s="252"/>
    </row>
    <row r="203" spans="1:21" x14ac:dyDescent="0.25">
      <c r="A203" s="251" t="s">
        <v>2572</v>
      </c>
      <c r="E203" s="251" t="s">
        <v>2572</v>
      </c>
      <c r="K203" s="252" t="s">
        <v>2572</v>
      </c>
      <c r="O203" s="252" t="s">
        <v>2572</v>
      </c>
    </row>
    <row r="204" spans="1:21" x14ac:dyDescent="0.25">
      <c r="A204" s="253"/>
      <c r="B204" s="253"/>
      <c r="C204" s="253"/>
      <c r="D204" s="253"/>
      <c r="E204" t="s">
        <v>3625</v>
      </c>
      <c r="O204" s="253" t="s">
        <v>3622</v>
      </c>
    </row>
    <row r="205" spans="1:21" x14ac:dyDescent="0.25">
      <c r="B205" s="253"/>
      <c r="C205" s="253"/>
      <c r="D205" s="253"/>
      <c r="E205" t="s">
        <v>3649</v>
      </c>
      <c r="O205" t="s">
        <v>3623</v>
      </c>
    </row>
    <row r="206" spans="1:21" x14ac:dyDescent="0.25">
      <c r="B206" s="253"/>
      <c r="C206" s="253"/>
      <c r="D206" s="253"/>
      <c r="E206" t="s">
        <v>3650</v>
      </c>
      <c r="O206" t="s">
        <v>3624</v>
      </c>
    </row>
    <row r="207" spans="1:21" x14ac:dyDescent="0.25">
      <c r="A207" s="253"/>
      <c r="B207" s="253"/>
      <c r="C207" s="253"/>
      <c r="D207" s="253"/>
      <c r="E207" t="s">
        <v>3651</v>
      </c>
      <c r="O207" t="s">
        <v>3640</v>
      </c>
      <c r="U207" t="s">
        <v>3158</v>
      </c>
    </row>
    <row r="208" spans="1:21" x14ac:dyDescent="0.25">
      <c r="A208" s="253"/>
      <c r="B208" s="253"/>
      <c r="C208" s="253"/>
      <c r="D208" s="253"/>
      <c r="E208" t="s">
        <v>3652</v>
      </c>
      <c r="O208" t="s">
        <v>3630</v>
      </c>
    </row>
    <row r="209" spans="1:16" x14ac:dyDescent="0.25">
      <c r="A209" s="277"/>
      <c r="B209" s="253"/>
      <c r="C209" s="253"/>
      <c r="D209" s="253"/>
      <c r="E209" t="s">
        <v>3653</v>
      </c>
      <c r="O209" t="s">
        <v>3637</v>
      </c>
    </row>
    <row r="210" spans="1:16" x14ac:dyDescent="0.25">
      <c r="A210" s="277"/>
      <c r="B210" s="253"/>
      <c r="C210" s="253"/>
      <c r="D210" s="253"/>
      <c r="E210" t="s">
        <v>3654</v>
      </c>
      <c r="O210" t="s">
        <v>3638</v>
      </c>
    </row>
    <row r="211" spans="1:16" x14ac:dyDescent="0.25">
      <c r="A211" s="253"/>
      <c r="B211" s="253"/>
      <c r="C211" s="253"/>
      <c r="D211" s="253"/>
      <c r="E211" t="s">
        <v>3655</v>
      </c>
      <c r="O211" t="s">
        <v>3639</v>
      </c>
    </row>
    <row r="212" spans="1:16" x14ac:dyDescent="0.25">
      <c r="A212" s="253"/>
      <c r="B212" s="253"/>
      <c r="C212" s="253"/>
      <c r="D212" s="253"/>
      <c r="E212" t="s">
        <v>3656</v>
      </c>
      <c r="O212" t="s">
        <v>3641</v>
      </c>
    </row>
    <row r="213" spans="1:16" x14ac:dyDescent="0.25">
      <c r="A213" s="253"/>
      <c r="B213" s="253"/>
      <c r="C213" s="253"/>
      <c r="D213" s="253"/>
      <c r="E213" t="s">
        <v>3657</v>
      </c>
      <c r="O213" t="s">
        <v>3642</v>
      </c>
    </row>
    <row r="214" spans="1:16" x14ac:dyDescent="0.25">
      <c r="A214" s="253"/>
      <c r="B214" s="253"/>
      <c r="C214" s="253"/>
      <c r="D214" s="253"/>
      <c r="E214" t="s">
        <v>3663</v>
      </c>
      <c r="O214" t="s">
        <v>3645</v>
      </c>
    </row>
    <row r="215" spans="1:16" x14ac:dyDescent="0.25">
      <c r="A215" s="253"/>
      <c r="B215" s="253"/>
      <c r="C215" s="253"/>
      <c r="D215" s="253"/>
      <c r="E215" t="s">
        <v>3666</v>
      </c>
      <c r="O215" t="s">
        <v>3646</v>
      </c>
    </row>
    <row r="216" spans="1:16" x14ac:dyDescent="0.25">
      <c r="A216" s="253"/>
      <c r="B216" s="253"/>
      <c r="C216" s="253"/>
      <c r="D216" s="253"/>
      <c r="E216" t="s">
        <v>3682</v>
      </c>
      <c r="F216" s="252"/>
      <c r="O216" t="s">
        <v>3658</v>
      </c>
    </row>
    <row r="217" spans="1:16" x14ac:dyDescent="0.25">
      <c r="A217" s="253"/>
      <c r="B217" s="253"/>
      <c r="C217" s="253"/>
      <c r="D217" s="253"/>
      <c r="E217" t="s">
        <v>3684</v>
      </c>
      <c r="O217" t="s">
        <v>3659</v>
      </c>
    </row>
    <row r="218" spans="1:16" x14ac:dyDescent="0.25">
      <c r="A218" s="253"/>
      <c r="B218" s="253"/>
      <c r="C218" s="253"/>
      <c r="D218" s="253"/>
      <c r="E218" t="s">
        <v>3685</v>
      </c>
      <c r="O218" t="s">
        <v>3660</v>
      </c>
    </row>
    <row r="219" spans="1:16" x14ac:dyDescent="0.25">
      <c r="A219" s="253"/>
      <c r="B219" s="253"/>
      <c r="C219" s="253"/>
      <c r="D219" s="253"/>
      <c r="E219" t="s">
        <v>3693</v>
      </c>
      <c r="O219" t="s">
        <v>3661</v>
      </c>
    </row>
    <row r="220" spans="1:16" x14ac:dyDescent="0.25">
      <c r="A220" s="253"/>
      <c r="B220" s="253"/>
      <c r="C220" s="253"/>
      <c r="D220" s="253"/>
      <c r="E220" s="253"/>
      <c r="O220" t="s">
        <v>3664</v>
      </c>
    </row>
    <row r="221" spans="1:16" x14ac:dyDescent="0.25">
      <c r="A221" s="253"/>
      <c r="B221" s="253"/>
      <c r="C221" s="253"/>
      <c r="D221" s="253"/>
      <c r="E221" s="253"/>
      <c r="O221" t="s">
        <v>3665</v>
      </c>
    </row>
    <row r="222" spans="1:16" x14ac:dyDescent="0.25">
      <c r="A222" s="253"/>
      <c r="B222" s="253"/>
      <c r="C222" s="253"/>
      <c r="D222" s="253"/>
      <c r="E222" s="253"/>
      <c r="O222" t="s">
        <v>3687</v>
      </c>
    </row>
    <row r="223" spans="1:16" x14ac:dyDescent="0.25">
      <c r="A223" s="253"/>
      <c r="B223" s="253"/>
      <c r="C223" s="253"/>
      <c r="D223" s="253"/>
      <c r="E223" s="253"/>
      <c r="O223" t="s">
        <v>3690</v>
      </c>
    </row>
    <row r="224" spans="1:16" x14ac:dyDescent="0.25">
      <c r="A224" s="253"/>
      <c r="B224" s="253"/>
      <c r="C224" s="253"/>
      <c r="D224" s="253"/>
      <c r="E224" s="253"/>
      <c r="O224" s="253" t="s">
        <v>3697</v>
      </c>
      <c r="P224" s="253"/>
    </row>
    <row r="225" spans="1:17" x14ac:dyDescent="0.25">
      <c r="A225" s="253"/>
      <c r="B225" s="253"/>
      <c r="C225" s="253"/>
      <c r="D225" s="253"/>
      <c r="E225" s="253"/>
      <c r="O225" s="253" t="s">
        <v>3703</v>
      </c>
      <c r="P225" s="253"/>
    </row>
    <row r="226" spans="1:17" x14ac:dyDescent="0.25">
      <c r="A226" s="253"/>
      <c r="B226" s="253"/>
      <c r="C226" s="253"/>
      <c r="D226" s="253"/>
      <c r="E226" s="253"/>
      <c r="O226" t="s">
        <v>3706</v>
      </c>
    </row>
    <row r="227" spans="1:17" x14ac:dyDescent="0.25">
      <c r="A227" s="253"/>
      <c r="B227" s="253"/>
      <c r="C227" s="253"/>
      <c r="D227" s="253"/>
      <c r="E227" s="253"/>
      <c r="O227" s="252" t="s">
        <v>3708</v>
      </c>
      <c r="P227" s="252"/>
      <c r="Q227" s="252"/>
    </row>
    <row r="228" spans="1:17" x14ac:dyDescent="0.25">
      <c r="A228" s="253"/>
      <c r="B228" s="253"/>
      <c r="C228" s="253"/>
      <c r="D228" s="253"/>
      <c r="E228" s="253"/>
      <c r="O228" s="252" t="s">
        <v>3709</v>
      </c>
      <c r="P228" s="252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</row>
    <row r="240" spans="1:17" x14ac:dyDescent="0.25">
      <c r="A240" s="253"/>
      <c r="B240" s="253"/>
      <c r="C240" s="253"/>
      <c r="D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  <c r="E251" s="296"/>
    </row>
    <row r="252" spans="1:5" x14ac:dyDescent="0.25">
      <c r="A252" s="253"/>
      <c r="B252" s="253"/>
      <c r="C252" s="253"/>
      <c r="D252" s="253"/>
      <c r="E252" s="252"/>
    </row>
    <row r="253" spans="1:5" x14ac:dyDescent="0.25">
      <c r="A253" s="253"/>
      <c r="B253" s="253"/>
      <c r="C253" s="253"/>
      <c r="D253" s="253"/>
      <c r="E253" s="252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3"/>
    </row>
    <row r="261" spans="1:17" x14ac:dyDescent="0.25">
      <c r="A261" s="252" t="s">
        <v>2573</v>
      </c>
      <c r="E261" s="252" t="s">
        <v>2573</v>
      </c>
      <c r="K261" s="252" t="s">
        <v>2573</v>
      </c>
      <c r="O261" s="252" t="s">
        <v>2573</v>
      </c>
    </row>
    <row r="262" spans="1:17" x14ac:dyDescent="0.25">
      <c r="A262" s="253" t="s">
        <v>3632</v>
      </c>
      <c r="O262" s="253"/>
      <c r="P262" s="253"/>
      <c r="Q262" s="253"/>
    </row>
    <row r="263" spans="1:17" x14ac:dyDescent="0.25">
      <c r="A263" t="s">
        <v>3644</v>
      </c>
      <c r="B263" s="166"/>
      <c r="O263" s="253"/>
      <c r="P263" s="253"/>
      <c r="Q263" s="253"/>
    </row>
    <row r="264" spans="1:17" x14ac:dyDescent="0.25">
      <c r="A264" s="253" t="s">
        <v>3667</v>
      </c>
    </row>
    <row r="265" spans="1:17" x14ac:dyDescent="0.25">
      <c r="A265" t="s">
        <v>3694</v>
      </c>
    </row>
    <row r="266" spans="1:17" x14ac:dyDescent="0.25">
      <c r="A266" t="s">
        <v>3698</v>
      </c>
    </row>
    <row r="275" spans="1:18" x14ac:dyDescent="0.25">
      <c r="A275" s="252" t="s">
        <v>2574</v>
      </c>
      <c r="E275" s="252" t="s">
        <v>2574</v>
      </c>
      <c r="K275" s="252" t="s">
        <v>2574</v>
      </c>
      <c r="O275" s="252" t="s">
        <v>2574</v>
      </c>
    </row>
    <row r="276" spans="1:18" x14ac:dyDescent="0.25">
      <c r="A276" t="s">
        <v>3627</v>
      </c>
      <c r="E276" t="s">
        <v>3686</v>
      </c>
      <c r="O276" s="252" t="s">
        <v>3696</v>
      </c>
      <c r="P276" s="252"/>
      <c r="Q276" s="252"/>
      <c r="R276" s="252"/>
    </row>
    <row r="277" spans="1:18" x14ac:dyDescent="0.25">
      <c r="A277" t="s">
        <v>3691</v>
      </c>
      <c r="E277" t="s">
        <v>3699</v>
      </c>
    </row>
    <row r="278" spans="1:18" x14ac:dyDescent="0.25">
      <c r="A278" t="s">
        <v>3692</v>
      </c>
      <c r="E278" t="s">
        <v>3704</v>
      </c>
      <c r="K278" s="252"/>
      <c r="O278" s="252"/>
    </row>
    <row r="279" spans="1:18" x14ac:dyDescent="0.25">
      <c r="A279" s="252" t="s">
        <v>3707</v>
      </c>
      <c r="B279" s="252"/>
      <c r="C279" s="252"/>
      <c r="D279" s="252"/>
      <c r="E279" s="252"/>
      <c r="K279" s="252"/>
      <c r="O279" s="252"/>
    </row>
    <row r="280" spans="1:18" x14ac:dyDescent="0.25">
      <c r="A280" s="253"/>
      <c r="B280" s="253"/>
      <c r="C280" s="253"/>
      <c r="D280" s="253"/>
      <c r="E280" s="253"/>
      <c r="K280" s="252"/>
      <c r="O280" s="252"/>
    </row>
    <row r="281" spans="1:18" x14ac:dyDescent="0.25">
      <c r="A281" s="253"/>
      <c r="B281" s="253"/>
      <c r="C281" s="253"/>
      <c r="D281" s="253"/>
      <c r="E281" s="253"/>
      <c r="K281" s="252"/>
      <c r="O281" s="252"/>
    </row>
    <row r="282" spans="1:18" x14ac:dyDescent="0.25">
      <c r="A282" s="253"/>
      <c r="B282" s="253"/>
      <c r="C282" s="253"/>
      <c r="D282" s="253"/>
      <c r="E282" s="253"/>
      <c r="O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94" spans="1:15" x14ac:dyDescent="0.25">
      <c r="A294" s="252" t="s">
        <v>2587</v>
      </c>
      <c r="E294" s="252" t="s">
        <v>2587</v>
      </c>
      <c r="K294" s="252" t="s">
        <v>2587</v>
      </c>
      <c r="O294" s="252" t="s">
        <v>2587</v>
      </c>
    </row>
    <row r="295" spans="1:15" x14ac:dyDescent="0.25">
      <c r="A295" s="253" t="s">
        <v>3643</v>
      </c>
      <c r="C295" s="253"/>
      <c r="D295" s="253"/>
      <c r="E295" s="253"/>
    </row>
    <row r="296" spans="1:15" x14ac:dyDescent="0.25">
      <c r="A296" s="253"/>
      <c r="B296" s="253"/>
      <c r="C296" s="253"/>
      <c r="D296" s="253"/>
      <c r="E296" s="253"/>
    </row>
    <row r="297" spans="1:15" x14ac:dyDescent="0.25">
      <c r="A297" s="253"/>
      <c r="B297" s="253"/>
      <c r="C297" s="253"/>
      <c r="D297" s="253"/>
      <c r="E297" s="253"/>
    </row>
    <row r="298" spans="1:15" x14ac:dyDescent="0.25">
      <c r="A298" s="253"/>
      <c r="B298" s="253"/>
      <c r="C298" s="253"/>
      <c r="D298" s="253"/>
      <c r="E298" s="253"/>
    </row>
    <row r="299" spans="1:15" x14ac:dyDescent="0.25">
      <c r="A299" s="253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</row>
    <row r="304" spans="1:15" x14ac:dyDescent="0.25">
      <c r="A304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Q66"/>
  <sheetViews>
    <sheetView topLeftCell="A34" workbookViewId="0">
      <selection activeCell="B54" sqref="B54:B55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1243</v>
      </c>
      <c r="C2" s="225">
        <v>131</v>
      </c>
      <c r="D2" s="36" t="s">
        <v>2560</v>
      </c>
      <c r="E2" s="36">
        <v>233</v>
      </c>
      <c r="F2" s="28">
        <v>43035</v>
      </c>
      <c r="G2" s="225" t="s">
        <v>1846</v>
      </c>
      <c r="H2" t="s">
        <v>3206</v>
      </c>
    </row>
    <row r="3" spans="1:17" x14ac:dyDescent="0.25">
      <c r="A3" s="158">
        <v>2</v>
      </c>
      <c r="B3" s="158" t="s">
        <v>3496</v>
      </c>
      <c r="C3" s="225">
        <v>411</v>
      </c>
      <c r="D3" s="36" t="s">
        <v>2592</v>
      </c>
      <c r="E3" s="36">
        <v>244</v>
      </c>
      <c r="F3" s="28">
        <v>43048</v>
      </c>
      <c r="G3" s="225" t="s">
        <v>1846</v>
      </c>
      <c r="H3" t="s">
        <v>3186</v>
      </c>
      <c r="M3" s="252" t="s">
        <v>3497</v>
      </c>
      <c r="N3" s="252"/>
      <c r="O3" s="252"/>
      <c r="P3" s="252"/>
      <c r="Q3" s="252"/>
    </row>
    <row r="4" spans="1:17" x14ac:dyDescent="0.25">
      <c r="A4" s="158">
        <v>3</v>
      </c>
      <c r="B4" s="158" t="s">
        <v>3220</v>
      </c>
      <c r="C4" s="225">
        <v>811</v>
      </c>
      <c r="D4" s="36" t="s">
        <v>2696</v>
      </c>
      <c r="E4" s="36">
        <v>18</v>
      </c>
      <c r="F4" s="28">
        <v>43116</v>
      </c>
      <c r="G4" s="256" t="s">
        <v>1846</v>
      </c>
      <c r="H4" t="s">
        <v>3221</v>
      </c>
    </row>
    <row r="5" spans="1:17" x14ac:dyDescent="0.25">
      <c r="A5" s="158">
        <v>4</v>
      </c>
      <c r="B5" s="158" t="s">
        <v>2701</v>
      </c>
      <c r="C5" s="225">
        <v>31</v>
      </c>
      <c r="D5" s="36" t="s">
        <v>2702</v>
      </c>
      <c r="E5" s="36">
        <v>30</v>
      </c>
      <c r="F5" s="28">
        <v>43136</v>
      </c>
      <c r="G5" s="256" t="s">
        <v>1846</v>
      </c>
      <c r="H5" t="s">
        <v>3250</v>
      </c>
    </row>
    <row r="6" spans="1:17" x14ac:dyDescent="0.25">
      <c r="A6" s="158">
        <v>5</v>
      </c>
      <c r="B6" s="158" t="s">
        <v>2636</v>
      </c>
      <c r="C6" s="225">
        <v>841</v>
      </c>
      <c r="D6" s="36" t="s">
        <v>3239</v>
      </c>
      <c r="E6" s="36">
        <v>29</v>
      </c>
      <c r="F6" s="28">
        <v>43488</v>
      </c>
      <c r="G6" s="256" t="s">
        <v>1846</v>
      </c>
    </row>
    <row r="7" spans="1:17" x14ac:dyDescent="0.25">
      <c r="A7" s="158">
        <v>6</v>
      </c>
      <c r="B7" s="158" t="s">
        <v>3252</v>
      </c>
      <c r="C7" s="225">
        <v>321</v>
      </c>
      <c r="D7" s="36" t="s">
        <v>2730</v>
      </c>
      <c r="E7" s="36">
        <v>54</v>
      </c>
      <c r="F7" s="28">
        <v>43164</v>
      </c>
      <c r="G7" s="256" t="s">
        <v>1846</v>
      </c>
      <c r="H7" t="s">
        <v>3253</v>
      </c>
    </row>
    <row r="8" spans="1:17" x14ac:dyDescent="0.25">
      <c r="A8" s="158">
        <v>7</v>
      </c>
      <c r="B8" s="158" t="s">
        <v>688</v>
      </c>
      <c r="C8" s="225">
        <v>331</v>
      </c>
      <c r="D8" s="36" t="s">
        <v>2803</v>
      </c>
      <c r="E8" s="36">
        <v>96</v>
      </c>
      <c r="F8" s="28">
        <v>43237</v>
      </c>
      <c r="G8" s="234" t="s">
        <v>2194</v>
      </c>
      <c r="H8" t="s">
        <v>3339</v>
      </c>
    </row>
    <row r="9" spans="1:17" x14ac:dyDescent="0.25">
      <c r="A9" s="158">
        <v>8</v>
      </c>
      <c r="B9" s="158" t="s">
        <v>2949</v>
      </c>
      <c r="C9" s="225">
        <v>541</v>
      </c>
      <c r="D9" s="36" t="s">
        <v>2118</v>
      </c>
      <c r="E9" s="36">
        <v>169</v>
      </c>
      <c r="F9" s="28">
        <v>43340</v>
      </c>
      <c r="G9" s="256" t="s">
        <v>2950</v>
      </c>
    </row>
    <row r="10" spans="1:17" x14ac:dyDescent="0.25">
      <c r="A10" s="158">
        <v>9</v>
      </c>
      <c r="B10" s="158" t="s">
        <v>2951</v>
      </c>
      <c r="C10" s="225">
        <v>821</v>
      </c>
      <c r="D10" s="36" t="s">
        <v>2118</v>
      </c>
      <c r="E10" s="36">
        <v>187</v>
      </c>
      <c r="F10" s="28">
        <v>43342</v>
      </c>
      <c r="G10" s="256" t="s">
        <v>2950</v>
      </c>
      <c r="H10" s="252" t="s">
        <v>3500</v>
      </c>
      <c r="I10" s="252"/>
      <c r="J10" s="252"/>
      <c r="K10" s="252"/>
    </row>
    <row r="11" spans="1:17" x14ac:dyDescent="0.25">
      <c r="A11" s="158">
        <v>10</v>
      </c>
      <c r="B11" s="158" t="s">
        <v>3047</v>
      </c>
      <c r="C11" s="225">
        <v>521</v>
      </c>
      <c r="D11" s="36" t="s">
        <v>2952</v>
      </c>
      <c r="E11" s="36">
        <v>255</v>
      </c>
      <c r="F11" s="28">
        <v>43362</v>
      </c>
      <c r="G11" s="256" t="s">
        <v>2950</v>
      </c>
    </row>
    <row r="12" spans="1:17" x14ac:dyDescent="0.25">
      <c r="A12" s="158">
        <v>11</v>
      </c>
      <c r="B12" s="158" t="s">
        <v>280</v>
      </c>
      <c r="C12" s="225">
        <v>531</v>
      </c>
      <c r="D12" s="36" t="s">
        <v>3076</v>
      </c>
      <c r="E12" s="36">
        <v>268</v>
      </c>
      <c r="F12" s="28">
        <v>43369</v>
      </c>
      <c r="G12" s="256" t="s">
        <v>2950</v>
      </c>
      <c r="H12" s="252" t="s">
        <v>3702</v>
      </c>
    </row>
    <row r="13" spans="1:17" x14ac:dyDescent="0.25">
      <c r="A13" s="158">
        <v>12</v>
      </c>
      <c r="B13" s="158" t="s">
        <v>3101</v>
      </c>
      <c r="C13" s="225">
        <v>831</v>
      </c>
      <c r="D13" s="36" t="s">
        <v>3102</v>
      </c>
      <c r="E13" s="36">
        <v>287</v>
      </c>
      <c r="F13" s="28">
        <v>43377</v>
      </c>
      <c r="G13" s="256" t="s">
        <v>2950</v>
      </c>
      <c r="H13" s="252" t="s">
        <v>3591</v>
      </c>
    </row>
    <row r="14" spans="1:17" x14ac:dyDescent="0.25">
      <c r="A14" s="158">
        <v>13</v>
      </c>
      <c r="B14" s="158" t="s">
        <v>3105</v>
      </c>
      <c r="C14" s="225">
        <v>821</v>
      </c>
      <c r="D14" s="36" t="s">
        <v>3106</v>
      </c>
      <c r="E14" s="36">
        <v>290</v>
      </c>
      <c r="F14" s="28">
        <v>43378</v>
      </c>
      <c r="G14" s="256" t="s">
        <v>2950</v>
      </c>
    </row>
    <row r="15" spans="1:17" x14ac:dyDescent="0.25">
      <c r="A15" s="158">
        <v>14</v>
      </c>
      <c r="B15" s="158" t="s">
        <v>230</v>
      </c>
      <c r="C15" s="225">
        <v>631</v>
      </c>
      <c r="D15" s="36" t="s">
        <v>2952</v>
      </c>
      <c r="E15" s="36">
        <v>296</v>
      </c>
      <c r="F15" s="28">
        <v>43389</v>
      </c>
      <c r="G15" s="256" t="s">
        <v>2950</v>
      </c>
    </row>
    <row r="16" spans="1:17" x14ac:dyDescent="0.25">
      <c r="A16" s="158">
        <v>15</v>
      </c>
      <c r="B16" s="158" t="s">
        <v>2550</v>
      </c>
      <c r="C16" s="225">
        <v>521</v>
      </c>
      <c r="D16" s="36" t="s">
        <v>2952</v>
      </c>
      <c r="E16" s="36">
        <v>314</v>
      </c>
      <c r="F16" s="28">
        <v>43404</v>
      </c>
      <c r="G16" s="256" t="s">
        <v>2950</v>
      </c>
    </row>
    <row r="17" spans="1:12" x14ac:dyDescent="0.25">
      <c r="A17" s="158">
        <v>16</v>
      </c>
      <c r="B17" s="158" t="s">
        <v>3139</v>
      </c>
      <c r="C17" s="225">
        <v>712</v>
      </c>
      <c r="D17" s="36" t="s">
        <v>3140</v>
      </c>
      <c r="E17" s="36">
        <v>320</v>
      </c>
      <c r="F17" s="28">
        <v>43411</v>
      </c>
      <c r="G17" s="234" t="s">
        <v>2843</v>
      </c>
    </row>
    <row r="18" spans="1:12" x14ac:dyDescent="0.25">
      <c r="A18" s="158">
        <v>17</v>
      </c>
      <c r="B18" s="158" t="s">
        <v>1264</v>
      </c>
      <c r="C18" s="225">
        <v>141</v>
      </c>
      <c r="D18" s="36" t="s">
        <v>3337</v>
      </c>
      <c r="E18" s="36">
        <v>110</v>
      </c>
      <c r="F18" s="28">
        <v>43606</v>
      </c>
      <c r="G18" s="225" t="s">
        <v>2950</v>
      </c>
    </row>
    <row r="19" spans="1:12" x14ac:dyDescent="0.25">
      <c r="A19" s="158">
        <v>18</v>
      </c>
      <c r="B19" s="158" t="s">
        <v>3167</v>
      </c>
      <c r="C19" s="225">
        <v>921</v>
      </c>
      <c r="D19" s="36" t="s">
        <v>2952</v>
      </c>
      <c r="E19" s="36">
        <v>342</v>
      </c>
      <c r="F19" s="28">
        <v>43423</v>
      </c>
      <c r="G19" s="256" t="s">
        <v>2950</v>
      </c>
    </row>
    <row r="20" spans="1:12" x14ac:dyDescent="0.25">
      <c r="A20" s="158">
        <v>19</v>
      </c>
      <c r="B20" s="158" t="s">
        <v>3194</v>
      </c>
      <c r="C20" s="225">
        <v>732</v>
      </c>
      <c r="D20" s="36" t="s">
        <v>2952</v>
      </c>
      <c r="E20" s="36">
        <v>358</v>
      </c>
      <c r="F20" s="28">
        <v>43434</v>
      </c>
      <c r="G20" s="256" t="s">
        <v>2950</v>
      </c>
    </row>
    <row r="21" spans="1:12" x14ac:dyDescent="0.25">
      <c r="A21" s="158">
        <v>20</v>
      </c>
      <c r="B21" s="158" t="s">
        <v>3202</v>
      </c>
      <c r="C21" s="225">
        <v>621</v>
      </c>
      <c r="D21" s="36" t="s">
        <v>2952</v>
      </c>
      <c r="E21" s="36">
        <v>368</v>
      </c>
      <c r="F21" s="28">
        <v>43448</v>
      </c>
      <c r="G21" s="256" t="s">
        <v>2950</v>
      </c>
    </row>
    <row r="22" spans="1:12" x14ac:dyDescent="0.25">
      <c r="A22" s="158">
        <v>21</v>
      </c>
      <c r="B22" s="158" t="s">
        <v>3203</v>
      </c>
      <c r="C22" s="225">
        <v>422</v>
      </c>
      <c r="D22" s="36" t="s">
        <v>3204</v>
      </c>
      <c r="E22" s="36">
        <v>366</v>
      </c>
      <c r="F22" s="28">
        <v>43448</v>
      </c>
      <c r="G22" s="234" t="s">
        <v>2843</v>
      </c>
    </row>
    <row r="23" spans="1:12" x14ac:dyDescent="0.25">
      <c r="A23" s="158">
        <v>22</v>
      </c>
      <c r="B23" s="158" t="s">
        <v>284</v>
      </c>
      <c r="C23" s="225">
        <v>121</v>
      </c>
      <c r="D23" s="36" t="s">
        <v>2952</v>
      </c>
      <c r="E23" s="36">
        <v>374</v>
      </c>
      <c r="F23" s="28">
        <v>43455</v>
      </c>
      <c r="G23" s="225" t="s">
        <v>2950</v>
      </c>
    </row>
    <row r="24" spans="1:12" x14ac:dyDescent="0.25">
      <c r="A24" s="158">
        <v>23</v>
      </c>
      <c r="B24" s="158" t="s">
        <v>192</v>
      </c>
      <c r="C24" s="225">
        <v>131</v>
      </c>
      <c r="D24" s="36" t="s">
        <v>3214</v>
      </c>
      <c r="E24" s="36">
        <v>376</v>
      </c>
      <c r="F24" s="28">
        <v>43459</v>
      </c>
      <c r="G24" s="225" t="s">
        <v>2950</v>
      </c>
    </row>
    <row r="25" spans="1:12" x14ac:dyDescent="0.25">
      <c r="A25" s="158">
        <v>24</v>
      </c>
      <c r="B25" s="158" t="s">
        <v>3271</v>
      </c>
      <c r="C25" s="225">
        <v>621</v>
      </c>
      <c r="D25" s="36" t="s">
        <v>2952</v>
      </c>
      <c r="E25" s="36">
        <v>54</v>
      </c>
      <c r="F25" s="28">
        <v>43511</v>
      </c>
      <c r="G25" s="225" t="s">
        <v>2950</v>
      </c>
    </row>
    <row r="26" spans="1:12" x14ac:dyDescent="0.25">
      <c r="A26" s="158">
        <v>25</v>
      </c>
      <c r="B26" s="6" t="s">
        <v>3290</v>
      </c>
      <c r="C26" s="122" t="s">
        <v>3291</v>
      </c>
      <c r="D26" s="122" t="s">
        <v>2952</v>
      </c>
      <c r="E26" s="122">
        <v>65</v>
      </c>
      <c r="F26" s="9">
        <v>43523</v>
      </c>
      <c r="G26" s="282" t="s">
        <v>2843</v>
      </c>
      <c r="H26" s="293"/>
      <c r="I26" s="252" t="s">
        <v>3495</v>
      </c>
      <c r="J26" s="252"/>
      <c r="K26" s="252"/>
      <c r="L26" s="252"/>
    </row>
    <row r="27" spans="1:12" x14ac:dyDescent="0.25">
      <c r="A27" s="158">
        <v>26</v>
      </c>
      <c r="B27" s="6" t="s">
        <v>3354</v>
      </c>
      <c r="C27" s="122">
        <v>811</v>
      </c>
      <c r="D27" s="122" t="s">
        <v>3299</v>
      </c>
      <c r="E27" s="122">
        <v>66</v>
      </c>
      <c r="F27" s="283">
        <v>43525</v>
      </c>
      <c r="G27" s="282" t="s">
        <v>2843</v>
      </c>
    </row>
    <row r="28" spans="1:12" x14ac:dyDescent="0.25">
      <c r="A28" s="285">
        <v>27</v>
      </c>
      <c r="B28" s="51" t="s">
        <v>3305</v>
      </c>
      <c r="C28" s="123">
        <v>321</v>
      </c>
      <c r="D28" s="123" t="s">
        <v>3299</v>
      </c>
      <c r="E28" s="123">
        <v>74</v>
      </c>
      <c r="F28" s="124">
        <v>43542</v>
      </c>
      <c r="G28" s="123" t="s">
        <v>2950</v>
      </c>
    </row>
    <row r="29" spans="1:12" x14ac:dyDescent="0.25">
      <c r="A29" s="286">
        <v>28</v>
      </c>
      <c r="B29" s="65" t="s">
        <v>3309</v>
      </c>
      <c r="C29" s="287" t="s">
        <v>1396</v>
      </c>
      <c r="D29" s="287" t="s">
        <v>3310</v>
      </c>
      <c r="E29" s="287">
        <v>80</v>
      </c>
      <c r="F29" s="288">
        <v>43556</v>
      </c>
      <c r="G29" s="289" t="s">
        <v>2843</v>
      </c>
    </row>
    <row r="30" spans="1:12" x14ac:dyDescent="0.25">
      <c r="A30" s="285">
        <v>29</v>
      </c>
      <c r="B30" s="51" t="s">
        <v>3320</v>
      </c>
      <c r="C30" s="123">
        <v>21</v>
      </c>
      <c r="D30" s="123" t="s">
        <v>3299</v>
      </c>
      <c r="E30" s="123">
        <v>90</v>
      </c>
      <c r="F30" s="124">
        <v>43572</v>
      </c>
      <c r="G30" s="123" t="s">
        <v>2950</v>
      </c>
    </row>
    <row r="31" spans="1:12" x14ac:dyDescent="0.25">
      <c r="A31" s="285">
        <v>30</v>
      </c>
      <c r="B31" s="51" t="s">
        <v>1281</v>
      </c>
      <c r="C31" s="123">
        <v>831</v>
      </c>
      <c r="D31" s="123" t="s">
        <v>3323</v>
      </c>
      <c r="E31" s="123">
        <v>93</v>
      </c>
      <c r="F31" s="124">
        <v>43577</v>
      </c>
      <c r="G31" s="123" t="s">
        <v>2950</v>
      </c>
    </row>
    <row r="32" spans="1:12" x14ac:dyDescent="0.25">
      <c r="A32" s="285">
        <v>31</v>
      </c>
      <c r="B32" s="51" t="s">
        <v>887</v>
      </c>
      <c r="C32" s="123">
        <v>741</v>
      </c>
      <c r="D32" s="123" t="s">
        <v>3299</v>
      </c>
      <c r="E32" s="123">
        <v>95</v>
      </c>
      <c r="F32" s="124">
        <v>43581</v>
      </c>
      <c r="G32" s="123" t="s">
        <v>2950</v>
      </c>
    </row>
    <row r="33" spans="1:12" x14ac:dyDescent="0.25">
      <c r="A33" s="285">
        <v>32</v>
      </c>
      <c r="B33" s="51" t="s">
        <v>205</v>
      </c>
      <c r="C33" s="123">
        <v>131</v>
      </c>
      <c r="D33" s="123" t="s">
        <v>3299</v>
      </c>
      <c r="E33" s="123">
        <v>99</v>
      </c>
      <c r="F33" s="124">
        <v>43226</v>
      </c>
      <c r="G33" s="123" t="s">
        <v>2950</v>
      </c>
    </row>
    <row r="34" spans="1:12" x14ac:dyDescent="0.25">
      <c r="A34" s="285">
        <v>33</v>
      </c>
      <c r="B34" s="51" t="s">
        <v>3329</v>
      </c>
      <c r="C34" s="123">
        <v>821</v>
      </c>
      <c r="D34" s="123" t="s">
        <v>3299</v>
      </c>
      <c r="E34" s="123">
        <v>100</v>
      </c>
      <c r="F34" s="124">
        <v>43591</v>
      </c>
      <c r="G34" s="123" t="s">
        <v>2950</v>
      </c>
    </row>
    <row r="35" spans="1:12" x14ac:dyDescent="0.25">
      <c r="A35" s="285">
        <v>34</v>
      </c>
      <c r="B35" s="51" t="s">
        <v>581</v>
      </c>
      <c r="C35" s="123">
        <v>732</v>
      </c>
      <c r="D35" s="123" t="s">
        <v>3299</v>
      </c>
      <c r="E35" s="123">
        <v>102</v>
      </c>
      <c r="F35" s="124">
        <v>43598</v>
      </c>
      <c r="G35" s="123" t="s">
        <v>2950</v>
      </c>
    </row>
    <row r="36" spans="1:12" x14ac:dyDescent="0.25">
      <c r="A36" s="285">
        <v>35</v>
      </c>
      <c r="B36" s="51" t="s">
        <v>327</v>
      </c>
      <c r="C36" s="123">
        <v>931</v>
      </c>
      <c r="D36" s="123" t="s">
        <v>3299</v>
      </c>
      <c r="E36" s="123">
        <v>104</v>
      </c>
      <c r="F36" s="124">
        <v>43600</v>
      </c>
      <c r="G36" s="123" t="s">
        <v>2950</v>
      </c>
    </row>
    <row r="37" spans="1:12" x14ac:dyDescent="0.25">
      <c r="A37" s="285">
        <v>36</v>
      </c>
      <c r="B37" s="51" t="s">
        <v>498</v>
      </c>
      <c r="C37" s="123">
        <v>541</v>
      </c>
      <c r="D37" s="123" t="s">
        <v>3299</v>
      </c>
      <c r="E37" s="123">
        <v>106</v>
      </c>
      <c r="F37" s="124">
        <v>43600</v>
      </c>
      <c r="G37" s="123" t="s">
        <v>2950</v>
      </c>
    </row>
    <row r="38" spans="1:12" x14ac:dyDescent="0.25">
      <c r="A38" s="285">
        <v>37</v>
      </c>
      <c r="B38" s="51" t="s">
        <v>3340</v>
      </c>
      <c r="C38" s="123">
        <v>521</v>
      </c>
      <c r="D38" s="123" t="s">
        <v>3299</v>
      </c>
      <c r="E38" s="123">
        <v>119</v>
      </c>
      <c r="F38" s="124">
        <v>43613</v>
      </c>
      <c r="G38" s="123" t="s">
        <v>2950</v>
      </c>
    </row>
    <row r="39" spans="1:12" x14ac:dyDescent="0.25">
      <c r="A39" s="286">
        <v>38</v>
      </c>
      <c r="B39" s="65" t="s">
        <v>1323</v>
      </c>
      <c r="C39" s="287" t="s">
        <v>1305</v>
      </c>
      <c r="D39" s="287" t="s">
        <v>3353</v>
      </c>
      <c r="E39" s="287">
        <v>135</v>
      </c>
      <c r="F39" s="288">
        <v>43636</v>
      </c>
      <c r="G39" s="289" t="s">
        <v>2843</v>
      </c>
    </row>
    <row r="40" spans="1:12" x14ac:dyDescent="0.25">
      <c r="A40" s="285">
        <v>39</v>
      </c>
      <c r="B40" s="8" t="s">
        <v>3355</v>
      </c>
      <c r="C40" s="290" t="s">
        <v>3356</v>
      </c>
      <c r="D40" s="123" t="s">
        <v>3357</v>
      </c>
      <c r="E40" s="123">
        <v>280</v>
      </c>
      <c r="F40" s="124">
        <v>43374</v>
      </c>
      <c r="G40" s="123" t="s">
        <v>2950</v>
      </c>
      <c r="H40" s="252"/>
      <c r="I40" s="252"/>
      <c r="J40" s="295" t="s">
        <v>3614</v>
      </c>
      <c r="K40" s="252"/>
      <c r="L40" s="252"/>
    </row>
    <row r="41" spans="1:12" x14ac:dyDescent="0.25">
      <c r="A41" s="285">
        <v>40</v>
      </c>
      <c r="B41" s="51" t="s">
        <v>3498</v>
      </c>
      <c r="C41" s="123">
        <v>721</v>
      </c>
      <c r="D41" s="123" t="s">
        <v>3499</v>
      </c>
      <c r="E41" s="123">
        <v>201</v>
      </c>
      <c r="F41" s="124">
        <v>43710</v>
      </c>
      <c r="G41" s="123" t="s">
        <v>2950</v>
      </c>
    </row>
    <row r="42" spans="1:12" x14ac:dyDescent="0.25">
      <c r="A42" s="285">
        <v>41</v>
      </c>
      <c r="B42" s="51" t="s">
        <v>3501</v>
      </c>
      <c r="C42" s="123" t="s">
        <v>3502</v>
      </c>
      <c r="D42" s="123" t="s">
        <v>3503</v>
      </c>
      <c r="E42" s="123">
        <v>215</v>
      </c>
      <c r="F42" s="124">
        <v>43710</v>
      </c>
      <c r="G42" s="123" t="s">
        <v>2950</v>
      </c>
    </row>
    <row r="43" spans="1:12" x14ac:dyDescent="0.25">
      <c r="A43" s="294">
        <v>42</v>
      </c>
      <c r="B43" s="59" t="s">
        <v>3585</v>
      </c>
      <c r="C43" s="85">
        <v>331</v>
      </c>
      <c r="D43" s="123" t="s">
        <v>3499</v>
      </c>
      <c r="E43" s="122">
        <v>258</v>
      </c>
      <c r="F43" s="9">
        <v>43727</v>
      </c>
      <c r="G43" s="85" t="s">
        <v>2950</v>
      </c>
    </row>
    <row r="44" spans="1:12" x14ac:dyDescent="0.25">
      <c r="A44" s="5">
        <v>43</v>
      </c>
      <c r="B44" s="6" t="s">
        <v>3590</v>
      </c>
      <c r="C44" s="86">
        <v>422</v>
      </c>
      <c r="D44" s="86" t="s">
        <v>3499</v>
      </c>
      <c r="E44" s="86">
        <v>259</v>
      </c>
      <c r="F44" s="87">
        <v>43728</v>
      </c>
      <c r="G44" s="140" t="s">
        <v>2843</v>
      </c>
    </row>
    <row r="45" spans="1:12" x14ac:dyDescent="0.25">
      <c r="A45" s="6">
        <v>44</v>
      </c>
      <c r="B45" s="6" t="s">
        <v>3634</v>
      </c>
      <c r="C45" s="123">
        <v>121</v>
      </c>
      <c r="D45" s="123" t="s">
        <v>3635</v>
      </c>
      <c r="E45" s="123">
        <v>292</v>
      </c>
      <c r="F45" s="124">
        <v>43746</v>
      </c>
      <c r="G45" s="126" t="s">
        <v>2843</v>
      </c>
    </row>
    <row r="46" spans="1:12" x14ac:dyDescent="0.25">
      <c r="A46" s="285">
        <v>45</v>
      </c>
      <c r="B46" s="57" t="s">
        <v>3647</v>
      </c>
      <c r="C46" s="123">
        <v>741</v>
      </c>
      <c r="D46" s="123" t="s">
        <v>3648</v>
      </c>
      <c r="E46" s="123">
        <v>302</v>
      </c>
      <c r="F46" s="124">
        <v>43748</v>
      </c>
      <c r="G46" s="123" t="s">
        <v>2950</v>
      </c>
    </row>
    <row r="47" spans="1:12" x14ac:dyDescent="0.25">
      <c r="A47" s="285">
        <v>46</v>
      </c>
      <c r="B47" s="51" t="s">
        <v>3668</v>
      </c>
      <c r="C47" s="123">
        <v>31</v>
      </c>
      <c r="D47" s="123" t="s">
        <v>3669</v>
      </c>
      <c r="E47" s="123">
        <v>312</v>
      </c>
      <c r="F47" s="124">
        <v>43754</v>
      </c>
      <c r="G47" s="123" t="s">
        <v>2950</v>
      </c>
    </row>
    <row r="48" spans="1:12" x14ac:dyDescent="0.25">
      <c r="A48" s="6">
        <v>47</v>
      </c>
      <c r="B48" s="6" t="s">
        <v>2259</v>
      </c>
      <c r="C48" s="123">
        <v>131</v>
      </c>
      <c r="D48" s="123" t="s">
        <v>3701</v>
      </c>
      <c r="E48" s="123">
        <v>329</v>
      </c>
      <c r="F48" s="124">
        <v>43763</v>
      </c>
      <c r="G48" s="123" t="s">
        <v>2950</v>
      </c>
    </row>
    <row r="49" spans="1:7" x14ac:dyDescent="0.25">
      <c r="A49" s="6">
        <v>48</v>
      </c>
      <c r="B49" s="6" t="s">
        <v>2267</v>
      </c>
      <c r="C49" s="123">
        <v>131</v>
      </c>
      <c r="D49" s="123" t="s">
        <v>3700</v>
      </c>
      <c r="E49" s="123">
        <v>340</v>
      </c>
      <c r="F49" s="124">
        <v>43767</v>
      </c>
      <c r="G49" s="123" t="s">
        <v>2950</v>
      </c>
    </row>
    <row r="50" spans="1:7" x14ac:dyDescent="0.25">
      <c r="A50" s="5"/>
      <c r="B50" s="5"/>
      <c r="C50" s="5"/>
      <c r="D50" s="5"/>
      <c r="E50" s="5"/>
      <c r="F50" s="5"/>
      <c r="G50" s="5"/>
    </row>
    <row r="51" spans="1:7" x14ac:dyDescent="0.25">
      <c r="A51" s="5"/>
      <c r="B51" s="5"/>
      <c r="C51" s="5"/>
      <c r="D51" s="5"/>
      <c r="E51" s="5"/>
      <c r="F51" s="5"/>
      <c r="G51" s="5"/>
    </row>
    <row r="52" spans="1:7" x14ac:dyDescent="0.25">
      <c r="A52" s="5"/>
      <c r="B52" s="5"/>
      <c r="C52" s="5"/>
      <c r="D52" s="5"/>
      <c r="E52" s="5"/>
      <c r="F52" s="5"/>
      <c r="G52" s="5"/>
    </row>
    <row r="53" spans="1:7" x14ac:dyDescent="0.25">
      <c r="A53" s="5"/>
      <c r="B53" s="5"/>
      <c r="C53" s="5"/>
      <c r="D53" s="5"/>
      <c r="E53" s="5"/>
      <c r="F53" s="5"/>
      <c r="G53" s="5"/>
    </row>
    <row r="54" spans="1:7" x14ac:dyDescent="0.25">
      <c r="A54" s="5"/>
      <c r="B54" s="5"/>
      <c r="C54" s="5"/>
      <c r="D54" s="5"/>
      <c r="E54" s="5"/>
      <c r="F54" s="5"/>
      <c r="G54" s="5"/>
    </row>
    <row r="55" spans="1:7" x14ac:dyDescent="0.25">
      <c r="A55" s="5"/>
      <c r="B55" s="5"/>
      <c r="C55" s="5"/>
      <c r="D55" s="5"/>
      <c r="E55" s="5"/>
      <c r="F55" s="5"/>
      <c r="G55" s="5"/>
    </row>
    <row r="56" spans="1:7" x14ac:dyDescent="0.25">
      <c r="A56" s="5"/>
      <c r="B56" s="5"/>
      <c r="C56" s="5"/>
      <c r="D56" s="5"/>
      <c r="E56" s="5"/>
      <c r="F56" s="5"/>
      <c r="G56" s="5"/>
    </row>
    <row r="57" spans="1:7" x14ac:dyDescent="0.25">
      <c r="A57" s="5"/>
      <c r="B57" s="5"/>
      <c r="C57" s="5"/>
      <c r="D57" s="5"/>
      <c r="E57" s="5"/>
      <c r="F57" s="5"/>
      <c r="G57" s="5"/>
    </row>
    <row r="58" spans="1:7" x14ac:dyDescent="0.25">
      <c r="A58" s="5"/>
      <c r="B58" s="5"/>
      <c r="C58" s="5"/>
      <c r="D58" s="5"/>
      <c r="E58" s="5"/>
      <c r="F58" s="5"/>
      <c r="G58" s="5"/>
    </row>
    <row r="59" spans="1:7" x14ac:dyDescent="0.25">
      <c r="A59" s="5"/>
      <c r="B59" s="5"/>
      <c r="C59" s="5"/>
      <c r="D59" s="5"/>
      <c r="E59" s="5"/>
      <c r="F59" s="5"/>
      <c r="G59" s="5"/>
    </row>
    <row r="60" spans="1:7" x14ac:dyDescent="0.25">
      <c r="A60" s="5"/>
      <c r="B60" s="5"/>
      <c r="C60" s="5"/>
      <c r="D60" s="5"/>
      <c r="E60" s="5"/>
      <c r="F60" s="5"/>
      <c r="G60" s="5"/>
    </row>
    <row r="61" spans="1:7" x14ac:dyDescent="0.25">
      <c r="A61" s="5"/>
      <c r="B61" s="5"/>
      <c r="C61" s="5"/>
      <c r="D61" s="5"/>
      <c r="E61" s="5"/>
      <c r="F61" s="5"/>
      <c r="G61" s="5"/>
    </row>
    <row r="62" spans="1:7" x14ac:dyDescent="0.25">
      <c r="A62" s="5"/>
      <c r="B62" s="5"/>
      <c r="C62" s="5"/>
      <c r="D62" s="5"/>
      <c r="E62" s="5"/>
      <c r="F62" s="5"/>
      <c r="G62" s="5"/>
    </row>
    <row r="63" spans="1:7" x14ac:dyDescent="0.25">
      <c r="A63" s="5"/>
      <c r="B63" s="5"/>
      <c r="C63" s="5"/>
      <c r="D63" s="5"/>
      <c r="E63" s="5"/>
      <c r="F63" s="5"/>
      <c r="G63" s="5"/>
    </row>
    <row r="64" spans="1:7" x14ac:dyDescent="0.25">
      <c r="A64" s="5"/>
      <c r="B64" s="5"/>
      <c r="C64" s="5"/>
      <c r="D64" s="5"/>
      <c r="E64" s="5"/>
      <c r="F64" s="5"/>
      <c r="G64" s="5"/>
    </row>
    <row r="65" spans="1:7" x14ac:dyDescent="0.25">
      <c r="A65" s="5"/>
      <c r="B65" s="5"/>
      <c r="C65" s="5"/>
      <c r="D65" s="5"/>
      <c r="E65" s="5"/>
      <c r="F65" s="5"/>
      <c r="G65" s="5"/>
    </row>
    <row r="66" spans="1:7" x14ac:dyDescent="0.25">
      <c r="A66" s="5"/>
      <c r="B66" s="5"/>
      <c r="C66" s="5"/>
      <c r="D66" s="5"/>
      <c r="E66" s="5"/>
      <c r="F66" s="5"/>
      <c r="G66" s="5"/>
    </row>
  </sheetData>
  <pageMargins left="0.7" right="0.7" top="0.75" bottom="0.75" header="0.3" footer="0.3"/>
  <pageSetup paperSize="9" scale="41" fitToHeight="0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X304"/>
  <sheetViews>
    <sheetView zoomScaleNormal="100" workbookViewId="0">
      <pane ySplit="1" topLeftCell="A175" activePane="bottomLeft" state="frozen"/>
      <selection pane="bottomLeft" activeCell="A183" sqref="A18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5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339</v>
      </c>
      <c r="G3" s="24">
        <f>C5+C12+C23+C31+C36+C41+C46+C80+C91+C92+C101+C102+C110+C116+C51+C58+C65+C72</f>
        <v>308</v>
      </c>
      <c r="H3" s="24">
        <f>C6+C15+C26+C32+C37+C42+C47+C52+C81+C94+C95+C103+C111+C118+C104+C59+C66+C73</f>
        <v>297</v>
      </c>
      <c r="I3" s="24">
        <f>C7+C33+C38+C43+C48+C53+C82+C96+C105+C112+C121+C122+C97+C60+C67+C74</f>
        <v>170</v>
      </c>
      <c r="J3" s="170">
        <f>F3+G3+H3+I3</f>
        <v>1114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24</v>
      </c>
      <c r="D5" s="271">
        <v>2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22</v>
      </c>
      <c r="D6" s="271">
        <v>5</v>
      </c>
      <c r="E6" s="5"/>
      <c r="F6" s="94">
        <f>SUM(B3+B9+B10+B11+B20+B21+B22+B30+B35+B40+B45+B50+B56+B57+B64+B71+B78+B79+B88+B89+B90+B99+B100+B108+B109+B113+B114)</f>
        <v>228</v>
      </c>
      <c r="G6" s="5">
        <f>B5+B12+B13+B14+B23+B24+B25+B31+B36+B41+B46+B51+B80+B91+B92+B93+B101+B110+B116+B117+B102+B58+B65+B72</f>
        <v>139</v>
      </c>
      <c r="H6" s="5">
        <f>B6+B15+B16+B17+B26+B27+B28+B32+B37+B42+B47+B52+B81+B94+B95+B103+B104+B111+B118+B119+B59+B66+B73</f>
        <v>46</v>
      </c>
      <c r="I6" s="5">
        <f>B7+B33+B38+B43+B48+B53+B82+B96+B105+B106+B112+B121+B122+B123+B60+B67+B74</f>
        <v>17</v>
      </c>
      <c r="J6" s="94">
        <f>SUM(F6+G6+H6+I6)</f>
        <v>430</v>
      </c>
    </row>
    <row r="7" spans="1:15" x14ac:dyDescent="0.25">
      <c r="A7" s="5">
        <v>141</v>
      </c>
      <c r="B7" s="271">
        <v>0</v>
      </c>
      <c r="C7" s="271">
        <v>16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5</v>
      </c>
      <c r="C9" s="271">
        <v>25</v>
      </c>
      <c r="D9" s="271"/>
      <c r="E9" s="5"/>
      <c r="F9" s="94">
        <f>D3+D9+D10+D11+D20+D21+D22+D30+D35+D40+D45+D50+D78+D88+D89+D90+D99+D100+D108+D109+D113+D114+D56+D64+D71+D57</f>
        <v>5</v>
      </c>
      <c r="G9" s="5">
        <f>D5+D12+D13+D14+D23+D24+D31+D36+D41+D46+D51+D80+D91+D92+D93+D101+D102+D110+D116+D117+D58+D65+D72</f>
        <v>12</v>
      </c>
      <c r="H9" s="5">
        <f>D6+D15+D16+D17+D26+D27+D28+D32+D37+D42+D47+D52+D81+D94+D95+D103+D104+D111+D118+D119+D59+D66+D73</f>
        <v>19</v>
      </c>
      <c r="I9" s="5">
        <f>D7+D33+D38+D43+D48+D53+D82+D96+D105+D106+D112+D121+D122+D123+D60+D67+D74</f>
        <v>5</v>
      </c>
      <c r="J9" s="94">
        <f>SUM(F9+G9+H9+I9)</f>
        <v>41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1585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572</v>
      </c>
      <c r="G15" s="5">
        <f>SUM(G3+G6+G9)</f>
        <v>459</v>
      </c>
      <c r="H15" s="5">
        <f>SUM(H3+H6+H9)</f>
        <v>362</v>
      </c>
      <c r="I15" s="5">
        <f>SUM(I3+I6+I9)</f>
        <v>192</v>
      </c>
      <c r="J15" s="94">
        <f>SUM(F15+G15+H15+I15)</f>
        <v>1585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  <c r="K20" t="s">
        <v>3523</v>
      </c>
    </row>
    <row r="21" spans="1:14" x14ac:dyDescent="0.25">
      <c r="A21" s="263" t="s">
        <v>2889</v>
      </c>
      <c r="B21" s="271">
        <v>30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24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3</v>
      </c>
      <c r="C41" s="275">
        <v>25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4</v>
      </c>
      <c r="C42" s="275">
        <v>15</v>
      </c>
      <c r="D42" s="275">
        <v>1</v>
      </c>
      <c r="E42" s="260" t="s">
        <v>2843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25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18</v>
      </c>
      <c r="D47" s="271">
        <v>1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3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29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/>
    </row>
    <row r="64" spans="1:19" x14ac:dyDescent="0.25">
      <c r="A64" s="5" t="s">
        <v>3391</v>
      </c>
      <c r="B64" s="271">
        <v>17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15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23</v>
      </c>
      <c r="D80" s="271">
        <v>1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21</v>
      </c>
      <c r="D81" s="271">
        <v>1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4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21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22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19</v>
      </c>
      <c r="D96" s="271">
        <v>2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4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27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24</v>
      </c>
      <c r="D104" s="271"/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19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24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23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4</v>
      </c>
      <c r="C110" s="271">
        <v>24</v>
      </c>
      <c r="D110" s="163">
        <v>0</v>
      </c>
      <c r="E110" s="255"/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22</v>
      </c>
      <c r="D111" s="271">
        <v>3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0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4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29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23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31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25</v>
      </c>
      <c r="D118" s="271">
        <v>2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22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15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430</v>
      </c>
      <c r="C125" s="176">
        <f>SUM(C3:C124)</f>
        <v>1114</v>
      </c>
      <c r="D125" s="176">
        <f>SUM(D3:D124)</f>
        <v>41</v>
      </c>
      <c r="E125" s="165"/>
      <c r="F125" s="176"/>
      <c r="G125" s="165"/>
      <c r="H125" s="165"/>
      <c r="I125" s="165"/>
      <c r="J125" s="176">
        <f>B125+C125+D125</f>
        <v>1585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14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24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27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18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10</v>
      </c>
      <c r="C143" s="278"/>
      <c r="D143" s="165">
        <v>0</v>
      </c>
      <c r="F143" s="165">
        <f>SUM(C138+C158+C166)</f>
        <v>44</v>
      </c>
      <c r="G143" s="165">
        <f>SUM(C142+C159)</f>
        <v>30</v>
      </c>
      <c r="H143" s="165">
        <f>SUM(C145+C162)</f>
        <v>30</v>
      </c>
      <c r="I143" s="165">
        <f>SUM(C147)</f>
        <v>14</v>
      </c>
      <c r="J143" s="176">
        <f>F143+G143+H143+I143</f>
        <v>118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30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SUM(B139+B140+B141+B158+B166+B167)</f>
        <v>99</v>
      </c>
      <c r="G145" s="165">
        <f>SUM(B142+B143+B144+B160+B159+B161+B168+B169)</f>
        <v>81</v>
      </c>
      <c r="H145" s="165">
        <f>SUM(B145+B146+B162+B170)</f>
        <v>48</v>
      </c>
      <c r="I145" s="165">
        <f>SUM(B148+B171)</f>
        <v>55</v>
      </c>
      <c r="J145" s="176">
        <f>F145+G145+H145+I145</f>
        <v>283</v>
      </c>
      <c r="K145" s="174"/>
      <c r="L145" s="166"/>
    </row>
    <row r="146" spans="1:12" ht="15.75" thickBot="1" x14ac:dyDescent="0.3">
      <c r="A146" s="172" t="s">
        <v>2521</v>
      </c>
      <c r="B146" s="278">
        <v>28</v>
      </c>
      <c r="C146" s="278"/>
      <c r="D146" s="165">
        <v>2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14</v>
      </c>
      <c r="D147" s="165"/>
      <c r="E147" s="178"/>
      <c r="F147" s="165">
        <f>D142+D143+D144+D159+D160+D161+D168+D169</f>
        <v>0</v>
      </c>
      <c r="G147" s="165">
        <f>SUM(D142+D143+D144+D159+D160+D161+D168+D169)</f>
        <v>0</v>
      </c>
      <c r="H147" s="165">
        <f>SUM(D145+D146+D162+D170)</f>
        <v>3</v>
      </c>
      <c r="I147" s="165">
        <f>D150+D151+D152+D172</f>
        <v>0</v>
      </c>
      <c r="J147" s="176">
        <f>F147+G147+H147+I147</f>
        <v>3</v>
      </c>
      <c r="K147" s="174"/>
      <c r="L147" s="166"/>
    </row>
    <row r="148" spans="1:12" x14ac:dyDescent="0.25">
      <c r="A148" s="96" t="s">
        <v>1396</v>
      </c>
      <c r="B148" s="163">
        <v>29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143</v>
      </c>
      <c r="G149" s="96">
        <f>G143+G145+G147</f>
        <v>111</v>
      </c>
      <c r="H149" s="96">
        <f>H143+H145+H147</f>
        <v>81</v>
      </c>
      <c r="I149" s="96">
        <f>I143+I145+I147</f>
        <v>69</v>
      </c>
      <c r="J149" s="167">
        <f>J143+J145+J147</f>
        <v>404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167">
        <f>SUM(F149+G149+H149+I149)</f>
        <v>404</v>
      </c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5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5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10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15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11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25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283</v>
      </c>
      <c r="C175" s="179">
        <f>SUM(C136:C174)</f>
        <v>118</v>
      </c>
      <c r="D175" s="179">
        <f>SUM(D136:D174)</f>
        <v>3</v>
      </c>
      <c r="E175" s="292" t="s">
        <v>3457</v>
      </c>
      <c r="F175" s="179"/>
      <c r="G175" s="179"/>
      <c r="H175" s="179"/>
      <c r="I175" s="179"/>
      <c r="J175" s="179">
        <f>B175+C175+D175</f>
        <v>404</v>
      </c>
    </row>
    <row r="176" spans="1:14" ht="15.75" thickTop="1" x14ac:dyDescent="0.25">
      <c r="A176" s="24" t="s">
        <v>1802</v>
      </c>
      <c r="B176" s="24">
        <f>B175+B125</f>
        <v>713</v>
      </c>
      <c r="C176" s="24">
        <f>C125+C175</f>
        <v>1232</v>
      </c>
      <c r="D176" s="24">
        <f>D125+D175</f>
        <v>44</v>
      </c>
      <c r="E176" s="24"/>
      <c r="F176" s="24"/>
      <c r="G176" s="24"/>
      <c r="H176" s="24"/>
      <c r="I176" s="24"/>
      <c r="J176" s="24">
        <f>J175+J125</f>
        <v>1989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3723</v>
      </c>
      <c r="E182" t="s">
        <v>3732</v>
      </c>
      <c r="K182" s="252" t="s">
        <v>3753</v>
      </c>
      <c r="O182" t="s">
        <v>3715</v>
      </c>
    </row>
    <row r="183" spans="1:17" x14ac:dyDescent="0.25">
      <c r="A183" t="s">
        <v>3724</v>
      </c>
      <c r="E183" t="s">
        <v>3742</v>
      </c>
      <c r="O183" t="s">
        <v>3720</v>
      </c>
    </row>
    <row r="184" spans="1:17" x14ac:dyDescent="0.25">
      <c r="A184" t="s">
        <v>3725</v>
      </c>
      <c r="E184" t="s">
        <v>3746</v>
      </c>
      <c r="O184" t="s">
        <v>3660</v>
      </c>
    </row>
    <row r="185" spans="1:17" x14ac:dyDescent="0.25">
      <c r="A185" t="s">
        <v>3726</v>
      </c>
      <c r="E185" s="252" t="s">
        <v>3751</v>
      </c>
      <c r="O185" t="s">
        <v>3731</v>
      </c>
    </row>
    <row r="186" spans="1:17" x14ac:dyDescent="0.25">
      <c r="A186" t="s">
        <v>3727</v>
      </c>
      <c r="E186" s="252" t="s">
        <v>3757</v>
      </c>
      <c r="O186" t="s">
        <v>3665</v>
      </c>
    </row>
    <row r="187" spans="1:17" x14ac:dyDescent="0.25">
      <c r="A187" t="s">
        <v>3728</v>
      </c>
    </row>
    <row r="188" spans="1:17" x14ac:dyDescent="0.25">
      <c r="A188" t="s">
        <v>3737</v>
      </c>
      <c r="C188" s="252"/>
    </row>
    <row r="189" spans="1:17" x14ac:dyDescent="0.25">
      <c r="A189" t="s">
        <v>3741</v>
      </c>
      <c r="E189" s="252"/>
      <c r="O189" s="252"/>
      <c r="P189" s="252"/>
      <c r="Q189" s="252"/>
    </row>
    <row r="190" spans="1:17" x14ac:dyDescent="0.25">
      <c r="A190" t="s">
        <v>3744</v>
      </c>
      <c r="O190" s="252"/>
    </row>
    <row r="191" spans="1:17" x14ac:dyDescent="0.25">
      <c r="A191" s="252" t="s">
        <v>3754</v>
      </c>
    </row>
    <row r="192" spans="1:17" x14ac:dyDescent="0.25">
      <c r="A192" s="252" t="s">
        <v>3756</v>
      </c>
    </row>
    <row r="193" spans="1:21" ht="16.149999999999999" customHeight="1" x14ac:dyDescent="0.25"/>
    <row r="194" spans="1:21" ht="16.149999999999999" customHeight="1" x14ac:dyDescent="0.25"/>
    <row r="195" spans="1:21" ht="16.149999999999999" customHeight="1" x14ac:dyDescent="0.25"/>
    <row r="200" spans="1:21" x14ac:dyDescent="0.25">
      <c r="A200" s="252"/>
    </row>
    <row r="201" spans="1:21" x14ac:dyDescent="0.25">
      <c r="A201" s="252"/>
    </row>
    <row r="203" spans="1:21" x14ac:dyDescent="0.25">
      <c r="A203" s="251" t="s">
        <v>2572</v>
      </c>
      <c r="E203" s="251" t="s">
        <v>2572</v>
      </c>
      <c r="K203" s="252" t="s">
        <v>2572</v>
      </c>
      <c r="O203" s="252" t="s">
        <v>2572</v>
      </c>
    </row>
    <row r="204" spans="1:21" x14ac:dyDescent="0.25">
      <c r="A204" s="253"/>
      <c r="B204" s="253"/>
      <c r="C204" s="253"/>
      <c r="D204" s="253"/>
      <c r="E204" t="s">
        <v>3712</v>
      </c>
      <c r="O204" t="s">
        <v>3714</v>
      </c>
    </row>
    <row r="205" spans="1:21" x14ac:dyDescent="0.25">
      <c r="B205" s="253"/>
      <c r="C205" s="253"/>
      <c r="E205" t="s">
        <v>3713</v>
      </c>
      <c r="O205" t="s">
        <v>3721</v>
      </c>
    </row>
    <row r="206" spans="1:21" x14ac:dyDescent="0.25">
      <c r="B206" s="253"/>
      <c r="C206" s="253"/>
      <c r="E206" t="s">
        <v>3730</v>
      </c>
      <c r="O206" t="s">
        <v>3722</v>
      </c>
    </row>
    <row r="207" spans="1:21" x14ac:dyDescent="0.25">
      <c r="A207" s="253"/>
      <c r="B207" s="253"/>
      <c r="C207" s="253"/>
      <c r="E207" t="s">
        <v>3734</v>
      </c>
      <c r="O207" t="s">
        <v>3733</v>
      </c>
      <c r="U207" t="s">
        <v>3158</v>
      </c>
    </row>
    <row r="208" spans="1:21" x14ac:dyDescent="0.25">
      <c r="A208" s="253"/>
      <c r="B208" s="253"/>
      <c r="C208" s="253"/>
      <c r="E208" t="s">
        <v>3735</v>
      </c>
      <c r="O208" t="s">
        <v>3738</v>
      </c>
    </row>
    <row r="209" spans="1:16" x14ac:dyDescent="0.25">
      <c r="A209" s="277"/>
      <c r="B209" s="253"/>
      <c r="C209" s="253"/>
      <c r="E209" t="s">
        <v>3736</v>
      </c>
      <c r="O209" t="s">
        <v>3737</v>
      </c>
    </row>
    <row r="210" spans="1:16" x14ac:dyDescent="0.25">
      <c r="A210" s="277"/>
      <c r="B210" s="253"/>
      <c r="C210" s="253"/>
      <c r="E210" t="s">
        <v>3740</v>
      </c>
      <c r="O210" t="s">
        <v>3746</v>
      </c>
    </row>
    <row r="211" spans="1:16" x14ac:dyDescent="0.25">
      <c r="A211" s="253"/>
      <c r="B211" s="253"/>
      <c r="C211" s="253"/>
      <c r="E211" s="252" t="s">
        <v>3761</v>
      </c>
      <c r="O211" t="s">
        <v>3745</v>
      </c>
    </row>
    <row r="212" spans="1:16" x14ac:dyDescent="0.25">
      <c r="A212" s="253"/>
      <c r="B212" s="253"/>
      <c r="C212" s="253"/>
      <c r="E212" s="252" t="s">
        <v>3762</v>
      </c>
      <c r="O212" s="252" t="s">
        <v>3752</v>
      </c>
    </row>
    <row r="213" spans="1:16" x14ac:dyDescent="0.25">
      <c r="A213" s="253"/>
      <c r="B213" s="253"/>
      <c r="C213" s="253"/>
      <c r="D213" s="253"/>
      <c r="E213" s="252" t="s">
        <v>3771</v>
      </c>
      <c r="O213" s="252" t="s">
        <v>3768</v>
      </c>
    </row>
    <row r="214" spans="1:16" x14ac:dyDescent="0.25">
      <c r="A214" s="253"/>
      <c r="B214" s="253"/>
      <c r="C214" s="253"/>
      <c r="D214" s="253"/>
      <c r="O214" s="252" t="s">
        <v>3763</v>
      </c>
    </row>
    <row r="215" spans="1:16" x14ac:dyDescent="0.25">
      <c r="A215" s="253"/>
      <c r="B215" s="253"/>
      <c r="C215" s="253"/>
      <c r="D215" s="253"/>
      <c r="O215" s="252" t="s">
        <v>3764</v>
      </c>
    </row>
    <row r="216" spans="1:16" x14ac:dyDescent="0.25">
      <c r="A216" s="253"/>
      <c r="B216" s="253"/>
      <c r="C216" s="253"/>
      <c r="D216" s="253"/>
      <c r="F216" s="252"/>
      <c r="O216" s="252" t="s">
        <v>3767</v>
      </c>
    </row>
    <row r="217" spans="1:16" x14ac:dyDescent="0.25">
      <c r="A217" s="253"/>
      <c r="B217" s="253"/>
      <c r="C217" s="253"/>
      <c r="D217" s="253"/>
    </row>
    <row r="218" spans="1:16" x14ac:dyDescent="0.25">
      <c r="A218" s="253"/>
      <c r="B218" s="253"/>
      <c r="C218" s="253"/>
      <c r="D218" s="253"/>
    </row>
    <row r="219" spans="1:16" x14ac:dyDescent="0.25">
      <c r="A219" s="253"/>
      <c r="B219" s="253"/>
      <c r="C219" s="253"/>
      <c r="D219" s="253"/>
    </row>
    <row r="220" spans="1:16" x14ac:dyDescent="0.25">
      <c r="A220" s="253"/>
      <c r="B220" s="253"/>
      <c r="C220" s="253"/>
      <c r="D220" s="253"/>
      <c r="E220" s="253"/>
    </row>
    <row r="221" spans="1:16" x14ac:dyDescent="0.25">
      <c r="A221" s="253"/>
      <c r="B221" s="253"/>
      <c r="C221" s="253"/>
      <c r="D221" s="253"/>
      <c r="E221" s="253"/>
    </row>
    <row r="222" spans="1:16" x14ac:dyDescent="0.25">
      <c r="A222" s="253"/>
      <c r="B222" s="253"/>
      <c r="C222" s="253"/>
      <c r="D222" s="253"/>
      <c r="E222" s="253"/>
    </row>
    <row r="223" spans="1:16" x14ac:dyDescent="0.25">
      <c r="A223" s="253"/>
      <c r="B223" s="253"/>
      <c r="C223" s="253"/>
      <c r="D223" s="253"/>
      <c r="E223" s="253"/>
    </row>
    <row r="224" spans="1:16" x14ac:dyDescent="0.25">
      <c r="A224" s="253"/>
      <c r="B224" s="253"/>
      <c r="C224" s="253"/>
      <c r="D224" s="253"/>
      <c r="E224" s="253"/>
      <c r="O224" s="253"/>
      <c r="P224" s="253"/>
    </row>
    <row r="225" spans="1:17" x14ac:dyDescent="0.25">
      <c r="A225" s="253"/>
      <c r="B225" s="253"/>
      <c r="C225" s="253"/>
      <c r="D225" s="253"/>
      <c r="E225" s="253"/>
      <c r="O225" s="253"/>
      <c r="P225" s="253"/>
    </row>
    <row r="226" spans="1:17" x14ac:dyDescent="0.25">
      <c r="A226" s="253"/>
      <c r="B226" s="253"/>
      <c r="C226" s="253"/>
      <c r="D226" s="253"/>
      <c r="E226" s="253"/>
    </row>
    <row r="227" spans="1:17" x14ac:dyDescent="0.25">
      <c r="A227" s="253"/>
      <c r="B227" s="253"/>
      <c r="C227" s="253"/>
      <c r="D227" s="253"/>
      <c r="E227" s="253"/>
      <c r="O227" s="252"/>
      <c r="P227" s="252"/>
      <c r="Q227" s="252"/>
    </row>
    <row r="228" spans="1:17" x14ac:dyDescent="0.25">
      <c r="A228" s="253"/>
      <c r="B228" s="253"/>
      <c r="C228" s="253"/>
      <c r="D228" s="253"/>
      <c r="E228" s="253"/>
      <c r="O228" s="252"/>
      <c r="P228" s="252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</row>
    <row r="240" spans="1:17" x14ac:dyDescent="0.25">
      <c r="A240" s="253"/>
      <c r="B240" s="253"/>
      <c r="C240" s="253"/>
      <c r="D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  <c r="E251" s="296"/>
    </row>
    <row r="252" spans="1:5" x14ac:dyDescent="0.25">
      <c r="A252" s="253"/>
      <c r="B252" s="253"/>
      <c r="C252" s="253"/>
      <c r="D252" s="253"/>
      <c r="E252" s="252"/>
    </row>
    <row r="253" spans="1:5" x14ac:dyDescent="0.25">
      <c r="A253" s="253"/>
      <c r="B253" s="253"/>
      <c r="C253" s="253"/>
      <c r="D253" s="253"/>
      <c r="E253" s="252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3"/>
    </row>
    <row r="261" spans="1:17" x14ac:dyDescent="0.25">
      <c r="A261" s="252" t="s">
        <v>2573</v>
      </c>
      <c r="E261" s="252" t="s">
        <v>2573</v>
      </c>
      <c r="K261" s="252" t="s">
        <v>2573</v>
      </c>
      <c r="O261" s="252" t="s">
        <v>2573</v>
      </c>
    </row>
    <row r="262" spans="1:17" x14ac:dyDescent="0.25">
      <c r="A262" t="s">
        <v>3710</v>
      </c>
      <c r="E262" t="s">
        <v>3716</v>
      </c>
      <c r="O262" s="252" t="s">
        <v>3758</v>
      </c>
      <c r="P262" s="253"/>
      <c r="Q262" s="253"/>
    </row>
    <row r="263" spans="1:17" x14ac:dyDescent="0.25">
      <c r="A263" t="s">
        <v>3750</v>
      </c>
      <c r="B263" s="166"/>
      <c r="O263" s="253"/>
      <c r="P263" s="253"/>
      <c r="Q263" s="253"/>
    </row>
    <row r="264" spans="1:17" x14ac:dyDescent="0.25">
      <c r="A264" t="s">
        <v>3748</v>
      </c>
    </row>
    <row r="265" spans="1:17" x14ac:dyDescent="0.25">
      <c r="A265" s="252" t="s">
        <v>3765</v>
      </c>
    </row>
    <row r="275" spans="1:18" x14ac:dyDescent="0.25">
      <c r="A275" s="252" t="s">
        <v>2574</v>
      </c>
      <c r="E275" s="252" t="s">
        <v>2574</v>
      </c>
      <c r="K275" s="252" t="s">
        <v>2574</v>
      </c>
      <c r="O275" s="252" t="s">
        <v>2574</v>
      </c>
    </row>
    <row r="276" spans="1:18" x14ac:dyDescent="0.25">
      <c r="A276" t="s">
        <v>3729</v>
      </c>
      <c r="E276" t="s">
        <v>3717</v>
      </c>
      <c r="O276" s="252"/>
      <c r="P276" s="252"/>
      <c r="Q276" s="252"/>
      <c r="R276" s="252"/>
    </row>
    <row r="277" spans="1:18" x14ac:dyDescent="0.25">
      <c r="A277" t="s">
        <v>3769</v>
      </c>
      <c r="E277" t="s">
        <v>3743</v>
      </c>
    </row>
    <row r="278" spans="1:18" x14ac:dyDescent="0.25">
      <c r="E278" t="s">
        <v>3770</v>
      </c>
      <c r="K278" s="252"/>
      <c r="O278" s="252"/>
    </row>
    <row r="279" spans="1:18" x14ac:dyDescent="0.25">
      <c r="A279" s="252"/>
      <c r="B279" s="252"/>
      <c r="C279" s="252"/>
      <c r="D279" s="252"/>
      <c r="E279" s="252"/>
      <c r="K279" s="252"/>
      <c r="O279" s="252"/>
    </row>
    <row r="280" spans="1:18" x14ac:dyDescent="0.25">
      <c r="A280" s="253"/>
      <c r="B280" s="253"/>
      <c r="C280" s="253"/>
      <c r="D280" s="253"/>
      <c r="E280" s="253"/>
      <c r="K280" s="252"/>
      <c r="O280" s="252"/>
    </row>
    <row r="281" spans="1:18" x14ac:dyDescent="0.25">
      <c r="A281" s="253"/>
      <c r="B281" s="253"/>
      <c r="C281" s="253"/>
      <c r="D281" s="253"/>
      <c r="E281" s="253"/>
      <c r="K281" s="252"/>
      <c r="O281" s="252"/>
    </row>
    <row r="282" spans="1:18" x14ac:dyDescent="0.25">
      <c r="A282" s="253"/>
      <c r="B282" s="253"/>
      <c r="C282" s="253"/>
      <c r="D282" s="253"/>
      <c r="E282" s="253"/>
      <c r="O282" s="252"/>
    </row>
    <row r="283" spans="1:18" x14ac:dyDescent="0.25">
      <c r="A283" s="253"/>
      <c r="B283" s="253"/>
      <c r="C283" s="253"/>
      <c r="D283" s="253"/>
      <c r="E283" s="253"/>
    </row>
    <row r="284" spans="1:18" x14ac:dyDescent="0.25">
      <c r="A284" s="253"/>
      <c r="B284" s="253"/>
      <c r="C284" s="253"/>
      <c r="D284" s="253"/>
      <c r="E284" s="253"/>
    </row>
    <row r="285" spans="1:18" x14ac:dyDescent="0.25">
      <c r="A285" s="253"/>
      <c r="B285" s="253"/>
      <c r="C285" s="253"/>
      <c r="D285" s="253"/>
      <c r="E285" s="253"/>
    </row>
    <row r="294" spans="1:15" x14ac:dyDescent="0.25">
      <c r="A294" s="252" t="s">
        <v>2587</v>
      </c>
      <c r="E294" s="252" t="s">
        <v>2587</v>
      </c>
      <c r="K294" s="252" t="s">
        <v>2587</v>
      </c>
      <c r="O294" s="252" t="s">
        <v>2587</v>
      </c>
    </row>
    <row r="295" spans="1:15" x14ac:dyDescent="0.25">
      <c r="A295" t="s">
        <v>3667</v>
      </c>
      <c r="C295" s="253"/>
      <c r="D295" s="253"/>
      <c r="E295" s="253"/>
    </row>
    <row r="296" spans="1:15" x14ac:dyDescent="0.25">
      <c r="A296" t="s">
        <v>3728</v>
      </c>
      <c r="B296" s="253"/>
      <c r="C296" s="253"/>
      <c r="D296" s="253"/>
      <c r="E296" s="253"/>
    </row>
    <row r="297" spans="1:15" x14ac:dyDescent="0.25">
      <c r="A297" t="s">
        <v>3739</v>
      </c>
      <c r="B297" s="253"/>
      <c r="C297" s="253"/>
      <c r="D297" s="253"/>
      <c r="E297" s="253"/>
    </row>
    <row r="298" spans="1:15" x14ac:dyDescent="0.25">
      <c r="A298" s="252" t="s">
        <v>3754</v>
      </c>
      <c r="B298" s="253"/>
      <c r="C298" s="253"/>
      <c r="D298" s="253"/>
      <c r="E298" s="253"/>
    </row>
    <row r="299" spans="1:15" x14ac:dyDescent="0.25">
      <c r="A299" s="252" t="s">
        <v>3755</v>
      </c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</row>
    <row r="304" spans="1:15" x14ac:dyDescent="0.25">
      <c r="A304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Q57"/>
  <sheetViews>
    <sheetView topLeftCell="A25" workbookViewId="0">
      <selection activeCell="B48" sqref="B48"/>
    </sheetView>
  </sheetViews>
  <sheetFormatPr defaultRowHeight="15" x14ac:dyDescent="0.25"/>
  <cols>
    <col min="1" max="1" width="6.28515625" customWidth="1"/>
    <col min="2" max="2" width="45.2851562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1243</v>
      </c>
      <c r="C2" s="225">
        <v>131</v>
      </c>
      <c r="D2" s="36" t="s">
        <v>2560</v>
      </c>
      <c r="E2" s="36">
        <v>233</v>
      </c>
      <c r="F2" s="28">
        <v>43035</v>
      </c>
      <c r="G2" s="225" t="s">
        <v>1846</v>
      </c>
      <c r="H2" t="s">
        <v>3206</v>
      </c>
    </row>
    <row r="3" spans="1:17" x14ac:dyDescent="0.25">
      <c r="A3" s="158">
        <v>2</v>
      </c>
      <c r="B3" s="158" t="s">
        <v>3496</v>
      </c>
      <c r="C3" s="225">
        <v>411</v>
      </c>
      <c r="D3" s="36" t="s">
        <v>2592</v>
      </c>
      <c r="E3" s="36">
        <v>244</v>
      </c>
      <c r="F3" s="28">
        <v>43048</v>
      </c>
      <c r="G3" s="225" t="s">
        <v>1846</v>
      </c>
      <c r="H3" t="s">
        <v>3186</v>
      </c>
      <c r="M3" s="252" t="s">
        <v>3497</v>
      </c>
      <c r="N3" s="252"/>
      <c r="O3" s="252"/>
      <c r="P3" s="252"/>
      <c r="Q3" s="252"/>
    </row>
    <row r="4" spans="1:17" x14ac:dyDescent="0.25">
      <c r="A4" s="158">
        <v>3</v>
      </c>
      <c r="B4" s="158" t="s">
        <v>3220</v>
      </c>
      <c r="C4" s="225">
        <v>811</v>
      </c>
      <c r="D4" s="36" t="s">
        <v>2696</v>
      </c>
      <c r="E4" s="36">
        <v>18</v>
      </c>
      <c r="F4" s="28">
        <v>43116</v>
      </c>
      <c r="G4" s="256" t="s">
        <v>1846</v>
      </c>
      <c r="H4" t="s">
        <v>3221</v>
      </c>
    </row>
    <row r="5" spans="1:17" x14ac:dyDescent="0.25">
      <c r="A5" s="158">
        <v>4</v>
      </c>
      <c r="B5" s="158" t="s">
        <v>2701</v>
      </c>
      <c r="C5" s="225">
        <v>31</v>
      </c>
      <c r="D5" s="36" t="s">
        <v>2702</v>
      </c>
      <c r="E5" s="36">
        <v>30</v>
      </c>
      <c r="F5" s="28">
        <v>43136</v>
      </c>
      <c r="G5" s="256" t="s">
        <v>1846</v>
      </c>
      <c r="H5" t="s">
        <v>3250</v>
      </c>
    </row>
    <row r="6" spans="1:17" x14ac:dyDescent="0.25">
      <c r="A6" s="158">
        <v>5</v>
      </c>
      <c r="B6" s="158" t="s">
        <v>2636</v>
      </c>
      <c r="C6" s="225">
        <v>841</v>
      </c>
      <c r="D6" s="36" t="s">
        <v>3239</v>
      </c>
      <c r="E6" s="36">
        <v>29</v>
      </c>
      <c r="F6" s="28">
        <v>43488</v>
      </c>
      <c r="G6" s="256" t="s">
        <v>1846</v>
      </c>
    </row>
    <row r="7" spans="1:17" x14ac:dyDescent="0.25">
      <c r="A7" s="158">
        <v>6</v>
      </c>
      <c r="B7" s="158" t="s">
        <v>3252</v>
      </c>
      <c r="C7" s="225">
        <v>321</v>
      </c>
      <c r="D7" s="36" t="s">
        <v>2730</v>
      </c>
      <c r="E7" s="36">
        <v>54</v>
      </c>
      <c r="F7" s="28">
        <v>43164</v>
      </c>
      <c r="G7" s="256" t="s">
        <v>1846</v>
      </c>
      <c r="H7" t="s">
        <v>3253</v>
      </c>
    </row>
    <row r="8" spans="1:17" x14ac:dyDescent="0.25">
      <c r="A8" s="158">
        <v>7</v>
      </c>
      <c r="B8" s="158" t="s">
        <v>688</v>
      </c>
      <c r="C8" s="225">
        <v>331</v>
      </c>
      <c r="D8" s="36" t="s">
        <v>2803</v>
      </c>
      <c r="E8" s="36">
        <v>96</v>
      </c>
      <c r="F8" s="28">
        <v>43237</v>
      </c>
      <c r="G8" s="234" t="s">
        <v>2194</v>
      </c>
      <c r="H8" t="s">
        <v>3339</v>
      </c>
    </row>
    <row r="9" spans="1:17" x14ac:dyDescent="0.25">
      <c r="A9" s="158">
        <v>8</v>
      </c>
      <c r="B9" s="158" t="s">
        <v>2951</v>
      </c>
      <c r="C9" s="225">
        <v>821</v>
      </c>
      <c r="D9" s="36" t="s">
        <v>2118</v>
      </c>
      <c r="E9" s="36">
        <v>187</v>
      </c>
      <c r="F9" s="28">
        <v>43342</v>
      </c>
      <c r="G9" s="256" t="s">
        <v>2950</v>
      </c>
      <c r="H9" s="252" t="s">
        <v>3500</v>
      </c>
      <c r="I9" s="252"/>
      <c r="J9" s="252"/>
      <c r="K9" s="252"/>
    </row>
    <row r="10" spans="1:17" x14ac:dyDescent="0.25">
      <c r="A10" s="158">
        <v>9</v>
      </c>
      <c r="B10" s="158" t="s">
        <v>280</v>
      </c>
      <c r="C10" s="225">
        <v>531</v>
      </c>
      <c r="D10" s="36" t="s">
        <v>3076</v>
      </c>
      <c r="E10" s="36">
        <v>268</v>
      </c>
      <c r="F10" s="28">
        <v>43369</v>
      </c>
      <c r="G10" s="256" t="s">
        <v>2950</v>
      </c>
      <c r="H10" s="252" t="s">
        <v>3702</v>
      </c>
    </row>
    <row r="11" spans="1:17" x14ac:dyDescent="0.25">
      <c r="A11" s="158">
        <v>10</v>
      </c>
      <c r="B11" s="158" t="s">
        <v>3101</v>
      </c>
      <c r="C11" s="225">
        <v>831</v>
      </c>
      <c r="D11" s="36" t="s">
        <v>3102</v>
      </c>
      <c r="E11" s="36">
        <v>287</v>
      </c>
      <c r="F11" s="28">
        <v>43377</v>
      </c>
      <c r="G11" s="256" t="s">
        <v>2950</v>
      </c>
      <c r="H11" s="252" t="s">
        <v>3591</v>
      </c>
    </row>
    <row r="12" spans="1:17" x14ac:dyDescent="0.25">
      <c r="A12" s="158">
        <v>11</v>
      </c>
      <c r="B12" s="158" t="s">
        <v>3139</v>
      </c>
      <c r="C12" s="225">
        <v>712</v>
      </c>
      <c r="D12" s="36" t="s">
        <v>3140</v>
      </c>
      <c r="E12" s="36">
        <v>320</v>
      </c>
      <c r="F12" s="28">
        <v>43411</v>
      </c>
      <c r="G12" s="234" t="s">
        <v>2843</v>
      </c>
    </row>
    <row r="13" spans="1:17" x14ac:dyDescent="0.25">
      <c r="A13" s="158">
        <v>12</v>
      </c>
      <c r="B13" s="158" t="s">
        <v>3194</v>
      </c>
      <c r="C13" s="225">
        <v>732</v>
      </c>
      <c r="D13" s="36" t="s">
        <v>2952</v>
      </c>
      <c r="E13" s="36">
        <v>358</v>
      </c>
      <c r="F13" s="28">
        <v>43434</v>
      </c>
      <c r="G13" s="256" t="s">
        <v>2950</v>
      </c>
    </row>
    <row r="14" spans="1:17" x14ac:dyDescent="0.25">
      <c r="A14" s="158">
        <v>13</v>
      </c>
      <c r="B14" s="158" t="s">
        <v>3203</v>
      </c>
      <c r="C14" s="225">
        <v>422</v>
      </c>
      <c r="D14" s="36" t="s">
        <v>3204</v>
      </c>
      <c r="E14" s="36">
        <v>366</v>
      </c>
      <c r="F14" s="28">
        <v>43448</v>
      </c>
      <c r="G14" s="234" t="s">
        <v>2843</v>
      </c>
    </row>
    <row r="15" spans="1:17" x14ac:dyDescent="0.25">
      <c r="A15" s="158">
        <v>14</v>
      </c>
      <c r="B15" s="158" t="s">
        <v>284</v>
      </c>
      <c r="C15" s="225">
        <v>121</v>
      </c>
      <c r="D15" s="36" t="s">
        <v>2952</v>
      </c>
      <c r="E15" s="36">
        <v>374</v>
      </c>
      <c r="F15" s="28">
        <v>43455</v>
      </c>
      <c r="G15" s="225" t="s">
        <v>2950</v>
      </c>
    </row>
    <row r="16" spans="1:17" x14ac:dyDescent="0.25">
      <c r="A16" s="158">
        <v>15</v>
      </c>
      <c r="B16" s="158" t="s">
        <v>192</v>
      </c>
      <c r="C16" s="225">
        <v>131</v>
      </c>
      <c r="D16" s="36" t="s">
        <v>3214</v>
      </c>
      <c r="E16" s="36">
        <v>376</v>
      </c>
      <c r="F16" s="28">
        <v>43459</v>
      </c>
      <c r="G16" s="225" t="s">
        <v>2950</v>
      </c>
    </row>
    <row r="17" spans="1:12" x14ac:dyDescent="0.25">
      <c r="A17" s="158">
        <v>16</v>
      </c>
      <c r="B17" s="6" t="s">
        <v>3290</v>
      </c>
      <c r="C17" s="122" t="s">
        <v>3291</v>
      </c>
      <c r="D17" s="122" t="s">
        <v>2952</v>
      </c>
      <c r="E17" s="122">
        <v>65</v>
      </c>
      <c r="F17" s="9">
        <v>43523</v>
      </c>
      <c r="G17" s="282" t="s">
        <v>2843</v>
      </c>
      <c r="H17" s="293"/>
      <c r="I17" s="252" t="s">
        <v>3495</v>
      </c>
      <c r="J17" s="252"/>
      <c r="K17" s="252"/>
      <c r="L17" s="252"/>
    </row>
    <row r="18" spans="1:12" x14ac:dyDescent="0.25">
      <c r="A18" s="158">
        <v>17</v>
      </c>
      <c r="B18" s="6" t="s">
        <v>3354</v>
      </c>
      <c r="C18" s="122">
        <v>811</v>
      </c>
      <c r="D18" s="122" t="s">
        <v>3299</v>
      </c>
      <c r="E18" s="122">
        <v>66</v>
      </c>
      <c r="F18" s="283">
        <v>43525</v>
      </c>
      <c r="G18" s="282" t="s">
        <v>2843</v>
      </c>
    </row>
    <row r="19" spans="1:12" x14ac:dyDescent="0.25">
      <c r="A19" s="285">
        <v>18</v>
      </c>
      <c r="B19" s="51" t="s">
        <v>3305</v>
      </c>
      <c r="C19" s="123">
        <v>321</v>
      </c>
      <c r="D19" s="123" t="s">
        <v>3299</v>
      </c>
      <c r="E19" s="123">
        <v>74</v>
      </c>
      <c r="F19" s="124">
        <v>43542</v>
      </c>
      <c r="G19" s="123" t="s">
        <v>2950</v>
      </c>
    </row>
    <row r="20" spans="1:12" x14ac:dyDescent="0.25">
      <c r="A20" s="286">
        <v>19</v>
      </c>
      <c r="B20" s="65" t="s">
        <v>3309</v>
      </c>
      <c r="C20" s="287" t="s">
        <v>1396</v>
      </c>
      <c r="D20" s="287" t="s">
        <v>3310</v>
      </c>
      <c r="E20" s="287">
        <v>80</v>
      </c>
      <c r="F20" s="288">
        <v>43556</v>
      </c>
      <c r="G20" s="289" t="s">
        <v>2843</v>
      </c>
    </row>
    <row r="21" spans="1:12" x14ac:dyDescent="0.25">
      <c r="A21" s="285">
        <v>20</v>
      </c>
      <c r="B21" s="51" t="s">
        <v>3320</v>
      </c>
      <c r="C21" s="123">
        <v>21</v>
      </c>
      <c r="D21" s="123" t="s">
        <v>3299</v>
      </c>
      <c r="E21" s="123">
        <v>90</v>
      </c>
      <c r="F21" s="124">
        <v>43572</v>
      </c>
      <c r="G21" s="123" t="s">
        <v>2950</v>
      </c>
    </row>
    <row r="22" spans="1:12" x14ac:dyDescent="0.25">
      <c r="A22" s="285">
        <v>21</v>
      </c>
      <c r="B22" s="51" t="s">
        <v>1281</v>
      </c>
      <c r="C22" s="123">
        <v>831</v>
      </c>
      <c r="D22" s="123" t="s">
        <v>3323</v>
      </c>
      <c r="E22" s="123">
        <v>93</v>
      </c>
      <c r="F22" s="124">
        <v>43577</v>
      </c>
      <c r="G22" s="123" t="s">
        <v>2950</v>
      </c>
    </row>
    <row r="23" spans="1:12" x14ac:dyDescent="0.25">
      <c r="A23" s="285">
        <v>22</v>
      </c>
      <c r="B23" s="51" t="s">
        <v>887</v>
      </c>
      <c r="C23" s="123">
        <v>741</v>
      </c>
      <c r="D23" s="123" t="s">
        <v>3299</v>
      </c>
      <c r="E23" s="123">
        <v>95</v>
      </c>
      <c r="F23" s="124">
        <v>43581</v>
      </c>
      <c r="G23" s="123" t="s">
        <v>2950</v>
      </c>
    </row>
    <row r="24" spans="1:12" x14ac:dyDescent="0.25">
      <c r="A24" s="285">
        <v>23</v>
      </c>
      <c r="B24" s="51" t="s">
        <v>205</v>
      </c>
      <c r="C24" s="123">
        <v>131</v>
      </c>
      <c r="D24" s="123" t="s">
        <v>3299</v>
      </c>
      <c r="E24" s="123">
        <v>99</v>
      </c>
      <c r="F24" s="124">
        <v>43226</v>
      </c>
      <c r="G24" s="123" t="s">
        <v>2950</v>
      </c>
    </row>
    <row r="25" spans="1:12" x14ac:dyDescent="0.25">
      <c r="A25" s="285">
        <v>24</v>
      </c>
      <c r="B25" s="51" t="s">
        <v>3329</v>
      </c>
      <c r="C25" s="123">
        <v>821</v>
      </c>
      <c r="D25" s="123" t="s">
        <v>3299</v>
      </c>
      <c r="E25" s="123">
        <v>100</v>
      </c>
      <c r="F25" s="124">
        <v>43591</v>
      </c>
      <c r="G25" s="123" t="s">
        <v>2950</v>
      </c>
    </row>
    <row r="26" spans="1:12" x14ac:dyDescent="0.25">
      <c r="A26" s="285">
        <v>25</v>
      </c>
      <c r="B26" s="51" t="s">
        <v>581</v>
      </c>
      <c r="C26" s="123">
        <v>732</v>
      </c>
      <c r="D26" s="123" t="s">
        <v>3299</v>
      </c>
      <c r="E26" s="123">
        <v>102</v>
      </c>
      <c r="F26" s="124">
        <v>43598</v>
      </c>
      <c r="G26" s="123" t="s">
        <v>2950</v>
      </c>
    </row>
    <row r="27" spans="1:12" x14ac:dyDescent="0.25">
      <c r="A27" s="285">
        <v>26</v>
      </c>
      <c r="B27" s="51" t="s">
        <v>327</v>
      </c>
      <c r="C27" s="123">
        <v>931</v>
      </c>
      <c r="D27" s="123" t="s">
        <v>3299</v>
      </c>
      <c r="E27" s="123">
        <v>104</v>
      </c>
      <c r="F27" s="124">
        <v>43600</v>
      </c>
      <c r="G27" s="123" t="s">
        <v>2950</v>
      </c>
    </row>
    <row r="28" spans="1:12" x14ac:dyDescent="0.25">
      <c r="A28" s="285">
        <v>27</v>
      </c>
      <c r="B28" s="51" t="s">
        <v>498</v>
      </c>
      <c r="C28" s="123">
        <v>541</v>
      </c>
      <c r="D28" s="123" t="s">
        <v>3299</v>
      </c>
      <c r="E28" s="123">
        <v>106</v>
      </c>
      <c r="F28" s="124">
        <v>43600</v>
      </c>
      <c r="G28" s="123" t="s">
        <v>2950</v>
      </c>
    </row>
    <row r="29" spans="1:12" x14ac:dyDescent="0.25">
      <c r="A29" s="285">
        <v>28</v>
      </c>
      <c r="B29" s="51" t="s">
        <v>3340</v>
      </c>
      <c r="C29" s="123">
        <v>521</v>
      </c>
      <c r="D29" s="123" t="s">
        <v>3299</v>
      </c>
      <c r="E29" s="123">
        <v>119</v>
      </c>
      <c r="F29" s="124">
        <v>43613</v>
      </c>
      <c r="G29" s="123" t="s">
        <v>2950</v>
      </c>
    </row>
    <row r="30" spans="1:12" x14ac:dyDescent="0.25">
      <c r="A30" s="286">
        <v>29</v>
      </c>
      <c r="B30" s="65" t="s">
        <v>1323</v>
      </c>
      <c r="C30" s="287" t="s">
        <v>1305</v>
      </c>
      <c r="D30" s="287" t="s">
        <v>3353</v>
      </c>
      <c r="E30" s="287">
        <v>135</v>
      </c>
      <c r="F30" s="288">
        <v>43636</v>
      </c>
      <c r="G30" s="289" t="s">
        <v>2843</v>
      </c>
    </row>
    <row r="31" spans="1:12" x14ac:dyDescent="0.25">
      <c r="A31" s="285">
        <v>30</v>
      </c>
      <c r="B31" s="8" t="s">
        <v>3355</v>
      </c>
      <c r="C31" s="290" t="s">
        <v>3356</v>
      </c>
      <c r="D31" s="123" t="s">
        <v>3357</v>
      </c>
      <c r="E31" s="123">
        <v>280</v>
      </c>
      <c r="F31" s="124">
        <v>43374</v>
      </c>
      <c r="G31" s="123" t="s">
        <v>2950</v>
      </c>
      <c r="H31" s="252"/>
      <c r="I31" s="252"/>
      <c r="J31" s="295" t="s">
        <v>3614</v>
      </c>
      <c r="K31" s="252"/>
      <c r="L31" s="252"/>
    </row>
    <row r="32" spans="1:12" x14ac:dyDescent="0.25">
      <c r="A32" s="285">
        <v>31</v>
      </c>
      <c r="B32" s="51" t="s">
        <v>3498</v>
      </c>
      <c r="C32" s="123">
        <v>721</v>
      </c>
      <c r="D32" s="123" t="s">
        <v>3499</v>
      </c>
      <c r="E32" s="123">
        <v>201</v>
      </c>
      <c r="F32" s="124">
        <v>43710</v>
      </c>
      <c r="G32" s="123" t="s">
        <v>2950</v>
      </c>
    </row>
    <row r="33" spans="1:7" x14ac:dyDescent="0.25">
      <c r="A33" s="285">
        <v>32</v>
      </c>
      <c r="B33" s="51" t="s">
        <v>3501</v>
      </c>
      <c r="C33" s="123" t="s">
        <v>3502</v>
      </c>
      <c r="D33" s="123" t="s">
        <v>3503</v>
      </c>
      <c r="E33" s="123">
        <v>215</v>
      </c>
      <c r="F33" s="124">
        <v>43710</v>
      </c>
      <c r="G33" s="123" t="s">
        <v>2950</v>
      </c>
    </row>
    <row r="34" spans="1:7" x14ac:dyDescent="0.25">
      <c r="A34" s="294">
        <v>33</v>
      </c>
      <c r="B34" s="59" t="s">
        <v>3585</v>
      </c>
      <c r="C34" s="85">
        <v>331</v>
      </c>
      <c r="D34" s="123" t="s">
        <v>3499</v>
      </c>
      <c r="E34" s="122">
        <v>258</v>
      </c>
      <c r="F34" s="9">
        <v>43727</v>
      </c>
      <c r="G34" s="85" t="s">
        <v>2950</v>
      </c>
    </row>
    <row r="35" spans="1:7" x14ac:dyDescent="0.25">
      <c r="A35" s="5">
        <v>34</v>
      </c>
      <c r="B35" s="6" t="s">
        <v>3590</v>
      </c>
      <c r="C35" s="86">
        <v>422</v>
      </c>
      <c r="D35" s="86" t="s">
        <v>3499</v>
      </c>
      <c r="E35" s="86">
        <v>259</v>
      </c>
      <c r="F35" s="87">
        <v>43728</v>
      </c>
      <c r="G35" s="140" t="s">
        <v>2843</v>
      </c>
    </row>
    <row r="36" spans="1:7" x14ac:dyDescent="0.25">
      <c r="A36" s="6">
        <v>35</v>
      </c>
      <c r="B36" s="6" t="s">
        <v>3634</v>
      </c>
      <c r="C36" s="123">
        <v>121</v>
      </c>
      <c r="D36" s="123" t="s">
        <v>3635</v>
      </c>
      <c r="E36" s="123">
        <v>292</v>
      </c>
      <c r="F36" s="124">
        <v>43746</v>
      </c>
      <c r="G36" s="126" t="s">
        <v>2843</v>
      </c>
    </row>
    <row r="37" spans="1:7" x14ac:dyDescent="0.25">
      <c r="A37" s="285">
        <v>36</v>
      </c>
      <c r="B37" s="57" t="s">
        <v>3647</v>
      </c>
      <c r="C37" s="123">
        <v>741</v>
      </c>
      <c r="D37" s="123" t="s">
        <v>3648</v>
      </c>
      <c r="E37" s="123">
        <v>302</v>
      </c>
      <c r="F37" s="124">
        <v>43748</v>
      </c>
      <c r="G37" s="123" t="s">
        <v>2950</v>
      </c>
    </row>
    <row r="38" spans="1:7" x14ac:dyDescent="0.25">
      <c r="A38" s="285">
        <v>37</v>
      </c>
      <c r="B38" s="51" t="s">
        <v>3711</v>
      </c>
      <c r="C38" s="123">
        <v>931</v>
      </c>
      <c r="D38" s="123" t="s">
        <v>3499</v>
      </c>
      <c r="E38" s="123">
        <v>350</v>
      </c>
      <c r="F38" s="124">
        <v>43770</v>
      </c>
      <c r="G38" s="123" t="s">
        <v>2950</v>
      </c>
    </row>
    <row r="39" spans="1:7" x14ac:dyDescent="0.25">
      <c r="A39" s="6">
        <v>38</v>
      </c>
      <c r="B39" s="6" t="s">
        <v>2259</v>
      </c>
      <c r="C39" s="123">
        <v>131</v>
      </c>
      <c r="D39" s="123" t="s">
        <v>3701</v>
      </c>
      <c r="E39" s="123">
        <v>329</v>
      </c>
      <c r="F39" s="124">
        <v>43763</v>
      </c>
      <c r="G39" s="123" t="s">
        <v>2950</v>
      </c>
    </row>
    <row r="40" spans="1:7" x14ac:dyDescent="0.25">
      <c r="A40" s="6">
        <v>39</v>
      </c>
      <c r="B40" s="6" t="s">
        <v>2267</v>
      </c>
      <c r="C40" s="123">
        <v>131</v>
      </c>
      <c r="D40" s="123" t="s">
        <v>3700</v>
      </c>
      <c r="E40" s="123">
        <v>340</v>
      </c>
      <c r="F40" s="124">
        <v>43767</v>
      </c>
      <c r="G40" s="123" t="s">
        <v>2950</v>
      </c>
    </row>
    <row r="41" spans="1:7" x14ac:dyDescent="0.25">
      <c r="A41" s="6">
        <v>40</v>
      </c>
      <c r="B41" s="6" t="s">
        <v>3718</v>
      </c>
      <c r="C41" s="123" t="s">
        <v>3719</v>
      </c>
      <c r="D41" s="123" t="s">
        <v>3499</v>
      </c>
      <c r="E41" s="123">
        <v>356</v>
      </c>
      <c r="F41" s="124">
        <v>43775</v>
      </c>
      <c r="G41" s="141" t="s">
        <v>2843</v>
      </c>
    </row>
    <row r="42" spans="1:7" x14ac:dyDescent="0.25">
      <c r="A42" s="6">
        <v>41</v>
      </c>
      <c r="B42" s="6" t="s">
        <v>200</v>
      </c>
      <c r="C42" s="123">
        <v>141</v>
      </c>
      <c r="D42" s="123" t="s">
        <v>3747</v>
      </c>
      <c r="E42" s="123">
        <v>389</v>
      </c>
      <c r="F42" s="124">
        <v>43791</v>
      </c>
      <c r="G42" s="123" t="s">
        <v>2950</v>
      </c>
    </row>
    <row r="43" spans="1:7" x14ac:dyDescent="0.25">
      <c r="A43" s="6">
        <v>42</v>
      </c>
      <c r="B43" s="6" t="s">
        <v>3749</v>
      </c>
      <c r="C43" s="123">
        <v>931</v>
      </c>
      <c r="D43" s="123" t="s">
        <v>3499</v>
      </c>
      <c r="E43" s="123">
        <v>390</v>
      </c>
      <c r="F43" s="124">
        <v>43791</v>
      </c>
      <c r="G43" s="123" t="s">
        <v>2950</v>
      </c>
    </row>
    <row r="44" spans="1:7" x14ac:dyDescent="0.25">
      <c r="A44" s="95">
        <v>43</v>
      </c>
      <c r="B44" s="104" t="s">
        <v>3759</v>
      </c>
      <c r="C44" s="95" t="s">
        <v>2521</v>
      </c>
      <c r="D44" s="181" t="s">
        <v>3760</v>
      </c>
      <c r="E44" s="181">
        <v>398</v>
      </c>
      <c r="F44" s="297">
        <v>43795</v>
      </c>
      <c r="G44" s="242" t="s">
        <v>2843</v>
      </c>
    </row>
    <row r="45" spans="1:7" x14ac:dyDescent="0.25">
      <c r="A45" s="5">
        <v>44</v>
      </c>
      <c r="B45" s="6" t="s">
        <v>3766</v>
      </c>
      <c r="C45" s="86">
        <v>431</v>
      </c>
      <c r="D45" s="86" t="s">
        <v>3499</v>
      </c>
      <c r="E45" s="86">
        <v>405</v>
      </c>
      <c r="F45" s="87">
        <v>43797</v>
      </c>
      <c r="G45" s="86" t="s">
        <v>2950</v>
      </c>
    </row>
    <row r="46" spans="1:7" x14ac:dyDescent="0.25">
      <c r="A46" s="5"/>
      <c r="B46" s="5"/>
      <c r="C46" s="5"/>
      <c r="D46" s="5"/>
      <c r="E46" s="5"/>
      <c r="F46" s="5"/>
      <c r="G46" s="5"/>
    </row>
    <row r="47" spans="1:7" x14ac:dyDescent="0.25">
      <c r="A47" s="5"/>
      <c r="B47" s="5"/>
      <c r="C47" s="5"/>
      <c r="D47" s="5"/>
      <c r="E47" s="5"/>
      <c r="F47" s="5"/>
      <c r="G47" s="5"/>
    </row>
    <row r="48" spans="1:7" x14ac:dyDescent="0.25">
      <c r="A48" s="5"/>
      <c r="B48" s="5"/>
      <c r="C48" s="5"/>
      <c r="D48" s="5"/>
      <c r="E48" s="5"/>
      <c r="F48" s="5"/>
      <c r="G48" s="5"/>
    </row>
    <row r="49" spans="1:7" x14ac:dyDescent="0.25">
      <c r="A49" s="5"/>
      <c r="B49" s="5"/>
      <c r="C49" s="5"/>
      <c r="D49" s="5"/>
      <c r="E49" s="5"/>
      <c r="F49" s="5"/>
      <c r="G49" s="5"/>
    </row>
    <row r="50" spans="1:7" x14ac:dyDescent="0.25">
      <c r="A50" s="5"/>
      <c r="B50" s="5"/>
      <c r="C50" s="5"/>
      <c r="D50" s="5"/>
      <c r="E50" s="5"/>
      <c r="F50" s="5"/>
      <c r="G50" s="5"/>
    </row>
    <row r="51" spans="1:7" x14ac:dyDescent="0.25">
      <c r="A51" s="5"/>
      <c r="B51" s="5"/>
      <c r="C51" s="5"/>
      <c r="D51" s="5"/>
      <c r="E51" s="5"/>
      <c r="F51" s="5"/>
      <c r="G51" s="5"/>
    </row>
    <row r="52" spans="1:7" x14ac:dyDescent="0.25">
      <c r="A52" s="5"/>
      <c r="B52" s="5"/>
      <c r="C52" s="5"/>
      <c r="D52" s="5"/>
      <c r="E52" s="5"/>
      <c r="F52" s="5"/>
      <c r="G52" s="5"/>
    </row>
    <row r="53" spans="1:7" x14ac:dyDescent="0.25">
      <c r="A53" s="5"/>
      <c r="B53" s="5"/>
      <c r="C53" s="5"/>
      <c r="D53" s="5"/>
      <c r="E53" s="5"/>
      <c r="F53" s="5"/>
      <c r="G53" s="5"/>
    </row>
    <row r="54" spans="1:7" x14ac:dyDescent="0.25">
      <c r="A54" s="5"/>
      <c r="B54" s="5"/>
      <c r="C54" s="5"/>
      <c r="D54" s="5"/>
      <c r="E54" s="5"/>
      <c r="F54" s="5"/>
      <c r="G54" s="5"/>
    </row>
    <row r="55" spans="1:7" x14ac:dyDescent="0.25">
      <c r="A55" s="5"/>
      <c r="B55" s="5"/>
      <c r="C55" s="5"/>
      <c r="D55" s="5"/>
      <c r="E55" s="5"/>
      <c r="F55" s="5"/>
      <c r="G55" s="5"/>
    </row>
    <row r="56" spans="1:7" x14ac:dyDescent="0.25">
      <c r="A56" s="5"/>
      <c r="B56" s="5"/>
      <c r="C56" s="5"/>
      <c r="D56" s="5"/>
      <c r="E56" s="5"/>
      <c r="F56" s="5"/>
      <c r="G56" s="5"/>
    </row>
    <row r="57" spans="1:7" x14ac:dyDescent="0.25">
      <c r="A57" s="5"/>
      <c r="B57" s="5"/>
      <c r="C57" s="5"/>
      <c r="D57" s="5"/>
      <c r="E57" s="5"/>
      <c r="F57" s="5"/>
      <c r="G57" s="5"/>
    </row>
  </sheetData>
  <pageMargins left="0.7" right="0.7" top="0.75" bottom="0.75" header="0.3" footer="0.3"/>
  <pageSetup paperSize="9" scale="41" fitToHeight="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X304"/>
  <sheetViews>
    <sheetView zoomScaleNormal="100" workbookViewId="0">
      <pane ySplit="1" topLeftCell="A139" activePane="bottomLeft" state="frozen"/>
      <selection pane="bottomLeft" activeCell="E5" sqref="E5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5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339</v>
      </c>
      <c r="G3" s="24">
        <f>C5+C12+C23+C31+C36+C41+C46+C80+C91+C92+C101+C102+C110+C116+C51+C58+C65+C72</f>
        <v>306</v>
      </c>
      <c r="H3" s="24">
        <f>C6+C15+C26+C32+C37+C42+C47+C52+C81+C94+C95+C103+C111+C118+C104+C59+C66+C73</f>
        <v>292</v>
      </c>
      <c r="I3" s="24">
        <f>C7+C33+C38+C43+C48+C53+C82+C96+C105+C112+C121+C122+C97+C60+C67+C74</f>
        <v>170</v>
      </c>
      <c r="J3" s="170">
        <f>F3+G3+H3+I3</f>
        <v>1107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24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22</v>
      </c>
      <c r="D6" s="271">
        <v>4</v>
      </c>
      <c r="E6" s="5"/>
      <c r="F6" s="94">
        <f>SUM(B3+B9+B10+B11+B20+B21+B22+B30+B35+B40+B45+B50+B56+B57+B64+B71+B78+B79+B88+B89+B90+B99+B100+B108+B109+B113+B114)</f>
        <v>225</v>
      </c>
      <c r="G6" s="5">
        <f>B5+B12+B13+B14+B23+B24+B25+B31+B36+B41+B46+B51+B80+B91+B92+B93+B101+B110+B116+B117+B102+B58+B65+B72</f>
        <v>139</v>
      </c>
      <c r="H6" s="5">
        <f>B6+B15+B16+B17+B26+B27+B28+B32+B37+B42+B47+B52+B81+B94+B95+B103+B104+B111+B118+B119+B59+B66+B73</f>
        <v>46</v>
      </c>
      <c r="I6" s="5">
        <f>B7+B33+B38+B43+B48+B53+B82+B96+B105+B106+B112+B121+B122+B123+B60+B67+B74</f>
        <v>17</v>
      </c>
      <c r="J6" s="94">
        <f>SUM(F6+G6+H6+I6)</f>
        <v>427</v>
      </c>
    </row>
    <row r="7" spans="1:15" x14ac:dyDescent="0.25">
      <c r="A7" s="5">
        <v>141</v>
      </c>
      <c r="B7" s="271">
        <v>0</v>
      </c>
      <c r="C7" s="271">
        <v>16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4</v>
      </c>
      <c r="C9" s="271">
        <v>25</v>
      </c>
      <c r="D9" s="271"/>
      <c r="E9" s="5"/>
      <c r="F9" s="94">
        <f>D3+D9+D10+D11+D20+D21+D22+D30+D35+D40+D45+D50+D78+D88+D89+D90+D99+D100+D108+D109+D113+D114+D56+D64+D71+D57</f>
        <v>5</v>
      </c>
      <c r="G9" s="5">
        <f>D5+D12+D13+D14+D23+D24+D31+D36+D41+D46+D51+D80+D91+D92+D93+D101+D102+D110+D116+D117+D58+D65+D72</f>
        <v>12</v>
      </c>
      <c r="H9" s="5">
        <f>D6+D15+D16+D17+D26+D27+D28+D32+D37+D42+D47+D52+D81+D94+D95+D103+D104+D111+D118+D119+D59+D66+D73</f>
        <v>21</v>
      </c>
      <c r="I9" s="5">
        <f>D7+D33+D38+D43+D48+D53+D82+D96+D105+D106+D112+D121+D122+D123+D60+D67+D74</f>
        <v>5</v>
      </c>
      <c r="J9" s="94">
        <f>SUM(F9+G9+H9+I9)</f>
        <v>43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1577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569</v>
      </c>
      <c r="G15" s="5">
        <f>SUM(G3+G6+G9)</f>
        <v>457</v>
      </c>
      <c r="H15" s="5">
        <f>SUM(H3+H6+H9)</f>
        <v>359</v>
      </c>
      <c r="I15" s="5">
        <f>SUM(I3+I6+I9)</f>
        <v>192</v>
      </c>
      <c r="J15" s="94">
        <f>SUM(F15+G15+H15+I15)</f>
        <v>1577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28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25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26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24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1</v>
      </c>
      <c r="C31" s="271">
        <v>23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19</v>
      </c>
      <c r="D36" s="271">
        <v>1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14</v>
      </c>
      <c r="D38" s="275">
        <v>1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3</v>
      </c>
      <c r="C41" s="275">
        <v>25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4</v>
      </c>
      <c r="C42" s="275">
        <v>14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25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3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30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/>
    </row>
    <row r="64" spans="1:19" x14ac:dyDescent="0.25">
      <c r="A64" s="5" t="s">
        <v>3391</v>
      </c>
      <c r="B64" s="271">
        <v>17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14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21</v>
      </c>
      <c r="D80" s="271">
        <v>2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21</v>
      </c>
      <c r="D81" s="271">
        <v>1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4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21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22</v>
      </c>
      <c r="D95" s="271">
        <v>2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19</v>
      </c>
      <c r="D96" s="271">
        <v>2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4</v>
      </c>
      <c r="C99" s="271">
        <v>25</v>
      </c>
      <c r="D99" s="271">
        <v>2</v>
      </c>
      <c r="E99" s="5" t="s">
        <v>3297</v>
      </c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2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27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22</v>
      </c>
      <c r="D104" s="271">
        <v>1</v>
      </c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19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24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23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4</v>
      </c>
      <c r="C110" s="271">
        <v>24</v>
      </c>
      <c r="D110" s="163">
        <v>0</v>
      </c>
      <c r="E110" s="255"/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21</v>
      </c>
      <c r="D111" s="271">
        <v>3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0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4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29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23</v>
      </c>
      <c r="D116" s="271">
        <v>2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31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25</v>
      </c>
      <c r="D118" s="271">
        <v>2</v>
      </c>
      <c r="E118" s="135" t="s">
        <v>2649</v>
      </c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22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15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427</v>
      </c>
      <c r="C125" s="176">
        <f>SUM(C3:C124)</f>
        <v>1107</v>
      </c>
      <c r="D125" s="176">
        <f>SUM(D3:D124)</f>
        <v>43</v>
      </c>
      <c r="E125" s="165"/>
      <c r="F125" s="176"/>
      <c r="G125" s="165"/>
      <c r="H125" s="165"/>
      <c r="I125" s="165"/>
      <c r="J125" s="176">
        <f>B125+C125+D125</f>
        <v>1577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22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26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22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10</v>
      </c>
      <c r="C143" s="278"/>
      <c r="D143" s="165">
        <v>0</v>
      </c>
      <c r="F143" s="165">
        <f>SUM(C138+C158+C166)</f>
        <v>45</v>
      </c>
      <c r="G143" s="165">
        <f>SUM(C142+C159)</f>
        <v>30</v>
      </c>
      <c r="H143" s="165">
        <f>SUM(C145+C162)</f>
        <v>30</v>
      </c>
      <c r="I143" s="165">
        <f>SUM(C147)</f>
        <v>15</v>
      </c>
      <c r="J143" s="176">
        <f>F143+G143+H143+I143</f>
        <v>120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30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SUM(B139+B140+B141+B158+B166+B167)</f>
        <v>97</v>
      </c>
      <c r="G145" s="165">
        <f>SUM(B142+B143+B144+B160+B159+B161+B168+B169)</f>
        <v>80</v>
      </c>
      <c r="H145" s="165">
        <f>SUM(B145+B146+B162+B170)</f>
        <v>46</v>
      </c>
      <c r="I145" s="165">
        <f>SUM(B148+B171)</f>
        <v>53</v>
      </c>
      <c r="J145" s="176">
        <f>F145+G145+H145+I145</f>
        <v>276</v>
      </c>
      <c r="K145" s="174"/>
      <c r="L145" s="166"/>
    </row>
    <row r="146" spans="1:12" ht="15.75" thickBot="1" x14ac:dyDescent="0.3">
      <c r="A146" s="172" t="s">
        <v>2521</v>
      </c>
      <c r="B146" s="278">
        <v>28</v>
      </c>
      <c r="C146" s="278"/>
      <c r="D146" s="165">
        <v>2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0</v>
      </c>
      <c r="G147" s="165">
        <f>SUM(D142+D143+D144+D159+D160+D161+D168+D169)</f>
        <v>0</v>
      </c>
      <c r="H147" s="165">
        <f>SUM(D145+D146+D162+D170)</f>
        <v>3</v>
      </c>
      <c r="I147" s="165">
        <f>D150+D151+D152+D172</f>
        <v>0</v>
      </c>
      <c r="J147" s="176">
        <f>F147+G147+H147+I147</f>
        <v>3</v>
      </c>
      <c r="K147" s="174"/>
      <c r="L147" s="166"/>
    </row>
    <row r="148" spans="1:12" x14ac:dyDescent="0.25">
      <c r="A148" s="96" t="s">
        <v>1396</v>
      </c>
      <c r="B148" s="163">
        <v>27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142</v>
      </c>
      <c r="G149" s="96">
        <f>G143+G145+G147</f>
        <v>110</v>
      </c>
      <c r="H149" s="96">
        <f>H143+H145+H147</f>
        <v>79</v>
      </c>
      <c r="I149" s="96">
        <f>I143+I145+I147</f>
        <v>68</v>
      </c>
      <c r="J149" s="167">
        <f>J143+J145+J147</f>
        <v>399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167">
        <f>SUM(F149+G149+H149+I149)</f>
        <v>399</v>
      </c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4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15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3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7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16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11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24</v>
      </c>
      <c r="C169" s="163"/>
      <c r="D169" s="96"/>
      <c r="E169" s="96"/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15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276</v>
      </c>
      <c r="C175" s="179">
        <f>SUM(C136:C174)</f>
        <v>120</v>
      </c>
      <c r="D175" s="179">
        <f>SUM(D136:D174)</f>
        <v>3</v>
      </c>
      <c r="E175" s="292" t="s">
        <v>3457</v>
      </c>
      <c r="F175" s="179"/>
      <c r="G175" s="179"/>
      <c r="H175" s="179"/>
      <c r="I175" s="179"/>
      <c r="J175" s="179">
        <f>B175+C175+D175</f>
        <v>399</v>
      </c>
    </row>
    <row r="176" spans="1:14" ht="15.75" thickTop="1" x14ac:dyDescent="0.25">
      <c r="A176" s="24" t="s">
        <v>1802</v>
      </c>
      <c r="B176" s="24">
        <f>B175+B125</f>
        <v>703</v>
      </c>
      <c r="C176" s="24">
        <f>C125+C175</f>
        <v>1227</v>
      </c>
      <c r="D176" s="24">
        <f>D125+D175</f>
        <v>46</v>
      </c>
      <c r="E176" s="24"/>
      <c r="F176" s="24"/>
      <c r="G176" s="24"/>
      <c r="H176" s="24"/>
      <c r="I176" s="24"/>
      <c r="J176" s="24">
        <f>J175+J125</f>
        <v>1976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3792</v>
      </c>
      <c r="E182" t="s">
        <v>3734</v>
      </c>
      <c r="K182" s="253" t="s">
        <v>3788</v>
      </c>
      <c r="L182" s="253"/>
      <c r="M182" s="253"/>
      <c r="O182" t="s">
        <v>3592</v>
      </c>
    </row>
    <row r="183" spans="1:17" x14ac:dyDescent="0.25">
      <c r="A183" t="s">
        <v>3793</v>
      </c>
      <c r="E183" t="s">
        <v>3775</v>
      </c>
      <c r="O183" t="s">
        <v>3780</v>
      </c>
    </row>
    <row r="184" spans="1:17" x14ac:dyDescent="0.25">
      <c r="A184" t="s">
        <v>3796</v>
      </c>
      <c r="E184" t="s">
        <v>3779</v>
      </c>
      <c r="O184" t="s">
        <v>3782</v>
      </c>
    </row>
    <row r="185" spans="1:17" x14ac:dyDescent="0.25">
      <c r="A185" t="s">
        <v>3798</v>
      </c>
      <c r="E185" t="s">
        <v>3797</v>
      </c>
      <c r="O185" t="s">
        <v>3783</v>
      </c>
    </row>
    <row r="186" spans="1:17" x14ac:dyDescent="0.25">
      <c r="A186" t="s">
        <v>3800</v>
      </c>
      <c r="O186" s="253" t="s">
        <v>3786</v>
      </c>
      <c r="P186" s="253"/>
      <c r="Q186" s="253"/>
    </row>
    <row r="187" spans="1:17" x14ac:dyDescent="0.25">
      <c r="O187" s="253" t="s">
        <v>3787</v>
      </c>
      <c r="P187" s="253"/>
      <c r="Q187" s="253"/>
    </row>
    <row r="188" spans="1:17" x14ac:dyDescent="0.25">
      <c r="C188" s="252"/>
    </row>
    <row r="189" spans="1:17" x14ac:dyDescent="0.25">
      <c r="E189" s="252"/>
      <c r="O189" s="252"/>
      <c r="P189" s="252"/>
      <c r="Q189" s="252"/>
    </row>
    <row r="190" spans="1:17" x14ac:dyDescent="0.25">
      <c r="O190" s="252"/>
    </row>
    <row r="191" spans="1:17" x14ac:dyDescent="0.25">
      <c r="A191" s="252"/>
    </row>
    <row r="192" spans="1:17" x14ac:dyDescent="0.25">
      <c r="A192" s="252"/>
    </row>
    <row r="193" spans="1:21" ht="16.149999999999999" customHeight="1" x14ac:dyDescent="0.25"/>
    <row r="194" spans="1:21" ht="16.149999999999999" customHeight="1" x14ac:dyDescent="0.25"/>
    <row r="195" spans="1:21" ht="16.149999999999999" customHeight="1" x14ac:dyDescent="0.25"/>
    <row r="200" spans="1:21" x14ac:dyDescent="0.25">
      <c r="A200" s="252"/>
    </row>
    <row r="201" spans="1:21" x14ac:dyDescent="0.25">
      <c r="A201" s="252"/>
    </row>
    <row r="203" spans="1:21" x14ac:dyDescent="0.25">
      <c r="A203" s="251" t="s">
        <v>2572</v>
      </c>
      <c r="E203" s="251" t="s">
        <v>2572</v>
      </c>
      <c r="K203" s="252" t="s">
        <v>2572</v>
      </c>
      <c r="O203" s="252" t="s">
        <v>2572</v>
      </c>
    </row>
    <row r="204" spans="1:21" x14ac:dyDescent="0.25">
      <c r="A204" s="253"/>
      <c r="B204" s="253"/>
      <c r="C204" s="253"/>
      <c r="D204" s="253"/>
      <c r="E204" t="s">
        <v>3772</v>
      </c>
      <c r="O204" t="s">
        <v>3773</v>
      </c>
    </row>
    <row r="205" spans="1:21" x14ac:dyDescent="0.25">
      <c r="B205" s="253"/>
      <c r="C205" s="253"/>
      <c r="O205" t="s">
        <v>3779</v>
      </c>
    </row>
    <row r="206" spans="1:21" x14ac:dyDescent="0.25">
      <c r="B206" s="253"/>
      <c r="C206" s="253"/>
    </row>
    <row r="207" spans="1:21" x14ac:dyDescent="0.25">
      <c r="A207" s="253"/>
      <c r="B207" s="253"/>
      <c r="C207" s="253"/>
      <c r="U207" t="s">
        <v>3158</v>
      </c>
    </row>
    <row r="208" spans="1:21" x14ac:dyDescent="0.25">
      <c r="A208" s="253"/>
      <c r="B208" s="253"/>
      <c r="C208" s="253"/>
    </row>
    <row r="209" spans="1:16" x14ac:dyDescent="0.25">
      <c r="A209" s="277"/>
      <c r="B209" s="253"/>
      <c r="C209" s="253"/>
    </row>
    <row r="210" spans="1:16" x14ac:dyDescent="0.25">
      <c r="A210" s="277"/>
      <c r="B210" s="253"/>
      <c r="C210" s="253"/>
    </row>
    <row r="211" spans="1:16" x14ac:dyDescent="0.25">
      <c r="A211" s="253"/>
      <c r="B211" s="253"/>
      <c r="C211" s="253"/>
      <c r="E211" s="252"/>
    </row>
    <row r="212" spans="1:16" x14ac:dyDescent="0.25">
      <c r="A212" s="253"/>
      <c r="B212" s="253"/>
      <c r="C212" s="253"/>
      <c r="E212" s="252"/>
      <c r="O212" s="252"/>
    </row>
    <row r="213" spans="1:16" x14ac:dyDescent="0.25">
      <c r="A213" s="253"/>
      <c r="B213" s="253"/>
      <c r="C213" s="253"/>
      <c r="D213" s="253"/>
      <c r="O213" s="252"/>
    </row>
    <row r="214" spans="1:16" x14ac:dyDescent="0.25">
      <c r="A214" s="253"/>
      <c r="B214" s="253"/>
      <c r="C214" s="253"/>
      <c r="D214" s="253"/>
      <c r="O214" s="252"/>
    </row>
    <row r="215" spans="1:16" x14ac:dyDescent="0.25">
      <c r="A215" s="253"/>
      <c r="B215" s="253"/>
      <c r="C215" s="253"/>
      <c r="D215" s="253"/>
      <c r="O215" s="252"/>
    </row>
    <row r="216" spans="1:16" x14ac:dyDescent="0.25">
      <c r="A216" s="253"/>
      <c r="B216" s="253"/>
      <c r="C216" s="253"/>
      <c r="D216" s="253"/>
      <c r="F216" s="252"/>
      <c r="O216" s="252"/>
    </row>
    <row r="217" spans="1:16" x14ac:dyDescent="0.25">
      <c r="A217" s="253"/>
      <c r="B217" s="253"/>
      <c r="C217" s="253"/>
      <c r="D217" s="253"/>
    </row>
    <row r="218" spans="1:16" x14ac:dyDescent="0.25">
      <c r="A218" s="253"/>
      <c r="B218" s="253"/>
      <c r="C218" s="253"/>
      <c r="D218" s="253"/>
    </row>
    <row r="219" spans="1:16" x14ac:dyDescent="0.25">
      <c r="A219" s="253"/>
      <c r="B219" s="253"/>
      <c r="C219" s="253"/>
      <c r="D219" s="253"/>
    </row>
    <row r="220" spans="1:16" x14ac:dyDescent="0.25">
      <c r="A220" s="253"/>
      <c r="B220" s="253"/>
      <c r="C220" s="253"/>
      <c r="D220" s="253"/>
      <c r="E220" s="253"/>
    </row>
    <row r="221" spans="1:16" x14ac:dyDescent="0.25">
      <c r="A221" s="253"/>
      <c r="B221" s="253"/>
      <c r="C221" s="253"/>
      <c r="D221" s="253"/>
      <c r="E221" s="253"/>
    </row>
    <row r="222" spans="1:16" x14ac:dyDescent="0.25">
      <c r="A222" s="253"/>
      <c r="B222" s="253"/>
      <c r="C222" s="253"/>
      <c r="D222" s="253"/>
      <c r="E222" s="253"/>
    </row>
    <row r="223" spans="1:16" x14ac:dyDescent="0.25">
      <c r="A223" s="253"/>
      <c r="B223" s="253"/>
      <c r="C223" s="253"/>
      <c r="D223" s="253"/>
      <c r="E223" s="253"/>
    </row>
    <row r="224" spans="1:16" x14ac:dyDescent="0.25">
      <c r="A224" s="253"/>
      <c r="B224" s="253"/>
      <c r="C224" s="253"/>
      <c r="D224" s="253"/>
      <c r="E224" s="253"/>
      <c r="O224" s="253"/>
      <c r="P224" s="253"/>
    </row>
    <row r="225" spans="1:17" x14ac:dyDescent="0.25">
      <c r="A225" s="253"/>
      <c r="B225" s="253"/>
      <c r="C225" s="253"/>
      <c r="D225" s="253"/>
      <c r="E225" s="253"/>
      <c r="O225" s="253"/>
      <c r="P225" s="253"/>
    </row>
    <row r="226" spans="1:17" x14ac:dyDescent="0.25">
      <c r="A226" s="253"/>
      <c r="B226" s="253"/>
      <c r="C226" s="253"/>
      <c r="D226" s="253"/>
      <c r="E226" s="253"/>
    </row>
    <row r="227" spans="1:17" x14ac:dyDescent="0.25">
      <c r="A227" s="253"/>
      <c r="B227" s="253"/>
      <c r="C227" s="253"/>
      <c r="D227" s="253"/>
      <c r="E227" s="253"/>
      <c r="O227" s="252"/>
      <c r="P227" s="252"/>
      <c r="Q227" s="252"/>
    </row>
    <row r="228" spans="1:17" x14ac:dyDescent="0.25">
      <c r="A228" s="253"/>
      <c r="B228" s="253"/>
      <c r="C228" s="253"/>
      <c r="D228" s="253"/>
      <c r="E228" s="253"/>
      <c r="O228" s="252"/>
      <c r="P228" s="252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</row>
    <row r="240" spans="1:17" x14ac:dyDescent="0.25">
      <c r="A240" s="253"/>
      <c r="B240" s="253"/>
      <c r="C240" s="253"/>
      <c r="D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  <c r="E251" s="296"/>
    </row>
    <row r="252" spans="1:5" x14ac:dyDescent="0.25">
      <c r="A252" s="253"/>
      <c r="B252" s="253"/>
      <c r="C252" s="253"/>
      <c r="D252" s="253"/>
      <c r="E252" s="252"/>
    </row>
    <row r="253" spans="1:5" x14ac:dyDescent="0.25">
      <c r="A253" s="253"/>
      <c r="B253" s="253"/>
      <c r="C253" s="253"/>
      <c r="D253" s="253"/>
      <c r="E253" s="252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3"/>
    </row>
    <row r="261" spans="1:17" x14ac:dyDescent="0.25">
      <c r="A261" s="252" t="s">
        <v>2573</v>
      </c>
      <c r="E261" s="252" t="s">
        <v>2573</v>
      </c>
      <c r="K261" s="252" t="s">
        <v>2573</v>
      </c>
      <c r="O261" s="252" t="s">
        <v>2573</v>
      </c>
    </row>
    <row r="262" spans="1:17" x14ac:dyDescent="0.25">
      <c r="A262" t="s">
        <v>3776</v>
      </c>
      <c r="O262" s="252"/>
      <c r="P262" s="253"/>
      <c r="Q262" s="253"/>
    </row>
    <row r="263" spans="1:17" x14ac:dyDescent="0.25">
      <c r="A263" t="s">
        <v>3789</v>
      </c>
      <c r="B263" s="166"/>
      <c r="O263" s="253"/>
      <c r="P263" s="253"/>
      <c r="Q263" s="253"/>
    </row>
    <row r="264" spans="1:17" x14ac:dyDescent="0.25">
      <c r="A264" t="s">
        <v>3794</v>
      </c>
    </row>
    <row r="265" spans="1:17" x14ac:dyDescent="0.25">
      <c r="A265" t="s">
        <v>3799</v>
      </c>
    </row>
    <row r="275" spans="1:15" x14ac:dyDescent="0.25">
      <c r="A275" s="252" t="s">
        <v>2574</v>
      </c>
      <c r="E275" s="252" t="s">
        <v>2574</v>
      </c>
      <c r="K275" s="252" t="s">
        <v>2574</v>
      </c>
      <c r="O275" s="252" t="s">
        <v>2574</v>
      </c>
    </row>
    <row r="276" spans="1:15" x14ac:dyDescent="0.25">
      <c r="K276" t="s">
        <v>3805</v>
      </c>
      <c r="O276" t="s">
        <v>3774</v>
      </c>
    </row>
    <row r="277" spans="1:15" x14ac:dyDescent="0.25">
      <c r="K277" t="s">
        <v>3804</v>
      </c>
      <c r="O277" t="s">
        <v>3781</v>
      </c>
    </row>
    <row r="278" spans="1:15" x14ac:dyDescent="0.25">
      <c r="K278" t="s">
        <v>3807</v>
      </c>
      <c r="O278" t="s">
        <v>3791</v>
      </c>
    </row>
    <row r="279" spans="1:15" x14ac:dyDescent="0.25">
      <c r="A279" s="252"/>
      <c r="B279" s="252"/>
      <c r="C279" s="252"/>
      <c r="D279" s="252"/>
      <c r="E279" s="252"/>
      <c r="K279" t="s">
        <v>3809</v>
      </c>
      <c r="O279" t="s">
        <v>3802</v>
      </c>
    </row>
    <row r="280" spans="1:15" x14ac:dyDescent="0.25">
      <c r="A280" s="253"/>
      <c r="B280" s="253"/>
      <c r="C280" s="253"/>
      <c r="D280" s="253"/>
      <c r="E280" s="253"/>
      <c r="O280" t="s">
        <v>3803</v>
      </c>
    </row>
    <row r="281" spans="1:15" x14ac:dyDescent="0.25">
      <c r="A281" s="253"/>
      <c r="B281" s="253"/>
      <c r="C281" s="253"/>
      <c r="D281" s="253"/>
      <c r="E281" s="253"/>
      <c r="O281" t="s">
        <v>3806</v>
      </c>
    </row>
    <row r="282" spans="1:15" x14ac:dyDescent="0.25">
      <c r="A282" s="253"/>
      <c r="B282" s="253"/>
      <c r="C282" s="253"/>
      <c r="D282" s="253"/>
      <c r="E282" s="253"/>
      <c r="O282" t="s">
        <v>3808</v>
      </c>
    </row>
    <row r="283" spans="1:15" x14ac:dyDescent="0.25">
      <c r="A283" s="253"/>
      <c r="B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94" spans="1:15" x14ac:dyDescent="0.25">
      <c r="A294" s="252" t="s">
        <v>2587</v>
      </c>
      <c r="E294" s="252" t="s">
        <v>2587</v>
      </c>
      <c r="K294" s="252" t="s">
        <v>2587</v>
      </c>
      <c r="O294" s="252" t="s">
        <v>2587</v>
      </c>
    </row>
    <row r="295" spans="1:15" x14ac:dyDescent="0.25">
      <c r="C295" s="253"/>
      <c r="D295" s="253"/>
      <c r="E295" s="253"/>
    </row>
    <row r="296" spans="1:15" x14ac:dyDescent="0.25">
      <c r="B296" s="253"/>
      <c r="C296" s="253"/>
      <c r="D296" s="253"/>
      <c r="E296" s="253"/>
    </row>
    <row r="297" spans="1:15" x14ac:dyDescent="0.25">
      <c r="B297" s="253"/>
      <c r="C297" s="253"/>
      <c r="D297" s="253"/>
      <c r="E297" s="253"/>
    </row>
    <row r="298" spans="1:15" x14ac:dyDescent="0.25">
      <c r="A298" s="252"/>
      <c r="B298" s="253"/>
      <c r="C298" s="253"/>
      <c r="D298" s="253"/>
      <c r="E298" s="253"/>
    </row>
    <row r="299" spans="1:15" x14ac:dyDescent="0.25">
      <c r="A299" s="252"/>
      <c r="B299" s="253"/>
      <c r="C299" s="253"/>
      <c r="D299" s="253"/>
      <c r="E299" s="253"/>
    </row>
    <row r="300" spans="1:15" x14ac:dyDescent="0.25">
      <c r="A300" s="253"/>
      <c r="B300" s="253"/>
      <c r="C300" s="253"/>
      <c r="D300" s="253"/>
      <c r="E300" s="253"/>
    </row>
    <row r="301" spans="1:15" x14ac:dyDescent="0.25">
      <c r="A301" s="253"/>
      <c r="B301" s="253"/>
      <c r="C301" s="253"/>
      <c r="D301" s="253"/>
      <c r="E301" s="253"/>
    </row>
    <row r="302" spans="1:15" x14ac:dyDescent="0.25">
      <c r="A302" s="253"/>
      <c r="B302" s="253"/>
      <c r="C302" s="253"/>
      <c r="D302" s="253"/>
      <c r="E302" s="253"/>
    </row>
    <row r="303" spans="1:15" x14ac:dyDescent="0.25">
      <c r="A303" s="253"/>
      <c r="B303" s="253"/>
    </row>
    <row r="304" spans="1:15" x14ac:dyDescent="0.25">
      <c r="A304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Q55"/>
  <sheetViews>
    <sheetView workbookViewId="0">
      <selection activeCell="A8" sqref="A8:XFD8"/>
    </sheetView>
  </sheetViews>
  <sheetFormatPr defaultRowHeight="15" x14ac:dyDescent="0.25"/>
  <cols>
    <col min="1" max="1" width="6.28515625" customWidth="1"/>
    <col min="2" max="2" width="47.7109375" customWidth="1"/>
    <col min="4" max="4" width="15.28515625" customWidth="1"/>
    <col min="6" max="6" width="11.28515625" customWidth="1"/>
    <col min="7" max="7" width="9.28515625" customWidth="1"/>
    <col min="8" max="8" width="16.28515625" customWidth="1"/>
  </cols>
  <sheetData>
    <row r="1" spans="1:17" x14ac:dyDescent="0.25">
      <c r="A1" s="122" t="s">
        <v>31</v>
      </c>
      <c r="B1" s="122" t="s">
        <v>32</v>
      </c>
      <c r="C1" s="122" t="s">
        <v>33</v>
      </c>
      <c r="D1" s="122" t="s">
        <v>27</v>
      </c>
      <c r="E1" s="122" t="s">
        <v>18</v>
      </c>
      <c r="F1" s="122" t="s">
        <v>34</v>
      </c>
      <c r="G1" s="122"/>
    </row>
    <row r="2" spans="1:17" x14ac:dyDescent="0.25">
      <c r="A2" s="158">
        <v>1</v>
      </c>
      <c r="B2" s="158" t="s">
        <v>3496</v>
      </c>
      <c r="C2" s="225">
        <v>411</v>
      </c>
      <c r="D2" s="36" t="s">
        <v>2592</v>
      </c>
      <c r="E2" s="36">
        <v>244</v>
      </c>
      <c r="F2" s="28">
        <v>43048</v>
      </c>
      <c r="G2" s="225" t="s">
        <v>1846</v>
      </c>
      <c r="H2" t="s">
        <v>3186</v>
      </c>
      <c r="M2" s="252" t="s">
        <v>3497</v>
      </c>
      <c r="N2" s="252"/>
      <c r="O2" s="252"/>
      <c r="P2" s="252"/>
      <c r="Q2" s="252"/>
    </row>
    <row r="3" spans="1:17" x14ac:dyDescent="0.25">
      <c r="A3" s="158">
        <v>2</v>
      </c>
      <c r="B3" s="158" t="s">
        <v>3220</v>
      </c>
      <c r="C3" s="225">
        <v>811</v>
      </c>
      <c r="D3" s="36" t="s">
        <v>2696</v>
      </c>
      <c r="E3" s="36">
        <v>18</v>
      </c>
      <c r="F3" s="28">
        <v>43116</v>
      </c>
      <c r="G3" s="256" t="s">
        <v>1846</v>
      </c>
      <c r="H3" t="s">
        <v>3221</v>
      </c>
    </row>
    <row r="4" spans="1:17" x14ac:dyDescent="0.25">
      <c r="A4" s="158">
        <v>3</v>
      </c>
      <c r="B4" s="158" t="s">
        <v>2701</v>
      </c>
      <c r="C4" s="225">
        <v>31</v>
      </c>
      <c r="D4" s="36" t="s">
        <v>2702</v>
      </c>
      <c r="E4" s="36">
        <v>30</v>
      </c>
      <c r="F4" s="28">
        <v>43136</v>
      </c>
      <c r="G4" s="256" t="s">
        <v>1846</v>
      </c>
      <c r="H4" t="s">
        <v>3250</v>
      </c>
    </row>
    <row r="5" spans="1:17" x14ac:dyDescent="0.25">
      <c r="A5" s="158">
        <v>4</v>
      </c>
      <c r="B5" s="158" t="s">
        <v>2636</v>
      </c>
      <c r="C5" s="225">
        <v>841</v>
      </c>
      <c r="D5" s="36" t="s">
        <v>3239</v>
      </c>
      <c r="E5" s="36">
        <v>29</v>
      </c>
      <c r="F5" s="28">
        <v>43488</v>
      </c>
      <c r="G5" s="256" t="s">
        <v>1846</v>
      </c>
    </row>
    <row r="6" spans="1:17" x14ac:dyDescent="0.25">
      <c r="A6" s="158">
        <v>5</v>
      </c>
      <c r="B6" s="158" t="s">
        <v>3252</v>
      </c>
      <c r="C6" s="225">
        <v>321</v>
      </c>
      <c r="D6" s="36" t="s">
        <v>2730</v>
      </c>
      <c r="E6" s="36">
        <v>54</v>
      </c>
      <c r="F6" s="28">
        <v>43164</v>
      </c>
      <c r="G6" s="256" t="s">
        <v>1846</v>
      </c>
      <c r="H6" t="s">
        <v>3253</v>
      </c>
    </row>
    <row r="7" spans="1:17" x14ac:dyDescent="0.25">
      <c r="A7" s="158">
        <v>6</v>
      </c>
      <c r="B7" s="158" t="s">
        <v>688</v>
      </c>
      <c r="C7" s="225">
        <v>331</v>
      </c>
      <c r="D7" s="36" t="s">
        <v>2803</v>
      </c>
      <c r="E7" s="36">
        <v>96</v>
      </c>
      <c r="F7" s="28">
        <v>43237</v>
      </c>
      <c r="G7" s="234" t="s">
        <v>2194</v>
      </c>
      <c r="H7" t="s">
        <v>3339</v>
      </c>
    </row>
    <row r="8" spans="1:17" x14ac:dyDescent="0.25">
      <c r="A8" s="158">
        <v>7</v>
      </c>
      <c r="B8" s="158" t="s">
        <v>2951</v>
      </c>
      <c r="C8" s="225">
        <v>821</v>
      </c>
      <c r="D8" s="36" t="s">
        <v>2118</v>
      </c>
      <c r="E8" s="36">
        <v>187</v>
      </c>
      <c r="F8" s="28">
        <v>43342</v>
      </c>
      <c r="G8" s="256" t="s">
        <v>2950</v>
      </c>
      <c r="H8" s="252" t="s">
        <v>3500</v>
      </c>
      <c r="I8" s="252"/>
      <c r="J8" s="252"/>
      <c r="K8" s="252"/>
    </row>
    <row r="9" spans="1:17" x14ac:dyDescent="0.25">
      <c r="A9" s="158">
        <v>8</v>
      </c>
      <c r="B9" s="158" t="s">
        <v>280</v>
      </c>
      <c r="C9" s="225">
        <v>531</v>
      </c>
      <c r="D9" s="36" t="s">
        <v>3076</v>
      </c>
      <c r="E9" s="36">
        <v>268</v>
      </c>
      <c r="F9" s="28">
        <v>43369</v>
      </c>
      <c r="G9" s="256" t="s">
        <v>2950</v>
      </c>
      <c r="H9" s="252" t="s">
        <v>3702</v>
      </c>
    </row>
    <row r="10" spans="1:17" x14ac:dyDescent="0.25">
      <c r="A10" s="158">
        <v>9</v>
      </c>
      <c r="B10" s="158" t="s">
        <v>3101</v>
      </c>
      <c r="C10" s="225">
        <v>831</v>
      </c>
      <c r="D10" s="36" t="s">
        <v>3102</v>
      </c>
      <c r="E10" s="36">
        <v>287</v>
      </c>
      <c r="F10" s="28">
        <v>43377</v>
      </c>
      <c r="G10" s="256" t="s">
        <v>2950</v>
      </c>
      <c r="H10" s="252" t="s">
        <v>3591</v>
      </c>
    </row>
    <row r="11" spans="1:17" x14ac:dyDescent="0.25">
      <c r="A11" s="158">
        <v>10</v>
      </c>
      <c r="B11" s="158" t="s">
        <v>3777</v>
      </c>
      <c r="C11" s="225">
        <v>712</v>
      </c>
      <c r="D11" s="36" t="s">
        <v>3140</v>
      </c>
      <c r="E11" s="36">
        <v>320</v>
      </c>
      <c r="F11" s="28">
        <v>43411</v>
      </c>
      <c r="G11" s="234" t="s">
        <v>2843</v>
      </c>
      <c r="H11" s="252" t="s">
        <v>3778</v>
      </c>
    </row>
    <row r="12" spans="1:17" x14ac:dyDescent="0.25">
      <c r="A12" s="158">
        <v>11</v>
      </c>
      <c r="B12" s="158" t="s">
        <v>3194</v>
      </c>
      <c r="C12" s="225">
        <v>732</v>
      </c>
      <c r="D12" s="36" t="s">
        <v>2952</v>
      </c>
      <c r="E12" s="36">
        <v>358</v>
      </c>
      <c r="F12" s="28">
        <v>43434</v>
      </c>
      <c r="G12" s="256" t="s">
        <v>2950</v>
      </c>
    </row>
    <row r="13" spans="1:17" x14ac:dyDescent="0.25">
      <c r="A13" s="158">
        <v>12</v>
      </c>
      <c r="B13" s="158" t="s">
        <v>3784</v>
      </c>
      <c r="C13" s="225">
        <v>422</v>
      </c>
      <c r="D13" s="36" t="s">
        <v>3204</v>
      </c>
      <c r="E13" s="36">
        <v>366</v>
      </c>
      <c r="F13" s="28">
        <v>43448</v>
      </c>
      <c r="G13" s="234" t="s">
        <v>2843</v>
      </c>
      <c r="H13" s="252" t="s">
        <v>3785</v>
      </c>
    </row>
    <row r="14" spans="1:17" x14ac:dyDescent="0.25">
      <c r="A14" s="158">
        <v>13</v>
      </c>
      <c r="B14" s="158" t="s">
        <v>192</v>
      </c>
      <c r="C14" s="225">
        <v>131</v>
      </c>
      <c r="D14" s="36" t="s">
        <v>3214</v>
      </c>
      <c r="E14" s="36">
        <v>376</v>
      </c>
      <c r="F14" s="28">
        <v>43459</v>
      </c>
      <c r="G14" s="225" t="s">
        <v>2950</v>
      </c>
    </row>
    <row r="15" spans="1:17" x14ac:dyDescent="0.25">
      <c r="A15" s="158">
        <v>14</v>
      </c>
      <c r="B15" s="6" t="s">
        <v>3290</v>
      </c>
      <c r="C15" s="122" t="s">
        <v>3291</v>
      </c>
      <c r="D15" s="122" t="s">
        <v>2952</v>
      </c>
      <c r="E15" s="122">
        <v>65</v>
      </c>
      <c r="F15" s="9">
        <v>43523</v>
      </c>
      <c r="G15" s="282" t="s">
        <v>2843</v>
      </c>
      <c r="H15" s="252" t="s">
        <v>3495</v>
      </c>
      <c r="J15" s="252"/>
      <c r="K15" s="252"/>
      <c r="L15" s="252"/>
    </row>
    <row r="16" spans="1:17" x14ac:dyDescent="0.25">
      <c r="A16" s="158">
        <v>15</v>
      </c>
      <c r="B16" s="6" t="s">
        <v>3354</v>
      </c>
      <c r="C16" s="122">
        <v>811</v>
      </c>
      <c r="D16" s="122" t="s">
        <v>3299</v>
      </c>
      <c r="E16" s="122">
        <v>66</v>
      </c>
      <c r="F16" s="283">
        <v>43525</v>
      </c>
      <c r="G16" s="282" t="s">
        <v>2843</v>
      </c>
    </row>
    <row r="17" spans="1:12" x14ac:dyDescent="0.25">
      <c r="A17" s="285">
        <v>16</v>
      </c>
      <c r="B17" s="51" t="s">
        <v>3305</v>
      </c>
      <c r="C17" s="123">
        <v>321</v>
      </c>
      <c r="D17" s="123" t="s">
        <v>3299</v>
      </c>
      <c r="E17" s="123">
        <v>74</v>
      </c>
      <c r="F17" s="124">
        <v>43542</v>
      </c>
      <c r="G17" s="123" t="s">
        <v>2950</v>
      </c>
    </row>
    <row r="18" spans="1:12" x14ac:dyDescent="0.25">
      <c r="A18" s="286">
        <v>17</v>
      </c>
      <c r="B18" s="65" t="s">
        <v>3309</v>
      </c>
      <c r="C18" s="287" t="s">
        <v>1396</v>
      </c>
      <c r="D18" s="287" t="s">
        <v>3310</v>
      </c>
      <c r="E18" s="287">
        <v>80</v>
      </c>
      <c r="F18" s="288">
        <v>43556</v>
      </c>
      <c r="G18" s="289" t="s">
        <v>2843</v>
      </c>
    </row>
    <row r="19" spans="1:12" x14ac:dyDescent="0.25">
      <c r="A19" s="285">
        <v>18</v>
      </c>
      <c r="B19" s="51" t="s">
        <v>3320</v>
      </c>
      <c r="C19" s="123">
        <v>21</v>
      </c>
      <c r="D19" s="123" t="s">
        <v>3299</v>
      </c>
      <c r="E19" s="123">
        <v>90</v>
      </c>
      <c r="F19" s="124">
        <v>43572</v>
      </c>
      <c r="G19" s="123" t="s">
        <v>2950</v>
      </c>
    </row>
    <row r="20" spans="1:12" x14ac:dyDescent="0.25">
      <c r="A20" s="285">
        <v>19</v>
      </c>
      <c r="B20" s="51" t="s">
        <v>1281</v>
      </c>
      <c r="C20" s="123">
        <v>831</v>
      </c>
      <c r="D20" s="123" t="s">
        <v>3323</v>
      </c>
      <c r="E20" s="123">
        <v>93</v>
      </c>
      <c r="F20" s="124">
        <v>43577</v>
      </c>
      <c r="G20" s="123" t="s">
        <v>2950</v>
      </c>
    </row>
    <row r="21" spans="1:12" x14ac:dyDescent="0.25">
      <c r="A21" s="285">
        <v>20</v>
      </c>
      <c r="B21" s="51" t="s">
        <v>887</v>
      </c>
      <c r="C21" s="123">
        <v>741</v>
      </c>
      <c r="D21" s="123" t="s">
        <v>3299</v>
      </c>
      <c r="E21" s="123">
        <v>95</v>
      </c>
      <c r="F21" s="124">
        <v>43581</v>
      </c>
      <c r="G21" s="123" t="s">
        <v>2950</v>
      </c>
    </row>
    <row r="22" spans="1:12" x14ac:dyDescent="0.25">
      <c r="A22" s="285">
        <v>21</v>
      </c>
      <c r="B22" s="51" t="s">
        <v>205</v>
      </c>
      <c r="C22" s="123">
        <v>131</v>
      </c>
      <c r="D22" s="123" t="s">
        <v>3299</v>
      </c>
      <c r="E22" s="123">
        <v>99</v>
      </c>
      <c r="F22" s="124">
        <v>43226</v>
      </c>
      <c r="G22" s="123" t="s">
        <v>2950</v>
      </c>
    </row>
    <row r="23" spans="1:12" x14ac:dyDescent="0.25">
      <c r="A23" s="285">
        <v>22</v>
      </c>
      <c r="B23" s="51" t="s">
        <v>3329</v>
      </c>
      <c r="C23" s="123">
        <v>821</v>
      </c>
      <c r="D23" s="123" t="s">
        <v>3299</v>
      </c>
      <c r="E23" s="123">
        <v>100</v>
      </c>
      <c r="F23" s="124">
        <v>43591</v>
      </c>
      <c r="G23" s="123" t="s">
        <v>2950</v>
      </c>
    </row>
    <row r="24" spans="1:12" x14ac:dyDescent="0.25">
      <c r="A24" s="285">
        <v>23</v>
      </c>
      <c r="B24" s="51" t="s">
        <v>581</v>
      </c>
      <c r="C24" s="123">
        <v>732</v>
      </c>
      <c r="D24" s="123" t="s">
        <v>3299</v>
      </c>
      <c r="E24" s="123">
        <v>102</v>
      </c>
      <c r="F24" s="124">
        <v>43598</v>
      </c>
      <c r="G24" s="123" t="s">
        <v>2950</v>
      </c>
    </row>
    <row r="25" spans="1:12" x14ac:dyDescent="0.25">
      <c r="A25" s="285">
        <v>24</v>
      </c>
      <c r="B25" s="51" t="s">
        <v>327</v>
      </c>
      <c r="C25" s="123">
        <v>931</v>
      </c>
      <c r="D25" s="123" t="s">
        <v>3299</v>
      </c>
      <c r="E25" s="123">
        <v>104</v>
      </c>
      <c r="F25" s="124">
        <v>43600</v>
      </c>
      <c r="G25" s="123" t="s">
        <v>2950</v>
      </c>
    </row>
    <row r="26" spans="1:12" x14ac:dyDescent="0.25">
      <c r="A26" s="285">
        <v>25</v>
      </c>
      <c r="B26" s="51" t="s">
        <v>498</v>
      </c>
      <c r="C26" s="123">
        <v>541</v>
      </c>
      <c r="D26" s="123" t="s">
        <v>3299</v>
      </c>
      <c r="E26" s="123">
        <v>106</v>
      </c>
      <c r="F26" s="124">
        <v>43600</v>
      </c>
      <c r="G26" s="123" t="s">
        <v>2950</v>
      </c>
    </row>
    <row r="27" spans="1:12" x14ac:dyDescent="0.25">
      <c r="A27" s="285">
        <v>26</v>
      </c>
      <c r="B27" s="51" t="s">
        <v>3340</v>
      </c>
      <c r="C27" s="123">
        <v>521</v>
      </c>
      <c r="D27" s="123" t="s">
        <v>3299</v>
      </c>
      <c r="E27" s="123">
        <v>119</v>
      </c>
      <c r="F27" s="124">
        <v>43613</v>
      </c>
      <c r="G27" s="123" t="s">
        <v>2950</v>
      </c>
    </row>
    <row r="28" spans="1:12" x14ac:dyDescent="0.25">
      <c r="A28" s="286">
        <v>27</v>
      </c>
      <c r="B28" s="65" t="s">
        <v>1323</v>
      </c>
      <c r="C28" s="287" t="s">
        <v>1305</v>
      </c>
      <c r="D28" s="287" t="s">
        <v>3353</v>
      </c>
      <c r="E28" s="287">
        <v>135</v>
      </c>
      <c r="F28" s="288">
        <v>43636</v>
      </c>
      <c r="G28" s="289" t="s">
        <v>2843</v>
      </c>
    </row>
    <row r="29" spans="1:12" x14ac:dyDescent="0.25">
      <c r="A29" s="285">
        <v>28</v>
      </c>
      <c r="B29" s="8" t="s">
        <v>3355</v>
      </c>
      <c r="C29" s="290" t="s">
        <v>3356</v>
      </c>
      <c r="D29" s="123" t="s">
        <v>3357</v>
      </c>
      <c r="E29" s="123">
        <v>280</v>
      </c>
      <c r="F29" s="124">
        <v>43374</v>
      </c>
      <c r="G29" s="123" t="s">
        <v>2950</v>
      </c>
      <c r="H29" s="252"/>
      <c r="I29" s="252"/>
      <c r="J29" s="295" t="s">
        <v>3614</v>
      </c>
      <c r="K29" s="252"/>
      <c r="L29" s="252"/>
    </row>
    <row r="30" spans="1:12" x14ac:dyDescent="0.25">
      <c r="A30" s="285">
        <v>29</v>
      </c>
      <c r="B30" s="51" t="s">
        <v>3498</v>
      </c>
      <c r="C30" s="123">
        <v>721</v>
      </c>
      <c r="D30" s="123" t="s">
        <v>3499</v>
      </c>
      <c r="E30" s="123">
        <v>201</v>
      </c>
      <c r="F30" s="124">
        <v>43710</v>
      </c>
      <c r="G30" s="123" t="s">
        <v>2950</v>
      </c>
    </row>
    <row r="31" spans="1:12" x14ac:dyDescent="0.25">
      <c r="A31" s="285">
        <v>30</v>
      </c>
      <c r="B31" s="51" t="s">
        <v>3501</v>
      </c>
      <c r="C31" s="123" t="s">
        <v>3502</v>
      </c>
      <c r="D31" s="123" t="s">
        <v>3503</v>
      </c>
      <c r="E31" s="123">
        <v>215</v>
      </c>
      <c r="F31" s="124">
        <v>43710</v>
      </c>
      <c r="G31" s="123" t="s">
        <v>2950</v>
      </c>
    </row>
    <row r="32" spans="1:12" x14ac:dyDescent="0.25">
      <c r="A32" s="294">
        <v>31</v>
      </c>
      <c r="B32" s="59" t="s">
        <v>3585</v>
      </c>
      <c r="C32" s="85">
        <v>331</v>
      </c>
      <c r="D32" s="123" t="s">
        <v>3499</v>
      </c>
      <c r="E32" s="122">
        <v>258</v>
      </c>
      <c r="F32" s="9">
        <v>43727</v>
      </c>
      <c r="G32" s="85" t="s">
        <v>2950</v>
      </c>
    </row>
    <row r="33" spans="1:7" x14ac:dyDescent="0.25">
      <c r="A33" s="5">
        <v>32</v>
      </c>
      <c r="B33" s="6" t="s">
        <v>3590</v>
      </c>
      <c r="C33" s="86">
        <v>422</v>
      </c>
      <c r="D33" s="86" t="s">
        <v>3499</v>
      </c>
      <c r="E33" s="86">
        <v>259</v>
      </c>
      <c r="F33" s="87">
        <v>43728</v>
      </c>
      <c r="G33" s="140" t="s">
        <v>2843</v>
      </c>
    </row>
    <row r="34" spans="1:7" x14ac:dyDescent="0.25">
      <c r="A34" s="6">
        <v>33</v>
      </c>
      <c r="B34" s="6" t="s">
        <v>3634</v>
      </c>
      <c r="C34" s="123">
        <v>121</v>
      </c>
      <c r="D34" s="123" t="s">
        <v>3635</v>
      </c>
      <c r="E34" s="123">
        <v>292</v>
      </c>
      <c r="F34" s="124">
        <v>43746</v>
      </c>
      <c r="G34" s="126" t="s">
        <v>2843</v>
      </c>
    </row>
    <row r="35" spans="1:7" x14ac:dyDescent="0.25">
      <c r="A35" s="285">
        <v>34</v>
      </c>
      <c r="B35" s="57" t="s">
        <v>3647</v>
      </c>
      <c r="C35" s="123">
        <v>741</v>
      </c>
      <c r="D35" s="123" t="s">
        <v>3648</v>
      </c>
      <c r="E35" s="123">
        <v>302</v>
      </c>
      <c r="F35" s="124">
        <v>43748</v>
      </c>
      <c r="G35" s="123" t="s">
        <v>2950</v>
      </c>
    </row>
    <row r="36" spans="1:7" x14ac:dyDescent="0.25">
      <c r="A36" s="285">
        <v>35</v>
      </c>
      <c r="B36" s="51" t="s">
        <v>3711</v>
      </c>
      <c r="C36" s="123">
        <v>931</v>
      </c>
      <c r="D36" s="123" t="s">
        <v>3499</v>
      </c>
      <c r="E36" s="123">
        <v>350</v>
      </c>
      <c r="F36" s="124">
        <v>43770</v>
      </c>
      <c r="G36" s="123" t="s">
        <v>2950</v>
      </c>
    </row>
    <row r="37" spans="1:7" x14ac:dyDescent="0.25">
      <c r="A37" s="6">
        <v>36</v>
      </c>
      <c r="B37" s="6" t="s">
        <v>2259</v>
      </c>
      <c r="C37" s="123">
        <v>131</v>
      </c>
      <c r="D37" s="123" t="s">
        <v>3701</v>
      </c>
      <c r="E37" s="123">
        <v>329</v>
      </c>
      <c r="F37" s="124">
        <v>43763</v>
      </c>
      <c r="G37" s="123" t="s">
        <v>2950</v>
      </c>
    </row>
    <row r="38" spans="1:7" x14ac:dyDescent="0.25">
      <c r="A38" s="6">
        <v>37</v>
      </c>
      <c r="B38" s="6" t="s">
        <v>2267</v>
      </c>
      <c r="C38" s="123">
        <v>131</v>
      </c>
      <c r="D38" s="123" t="s">
        <v>3700</v>
      </c>
      <c r="E38" s="123">
        <v>340</v>
      </c>
      <c r="F38" s="124">
        <v>43767</v>
      </c>
      <c r="G38" s="123" t="s">
        <v>2950</v>
      </c>
    </row>
    <row r="39" spans="1:7" x14ac:dyDescent="0.25">
      <c r="A39" s="6">
        <v>38</v>
      </c>
      <c r="B39" s="6" t="s">
        <v>3718</v>
      </c>
      <c r="C39" s="123" t="s">
        <v>3719</v>
      </c>
      <c r="D39" s="123" t="s">
        <v>3499</v>
      </c>
      <c r="E39" s="123">
        <v>356</v>
      </c>
      <c r="F39" s="124">
        <v>43775</v>
      </c>
      <c r="G39" s="141" t="s">
        <v>2843</v>
      </c>
    </row>
    <row r="40" spans="1:7" x14ac:dyDescent="0.25">
      <c r="A40" s="6">
        <v>39</v>
      </c>
      <c r="B40" s="6" t="s">
        <v>200</v>
      </c>
      <c r="C40" s="123">
        <v>141</v>
      </c>
      <c r="D40" s="123" t="s">
        <v>3747</v>
      </c>
      <c r="E40" s="123">
        <v>389</v>
      </c>
      <c r="F40" s="124">
        <v>43791</v>
      </c>
      <c r="G40" s="123" t="s">
        <v>2950</v>
      </c>
    </row>
    <row r="41" spans="1:7" x14ac:dyDescent="0.25">
      <c r="A41" s="6">
        <v>40</v>
      </c>
      <c r="B41" s="6" t="s">
        <v>3749</v>
      </c>
      <c r="C41" s="123">
        <v>931</v>
      </c>
      <c r="D41" s="123" t="s">
        <v>3499</v>
      </c>
      <c r="E41" s="123">
        <v>390</v>
      </c>
      <c r="F41" s="124">
        <v>43791</v>
      </c>
      <c r="G41" s="123" t="s">
        <v>2950</v>
      </c>
    </row>
    <row r="42" spans="1:7" x14ac:dyDescent="0.25">
      <c r="A42" s="95">
        <v>41</v>
      </c>
      <c r="B42" s="104" t="s">
        <v>3759</v>
      </c>
      <c r="C42" s="95" t="s">
        <v>2521</v>
      </c>
      <c r="D42" s="181" t="s">
        <v>3760</v>
      </c>
      <c r="E42" s="181">
        <v>398</v>
      </c>
      <c r="F42" s="297">
        <v>43795</v>
      </c>
      <c r="G42" s="242" t="s">
        <v>2843</v>
      </c>
    </row>
    <row r="43" spans="1:7" x14ac:dyDescent="0.25">
      <c r="A43" s="5">
        <v>42</v>
      </c>
      <c r="B43" s="6" t="s">
        <v>3766</v>
      </c>
      <c r="C43" s="86">
        <v>431</v>
      </c>
      <c r="D43" s="86" t="s">
        <v>3499</v>
      </c>
      <c r="E43" s="86">
        <v>405</v>
      </c>
      <c r="F43" s="87">
        <v>43797</v>
      </c>
      <c r="G43" s="86" t="s">
        <v>2950</v>
      </c>
    </row>
    <row r="44" spans="1:7" x14ac:dyDescent="0.25">
      <c r="A44" s="6">
        <v>43</v>
      </c>
      <c r="B44" s="6" t="s">
        <v>927</v>
      </c>
      <c r="C44" s="123" t="s">
        <v>3719</v>
      </c>
      <c r="D44" s="123" t="s">
        <v>3499</v>
      </c>
      <c r="E44" s="123">
        <v>411</v>
      </c>
      <c r="F44" s="124">
        <v>43803</v>
      </c>
      <c r="G44" s="123" t="s">
        <v>2950</v>
      </c>
    </row>
    <row r="45" spans="1:7" x14ac:dyDescent="0.25">
      <c r="A45" s="6">
        <v>44</v>
      </c>
      <c r="B45" s="6" t="s">
        <v>3790</v>
      </c>
      <c r="C45" s="123">
        <v>21</v>
      </c>
      <c r="D45" s="123" t="s">
        <v>3499</v>
      </c>
      <c r="E45" s="123">
        <v>423</v>
      </c>
      <c r="F45" s="9">
        <v>43816</v>
      </c>
      <c r="G45" s="123" t="s">
        <v>2950</v>
      </c>
    </row>
    <row r="46" spans="1:7" x14ac:dyDescent="0.25">
      <c r="A46" s="6">
        <v>45</v>
      </c>
      <c r="B46" s="6" t="s">
        <v>3795</v>
      </c>
      <c r="C46" s="86" t="s">
        <v>3502</v>
      </c>
      <c r="D46" s="123" t="s">
        <v>3499</v>
      </c>
      <c r="E46" s="86">
        <v>427</v>
      </c>
      <c r="F46" s="87">
        <v>43819</v>
      </c>
      <c r="G46" s="86" t="s">
        <v>2950</v>
      </c>
    </row>
    <row r="47" spans="1:7" x14ac:dyDescent="0.25">
      <c r="A47" s="285">
        <v>46</v>
      </c>
      <c r="B47" s="51" t="s">
        <v>3801</v>
      </c>
      <c r="C47" s="123">
        <v>832</v>
      </c>
      <c r="D47" s="123" t="s">
        <v>3499</v>
      </c>
      <c r="E47" s="123">
        <v>430</v>
      </c>
      <c r="F47" s="124">
        <v>43824</v>
      </c>
      <c r="G47" s="123" t="s">
        <v>2950</v>
      </c>
    </row>
    <row r="48" spans="1:7" x14ac:dyDescent="0.25">
      <c r="A48" s="5"/>
      <c r="B48" s="5"/>
      <c r="C48" s="5"/>
      <c r="D48" s="5"/>
      <c r="E48" s="5"/>
      <c r="F48" s="5"/>
      <c r="G48" s="5"/>
    </row>
    <row r="49" spans="1:7" x14ac:dyDescent="0.25">
      <c r="A49" s="5"/>
      <c r="B49" s="5"/>
      <c r="C49" s="5"/>
      <c r="D49" s="5"/>
      <c r="E49" s="5"/>
      <c r="F49" s="5"/>
      <c r="G49" s="5"/>
    </row>
    <row r="50" spans="1:7" x14ac:dyDescent="0.25">
      <c r="A50" s="5"/>
      <c r="B50" s="5"/>
      <c r="C50" s="5"/>
      <c r="D50" s="5"/>
      <c r="E50" s="5"/>
      <c r="F50" s="5"/>
      <c r="G50" s="5"/>
    </row>
    <row r="51" spans="1:7" x14ac:dyDescent="0.25">
      <c r="A51" s="5"/>
      <c r="B51" s="5"/>
      <c r="C51" s="5"/>
      <c r="D51" s="5"/>
      <c r="E51" s="5"/>
      <c r="F51" s="5"/>
      <c r="G51" s="5"/>
    </row>
    <row r="52" spans="1:7" x14ac:dyDescent="0.25">
      <c r="A52" s="5"/>
      <c r="B52" s="5"/>
      <c r="C52" s="5"/>
      <c r="D52" s="5"/>
      <c r="E52" s="5"/>
      <c r="F52" s="5"/>
      <c r="G52" s="5"/>
    </row>
    <row r="53" spans="1:7" x14ac:dyDescent="0.25">
      <c r="A53" s="5"/>
      <c r="B53" s="5"/>
      <c r="C53" s="5"/>
      <c r="D53" s="5"/>
      <c r="E53" s="5"/>
      <c r="F53" s="5"/>
      <c r="G53" s="5"/>
    </row>
    <row r="54" spans="1:7" x14ac:dyDescent="0.25">
      <c r="A54" s="5"/>
      <c r="B54" s="5"/>
      <c r="C54" s="5"/>
      <c r="D54" s="5"/>
      <c r="E54" s="5"/>
      <c r="F54" s="5"/>
      <c r="G54" s="5"/>
    </row>
    <row r="55" spans="1:7" x14ac:dyDescent="0.25">
      <c r="A55" s="5"/>
      <c r="B55" s="5"/>
      <c r="C55" s="5"/>
      <c r="D55" s="5"/>
      <c r="E55" s="5"/>
      <c r="F55" s="5"/>
      <c r="G55" s="5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X304"/>
  <sheetViews>
    <sheetView zoomScaleNormal="100" workbookViewId="0">
      <pane ySplit="1" topLeftCell="A166" activePane="bottomLeft" state="frozen"/>
      <selection pane="bottomLeft" activeCell="O183" sqref="O183:P183"/>
    </sheetView>
  </sheetViews>
  <sheetFormatPr defaultRowHeight="15" x14ac:dyDescent="0.25"/>
  <cols>
    <col min="1" max="1" width="13.42578125" customWidth="1"/>
    <col min="2" max="2" width="7.5703125" customWidth="1"/>
    <col min="3" max="3" width="5.28515625" customWidth="1"/>
    <col min="4" max="4" width="4.28515625" customWidth="1"/>
    <col min="5" max="5" width="21.28515625" customWidth="1"/>
    <col min="6" max="6" width="7.28515625" customWidth="1"/>
    <col min="7" max="7" width="6.140625" customWidth="1"/>
    <col min="8" max="8" width="6.28515625" customWidth="1"/>
    <col min="9" max="9" width="6" customWidth="1"/>
    <col min="10" max="10" width="6.140625" customWidth="1"/>
    <col min="14" max="14" width="18.140625" customWidth="1"/>
    <col min="20" max="20" width="8.7109375" customWidth="1"/>
  </cols>
  <sheetData>
    <row r="1" spans="1:15" ht="15.75" thickBot="1" x14ac:dyDescent="0.3">
      <c r="A1" s="102" t="s">
        <v>1766</v>
      </c>
      <c r="B1" s="102" t="s">
        <v>1770</v>
      </c>
      <c r="C1" s="102" t="s">
        <v>1772</v>
      </c>
      <c r="D1" s="102" t="s">
        <v>1771</v>
      </c>
      <c r="E1" s="272" t="s">
        <v>1</v>
      </c>
      <c r="F1" s="102" t="s">
        <v>1764</v>
      </c>
      <c r="G1" s="102" t="s">
        <v>1765</v>
      </c>
      <c r="H1" s="102" t="s">
        <v>1767</v>
      </c>
      <c r="I1" s="102" t="s">
        <v>1768</v>
      </c>
      <c r="J1" s="102" t="s">
        <v>1769</v>
      </c>
    </row>
    <row r="2" spans="1:15" x14ac:dyDescent="0.25">
      <c r="A2" t="s">
        <v>2183</v>
      </c>
      <c r="E2" s="273"/>
      <c r="F2" s="77" t="s">
        <v>1759</v>
      </c>
      <c r="N2" s="220"/>
    </row>
    <row r="3" spans="1:15" x14ac:dyDescent="0.25">
      <c r="A3" s="24">
        <v>111</v>
      </c>
      <c r="B3" s="274">
        <v>5</v>
      </c>
      <c r="C3" s="274">
        <v>25</v>
      </c>
      <c r="D3" s="271">
        <v>0</v>
      </c>
      <c r="E3" s="3" t="s">
        <v>3296</v>
      </c>
      <c r="F3" s="291">
        <f>C3+C9+C20+C30+C35+C40+C45+C50+C78+C88+C99+C108+C113+C56+C64+C71</f>
        <v>339</v>
      </c>
      <c r="G3" s="24">
        <f>C5+C12+C23+C31+C36+C41+C46+C80+C91+C92+C101+C102+C110+C116+C51+C58+C65+C72</f>
        <v>305</v>
      </c>
      <c r="H3" s="24">
        <f>C6+C15+C26+C32+C37+C42+C47+C52+C81+C94+C95+C103+C111+C118+C104+C59+C66+C73</f>
        <v>297</v>
      </c>
      <c r="I3" s="24">
        <f>C7+C33+C38+C43+C48+C53+C82+C96+C105+C112+C121+C122+C97+C60+C67+C74</f>
        <v>172</v>
      </c>
      <c r="J3" s="170">
        <f>F3+G3+H3+I3</f>
        <v>1113</v>
      </c>
      <c r="N3" s="220"/>
      <c r="O3" s="220"/>
    </row>
    <row r="4" spans="1:15" x14ac:dyDescent="0.25">
      <c r="A4" s="269" t="s">
        <v>2888</v>
      </c>
      <c r="B4" s="274">
        <v>0</v>
      </c>
      <c r="C4" s="274"/>
      <c r="D4" s="274"/>
      <c r="E4" s="97"/>
      <c r="F4" s="24"/>
      <c r="G4" s="24"/>
      <c r="H4" s="24"/>
      <c r="I4" s="24"/>
      <c r="J4" s="170"/>
    </row>
    <row r="5" spans="1:15" x14ac:dyDescent="0.25">
      <c r="A5" s="5">
        <v>121</v>
      </c>
      <c r="B5" s="271">
        <v>3</v>
      </c>
      <c r="C5" s="274">
        <v>23</v>
      </c>
      <c r="D5" s="271">
        <v>1</v>
      </c>
      <c r="E5" s="135" t="s">
        <v>3636</v>
      </c>
      <c r="F5" s="5" t="s">
        <v>1770</v>
      </c>
      <c r="G5" s="5"/>
      <c r="H5" s="5"/>
      <c r="I5" s="5"/>
      <c r="J5" s="5"/>
    </row>
    <row r="6" spans="1:15" x14ac:dyDescent="0.25">
      <c r="A6" s="5">
        <v>131</v>
      </c>
      <c r="B6" s="271"/>
      <c r="C6" s="271">
        <v>22</v>
      </c>
      <c r="D6" s="271">
        <v>3</v>
      </c>
      <c r="E6" s="5"/>
      <c r="F6" s="94">
        <f>SUM(B3+B9+B10+B11+B20+B21+B22+B30+B35+B40+B45+B50+B56+B57+B64+B71+B78+B79+B88+B89+B90+B99+B100+B108+B109+B113+B114)</f>
        <v>226</v>
      </c>
      <c r="G6" s="5">
        <f>B5+B12+B13+B14+B23+B24+B25+B31+B36+B41+B46+B51+B80+B91+B92+B93+B101+B110+B116+B117+B102+B58+B65+B72</f>
        <v>137</v>
      </c>
      <c r="H6" s="5">
        <f>B6+B15+B16+B17+B26+B27+B28+B32+B37+B42+B47+B52+B81+B94+B95+B103+B104+B111+B118+B119+B59+B66+B73</f>
        <v>45</v>
      </c>
      <c r="I6" s="5">
        <f>B7+B33+B38+B43+B48+B53+B82+B96+B105+B106+B112+B121+B122+B123+B60+B67+B74</f>
        <v>17</v>
      </c>
      <c r="J6" s="94">
        <f>SUM(F6+G6+H6+I6)</f>
        <v>425</v>
      </c>
    </row>
    <row r="7" spans="1:15" x14ac:dyDescent="0.25">
      <c r="A7" s="5">
        <v>141</v>
      </c>
      <c r="B7" s="271">
        <v>0</v>
      </c>
      <c r="C7" s="271">
        <v>17</v>
      </c>
      <c r="D7" s="271">
        <v>1</v>
      </c>
      <c r="E7" s="5"/>
      <c r="F7" s="5"/>
      <c r="G7" s="5"/>
      <c r="H7" s="5"/>
      <c r="I7" s="5"/>
      <c r="J7" s="5"/>
    </row>
    <row r="8" spans="1:15" x14ac:dyDescent="0.25">
      <c r="A8" s="5" t="s">
        <v>5</v>
      </c>
      <c r="B8" s="271"/>
      <c r="C8" s="271"/>
      <c r="D8" s="271"/>
      <c r="E8" s="5"/>
      <c r="F8" s="5" t="s">
        <v>1775</v>
      </c>
      <c r="G8" s="5"/>
      <c r="H8" s="5"/>
      <c r="I8" s="5"/>
      <c r="J8" s="5"/>
      <c r="N8" s="220"/>
    </row>
    <row r="9" spans="1:15" x14ac:dyDescent="0.25">
      <c r="A9" s="5">
        <v>211</v>
      </c>
      <c r="B9" s="271">
        <v>4</v>
      </c>
      <c r="C9" s="271">
        <v>25</v>
      </c>
      <c r="D9" s="271"/>
      <c r="E9" s="5"/>
      <c r="F9" s="94">
        <f>D3+D9+D10+D11+D20+D21+D22+D30+D35+D40+D45+D50+D78+D88+D89+D90+D99+D100+D108+D109+D113+D114+D56+D64+D71+D57</f>
        <v>4</v>
      </c>
      <c r="G9" s="5">
        <f>D5+D12+D13+D14+D23+D24+D31+D36+D41+D46+D51+D80+D91+D92+D93+D101+D102+D110+D116+D117+D58+D65+D72</f>
        <v>10</v>
      </c>
      <c r="H9" s="5">
        <f>D6+D15+D16+D17+D26+D27+D28+D32+D37+D42+D47+D52+D81+D94+D95+D103+D104+D111+D118+D119+D59+D66+D73</f>
        <v>16</v>
      </c>
      <c r="I9" s="5">
        <f>D7+D33+D38+D43+D48+D53+D82+D96+D105+D106+D112+D121+D122+D123+D60+D67+D74</f>
        <v>4</v>
      </c>
      <c r="J9" s="94">
        <f>SUM(F9+G9+H9+I9)</f>
        <v>34</v>
      </c>
    </row>
    <row r="10" spans="1:15" x14ac:dyDescent="0.25">
      <c r="A10" s="263" t="s">
        <v>2874</v>
      </c>
      <c r="B10" s="271">
        <v>0</v>
      </c>
      <c r="C10" s="271"/>
      <c r="D10" s="271"/>
      <c r="E10" s="5"/>
      <c r="F10" s="5"/>
      <c r="G10" s="5"/>
      <c r="H10" s="5"/>
      <c r="I10" s="5"/>
      <c r="J10" s="94">
        <f>J3+J6+J9</f>
        <v>1572</v>
      </c>
      <c r="M10" s="220"/>
    </row>
    <row r="11" spans="1:15" x14ac:dyDescent="0.25">
      <c r="A11" s="263" t="s">
        <v>2891</v>
      </c>
      <c r="B11" s="271">
        <v>0</v>
      </c>
      <c r="C11" s="271"/>
      <c r="D11" s="271"/>
      <c r="E11" s="5"/>
      <c r="F11" s="5"/>
      <c r="G11" s="5"/>
      <c r="H11" s="5"/>
      <c r="I11" s="5"/>
      <c r="J11" s="94"/>
    </row>
    <row r="12" spans="1:15" x14ac:dyDescent="0.25">
      <c r="A12" s="5">
        <v>221</v>
      </c>
      <c r="B12" s="271">
        <v>4</v>
      </c>
      <c r="C12" s="271">
        <v>25</v>
      </c>
      <c r="D12" s="271">
        <v>0</v>
      </c>
      <c r="E12" s="254"/>
      <c r="F12" s="5" t="s">
        <v>1776</v>
      </c>
      <c r="G12" s="5"/>
      <c r="H12" s="5"/>
      <c r="I12" s="5"/>
      <c r="J12" s="5"/>
    </row>
    <row r="13" spans="1:15" x14ac:dyDescent="0.25">
      <c r="A13" s="263" t="s">
        <v>2875</v>
      </c>
      <c r="B13" s="271">
        <v>0</v>
      </c>
      <c r="C13" s="271"/>
      <c r="D13" s="271"/>
      <c r="E13" s="254"/>
      <c r="F13" s="5"/>
      <c r="G13" s="5"/>
      <c r="H13" s="5"/>
      <c r="I13" s="5"/>
      <c r="J13" s="5"/>
      <c r="N13" s="220"/>
      <c r="O13" s="220"/>
    </row>
    <row r="14" spans="1:15" x14ac:dyDescent="0.25">
      <c r="A14" s="263">
        <v>223</v>
      </c>
      <c r="B14" s="271">
        <v>0</v>
      </c>
      <c r="C14" s="271"/>
      <c r="D14" s="271"/>
      <c r="E14" s="254"/>
      <c r="F14" s="5"/>
      <c r="G14" s="5"/>
      <c r="H14" s="5"/>
      <c r="I14" s="5"/>
      <c r="J14" s="5"/>
    </row>
    <row r="15" spans="1:15" x14ac:dyDescent="0.25">
      <c r="A15" s="263" t="s">
        <v>2893</v>
      </c>
      <c r="B15" s="271">
        <v>0</v>
      </c>
      <c r="C15" s="271">
        <v>24</v>
      </c>
      <c r="D15" s="271">
        <v>0</v>
      </c>
      <c r="E15" s="5"/>
      <c r="F15" s="5">
        <f>SUM(F3+F6+F9)</f>
        <v>569</v>
      </c>
      <c r="G15" s="5">
        <f>SUM(G3+G6+G9)</f>
        <v>452</v>
      </c>
      <c r="H15" s="5">
        <f>SUM(H3+H6+H9)</f>
        <v>358</v>
      </c>
      <c r="I15" s="5">
        <f>SUM(I3+I6+I9)</f>
        <v>193</v>
      </c>
      <c r="J15" s="94">
        <f>SUM(F15+G15+H15+I15)</f>
        <v>1572</v>
      </c>
    </row>
    <row r="16" spans="1:15" x14ac:dyDescent="0.25">
      <c r="A16" s="263" t="s">
        <v>2876</v>
      </c>
      <c r="B16" s="271">
        <v>0</v>
      </c>
      <c r="C16" s="271"/>
      <c r="D16" s="271"/>
      <c r="E16" s="5"/>
      <c r="F16" s="5"/>
      <c r="G16" s="5"/>
      <c r="H16" s="5"/>
      <c r="I16" s="5"/>
      <c r="J16" s="94"/>
    </row>
    <row r="17" spans="1:14" x14ac:dyDescent="0.25">
      <c r="A17" s="263" t="s">
        <v>2877</v>
      </c>
      <c r="B17" s="271">
        <v>0</v>
      </c>
      <c r="C17" s="271"/>
      <c r="D17" s="271"/>
      <c r="E17" s="5"/>
      <c r="F17" s="5"/>
      <c r="G17" s="5"/>
      <c r="H17" s="5"/>
      <c r="I17" s="5"/>
      <c r="J17" s="94"/>
      <c r="M17" s="220"/>
    </row>
    <row r="18" spans="1:14" x14ac:dyDescent="0.25">
      <c r="A18" s="5"/>
      <c r="B18" s="271"/>
      <c r="C18" s="271"/>
      <c r="D18" s="271"/>
      <c r="E18" s="5"/>
      <c r="F18" s="5"/>
      <c r="G18" s="5"/>
      <c r="H18" s="5"/>
      <c r="I18" s="5"/>
      <c r="J18" s="94"/>
    </row>
    <row r="19" spans="1:14" x14ac:dyDescent="0.25">
      <c r="A19" s="5" t="s">
        <v>770</v>
      </c>
      <c r="B19" s="271"/>
      <c r="C19" s="271"/>
      <c r="D19" s="271"/>
      <c r="E19" s="5"/>
      <c r="F19" s="5"/>
      <c r="G19" s="5"/>
      <c r="H19" s="5"/>
      <c r="I19" s="5"/>
      <c r="J19" s="94"/>
      <c r="N19" s="220"/>
    </row>
    <row r="20" spans="1:14" x14ac:dyDescent="0.25">
      <c r="A20" s="5">
        <v>411</v>
      </c>
      <c r="B20" s="271">
        <v>0</v>
      </c>
      <c r="C20" s="271">
        <v>25</v>
      </c>
      <c r="D20" s="271">
        <v>1</v>
      </c>
      <c r="E20" s="5"/>
      <c r="F20" s="5"/>
      <c r="G20" s="5"/>
      <c r="H20" s="5"/>
      <c r="I20" s="5"/>
      <c r="J20" s="5"/>
    </row>
    <row r="21" spans="1:14" x14ac:dyDescent="0.25">
      <c r="A21" s="263" t="s">
        <v>2889</v>
      </c>
      <c r="B21" s="271">
        <v>27</v>
      </c>
      <c r="C21" s="271"/>
      <c r="D21" s="271"/>
      <c r="E21" s="5"/>
      <c r="F21" s="5"/>
      <c r="G21" s="5"/>
      <c r="H21" s="5"/>
      <c r="I21" s="5"/>
      <c r="J21" s="5"/>
    </row>
    <row r="22" spans="1:14" x14ac:dyDescent="0.25">
      <c r="A22" s="263" t="s">
        <v>2892</v>
      </c>
      <c r="B22" s="271">
        <v>0</v>
      </c>
      <c r="C22" s="271"/>
      <c r="D22" s="271"/>
      <c r="E22" s="5"/>
      <c r="F22" s="5"/>
      <c r="G22" s="5"/>
      <c r="H22" s="5"/>
      <c r="I22" s="5"/>
      <c r="J22" s="5"/>
      <c r="N22" s="220"/>
    </row>
    <row r="23" spans="1:14" x14ac:dyDescent="0.25">
      <c r="A23" s="5">
        <v>421</v>
      </c>
      <c r="B23" s="271">
        <v>5</v>
      </c>
      <c r="C23" s="271">
        <v>24</v>
      </c>
      <c r="D23" s="271">
        <v>0</v>
      </c>
      <c r="E23" s="168"/>
      <c r="F23" s="5"/>
      <c r="G23" s="5"/>
      <c r="H23" s="5"/>
      <c r="I23" s="5"/>
      <c r="J23" s="94"/>
    </row>
    <row r="24" spans="1:14" x14ac:dyDescent="0.25">
      <c r="A24" s="96">
        <v>422</v>
      </c>
      <c r="B24" s="271">
        <v>27</v>
      </c>
      <c r="C24" s="271"/>
      <c r="D24" s="271">
        <v>2</v>
      </c>
      <c r="E24" s="254" t="s">
        <v>2843</v>
      </c>
      <c r="F24" s="5"/>
      <c r="G24" s="5"/>
      <c r="H24" s="5"/>
      <c r="I24" s="5"/>
      <c r="J24" s="5"/>
    </row>
    <row r="25" spans="1:14" x14ac:dyDescent="0.25">
      <c r="A25" s="270" t="s">
        <v>2890</v>
      </c>
      <c r="B25" s="271">
        <v>11</v>
      </c>
      <c r="C25" s="271"/>
      <c r="D25" s="271"/>
      <c r="E25" s="96"/>
      <c r="F25" s="5"/>
      <c r="G25" s="5"/>
      <c r="H25" s="5"/>
      <c r="I25" s="5"/>
      <c r="J25" s="5"/>
    </row>
    <row r="26" spans="1:14" x14ac:dyDescent="0.25">
      <c r="A26" s="5">
        <v>431</v>
      </c>
      <c r="B26" s="271">
        <v>0</v>
      </c>
      <c r="C26" s="271">
        <v>24</v>
      </c>
      <c r="D26" s="271">
        <v>1</v>
      </c>
      <c r="E26" s="5"/>
      <c r="F26" s="5"/>
      <c r="G26" s="5"/>
      <c r="H26" s="5"/>
      <c r="I26" s="5"/>
      <c r="J26" s="5"/>
      <c r="M26" s="220"/>
    </row>
    <row r="27" spans="1:14" x14ac:dyDescent="0.25">
      <c r="A27" s="96">
        <v>432</v>
      </c>
      <c r="B27" s="271">
        <v>20</v>
      </c>
      <c r="C27" s="271"/>
      <c r="D27" s="271"/>
      <c r="E27" s="5"/>
      <c r="F27" s="5"/>
      <c r="G27" s="5"/>
      <c r="H27" s="5"/>
      <c r="I27" s="5"/>
      <c r="J27" s="5"/>
    </row>
    <row r="28" spans="1:14" x14ac:dyDescent="0.25">
      <c r="A28" s="96">
        <v>433</v>
      </c>
      <c r="B28" s="271"/>
      <c r="C28" s="271"/>
      <c r="D28" s="271"/>
      <c r="E28" s="5"/>
      <c r="F28" s="5"/>
      <c r="G28" s="5"/>
      <c r="H28" s="5"/>
      <c r="I28" s="5"/>
      <c r="J28" s="5"/>
      <c r="N28" s="220"/>
    </row>
    <row r="29" spans="1:14" x14ac:dyDescent="0.25">
      <c r="A29" s="96" t="s">
        <v>2184</v>
      </c>
      <c r="B29" s="271"/>
      <c r="C29" s="271"/>
      <c r="D29" s="271"/>
      <c r="E29" s="5"/>
      <c r="F29" s="5"/>
      <c r="G29" s="5"/>
      <c r="H29" s="5"/>
      <c r="I29" s="5"/>
      <c r="J29" s="5"/>
    </row>
    <row r="30" spans="1:14" x14ac:dyDescent="0.25">
      <c r="A30" s="5">
        <v>611</v>
      </c>
      <c r="B30" s="271">
        <v>3</v>
      </c>
      <c r="C30" s="271">
        <v>25</v>
      </c>
      <c r="D30" s="271"/>
      <c r="E30" s="5"/>
      <c r="F30" s="5"/>
      <c r="G30" s="5"/>
      <c r="H30" s="5"/>
      <c r="I30" s="5"/>
      <c r="J30" s="5"/>
      <c r="N30" s="220"/>
    </row>
    <row r="31" spans="1:14" x14ac:dyDescent="0.25">
      <c r="A31" s="5">
        <v>621</v>
      </c>
      <c r="B31" s="271">
        <v>2</v>
      </c>
      <c r="C31" s="271">
        <v>24</v>
      </c>
      <c r="D31" s="271">
        <v>0</v>
      </c>
      <c r="E31" s="135"/>
      <c r="F31" s="5"/>
      <c r="G31" s="5"/>
      <c r="H31" s="5"/>
      <c r="I31" s="5"/>
      <c r="J31" s="5"/>
    </row>
    <row r="32" spans="1:14" x14ac:dyDescent="0.25">
      <c r="A32" s="5">
        <v>631</v>
      </c>
      <c r="B32" s="271">
        <v>0</v>
      </c>
      <c r="C32" s="271">
        <v>17</v>
      </c>
      <c r="D32" s="275">
        <v>0</v>
      </c>
      <c r="E32" s="108"/>
      <c r="F32" s="108"/>
      <c r="G32" s="108"/>
      <c r="H32" s="108"/>
      <c r="I32" s="108"/>
      <c r="J32" s="108"/>
    </row>
    <row r="33" spans="1:15" x14ac:dyDescent="0.25">
      <c r="A33" s="24">
        <v>641</v>
      </c>
      <c r="B33" s="274"/>
      <c r="C33" s="271">
        <v>19</v>
      </c>
      <c r="D33" s="275"/>
      <c r="E33" s="108"/>
      <c r="F33" s="108"/>
      <c r="G33" s="108"/>
      <c r="H33" s="108"/>
      <c r="I33" s="108"/>
      <c r="J33" s="108"/>
      <c r="M33" s="220"/>
    </row>
    <row r="34" spans="1:15" x14ac:dyDescent="0.25">
      <c r="A34" s="24" t="s">
        <v>2185</v>
      </c>
      <c r="B34" s="274"/>
      <c r="C34" s="274"/>
      <c r="D34" s="275"/>
      <c r="E34" s="108"/>
      <c r="F34" s="108"/>
      <c r="G34" s="108"/>
      <c r="H34" s="108"/>
      <c r="I34" s="108"/>
      <c r="J34" s="108"/>
      <c r="N34" s="220"/>
      <c r="O34" s="220"/>
    </row>
    <row r="35" spans="1:15" x14ac:dyDescent="0.25">
      <c r="A35" s="24">
        <v>511</v>
      </c>
      <c r="B35" s="274">
        <v>1</v>
      </c>
      <c r="C35" s="274">
        <v>25</v>
      </c>
      <c r="D35" s="271">
        <v>0</v>
      </c>
      <c r="E35" s="108"/>
      <c r="F35" s="108"/>
      <c r="G35" s="108"/>
      <c r="H35" s="108"/>
      <c r="I35" s="108"/>
      <c r="J35" s="108"/>
    </row>
    <row r="36" spans="1:15" x14ac:dyDescent="0.25">
      <c r="A36" s="5">
        <v>521</v>
      </c>
      <c r="B36" s="271"/>
      <c r="C36" s="274">
        <v>20</v>
      </c>
      <c r="D36" s="271">
        <v>0</v>
      </c>
      <c r="E36" s="108"/>
      <c r="F36" s="108"/>
      <c r="G36" s="108"/>
      <c r="H36" s="108"/>
      <c r="I36" s="108"/>
      <c r="J36" s="108"/>
    </row>
    <row r="37" spans="1:15" x14ac:dyDescent="0.25">
      <c r="A37" s="5">
        <v>531</v>
      </c>
      <c r="B37" s="271"/>
      <c r="C37" s="271">
        <v>19</v>
      </c>
      <c r="D37" s="271">
        <v>1</v>
      </c>
      <c r="E37" s="108"/>
      <c r="F37" s="108"/>
      <c r="G37" s="108"/>
      <c r="H37" s="108"/>
      <c r="I37" s="108"/>
      <c r="J37" s="108"/>
      <c r="N37" s="220"/>
      <c r="O37" s="220"/>
    </row>
    <row r="38" spans="1:15" x14ac:dyDescent="0.25">
      <c r="A38" s="108">
        <v>541</v>
      </c>
      <c r="B38" s="275"/>
      <c r="C38" s="271">
        <v>15</v>
      </c>
      <c r="D38" s="275">
        <v>0</v>
      </c>
      <c r="E38" s="108"/>
      <c r="F38" s="108"/>
      <c r="G38" s="108"/>
      <c r="H38" s="108"/>
      <c r="I38" s="108"/>
      <c r="J38" s="108"/>
    </row>
    <row r="39" spans="1:15" x14ac:dyDescent="0.25">
      <c r="A39" s="108" t="s">
        <v>2215</v>
      </c>
      <c r="B39" s="275"/>
      <c r="C39" s="275"/>
      <c r="D39" s="275"/>
      <c r="E39" s="108"/>
      <c r="F39" s="108"/>
      <c r="G39" s="108"/>
      <c r="H39" s="108"/>
      <c r="I39" s="108"/>
      <c r="J39" s="108"/>
    </row>
    <row r="40" spans="1:15" x14ac:dyDescent="0.25">
      <c r="A40" s="108" t="s">
        <v>2987</v>
      </c>
      <c r="B40" s="275">
        <v>4</v>
      </c>
      <c r="C40" s="275">
        <v>25</v>
      </c>
      <c r="D40" s="275">
        <v>1</v>
      </c>
      <c r="E40" s="260" t="s">
        <v>2843</v>
      </c>
      <c r="F40" s="108"/>
      <c r="G40" s="108"/>
      <c r="H40" s="108"/>
      <c r="I40" s="108"/>
      <c r="J40" s="108"/>
      <c r="N40" s="220"/>
    </row>
    <row r="41" spans="1:15" x14ac:dyDescent="0.25">
      <c r="A41" s="108" t="s">
        <v>2988</v>
      </c>
      <c r="B41" s="275">
        <v>3</v>
      </c>
      <c r="C41" s="275">
        <v>24</v>
      </c>
      <c r="D41" s="275"/>
      <c r="E41" s="260"/>
      <c r="F41" s="108"/>
      <c r="G41" s="108"/>
      <c r="H41" s="108"/>
      <c r="I41" s="108"/>
      <c r="J41" s="108"/>
      <c r="M41" s="220"/>
    </row>
    <row r="42" spans="1:15" x14ac:dyDescent="0.25">
      <c r="A42" s="108" t="s">
        <v>2989</v>
      </c>
      <c r="B42" s="275">
        <v>3</v>
      </c>
      <c r="C42" s="275">
        <v>15</v>
      </c>
      <c r="D42" s="275">
        <v>2</v>
      </c>
      <c r="E42" s="260" t="s">
        <v>2839</v>
      </c>
      <c r="F42" s="108"/>
      <c r="G42" s="108"/>
      <c r="H42" s="108"/>
      <c r="I42" s="108"/>
      <c r="J42" s="108"/>
    </row>
    <row r="43" spans="1:15" x14ac:dyDescent="0.25">
      <c r="A43" s="108" t="s">
        <v>2990</v>
      </c>
      <c r="B43" s="275"/>
      <c r="C43" s="275"/>
      <c r="D43" s="275"/>
      <c r="E43" s="260"/>
      <c r="F43" s="108"/>
      <c r="G43" s="108"/>
      <c r="H43" s="108"/>
      <c r="I43" s="108"/>
      <c r="J43" s="108"/>
    </row>
    <row r="44" spans="1:15" x14ac:dyDescent="0.25">
      <c r="A44" s="108" t="s">
        <v>2872</v>
      </c>
      <c r="B44" s="275"/>
      <c r="C44" s="275"/>
      <c r="D44" s="275"/>
      <c r="E44" s="260"/>
      <c r="F44" s="108"/>
      <c r="G44" s="108"/>
      <c r="H44" s="108"/>
      <c r="I44" s="108"/>
      <c r="J44" s="108"/>
    </row>
    <row r="45" spans="1:15" ht="15.75" thickBot="1" x14ac:dyDescent="0.3">
      <c r="A45" s="98" t="s">
        <v>2986</v>
      </c>
      <c r="B45" s="275">
        <v>1</v>
      </c>
      <c r="C45" s="275">
        <v>25</v>
      </c>
      <c r="D45" s="275"/>
      <c r="E45" s="108"/>
      <c r="F45" s="108"/>
      <c r="G45" s="108"/>
      <c r="H45" s="108"/>
      <c r="I45" s="108"/>
      <c r="J45" s="108"/>
      <c r="N45" s="220"/>
    </row>
    <row r="46" spans="1:15" x14ac:dyDescent="0.25">
      <c r="A46" s="108" t="s">
        <v>2991</v>
      </c>
      <c r="B46" s="271"/>
      <c r="C46" s="271">
        <v>24</v>
      </c>
      <c r="D46" s="271">
        <v>1</v>
      </c>
      <c r="E46" s="5"/>
      <c r="F46" s="5"/>
      <c r="G46" s="5"/>
      <c r="H46" s="5"/>
      <c r="I46" s="5"/>
      <c r="J46" s="5"/>
      <c r="N46" s="276"/>
    </row>
    <row r="47" spans="1:15" x14ac:dyDescent="0.25">
      <c r="A47" s="5" t="s">
        <v>2992</v>
      </c>
      <c r="B47" s="271"/>
      <c r="C47" s="271">
        <v>17</v>
      </c>
      <c r="D47" s="271">
        <v>2</v>
      </c>
      <c r="E47" s="5"/>
      <c r="F47" s="5"/>
      <c r="G47" s="5"/>
      <c r="H47" s="5"/>
      <c r="I47" s="5"/>
      <c r="J47" s="5"/>
    </row>
    <row r="48" spans="1:15" x14ac:dyDescent="0.25">
      <c r="A48" s="5" t="s">
        <v>2993</v>
      </c>
      <c r="B48" s="271"/>
      <c r="C48" s="271"/>
      <c r="D48" s="271"/>
      <c r="E48" s="5"/>
      <c r="F48" s="5"/>
      <c r="G48" s="5"/>
      <c r="H48" s="5"/>
      <c r="I48" s="5"/>
      <c r="J48" s="5"/>
      <c r="N48" s="220"/>
    </row>
    <row r="49" spans="1:19" x14ac:dyDescent="0.25">
      <c r="A49" s="162" t="s">
        <v>2870</v>
      </c>
      <c r="B49" s="271"/>
      <c r="C49" s="271"/>
      <c r="D49" s="271"/>
      <c r="E49" s="5"/>
      <c r="F49" s="5"/>
      <c r="G49" s="5"/>
      <c r="H49" s="5"/>
      <c r="I49" s="5"/>
      <c r="J49" s="5"/>
    </row>
    <row r="50" spans="1:19" x14ac:dyDescent="0.25">
      <c r="A50" s="5" t="s">
        <v>2994</v>
      </c>
      <c r="B50" s="271">
        <v>3</v>
      </c>
      <c r="C50" s="271">
        <v>25</v>
      </c>
      <c r="D50" s="271"/>
      <c r="E50" s="5"/>
      <c r="F50" s="5"/>
      <c r="G50" s="5"/>
      <c r="H50" s="5"/>
      <c r="I50" s="5"/>
      <c r="J50" s="5"/>
      <c r="S50" s="220"/>
    </row>
    <row r="51" spans="1:19" x14ac:dyDescent="0.25">
      <c r="A51" s="5" t="s">
        <v>2995</v>
      </c>
      <c r="B51" s="271">
        <v>1</v>
      </c>
      <c r="C51" s="271">
        <v>25</v>
      </c>
      <c r="D51" s="271"/>
      <c r="E51" s="5"/>
      <c r="F51" s="5"/>
      <c r="G51" s="5"/>
      <c r="H51" s="5"/>
      <c r="I51" s="5"/>
      <c r="J51" s="5"/>
    </row>
    <row r="52" spans="1:19" x14ac:dyDescent="0.25">
      <c r="A52" s="5" t="s">
        <v>2996</v>
      </c>
      <c r="B52" s="271"/>
      <c r="C52" s="271"/>
      <c r="D52" s="271"/>
      <c r="E52" s="5"/>
      <c r="F52" s="5"/>
      <c r="G52" s="5"/>
      <c r="H52" s="5"/>
      <c r="I52" s="5"/>
      <c r="J52" s="5"/>
    </row>
    <row r="53" spans="1:19" x14ac:dyDescent="0.25">
      <c r="A53" s="5" t="s">
        <v>2997</v>
      </c>
      <c r="B53" s="271"/>
      <c r="C53" s="271"/>
      <c r="D53" s="271"/>
      <c r="E53" s="5"/>
      <c r="F53" s="5"/>
      <c r="G53" s="5"/>
      <c r="H53" s="5"/>
      <c r="I53" s="5"/>
      <c r="J53" s="5"/>
    </row>
    <row r="54" spans="1:19" x14ac:dyDescent="0.25">
      <c r="A54" s="5"/>
      <c r="B54" s="271"/>
      <c r="C54" s="271"/>
      <c r="D54" s="271"/>
      <c r="E54" s="5"/>
      <c r="F54" s="5"/>
      <c r="G54" s="5"/>
      <c r="H54" s="5"/>
      <c r="I54" s="5"/>
      <c r="J54" s="5"/>
      <c r="N54" s="220"/>
    </row>
    <row r="55" spans="1:19" x14ac:dyDescent="0.25">
      <c r="A55" s="5" t="s">
        <v>3386</v>
      </c>
      <c r="B55" s="271"/>
      <c r="C55" s="271"/>
      <c r="D55" s="271"/>
      <c r="E55" s="5"/>
      <c r="F55" s="5"/>
      <c r="G55" s="5"/>
      <c r="H55" s="5"/>
      <c r="I55" s="5"/>
      <c r="J55" s="5"/>
    </row>
    <row r="56" spans="1:19" x14ac:dyDescent="0.25">
      <c r="A56" s="5" t="s">
        <v>3402</v>
      </c>
      <c r="B56" s="271">
        <v>31</v>
      </c>
      <c r="C56" s="271"/>
      <c r="D56" s="271"/>
      <c r="E56" s="24"/>
      <c r="F56" s="5"/>
      <c r="G56" s="5"/>
      <c r="H56" s="5"/>
      <c r="I56" s="5"/>
      <c r="J56" s="5"/>
      <c r="N56" s="220"/>
      <c r="O56" s="220"/>
    </row>
    <row r="57" spans="1:19" x14ac:dyDescent="0.25">
      <c r="A57" s="5" t="s">
        <v>3403</v>
      </c>
      <c r="B57" s="271">
        <v>30</v>
      </c>
      <c r="C57" s="271"/>
      <c r="D57" s="271"/>
      <c r="E57" s="24"/>
      <c r="F57" s="5"/>
      <c r="G57" s="5"/>
      <c r="H57" s="5"/>
      <c r="I57" s="5"/>
      <c r="J57" s="5"/>
    </row>
    <row r="58" spans="1:19" x14ac:dyDescent="0.25">
      <c r="A58" s="5" t="s">
        <v>3387</v>
      </c>
      <c r="B58" s="271"/>
      <c r="C58" s="271"/>
      <c r="D58" s="271"/>
      <c r="E58" s="24"/>
      <c r="F58" s="5"/>
      <c r="G58" s="5"/>
      <c r="H58" s="5"/>
      <c r="I58" s="5"/>
      <c r="J58" s="5"/>
    </row>
    <row r="59" spans="1:19" x14ac:dyDescent="0.25">
      <c r="A59" s="5" t="s">
        <v>3388</v>
      </c>
      <c r="B59" s="271"/>
      <c r="C59" s="271"/>
      <c r="D59" s="271"/>
      <c r="E59" s="24"/>
      <c r="F59" s="5"/>
      <c r="G59" s="5"/>
      <c r="H59" s="5"/>
      <c r="I59" s="5"/>
      <c r="J59" s="5"/>
    </row>
    <row r="60" spans="1:19" x14ac:dyDescent="0.25">
      <c r="A60" s="5" t="s">
        <v>3389</v>
      </c>
      <c r="B60" s="271"/>
      <c r="C60" s="271"/>
      <c r="D60" s="271"/>
      <c r="E60" s="24"/>
      <c r="F60" s="5"/>
      <c r="G60" s="5"/>
      <c r="H60" s="5"/>
      <c r="I60" s="5"/>
      <c r="J60" s="5"/>
      <c r="N60" s="220"/>
    </row>
    <row r="61" spans="1:19" x14ac:dyDescent="0.25">
      <c r="A61" s="5"/>
      <c r="B61" s="271"/>
      <c r="C61" s="271"/>
      <c r="D61" s="271"/>
      <c r="E61" s="24"/>
      <c r="F61" s="5"/>
      <c r="G61" s="5"/>
      <c r="H61" s="5"/>
      <c r="I61" s="5"/>
      <c r="J61" s="5"/>
    </row>
    <row r="62" spans="1:19" x14ac:dyDescent="0.25">
      <c r="A62" s="5"/>
      <c r="B62" s="271"/>
      <c r="C62" s="271"/>
      <c r="D62" s="271"/>
      <c r="E62" s="24"/>
      <c r="F62" s="5"/>
      <c r="G62" s="5"/>
      <c r="H62" s="5"/>
      <c r="I62" s="5"/>
      <c r="J62" s="5"/>
    </row>
    <row r="63" spans="1:19" x14ac:dyDescent="0.25">
      <c r="A63" s="5" t="s">
        <v>3390</v>
      </c>
      <c r="B63" s="271"/>
      <c r="C63" s="271"/>
      <c r="D63" s="271"/>
      <c r="E63" s="24"/>
      <c r="F63" s="5"/>
      <c r="G63" s="5"/>
      <c r="H63" s="5"/>
      <c r="I63" s="5"/>
      <c r="J63" s="5"/>
      <c r="N63" s="220"/>
    </row>
    <row r="64" spans="1:19" x14ac:dyDescent="0.25">
      <c r="A64" s="5" t="s">
        <v>3391</v>
      </c>
      <c r="B64" s="271">
        <v>17</v>
      </c>
      <c r="C64" s="271"/>
      <c r="D64" s="271"/>
      <c r="E64" s="24"/>
      <c r="F64" s="5"/>
      <c r="G64" s="5"/>
      <c r="H64" s="5"/>
      <c r="I64" s="5"/>
      <c r="J64" s="5"/>
    </row>
    <row r="65" spans="1:10" x14ac:dyDescent="0.25">
      <c r="A65" s="5" t="s">
        <v>3392</v>
      </c>
      <c r="B65" s="271"/>
      <c r="C65" s="271"/>
      <c r="D65" s="271"/>
      <c r="E65" s="24"/>
      <c r="F65" s="5"/>
      <c r="G65" s="5"/>
      <c r="H65" s="5"/>
      <c r="I65" s="5"/>
      <c r="J65" s="5"/>
    </row>
    <row r="66" spans="1:10" x14ac:dyDescent="0.25">
      <c r="A66" s="5" t="s">
        <v>3393</v>
      </c>
      <c r="B66" s="271"/>
      <c r="C66" s="271"/>
      <c r="D66" s="271"/>
      <c r="E66" s="24"/>
      <c r="F66" s="5"/>
      <c r="G66" s="5"/>
      <c r="H66" s="5"/>
      <c r="I66" s="5"/>
      <c r="J66" s="5"/>
    </row>
    <row r="67" spans="1:10" x14ac:dyDescent="0.25">
      <c r="A67" s="5" t="s">
        <v>3394</v>
      </c>
      <c r="B67" s="271"/>
      <c r="C67" s="271"/>
      <c r="D67" s="271"/>
      <c r="E67" s="24"/>
      <c r="F67" s="5"/>
      <c r="G67" s="5"/>
      <c r="H67" s="5"/>
      <c r="I67" s="5"/>
      <c r="J67" s="5"/>
    </row>
    <row r="68" spans="1:10" x14ac:dyDescent="0.25">
      <c r="A68" s="5"/>
      <c r="B68" s="271"/>
      <c r="C68" s="271"/>
      <c r="D68" s="271"/>
      <c r="E68" s="24"/>
      <c r="F68" s="5"/>
      <c r="G68" s="5"/>
      <c r="H68" s="5"/>
      <c r="I68" s="5"/>
      <c r="J68" s="5"/>
    </row>
    <row r="69" spans="1:10" x14ac:dyDescent="0.25">
      <c r="A69" s="5"/>
      <c r="B69" s="271"/>
      <c r="C69" s="271"/>
      <c r="D69" s="271"/>
      <c r="E69" s="24"/>
      <c r="F69" s="5"/>
      <c r="G69" s="5"/>
      <c r="H69" s="5"/>
      <c r="I69" s="5"/>
      <c r="J69" s="5"/>
    </row>
    <row r="70" spans="1:10" x14ac:dyDescent="0.25">
      <c r="A70" s="5" t="s">
        <v>3395</v>
      </c>
      <c r="B70" s="271"/>
      <c r="C70" s="271"/>
      <c r="D70" s="271"/>
      <c r="E70" s="24"/>
      <c r="F70" s="5"/>
      <c r="G70" s="5"/>
      <c r="H70" s="5"/>
      <c r="I70" s="5"/>
      <c r="J70" s="5"/>
    </row>
    <row r="71" spans="1:10" x14ac:dyDescent="0.25">
      <c r="A71" s="5" t="s">
        <v>3399</v>
      </c>
      <c r="B71" s="271">
        <v>14</v>
      </c>
      <c r="C71" s="271">
        <v>15</v>
      </c>
      <c r="D71" s="271"/>
      <c r="E71" s="24"/>
      <c r="F71" s="5"/>
      <c r="G71" s="5"/>
      <c r="H71" s="5"/>
      <c r="I71" s="5"/>
      <c r="J71" s="5"/>
    </row>
    <row r="72" spans="1:10" x14ac:dyDescent="0.25">
      <c r="A72" s="5" t="s">
        <v>3396</v>
      </c>
      <c r="B72" s="271"/>
      <c r="C72" s="271"/>
      <c r="D72" s="271"/>
      <c r="E72" s="24"/>
      <c r="F72" s="5"/>
      <c r="G72" s="5"/>
      <c r="H72" s="5"/>
      <c r="I72" s="5"/>
      <c r="J72" s="5"/>
    </row>
    <row r="73" spans="1:10" x14ac:dyDescent="0.25">
      <c r="A73" s="5" t="s">
        <v>3397</v>
      </c>
      <c r="B73" s="271"/>
      <c r="C73" s="271"/>
      <c r="D73" s="271"/>
      <c r="E73" s="24"/>
      <c r="F73" s="5"/>
      <c r="G73" s="5"/>
      <c r="H73" s="5"/>
      <c r="I73" s="5"/>
      <c r="J73" s="5"/>
    </row>
    <row r="74" spans="1:10" x14ac:dyDescent="0.25">
      <c r="A74" s="5" t="s">
        <v>3398</v>
      </c>
      <c r="B74" s="271"/>
      <c r="C74" s="271"/>
      <c r="D74" s="271"/>
      <c r="E74" s="24"/>
      <c r="F74" s="5"/>
      <c r="G74" s="5"/>
      <c r="H74" s="5"/>
      <c r="I74" s="5"/>
      <c r="J74" s="5"/>
    </row>
    <row r="75" spans="1:10" x14ac:dyDescent="0.25">
      <c r="A75" s="5"/>
      <c r="B75" s="271"/>
      <c r="C75" s="271"/>
      <c r="D75" s="271"/>
      <c r="E75" s="24"/>
      <c r="F75" s="5"/>
      <c r="G75" s="5"/>
      <c r="H75" s="5"/>
      <c r="I75" s="5"/>
      <c r="J75" s="5"/>
    </row>
    <row r="76" spans="1:10" x14ac:dyDescent="0.25">
      <c r="A76" s="5"/>
      <c r="B76" s="271"/>
      <c r="C76" s="271"/>
      <c r="D76" s="271"/>
      <c r="E76" s="24"/>
      <c r="F76" s="5"/>
      <c r="G76" s="5"/>
      <c r="H76" s="5"/>
      <c r="I76" s="5"/>
      <c r="J76" s="5"/>
    </row>
    <row r="77" spans="1:10" x14ac:dyDescent="0.25">
      <c r="A77" s="5" t="s">
        <v>2186</v>
      </c>
      <c r="B77" s="271"/>
      <c r="C77" s="271"/>
      <c r="D77" s="271"/>
      <c r="E77" s="97" t="s">
        <v>235</v>
      </c>
      <c r="F77" s="5"/>
      <c r="G77" s="5"/>
      <c r="H77" s="5"/>
      <c r="I77" s="5"/>
      <c r="J77" s="5"/>
    </row>
    <row r="78" spans="1:10" ht="13.9" customHeight="1" x14ac:dyDescent="0.25">
      <c r="A78" s="218" t="s">
        <v>2489</v>
      </c>
      <c r="B78" s="271">
        <v>0</v>
      </c>
      <c r="C78" s="271">
        <v>25</v>
      </c>
      <c r="D78" s="271">
        <v>0</v>
      </c>
      <c r="E78" s="3"/>
      <c r="F78" s="5"/>
      <c r="G78" s="5"/>
      <c r="H78" s="5"/>
      <c r="I78" s="5"/>
      <c r="J78" s="5"/>
    </row>
    <row r="79" spans="1:10" ht="13.9" customHeight="1" x14ac:dyDescent="0.25">
      <c r="A79" s="218" t="s">
        <v>3456</v>
      </c>
      <c r="B79" s="271">
        <v>20</v>
      </c>
      <c r="C79" s="274"/>
      <c r="D79" s="271"/>
      <c r="E79" s="3"/>
      <c r="F79" s="5"/>
      <c r="G79" s="5"/>
      <c r="H79" s="5"/>
      <c r="I79" s="5"/>
      <c r="J79" s="5"/>
    </row>
    <row r="80" spans="1:10" x14ac:dyDescent="0.25">
      <c r="A80" s="218" t="s">
        <v>2490</v>
      </c>
      <c r="B80" s="271">
        <v>4</v>
      </c>
      <c r="C80" s="274">
        <v>21</v>
      </c>
      <c r="D80" s="271">
        <v>3</v>
      </c>
      <c r="E80" s="5"/>
      <c r="F80" s="5"/>
      <c r="G80" s="5"/>
      <c r="H80" s="5"/>
      <c r="I80" s="5"/>
      <c r="J80" s="94"/>
    </row>
    <row r="81" spans="1:10" x14ac:dyDescent="0.25">
      <c r="A81" s="218" t="s">
        <v>100</v>
      </c>
      <c r="B81" s="271">
        <v>0</v>
      </c>
      <c r="C81" s="271">
        <v>22</v>
      </c>
      <c r="D81" s="271">
        <v>0</v>
      </c>
      <c r="E81" s="5"/>
      <c r="F81" s="5"/>
      <c r="G81" s="5"/>
      <c r="H81" s="5"/>
      <c r="I81" s="5"/>
      <c r="J81" s="5"/>
    </row>
    <row r="82" spans="1:10" x14ac:dyDescent="0.25">
      <c r="A82" s="218" t="s">
        <v>2491</v>
      </c>
      <c r="B82" s="271"/>
      <c r="C82" s="271">
        <v>21</v>
      </c>
      <c r="D82" s="271"/>
      <c r="E82" s="5"/>
      <c r="F82" s="5"/>
      <c r="G82" s="5"/>
      <c r="H82" s="5"/>
      <c r="I82" s="5"/>
      <c r="J82" s="94"/>
    </row>
    <row r="83" spans="1:10" x14ac:dyDescent="0.25">
      <c r="A83" s="5"/>
      <c r="B83" s="271"/>
      <c r="C83" s="271"/>
      <c r="D83" s="271"/>
      <c r="E83" s="5"/>
      <c r="F83" s="5"/>
      <c r="G83" s="5"/>
      <c r="H83" s="5"/>
      <c r="I83" s="5"/>
      <c r="J83" s="5"/>
    </row>
    <row r="84" spans="1:10" x14ac:dyDescent="0.25">
      <c r="A84" s="5"/>
      <c r="B84" s="271"/>
      <c r="C84" s="271"/>
      <c r="D84" s="271"/>
      <c r="E84" s="5"/>
      <c r="F84" s="5"/>
      <c r="G84" s="5"/>
      <c r="H84" s="5"/>
      <c r="I84" s="5"/>
      <c r="J84" s="94"/>
    </row>
    <row r="85" spans="1:10" x14ac:dyDescent="0.25">
      <c r="A85" s="5"/>
      <c r="B85" s="271"/>
      <c r="C85" s="271"/>
      <c r="D85" s="271"/>
      <c r="E85" s="5"/>
      <c r="F85" s="5"/>
      <c r="G85" s="5"/>
      <c r="H85" s="5"/>
      <c r="I85" s="5"/>
      <c r="J85" s="5"/>
    </row>
    <row r="86" spans="1:10" x14ac:dyDescent="0.25">
      <c r="A86" s="5"/>
      <c r="B86" s="271"/>
      <c r="C86" s="271"/>
      <c r="D86" s="271"/>
      <c r="E86" s="5"/>
      <c r="F86" s="5"/>
      <c r="G86" s="5"/>
      <c r="H86" s="5"/>
      <c r="I86" s="5"/>
      <c r="J86" s="94"/>
    </row>
    <row r="87" spans="1:10" x14ac:dyDescent="0.25">
      <c r="A87" s="5" t="s">
        <v>2187</v>
      </c>
      <c r="B87" s="271"/>
      <c r="C87" s="271"/>
      <c r="D87" s="271"/>
      <c r="E87" s="5"/>
      <c r="F87" s="5"/>
      <c r="G87" s="5"/>
      <c r="H87" s="5"/>
      <c r="I87" s="5"/>
      <c r="J87" s="94"/>
    </row>
    <row r="88" spans="1:10" x14ac:dyDescent="0.25">
      <c r="A88" s="5">
        <v>711</v>
      </c>
      <c r="B88" s="271">
        <v>4</v>
      </c>
      <c r="C88" s="271">
        <v>25</v>
      </c>
      <c r="D88" s="271">
        <v>1</v>
      </c>
      <c r="E88" s="135" t="s">
        <v>2843</v>
      </c>
      <c r="F88" s="5"/>
      <c r="G88" s="5"/>
      <c r="H88" s="5"/>
      <c r="I88" s="5"/>
      <c r="J88" s="5"/>
    </row>
    <row r="89" spans="1:10" x14ac:dyDescent="0.25">
      <c r="A89" s="5">
        <v>712</v>
      </c>
      <c r="B89" s="271">
        <v>0</v>
      </c>
      <c r="C89" s="271"/>
      <c r="D89" s="271">
        <v>0</v>
      </c>
      <c r="F89" s="5"/>
      <c r="G89" s="5"/>
      <c r="H89" s="5"/>
      <c r="I89" s="5"/>
      <c r="J89" s="5"/>
    </row>
    <row r="90" spans="1:10" x14ac:dyDescent="0.25">
      <c r="A90" s="263" t="s">
        <v>2894</v>
      </c>
      <c r="B90" s="271">
        <v>0</v>
      </c>
      <c r="C90" s="271"/>
      <c r="D90" s="271"/>
      <c r="E90" s="5"/>
      <c r="F90" s="5"/>
      <c r="G90" s="5"/>
      <c r="H90" s="5"/>
      <c r="I90" s="5"/>
      <c r="J90" s="5"/>
    </row>
    <row r="91" spans="1:10" x14ac:dyDescent="0.25">
      <c r="A91" s="5">
        <v>721</v>
      </c>
      <c r="B91" s="271"/>
      <c r="C91" s="271">
        <v>24</v>
      </c>
      <c r="D91" s="271">
        <v>1</v>
      </c>
      <c r="E91" s="254"/>
      <c r="F91" s="5"/>
      <c r="G91" s="5"/>
      <c r="H91" s="5"/>
      <c r="I91" s="5"/>
      <c r="J91" s="94"/>
    </row>
    <row r="92" spans="1:10" x14ac:dyDescent="0.25">
      <c r="A92" s="5">
        <v>722</v>
      </c>
      <c r="B92" s="271">
        <v>12</v>
      </c>
      <c r="C92" s="271">
        <v>0</v>
      </c>
      <c r="D92" s="271">
        <v>0</v>
      </c>
      <c r="E92" s="254"/>
      <c r="F92" s="5"/>
      <c r="G92" s="5"/>
      <c r="H92" s="5"/>
      <c r="I92" s="5"/>
      <c r="J92" s="5"/>
    </row>
    <row r="93" spans="1:10" x14ac:dyDescent="0.25">
      <c r="A93" s="263" t="s">
        <v>2882</v>
      </c>
      <c r="B93" s="271">
        <v>0</v>
      </c>
      <c r="C93" s="271"/>
      <c r="D93" s="271"/>
      <c r="E93" s="254"/>
      <c r="F93" s="5"/>
      <c r="G93" s="5"/>
      <c r="H93" s="5"/>
      <c r="I93" s="5"/>
      <c r="J93" s="5"/>
    </row>
    <row r="94" spans="1:10" x14ac:dyDescent="0.25">
      <c r="A94" s="5">
        <v>731</v>
      </c>
      <c r="B94" s="271">
        <v>0</v>
      </c>
      <c r="C94" s="271">
        <v>22</v>
      </c>
      <c r="D94" s="271">
        <v>0</v>
      </c>
      <c r="E94" s="5"/>
      <c r="F94" s="5"/>
      <c r="G94" s="5"/>
      <c r="H94" s="5"/>
      <c r="I94" s="5"/>
      <c r="J94" s="5"/>
    </row>
    <row r="95" spans="1:10" x14ac:dyDescent="0.25">
      <c r="A95" s="5">
        <v>732</v>
      </c>
      <c r="B95" s="271"/>
      <c r="C95" s="271">
        <v>23</v>
      </c>
      <c r="D95" s="271">
        <v>1</v>
      </c>
      <c r="E95" s="5"/>
      <c r="F95" s="5"/>
      <c r="G95" s="5"/>
      <c r="H95" s="5"/>
      <c r="I95" s="5"/>
      <c r="J95" s="5"/>
    </row>
    <row r="96" spans="1:10" x14ac:dyDescent="0.25">
      <c r="A96" s="5">
        <v>741</v>
      </c>
      <c r="B96" s="271">
        <v>1</v>
      </c>
      <c r="C96" s="271">
        <v>19</v>
      </c>
      <c r="D96" s="271">
        <v>2</v>
      </c>
      <c r="E96" s="5"/>
      <c r="F96" s="5"/>
      <c r="G96" s="5"/>
      <c r="H96" s="5"/>
      <c r="I96" s="5"/>
      <c r="J96" s="5"/>
    </row>
    <row r="97" spans="1:10" x14ac:dyDescent="0.25">
      <c r="A97" s="5">
        <v>742</v>
      </c>
      <c r="B97" s="271"/>
      <c r="C97" s="271">
        <v>21</v>
      </c>
      <c r="D97" s="271"/>
      <c r="E97" s="5"/>
      <c r="F97" s="5"/>
      <c r="G97" s="5"/>
      <c r="H97" s="5"/>
      <c r="I97" s="5"/>
      <c r="J97" s="5"/>
    </row>
    <row r="98" spans="1:10" x14ac:dyDescent="0.25">
      <c r="A98" s="5" t="s">
        <v>2188</v>
      </c>
      <c r="B98" s="271"/>
      <c r="C98" s="271"/>
      <c r="D98" s="271"/>
      <c r="E98" s="5"/>
      <c r="F98" s="5"/>
      <c r="G98" s="5"/>
      <c r="H98" s="5"/>
      <c r="I98" s="5"/>
      <c r="J98" s="5"/>
    </row>
    <row r="99" spans="1:10" x14ac:dyDescent="0.25">
      <c r="A99" s="5">
        <v>811</v>
      </c>
      <c r="B99" s="271">
        <v>5</v>
      </c>
      <c r="C99" s="271">
        <v>25</v>
      </c>
      <c r="D99" s="271">
        <v>1</v>
      </c>
      <c r="E99" s="5"/>
      <c r="F99" s="5"/>
      <c r="G99" s="5"/>
      <c r="H99" s="5"/>
      <c r="I99" s="5"/>
      <c r="J99" s="5"/>
    </row>
    <row r="100" spans="1:10" x14ac:dyDescent="0.25">
      <c r="A100" s="263" t="s">
        <v>2881</v>
      </c>
      <c r="B100" s="271">
        <v>0</v>
      </c>
      <c r="C100" s="271"/>
      <c r="D100" s="271"/>
      <c r="E100" s="5"/>
      <c r="F100" s="5"/>
      <c r="G100" s="5"/>
      <c r="H100" s="5"/>
      <c r="I100" s="5"/>
      <c r="J100" s="5"/>
    </row>
    <row r="101" spans="1:10" x14ac:dyDescent="0.25">
      <c r="A101" s="5">
        <v>821</v>
      </c>
      <c r="B101" s="271">
        <v>1</v>
      </c>
      <c r="C101" s="271">
        <v>24</v>
      </c>
      <c r="D101" s="271">
        <v>1</v>
      </c>
      <c r="E101" s="5"/>
      <c r="F101" s="5"/>
      <c r="G101" s="5"/>
      <c r="H101" s="5"/>
      <c r="I101" s="5"/>
      <c r="J101" s="5"/>
    </row>
    <row r="102" spans="1:10" x14ac:dyDescent="0.25">
      <c r="A102" s="5">
        <v>822</v>
      </c>
      <c r="B102" s="271">
        <v>26</v>
      </c>
      <c r="C102" s="271">
        <v>0</v>
      </c>
      <c r="D102" s="271"/>
      <c r="E102" s="5"/>
      <c r="F102" s="5"/>
      <c r="G102" s="5"/>
      <c r="H102" s="5"/>
      <c r="I102" s="5"/>
      <c r="J102" s="5"/>
    </row>
    <row r="103" spans="1:10" x14ac:dyDescent="0.25">
      <c r="A103" s="5">
        <v>831</v>
      </c>
      <c r="B103" s="271"/>
      <c r="C103" s="271">
        <v>23</v>
      </c>
      <c r="D103" s="271">
        <v>2</v>
      </c>
      <c r="E103" s="5"/>
      <c r="F103" s="5"/>
      <c r="G103" s="5"/>
      <c r="H103" s="5"/>
      <c r="I103" s="5"/>
      <c r="J103" s="5"/>
    </row>
    <row r="104" spans="1:10" x14ac:dyDescent="0.25">
      <c r="A104" s="5">
        <v>832</v>
      </c>
      <c r="B104" s="271"/>
      <c r="C104" s="271">
        <v>22</v>
      </c>
      <c r="D104" s="271">
        <v>1</v>
      </c>
      <c r="E104" s="5"/>
      <c r="F104" s="5"/>
      <c r="G104" s="5"/>
      <c r="H104" s="5"/>
      <c r="I104" s="5"/>
      <c r="J104" s="5"/>
    </row>
    <row r="105" spans="1:10" x14ac:dyDescent="0.25">
      <c r="A105" s="5">
        <v>841</v>
      </c>
      <c r="B105" s="271">
        <v>0</v>
      </c>
      <c r="C105" s="271">
        <v>19</v>
      </c>
      <c r="D105" s="271">
        <v>1</v>
      </c>
      <c r="E105" s="135"/>
      <c r="F105" s="5"/>
      <c r="G105" s="5"/>
      <c r="H105" s="5"/>
      <c r="I105" s="5"/>
      <c r="J105" s="5"/>
    </row>
    <row r="106" spans="1:10" x14ac:dyDescent="0.25">
      <c r="A106" s="5">
        <v>842</v>
      </c>
      <c r="B106" s="271"/>
      <c r="C106" s="271"/>
      <c r="D106" s="271"/>
      <c r="E106" s="135"/>
      <c r="F106" s="5"/>
      <c r="G106" s="5"/>
      <c r="H106" s="5"/>
      <c r="I106" s="5"/>
      <c r="J106" s="5"/>
    </row>
    <row r="107" spans="1:10" x14ac:dyDescent="0.25">
      <c r="A107" s="5" t="s">
        <v>2189</v>
      </c>
      <c r="B107" s="271"/>
      <c r="C107" s="271"/>
      <c r="D107" s="271"/>
      <c r="E107" s="5"/>
      <c r="F107" s="5"/>
      <c r="G107" s="5"/>
      <c r="H107" s="5"/>
      <c r="I107" s="5"/>
      <c r="J107" s="5"/>
    </row>
    <row r="108" spans="1:10" x14ac:dyDescent="0.25">
      <c r="A108" s="5">
        <v>911</v>
      </c>
      <c r="B108" s="271">
        <v>0</v>
      </c>
      <c r="C108" s="271">
        <v>24</v>
      </c>
      <c r="D108" s="271"/>
      <c r="E108" s="5"/>
      <c r="F108" s="5"/>
      <c r="G108" s="5"/>
      <c r="H108" s="5"/>
      <c r="I108" s="5"/>
      <c r="J108" s="5"/>
    </row>
    <row r="109" spans="1:10" x14ac:dyDescent="0.25">
      <c r="A109" s="5">
        <v>912</v>
      </c>
      <c r="B109" s="271">
        <v>24</v>
      </c>
      <c r="C109" s="271"/>
      <c r="D109" s="271"/>
      <c r="E109" s="5"/>
      <c r="F109" s="5"/>
      <c r="G109" s="5"/>
      <c r="H109" s="5"/>
      <c r="I109" s="5"/>
      <c r="J109" s="5"/>
    </row>
    <row r="110" spans="1:10" x14ac:dyDescent="0.25">
      <c r="A110" s="5">
        <v>921</v>
      </c>
      <c r="B110" s="271">
        <v>4</v>
      </c>
      <c r="C110" s="271">
        <v>24</v>
      </c>
      <c r="D110" s="163">
        <v>0</v>
      </c>
      <c r="E110" s="255"/>
      <c r="F110" s="5"/>
      <c r="G110" s="5"/>
      <c r="H110" s="5"/>
      <c r="I110" s="5"/>
      <c r="J110" s="5"/>
    </row>
    <row r="111" spans="1:10" x14ac:dyDescent="0.25">
      <c r="A111" s="5">
        <v>931</v>
      </c>
      <c r="B111" s="271">
        <v>0</v>
      </c>
      <c r="C111" s="271">
        <v>22</v>
      </c>
      <c r="D111" s="271">
        <v>2</v>
      </c>
      <c r="E111" s="5"/>
      <c r="F111" s="5"/>
      <c r="G111" s="5"/>
      <c r="H111" s="5"/>
      <c r="I111" s="5"/>
      <c r="J111" s="5"/>
    </row>
    <row r="112" spans="1:10" ht="15.75" thickBot="1" x14ac:dyDescent="0.3">
      <c r="A112" s="98">
        <v>941</v>
      </c>
      <c r="B112" s="280">
        <v>0</v>
      </c>
      <c r="C112" s="271">
        <v>16</v>
      </c>
      <c r="D112" s="280"/>
      <c r="E112" s="98"/>
      <c r="F112" s="98"/>
      <c r="G112" s="98"/>
      <c r="H112" s="98"/>
      <c r="I112" s="98"/>
      <c r="J112" s="98"/>
    </row>
    <row r="113" spans="1:14" x14ac:dyDescent="0.25">
      <c r="A113" s="24">
        <v>311</v>
      </c>
      <c r="B113" s="274">
        <v>4</v>
      </c>
      <c r="C113" s="274">
        <v>25</v>
      </c>
      <c r="D113" s="274"/>
      <c r="E113" s="99" t="s">
        <v>346</v>
      </c>
      <c r="F113" s="5"/>
      <c r="G113" s="24"/>
      <c r="H113" s="24"/>
      <c r="I113" s="24"/>
      <c r="J113" s="24"/>
    </row>
    <row r="114" spans="1:14" x14ac:dyDescent="0.25">
      <c r="A114" s="96">
        <v>312</v>
      </c>
      <c r="B114" s="271">
        <v>29</v>
      </c>
      <c r="C114" s="271"/>
      <c r="D114" s="271"/>
      <c r="E114" s="5"/>
      <c r="F114" s="5"/>
      <c r="G114" s="5"/>
      <c r="H114" s="5"/>
      <c r="I114" s="5"/>
      <c r="J114" s="94"/>
    </row>
    <row r="115" spans="1:14" x14ac:dyDescent="0.25">
      <c r="A115" s="96">
        <v>313</v>
      </c>
      <c r="B115" s="271">
        <v>0</v>
      </c>
      <c r="C115" s="274"/>
      <c r="D115" s="271"/>
      <c r="E115" s="5"/>
      <c r="F115" s="5"/>
      <c r="G115" s="5"/>
      <c r="H115" s="5"/>
      <c r="I115" s="5"/>
      <c r="J115" s="94"/>
    </row>
    <row r="116" spans="1:14" x14ac:dyDescent="0.25">
      <c r="A116" s="5">
        <v>321</v>
      </c>
      <c r="B116" s="271">
        <v>6</v>
      </c>
      <c r="C116" s="274">
        <v>23</v>
      </c>
      <c r="D116" s="271">
        <v>1</v>
      </c>
      <c r="E116" s="5"/>
      <c r="F116" s="5"/>
      <c r="G116" s="5"/>
      <c r="H116" s="5"/>
      <c r="I116" s="5"/>
      <c r="J116" s="5"/>
    </row>
    <row r="117" spans="1:14" x14ac:dyDescent="0.25">
      <c r="A117" s="5">
        <v>322</v>
      </c>
      <c r="B117" s="271">
        <v>28</v>
      </c>
      <c r="C117" s="271"/>
      <c r="D117" s="271">
        <v>0</v>
      </c>
      <c r="E117" s="135"/>
      <c r="F117" s="5"/>
      <c r="G117" s="5"/>
      <c r="H117" s="5"/>
      <c r="I117" s="5"/>
      <c r="J117" s="94"/>
      <c r="N117" t="s">
        <v>6</v>
      </c>
    </row>
    <row r="118" spans="1:14" x14ac:dyDescent="0.25">
      <c r="A118" s="5">
        <v>331</v>
      </c>
      <c r="B118" s="271">
        <v>0</v>
      </c>
      <c r="C118" s="271">
        <v>25</v>
      </c>
      <c r="D118" s="271">
        <v>1</v>
      </c>
      <c r="E118" s="135"/>
      <c r="F118" s="5"/>
      <c r="G118" s="5"/>
      <c r="H118" s="5"/>
      <c r="I118" s="5"/>
      <c r="J118" s="5"/>
      <c r="N118" s="166"/>
    </row>
    <row r="119" spans="1:14" x14ac:dyDescent="0.25">
      <c r="A119" s="5">
        <v>332</v>
      </c>
      <c r="B119" s="271">
        <v>22</v>
      </c>
      <c r="C119" s="271"/>
      <c r="D119" s="271"/>
      <c r="E119" s="5"/>
      <c r="F119" s="5"/>
      <c r="G119" s="5"/>
      <c r="H119" s="5"/>
      <c r="I119" s="5"/>
      <c r="J119" s="94"/>
    </row>
    <row r="120" spans="1:14" x14ac:dyDescent="0.25">
      <c r="A120" s="96"/>
      <c r="B120" s="271"/>
      <c r="C120" s="271"/>
      <c r="D120" s="163"/>
      <c r="E120" s="96"/>
      <c r="F120" s="5"/>
      <c r="G120" s="5"/>
      <c r="H120" s="5"/>
      <c r="I120" s="5"/>
      <c r="J120" s="5"/>
    </row>
    <row r="121" spans="1:14" x14ac:dyDescent="0.25">
      <c r="A121" s="5">
        <v>341</v>
      </c>
      <c r="B121" s="271">
        <v>1</v>
      </c>
      <c r="C121" s="271">
        <v>25</v>
      </c>
      <c r="D121" s="271">
        <v>0</v>
      </c>
      <c r="E121" s="5"/>
      <c r="F121" s="5"/>
      <c r="G121" s="5"/>
      <c r="H121" s="5"/>
      <c r="I121" s="5"/>
      <c r="J121" s="94"/>
    </row>
    <row r="122" spans="1:14" x14ac:dyDescent="0.25">
      <c r="A122" s="96">
        <v>342</v>
      </c>
      <c r="B122" s="271">
        <v>15</v>
      </c>
      <c r="C122" s="271">
        <v>0</v>
      </c>
      <c r="D122" s="271">
        <v>0</v>
      </c>
      <c r="E122" s="5"/>
      <c r="F122" s="5"/>
      <c r="G122" s="5"/>
      <c r="H122" s="5"/>
      <c r="I122" s="5"/>
      <c r="J122" s="5"/>
    </row>
    <row r="123" spans="1:14" x14ac:dyDescent="0.25">
      <c r="A123" s="96">
        <v>343</v>
      </c>
      <c r="B123" s="163"/>
      <c r="C123" s="163"/>
      <c r="D123" s="163"/>
      <c r="E123" s="175"/>
      <c r="F123" s="96"/>
      <c r="G123" s="96"/>
      <c r="H123" s="96"/>
      <c r="I123" s="96"/>
      <c r="J123" s="96"/>
      <c r="K123" s="174"/>
      <c r="L123" s="166"/>
    </row>
    <row r="124" spans="1:14" ht="15.75" thickBot="1" x14ac:dyDescent="0.3">
      <c r="A124" s="107"/>
      <c r="B124" s="107"/>
      <c r="C124" s="107"/>
      <c r="D124" s="107"/>
      <c r="E124" s="177"/>
      <c r="F124" s="107"/>
      <c r="G124" s="107"/>
      <c r="H124" s="107"/>
      <c r="I124" s="107"/>
      <c r="J124" s="107"/>
      <c r="K124" s="174"/>
      <c r="L124" s="166"/>
    </row>
    <row r="125" spans="1:14" ht="13.9" customHeight="1" x14ac:dyDescent="0.25">
      <c r="A125" s="176" t="s">
        <v>1776</v>
      </c>
      <c r="B125" s="176">
        <f>SUM(B3:B124)</f>
        <v>425</v>
      </c>
      <c r="C125" s="176">
        <f>SUM(C3:C124)</f>
        <v>1113</v>
      </c>
      <c r="D125" s="176">
        <f>SUM(D3:D124)</f>
        <v>34</v>
      </c>
      <c r="E125" s="165"/>
      <c r="F125" s="176"/>
      <c r="G125" s="165"/>
      <c r="H125" s="165"/>
      <c r="I125" s="165"/>
      <c r="J125" s="176">
        <f>B125+C125+D125</f>
        <v>1572</v>
      </c>
      <c r="K125" s="174"/>
      <c r="L125" s="166"/>
    </row>
    <row r="126" spans="1:14" x14ac:dyDescent="0.25">
      <c r="A126" s="96"/>
      <c r="B126" s="96"/>
      <c r="C126" s="96"/>
      <c r="D126" s="96"/>
      <c r="E126" s="167" t="s">
        <v>2191</v>
      </c>
      <c r="F126" s="167">
        <v>65</v>
      </c>
      <c r="G126" s="96"/>
      <c r="H126" s="96"/>
      <c r="I126" s="96"/>
      <c r="J126" s="167"/>
      <c r="L126" s="166"/>
    </row>
    <row r="127" spans="1:14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174"/>
      <c r="L127" s="166"/>
    </row>
    <row r="128" spans="1:14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4"/>
      <c r="L128" s="166"/>
    </row>
    <row r="129" spans="1:24" ht="1.9" customHeight="1" thickBot="1" x14ac:dyDescent="0.3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4"/>
      <c r="L129" s="166"/>
    </row>
    <row r="130" spans="1:24" ht="15.75" hidden="1" thickBot="1" x14ac:dyDescent="0.3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4"/>
      <c r="L130" s="166"/>
    </row>
    <row r="131" spans="1:24" ht="15.75" hidden="1" thickBot="1" x14ac:dyDescent="0.3">
      <c r="A131" s="171"/>
      <c r="B131" s="171"/>
      <c r="C131" s="171"/>
      <c r="D131" s="171"/>
      <c r="E131" s="171"/>
      <c r="F131" s="171"/>
      <c r="G131" s="171"/>
      <c r="H131" s="171"/>
      <c r="I131" s="171"/>
      <c r="J131" s="171"/>
      <c r="K131" s="174"/>
      <c r="L131" s="166"/>
    </row>
    <row r="132" spans="1:24" s="5" customFormat="1" ht="15.75" hidden="1" thickBo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166"/>
      <c r="L132" s="166"/>
      <c r="M132"/>
      <c r="N132"/>
      <c r="O132"/>
      <c r="P132"/>
      <c r="Q132"/>
      <c r="R132"/>
      <c r="S132"/>
      <c r="T132"/>
      <c r="U132"/>
      <c r="V132"/>
      <c r="W132"/>
      <c r="X132" s="77"/>
    </row>
    <row r="133" spans="1:24" ht="15.75" hidden="1" thickBo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166"/>
      <c r="L133" s="166"/>
    </row>
    <row r="134" spans="1:24" ht="15.75" hidden="1" thickBo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166"/>
      <c r="L134" s="166"/>
    </row>
    <row r="135" spans="1:24" ht="15.75" hidden="1" thickBot="1" x14ac:dyDescent="0.3">
      <c r="A135" s="265"/>
      <c r="B135" s="265"/>
      <c r="C135" s="265"/>
      <c r="D135" s="265"/>
      <c r="E135" s="265"/>
      <c r="F135" s="265"/>
      <c r="G135" s="265"/>
      <c r="H135" s="265"/>
      <c r="I135" s="265"/>
      <c r="J135" s="265"/>
      <c r="K135" s="166"/>
      <c r="L135" s="166"/>
    </row>
    <row r="136" spans="1:24" ht="15.75" thickTop="1" x14ac:dyDescent="0.25">
      <c r="A136" s="266"/>
      <c r="B136" s="266"/>
      <c r="C136" s="266"/>
      <c r="D136" s="266"/>
      <c r="E136" s="267" t="s">
        <v>1266</v>
      </c>
      <c r="F136" s="266"/>
      <c r="G136" s="266"/>
      <c r="H136" s="266"/>
      <c r="I136" s="266"/>
      <c r="J136" s="266"/>
      <c r="K136" s="166"/>
      <c r="L136" s="166"/>
    </row>
    <row r="137" spans="1:24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166"/>
      <c r="L137" s="166"/>
      <c r="N137" s="220"/>
      <c r="O137" s="220"/>
    </row>
    <row r="138" spans="1:24" x14ac:dyDescent="0.25">
      <c r="A138" s="96" t="s">
        <v>3446</v>
      </c>
      <c r="B138" s="96"/>
      <c r="C138" s="96">
        <v>15</v>
      </c>
      <c r="D138" s="96"/>
      <c r="E138" s="165"/>
      <c r="F138" s="165"/>
      <c r="G138" s="96"/>
      <c r="H138" s="96"/>
      <c r="I138" s="96"/>
      <c r="J138" s="96"/>
      <c r="K138" s="166"/>
      <c r="L138" s="166"/>
      <c r="N138" s="220"/>
      <c r="O138" s="220"/>
    </row>
    <row r="139" spans="1:24" x14ac:dyDescent="0.25">
      <c r="A139" s="96" t="s">
        <v>3447</v>
      </c>
      <c r="B139" s="96">
        <v>18</v>
      </c>
      <c r="C139" s="96"/>
      <c r="D139" s="96"/>
      <c r="E139" s="165"/>
      <c r="F139" s="165"/>
      <c r="G139" s="96"/>
      <c r="H139" s="96"/>
      <c r="I139" s="96"/>
      <c r="J139" s="96"/>
      <c r="K139" s="166"/>
      <c r="L139" s="166"/>
      <c r="N139" s="220"/>
      <c r="O139" s="220"/>
    </row>
    <row r="140" spans="1:24" x14ac:dyDescent="0.25">
      <c r="A140" s="96" t="s">
        <v>3448</v>
      </c>
      <c r="B140" s="96">
        <v>26</v>
      </c>
      <c r="C140" s="96"/>
      <c r="D140" s="96"/>
      <c r="E140" s="165"/>
      <c r="F140" s="165"/>
      <c r="G140" s="96"/>
      <c r="H140" s="96"/>
      <c r="I140" s="96"/>
      <c r="J140" s="96"/>
      <c r="K140" s="166"/>
      <c r="L140" s="166"/>
      <c r="N140" s="220"/>
      <c r="O140" s="220"/>
    </row>
    <row r="141" spans="1:24" x14ac:dyDescent="0.25">
      <c r="A141" s="96" t="s">
        <v>3449</v>
      </c>
      <c r="B141" s="96">
        <v>26</v>
      </c>
      <c r="C141" s="96"/>
      <c r="D141" s="96"/>
      <c r="E141" s="165"/>
      <c r="F141" s="165"/>
      <c r="G141" s="96"/>
      <c r="H141" s="96"/>
      <c r="I141" s="96"/>
      <c r="J141" s="96"/>
      <c r="K141" s="166"/>
      <c r="L141" s="166"/>
      <c r="N141" s="220"/>
      <c r="O141" s="220"/>
    </row>
    <row r="142" spans="1:24" s="5" customFormat="1" x14ac:dyDescent="0.25">
      <c r="A142" s="96" t="s">
        <v>2883</v>
      </c>
      <c r="B142" s="163"/>
      <c r="C142" s="163">
        <v>15</v>
      </c>
      <c r="D142" s="96">
        <v>0</v>
      </c>
      <c r="E142" s="268"/>
      <c r="F142" s="165" t="s">
        <v>1759</v>
      </c>
      <c r="G142" s="96"/>
      <c r="H142" s="96"/>
      <c r="I142" s="96"/>
      <c r="J142" s="96"/>
      <c r="K142" s="166"/>
      <c r="L142" s="166"/>
      <c r="M142"/>
      <c r="N142" s="220"/>
      <c r="O142" s="220"/>
      <c r="P142"/>
      <c r="Q142"/>
      <c r="R142"/>
      <c r="S142"/>
      <c r="T142"/>
      <c r="U142"/>
      <c r="V142"/>
      <c r="W142"/>
    </row>
    <row r="143" spans="1:24" x14ac:dyDescent="0.25">
      <c r="A143" s="165" t="s">
        <v>2885</v>
      </c>
      <c r="B143" s="278">
        <v>9</v>
      </c>
      <c r="C143" s="278"/>
      <c r="D143" s="165">
        <v>1</v>
      </c>
      <c r="E143" s="252" t="s">
        <v>2843</v>
      </c>
      <c r="F143" s="165">
        <f>SUM(C138+C158+C166)</f>
        <v>45</v>
      </c>
      <c r="G143" s="165">
        <f>SUM(C142+C159)</f>
        <v>29</v>
      </c>
      <c r="H143" s="165">
        <f>SUM(C145+C162)</f>
        <v>30</v>
      </c>
      <c r="I143" s="165">
        <f>SUM(C147)</f>
        <v>15</v>
      </c>
      <c r="J143" s="176">
        <f>F143+G143+H143+I143</f>
        <v>119</v>
      </c>
      <c r="K143" s="174"/>
      <c r="L143" s="166"/>
      <c r="N143" s="220"/>
      <c r="O143" s="220"/>
    </row>
    <row r="144" spans="1:24" x14ac:dyDescent="0.25">
      <c r="A144" s="96" t="s">
        <v>2920</v>
      </c>
      <c r="B144" s="163">
        <v>29</v>
      </c>
      <c r="C144" s="163"/>
      <c r="D144" s="96"/>
      <c r="E144" s="96"/>
      <c r="F144" s="96" t="s">
        <v>1770</v>
      </c>
      <c r="G144" s="96"/>
      <c r="H144" s="96"/>
      <c r="I144" s="96"/>
      <c r="J144" s="96"/>
      <c r="K144" s="174"/>
      <c r="L144" s="166"/>
      <c r="N144" s="220"/>
      <c r="O144" s="220"/>
    </row>
    <row r="145" spans="1:12" ht="15.75" thickBot="1" x14ac:dyDescent="0.3">
      <c r="A145" s="165" t="s">
        <v>2175</v>
      </c>
      <c r="B145" s="278"/>
      <c r="C145" s="278">
        <v>15</v>
      </c>
      <c r="D145" s="165">
        <v>0</v>
      </c>
      <c r="E145" s="178"/>
      <c r="F145" s="165">
        <f>SUM(B139+B140+B141+B158+B166+B167)</f>
        <v>97</v>
      </c>
      <c r="G145" s="165">
        <f>SUM(B142+B143+B144+B160+B159+B161+B168+B169)</f>
        <v>80</v>
      </c>
      <c r="H145" s="165">
        <f>SUM(B145+B146+B162+B170)</f>
        <v>47</v>
      </c>
      <c r="I145" s="165">
        <f>SUM(B148+B171)</f>
        <v>53</v>
      </c>
      <c r="J145" s="176">
        <f>F145+G145+H145+I145</f>
        <v>277</v>
      </c>
      <c r="K145" s="174"/>
      <c r="L145" s="166"/>
    </row>
    <row r="146" spans="1:12" ht="15.75" thickBot="1" x14ac:dyDescent="0.3">
      <c r="A146" s="172" t="s">
        <v>2521</v>
      </c>
      <c r="B146" s="278">
        <v>28</v>
      </c>
      <c r="C146" s="278"/>
      <c r="D146" s="165">
        <v>2</v>
      </c>
      <c r="E146" s="254" t="s">
        <v>2843</v>
      </c>
      <c r="F146" s="96" t="s">
        <v>1775</v>
      </c>
      <c r="G146" s="165"/>
      <c r="H146" s="165"/>
      <c r="I146" s="165"/>
      <c r="J146" s="165"/>
      <c r="K146" s="174"/>
      <c r="L146" s="166"/>
    </row>
    <row r="147" spans="1:12" x14ac:dyDescent="0.25">
      <c r="A147" s="172" t="s">
        <v>1397</v>
      </c>
      <c r="B147" s="278"/>
      <c r="C147" s="278">
        <v>15</v>
      </c>
      <c r="D147" s="165"/>
      <c r="E147" s="178"/>
      <c r="F147" s="165">
        <f>D142+D143+D144+D159+D160+D161+D168+D169</f>
        <v>2</v>
      </c>
      <c r="G147" s="165">
        <f>SUM(D142+D143+D144+D159+D160+D161+D168+D169)</f>
        <v>2</v>
      </c>
      <c r="H147" s="165">
        <f>SUM(D145+D146+D162+D170)</f>
        <v>3</v>
      </c>
      <c r="I147" s="165">
        <f>D150+D151+D152+D172</f>
        <v>0</v>
      </c>
      <c r="J147" s="176">
        <f>F147+G147+H147+I147</f>
        <v>7</v>
      </c>
      <c r="K147" s="174"/>
      <c r="L147" s="166"/>
    </row>
    <row r="148" spans="1:12" x14ac:dyDescent="0.25">
      <c r="A148" s="96" t="s">
        <v>1396</v>
      </c>
      <c r="B148" s="163">
        <v>27</v>
      </c>
      <c r="C148" s="163"/>
      <c r="D148" s="96">
        <v>0</v>
      </c>
      <c r="F148" s="96" t="s">
        <v>1776</v>
      </c>
      <c r="G148" s="96"/>
      <c r="H148" s="96"/>
      <c r="I148" s="96"/>
      <c r="J148" s="96"/>
      <c r="K148" s="174"/>
      <c r="L148" s="166"/>
    </row>
    <row r="149" spans="1:12" x14ac:dyDescent="0.25">
      <c r="A149" s="96"/>
      <c r="B149" s="163"/>
      <c r="C149" s="163"/>
      <c r="D149" s="96"/>
      <c r="E149" s="96"/>
      <c r="F149">
        <f>F143+F145+F147</f>
        <v>144</v>
      </c>
      <c r="G149" s="96">
        <f>G143+G145+G147</f>
        <v>111</v>
      </c>
      <c r="H149" s="96">
        <f>H143+H145+H147</f>
        <v>80</v>
      </c>
      <c r="I149" s="96">
        <f>I143+I145+I147</f>
        <v>68</v>
      </c>
      <c r="J149" s="167">
        <f>J143+J145+J147</f>
        <v>403</v>
      </c>
      <c r="K149" s="174"/>
      <c r="L149" s="166"/>
    </row>
    <row r="150" spans="1:12" x14ac:dyDescent="0.25">
      <c r="A150" s="96"/>
      <c r="B150" s="163"/>
      <c r="C150" s="163"/>
      <c r="D150" s="96"/>
      <c r="E150" s="96"/>
      <c r="F150" s="96"/>
      <c r="G150" s="96"/>
      <c r="H150" s="96"/>
      <c r="I150" s="167">
        <f>SUM(F149+G149+H149+I149)</f>
        <v>403</v>
      </c>
      <c r="J150" s="167"/>
      <c r="K150" s="174"/>
      <c r="L150" s="166"/>
    </row>
    <row r="151" spans="1:12" x14ac:dyDescent="0.25">
      <c r="A151" s="96"/>
      <c r="B151" s="163"/>
      <c r="C151" s="163"/>
      <c r="D151" s="96"/>
      <c r="E151" s="96"/>
      <c r="F151" s="96"/>
      <c r="G151" s="96"/>
      <c r="H151" s="96"/>
      <c r="I151" s="96"/>
      <c r="J151" s="96"/>
      <c r="K151" s="174"/>
      <c r="L151" s="166"/>
    </row>
    <row r="152" spans="1:12" x14ac:dyDescent="0.25">
      <c r="A152" s="96"/>
      <c r="B152" s="163"/>
      <c r="C152" s="163"/>
      <c r="D152" s="96"/>
      <c r="E152" s="254"/>
      <c r="F152" s="96"/>
      <c r="G152" s="96"/>
      <c r="H152" s="96"/>
      <c r="I152" s="96"/>
      <c r="J152" s="167"/>
      <c r="K152" s="174"/>
      <c r="L152" s="166"/>
    </row>
    <row r="153" spans="1:12" x14ac:dyDescent="0.25">
      <c r="A153" s="96"/>
      <c r="B153" s="163"/>
      <c r="C153" s="163"/>
      <c r="D153" s="96"/>
      <c r="E153" s="96"/>
      <c r="G153" s="96"/>
      <c r="H153" s="96"/>
      <c r="I153" s="96"/>
      <c r="J153" s="96"/>
      <c r="K153" s="174"/>
      <c r="L153" s="166"/>
    </row>
    <row r="154" spans="1:12" x14ac:dyDescent="0.25">
      <c r="A154" s="96"/>
      <c r="B154" s="163"/>
      <c r="C154" s="163"/>
      <c r="D154" s="96"/>
      <c r="E154" s="96"/>
      <c r="F154" s="96"/>
      <c r="G154" s="96"/>
      <c r="H154" s="96"/>
      <c r="I154" s="96"/>
      <c r="J154" s="167"/>
      <c r="K154" s="174"/>
      <c r="L154" s="166"/>
    </row>
    <row r="155" spans="1:12" x14ac:dyDescent="0.25">
      <c r="A155" s="96"/>
      <c r="B155" s="163"/>
      <c r="C155" s="163"/>
      <c r="D155" s="96"/>
      <c r="E155" s="96"/>
      <c r="F155" s="96"/>
      <c r="G155" s="96"/>
      <c r="H155" s="96"/>
      <c r="I155" s="96"/>
      <c r="J155" s="96"/>
      <c r="K155" s="174"/>
      <c r="L155" s="166"/>
    </row>
    <row r="156" spans="1:12" x14ac:dyDescent="0.25">
      <c r="A156" s="96"/>
      <c r="B156" s="163"/>
      <c r="C156" s="163"/>
      <c r="D156" s="96"/>
      <c r="E156" s="96"/>
      <c r="F156" s="96"/>
      <c r="G156" s="96"/>
      <c r="H156" s="96"/>
      <c r="I156" s="96"/>
      <c r="J156" s="96"/>
      <c r="K156" s="174"/>
      <c r="L156" s="166"/>
    </row>
    <row r="157" spans="1:12" x14ac:dyDescent="0.25">
      <c r="A157" s="96"/>
      <c r="B157" s="163"/>
      <c r="C157" s="163"/>
      <c r="D157" s="96"/>
      <c r="E157" s="96"/>
      <c r="F157" s="96"/>
      <c r="G157" s="96"/>
      <c r="H157" s="96"/>
      <c r="I157" s="96"/>
      <c r="J157" s="96"/>
      <c r="K157" s="174"/>
      <c r="L157" s="166"/>
    </row>
    <row r="158" spans="1:12" x14ac:dyDescent="0.25">
      <c r="A158" s="96" t="s">
        <v>3452</v>
      </c>
      <c r="B158" s="163">
        <v>4</v>
      </c>
      <c r="C158" s="163">
        <v>15</v>
      </c>
      <c r="D158" s="96"/>
      <c r="E158" s="96"/>
      <c r="F158" s="96"/>
      <c r="G158" s="96"/>
      <c r="H158" s="96"/>
      <c r="I158" s="96"/>
      <c r="J158" s="96"/>
      <c r="K158" s="174"/>
      <c r="L158" s="166"/>
    </row>
    <row r="159" spans="1:12" x14ac:dyDescent="0.25">
      <c r="A159" s="96" t="s">
        <v>2878</v>
      </c>
      <c r="B159" s="163">
        <v>5</v>
      </c>
      <c r="C159" s="163">
        <v>14</v>
      </c>
      <c r="D159" s="96"/>
      <c r="E159" s="96"/>
      <c r="F159" s="96"/>
      <c r="G159" s="96"/>
      <c r="H159" s="96"/>
      <c r="I159" s="96"/>
      <c r="J159" s="96"/>
      <c r="K159" s="174"/>
      <c r="L159" s="166"/>
    </row>
    <row r="160" spans="1:12" x14ac:dyDescent="0.25">
      <c r="A160" s="96" t="s">
        <v>2879</v>
      </c>
      <c r="B160" s="163"/>
      <c r="C160" s="163"/>
      <c r="D160" s="96"/>
      <c r="E160" s="96"/>
      <c r="F160" s="96"/>
      <c r="G160" s="96"/>
      <c r="H160" s="96"/>
      <c r="I160" s="96"/>
      <c r="J160" s="96"/>
      <c r="K160" s="174"/>
      <c r="L160" s="166"/>
    </row>
    <row r="161" spans="1:14" x14ac:dyDescent="0.25">
      <c r="A161" s="96" t="s">
        <v>2880</v>
      </c>
      <c r="B161" s="163"/>
      <c r="C161" s="163"/>
      <c r="D161" s="96"/>
      <c r="E161" s="96"/>
      <c r="F161" s="96"/>
      <c r="G161" s="96"/>
      <c r="H161" s="96"/>
      <c r="I161" s="96"/>
      <c r="J161" s="96"/>
      <c r="K161" s="174"/>
      <c r="L161" s="166"/>
    </row>
    <row r="162" spans="1:14" x14ac:dyDescent="0.25">
      <c r="A162" s="96" t="s">
        <v>2179</v>
      </c>
      <c r="B162" s="163">
        <v>3</v>
      </c>
      <c r="C162" s="163">
        <v>15</v>
      </c>
      <c r="D162" s="96"/>
      <c r="E162" s="96"/>
      <c r="F162" s="96"/>
      <c r="G162" s="96"/>
      <c r="H162" s="96"/>
      <c r="I162" s="96"/>
      <c r="J162" s="96"/>
      <c r="K162" s="174"/>
      <c r="L162" s="166"/>
    </row>
    <row r="163" spans="1:14" x14ac:dyDescent="0.25">
      <c r="A163" s="96"/>
      <c r="B163" s="163"/>
      <c r="C163" s="163"/>
      <c r="D163" s="96"/>
      <c r="E163" s="96"/>
      <c r="F163" s="96"/>
      <c r="G163" s="96"/>
      <c r="H163" s="96"/>
      <c r="I163" s="96"/>
      <c r="J163" s="96"/>
      <c r="K163" s="174"/>
      <c r="L163" s="166"/>
    </row>
    <row r="164" spans="1:14" x14ac:dyDescent="0.25">
      <c r="A164" s="96"/>
      <c r="B164" s="163"/>
      <c r="C164" s="163"/>
      <c r="D164" s="96"/>
      <c r="E164" s="96"/>
      <c r="F164" s="96"/>
      <c r="G164" s="96"/>
      <c r="H164" s="96"/>
      <c r="I164" s="96"/>
      <c r="J164" s="96"/>
      <c r="K164" s="174"/>
      <c r="L164" s="166"/>
      <c r="M164" s="166"/>
      <c r="N164" s="166"/>
    </row>
    <row r="165" spans="1:14" x14ac:dyDescent="0.25">
      <c r="A165" s="96"/>
      <c r="B165" s="163"/>
      <c r="C165" s="163"/>
      <c r="D165" s="96"/>
      <c r="E165" s="96"/>
      <c r="F165" s="96"/>
      <c r="G165" s="96"/>
      <c r="H165" s="96"/>
      <c r="I165" s="96"/>
      <c r="J165" s="96"/>
      <c r="K165" s="166"/>
      <c r="L165" s="166"/>
      <c r="M165" s="166"/>
      <c r="N165" s="166"/>
    </row>
    <row r="166" spans="1:14" x14ac:dyDescent="0.25">
      <c r="A166" s="96" t="s">
        <v>3450</v>
      </c>
      <c r="B166" s="163">
        <v>7</v>
      </c>
      <c r="C166" s="163">
        <v>15</v>
      </c>
      <c r="D166" s="96"/>
      <c r="E166" s="96"/>
      <c r="F166" s="96"/>
      <c r="G166" s="96"/>
      <c r="H166" s="96"/>
      <c r="I166" s="96"/>
      <c r="J166" s="96"/>
      <c r="K166" s="166"/>
      <c r="L166" s="166"/>
      <c r="M166" s="166"/>
      <c r="N166" s="166"/>
    </row>
    <row r="167" spans="1:14" x14ac:dyDescent="0.25">
      <c r="A167" s="96" t="s">
        <v>3451</v>
      </c>
      <c r="B167" s="163">
        <v>16</v>
      </c>
      <c r="C167" s="163"/>
      <c r="D167" s="96"/>
      <c r="E167" s="96"/>
      <c r="F167" s="96"/>
      <c r="G167" s="96"/>
      <c r="H167" s="96"/>
      <c r="I167" s="96"/>
      <c r="J167" s="96"/>
      <c r="K167" s="166"/>
      <c r="L167" s="166"/>
      <c r="M167" s="166"/>
      <c r="N167" s="166"/>
    </row>
    <row r="168" spans="1:14" x14ac:dyDescent="0.25">
      <c r="A168" s="96" t="s">
        <v>2886</v>
      </c>
      <c r="B168" s="163">
        <v>11</v>
      </c>
      <c r="C168" s="163"/>
      <c r="D168" s="96"/>
      <c r="E168" s="96"/>
      <c r="F168" s="96"/>
      <c r="G168" s="96"/>
      <c r="H168" s="96"/>
      <c r="I168" s="96"/>
      <c r="J168" s="96"/>
      <c r="K168" s="166"/>
      <c r="L168" s="166"/>
      <c r="M168" s="166"/>
      <c r="N168" s="166"/>
    </row>
    <row r="169" spans="1:14" x14ac:dyDescent="0.25">
      <c r="A169" s="96" t="s">
        <v>2887</v>
      </c>
      <c r="B169" s="163">
        <v>26</v>
      </c>
      <c r="C169" s="163"/>
      <c r="D169" s="96">
        <v>1</v>
      </c>
      <c r="E169" s="254" t="s">
        <v>2843</v>
      </c>
      <c r="F169" s="96"/>
      <c r="G169" s="96"/>
      <c r="H169" s="96"/>
      <c r="I169" s="96"/>
      <c r="J169" s="96"/>
      <c r="K169" s="166"/>
      <c r="L169" s="166"/>
      <c r="M169" s="166"/>
      <c r="N169" s="166"/>
    </row>
    <row r="170" spans="1:14" x14ac:dyDescent="0.25">
      <c r="A170" s="96" t="s">
        <v>2172</v>
      </c>
      <c r="B170" s="163">
        <v>16</v>
      </c>
      <c r="C170" s="163"/>
      <c r="D170" s="5">
        <v>1</v>
      </c>
      <c r="E170" s="254" t="s">
        <v>2843</v>
      </c>
      <c r="F170" s="96"/>
      <c r="G170" s="96"/>
      <c r="H170" s="96"/>
      <c r="I170" s="96"/>
      <c r="J170" s="96"/>
      <c r="K170" s="166"/>
      <c r="L170" s="166"/>
    </row>
    <row r="171" spans="1:14" x14ac:dyDescent="0.25">
      <c r="A171" s="96" t="s">
        <v>1305</v>
      </c>
      <c r="B171" s="271">
        <v>26</v>
      </c>
      <c r="C171" s="271"/>
      <c r="D171" s="5">
        <v>0</v>
      </c>
      <c r="F171" s="5"/>
      <c r="G171" s="5"/>
      <c r="H171" s="5"/>
      <c r="I171" s="5"/>
      <c r="J171" s="5"/>
    </row>
    <row r="172" spans="1:14" x14ac:dyDescent="0.25">
      <c r="A172" s="96"/>
      <c r="B172" s="271"/>
      <c r="C172" s="271"/>
      <c r="D172" s="5"/>
      <c r="E172" s="5"/>
      <c r="F172" s="5"/>
      <c r="G172" s="5"/>
      <c r="H172" s="5"/>
      <c r="I172" s="5"/>
      <c r="J172" s="5"/>
    </row>
    <row r="173" spans="1:14" x14ac:dyDescent="0.25">
      <c r="A173" s="96"/>
      <c r="B173" s="271"/>
      <c r="C173" s="271"/>
      <c r="D173" s="5"/>
      <c r="E173" s="5"/>
      <c r="F173" s="5"/>
      <c r="G173" s="5"/>
      <c r="H173" s="5"/>
      <c r="I173" s="5"/>
      <c r="J173" s="5"/>
    </row>
    <row r="174" spans="1:14" ht="15.75" thickBot="1" x14ac:dyDescent="0.3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L174" t="s">
        <v>2192</v>
      </c>
    </row>
    <row r="175" spans="1:14" ht="15.75" thickBot="1" x14ac:dyDescent="0.3">
      <c r="A175" s="179" t="s">
        <v>1739</v>
      </c>
      <c r="B175" s="179">
        <f>SUM(B136:B174)</f>
        <v>277</v>
      </c>
      <c r="C175" s="179">
        <f>SUM(C136:C174)</f>
        <v>119</v>
      </c>
      <c r="D175" s="179">
        <f>SUM(D136:D174)</f>
        <v>5</v>
      </c>
      <c r="E175" s="292" t="s">
        <v>3457</v>
      </c>
      <c r="F175" s="179"/>
      <c r="G175" s="179"/>
      <c r="H175" s="179"/>
      <c r="I175" s="179"/>
      <c r="J175" s="179">
        <f>B175+C175+D175</f>
        <v>401</v>
      </c>
    </row>
    <row r="176" spans="1:14" ht="15.75" thickTop="1" x14ac:dyDescent="0.25">
      <c r="A176" s="24" t="s">
        <v>1802</v>
      </c>
      <c r="B176" s="24">
        <f>B175+B125</f>
        <v>702</v>
      </c>
      <c r="C176" s="24">
        <f>C125+C175</f>
        <v>1232</v>
      </c>
      <c r="D176" s="24">
        <f>D125+D175</f>
        <v>39</v>
      </c>
      <c r="E176" s="24"/>
      <c r="F176" s="24"/>
      <c r="G176" s="24"/>
      <c r="H176" s="24"/>
      <c r="I176" s="24"/>
      <c r="J176" s="24">
        <f>J175+J125</f>
        <v>1973</v>
      </c>
    </row>
    <row r="179" spans="1:17" x14ac:dyDescent="0.25">
      <c r="A179" s="529" t="s">
        <v>2567</v>
      </c>
      <c r="B179" s="529"/>
      <c r="C179" s="529"/>
      <c r="D179" s="529"/>
      <c r="F179" s="250"/>
      <c r="G179" s="250"/>
      <c r="H179" s="250"/>
      <c r="L179" s="529" t="s">
        <v>2568</v>
      </c>
      <c r="M179" s="529"/>
    </row>
    <row r="180" spans="1:17" x14ac:dyDescent="0.25">
      <c r="A180" s="251" t="s">
        <v>2569</v>
      </c>
      <c r="E180" s="251" t="s">
        <v>2570</v>
      </c>
      <c r="K180" t="s">
        <v>2569</v>
      </c>
      <c r="O180" s="253" t="s">
        <v>2570</v>
      </c>
    </row>
    <row r="181" spans="1:17" x14ac:dyDescent="0.25">
      <c r="A181" s="252" t="s">
        <v>2571</v>
      </c>
      <c r="E181" s="252" t="s">
        <v>2571</v>
      </c>
      <c r="K181" s="252" t="s">
        <v>2571</v>
      </c>
      <c r="O181" s="251" t="s">
        <v>2571</v>
      </c>
    </row>
    <row r="182" spans="1:17" x14ac:dyDescent="0.25">
      <c r="A182" t="s">
        <v>3825</v>
      </c>
      <c r="E182" t="s">
        <v>3817</v>
      </c>
      <c r="K182" s="253" t="s">
        <v>3853</v>
      </c>
      <c r="L182" s="253"/>
      <c r="M182" s="253"/>
      <c r="O182" t="s">
        <v>3854</v>
      </c>
    </row>
    <row r="183" spans="1:17" x14ac:dyDescent="0.25">
      <c r="A183" t="s">
        <v>3838</v>
      </c>
      <c r="E183" t="s">
        <v>3819</v>
      </c>
    </row>
    <row r="184" spans="1:17" x14ac:dyDescent="0.25">
      <c r="A184" t="s">
        <v>3839</v>
      </c>
      <c r="E184" t="s">
        <v>3831</v>
      </c>
    </row>
    <row r="185" spans="1:17" x14ac:dyDescent="0.25">
      <c r="A185" t="s">
        <v>3844</v>
      </c>
      <c r="E185" t="s">
        <v>3833</v>
      </c>
    </row>
    <row r="186" spans="1:17" x14ac:dyDescent="0.25">
      <c r="A186" t="s">
        <v>3845</v>
      </c>
      <c r="E186" t="s">
        <v>3840</v>
      </c>
      <c r="O186" s="253"/>
      <c r="P186" s="253"/>
      <c r="Q186" s="253"/>
    </row>
    <row r="187" spans="1:17" x14ac:dyDescent="0.25">
      <c r="E187" t="s">
        <v>3841</v>
      </c>
      <c r="O187" s="253"/>
      <c r="P187" s="253"/>
      <c r="Q187" s="253"/>
    </row>
    <row r="188" spans="1:17" x14ac:dyDescent="0.25">
      <c r="C188" s="252"/>
      <c r="E188" t="s">
        <v>3855</v>
      </c>
    </row>
    <row r="189" spans="1:17" x14ac:dyDescent="0.25">
      <c r="E189" t="s">
        <v>3856</v>
      </c>
      <c r="O189" s="252"/>
      <c r="P189" s="252"/>
      <c r="Q189" s="252"/>
    </row>
    <row r="190" spans="1:17" x14ac:dyDescent="0.25">
      <c r="O190" s="252"/>
    </row>
    <row r="191" spans="1:17" x14ac:dyDescent="0.25">
      <c r="A191" s="252"/>
    </row>
    <row r="192" spans="1:17" x14ac:dyDescent="0.25">
      <c r="A192" s="252"/>
    </row>
    <row r="193" spans="1:21" ht="16.149999999999999" customHeight="1" x14ac:dyDescent="0.25"/>
    <row r="194" spans="1:21" ht="16.149999999999999" customHeight="1" x14ac:dyDescent="0.25"/>
    <row r="195" spans="1:21" ht="16.149999999999999" customHeight="1" x14ac:dyDescent="0.25"/>
    <row r="200" spans="1:21" x14ac:dyDescent="0.25">
      <c r="A200" s="252"/>
    </row>
    <row r="201" spans="1:21" x14ac:dyDescent="0.25">
      <c r="A201" s="252"/>
    </row>
    <row r="203" spans="1:21" x14ac:dyDescent="0.25">
      <c r="A203" s="251" t="s">
        <v>2572</v>
      </c>
      <c r="E203" s="251" t="s">
        <v>2572</v>
      </c>
      <c r="K203" s="252" t="s">
        <v>2572</v>
      </c>
      <c r="O203" s="252" t="s">
        <v>2572</v>
      </c>
    </row>
    <row r="204" spans="1:21" x14ac:dyDescent="0.25">
      <c r="A204" s="253" t="s">
        <v>3810</v>
      </c>
      <c r="B204" s="253"/>
      <c r="C204" s="253"/>
      <c r="D204" s="253"/>
      <c r="E204" t="s">
        <v>3821</v>
      </c>
      <c r="O204" t="s">
        <v>3847</v>
      </c>
    </row>
    <row r="205" spans="1:21" x14ac:dyDescent="0.25">
      <c r="A205" t="s">
        <v>3848</v>
      </c>
      <c r="B205" s="253"/>
      <c r="C205" s="253"/>
      <c r="E205" t="s">
        <v>3827</v>
      </c>
      <c r="O205" t="s">
        <v>3834</v>
      </c>
    </row>
    <row r="206" spans="1:21" x14ac:dyDescent="0.25">
      <c r="A206" t="s">
        <v>3850</v>
      </c>
      <c r="B206" s="253"/>
      <c r="C206" s="253"/>
      <c r="E206" t="s">
        <v>3832</v>
      </c>
      <c r="O206" t="s">
        <v>3844</v>
      </c>
    </row>
    <row r="207" spans="1:21" x14ac:dyDescent="0.25">
      <c r="A207" s="253"/>
      <c r="B207" s="253"/>
      <c r="C207" s="253"/>
      <c r="E207" t="s">
        <v>3843</v>
      </c>
      <c r="O207" t="s">
        <v>3845</v>
      </c>
      <c r="U207" t="s">
        <v>3158</v>
      </c>
    </row>
    <row r="208" spans="1:21" x14ac:dyDescent="0.25">
      <c r="A208" s="253"/>
      <c r="B208" s="253"/>
      <c r="C208" s="253"/>
      <c r="E208" t="s">
        <v>3846</v>
      </c>
      <c r="O208" t="s">
        <v>3855</v>
      </c>
    </row>
    <row r="209" spans="1:16" x14ac:dyDescent="0.25">
      <c r="A209" s="277"/>
      <c r="B209" s="253"/>
      <c r="C209" s="253"/>
    </row>
    <row r="210" spans="1:16" x14ac:dyDescent="0.25">
      <c r="A210" s="277"/>
      <c r="B210" s="253"/>
      <c r="C210" s="253"/>
    </row>
    <row r="211" spans="1:16" x14ac:dyDescent="0.25">
      <c r="A211" s="253"/>
      <c r="B211" s="253"/>
      <c r="C211" s="253"/>
      <c r="E211" s="252"/>
    </row>
    <row r="212" spans="1:16" x14ac:dyDescent="0.25">
      <c r="A212" s="253"/>
      <c r="B212" s="253"/>
      <c r="C212" s="253"/>
      <c r="E212" s="252"/>
      <c r="O212" s="252"/>
    </row>
    <row r="213" spans="1:16" x14ac:dyDescent="0.25">
      <c r="A213" s="253"/>
      <c r="B213" s="253"/>
      <c r="C213" s="253"/>
      <c r="D213" s="253"/>
      <c r="O213" s="252"/>
    </row>
    <row r="214" spans="1:16" x14ac:dyDescent="0.25">
      <c r="A214" s="253"/>
      <c r="B214" s="253"/>
      <c r="C214" s="253"/>
      <c r="D214" s="253"/>
      <c r="O214" s="252"/>
    </row>
    <row r="215" spans="1:16" x14ac:dyDescent="0.25">
      <c r="A215" s="253"/>
      <c r="B215" s="253"/>
      <c r="C215" s="253"/>
      <c r="D215" s="253"/>
      <c r="O215" s="252"/>
    </row>
    <row r="216" spans="1:16" x14ac:dyDescent="0.25">
      <c r="A216" s="253"/>
      <c r="B216" s="253"/>
      <c r="C216" s="253"/>
      <c r="D216" s="253"/>
      <c r="F216" s="252"/>
      <c r="O216" s="252"/>
    </row>
    <row r="217" spans="1:16" x14ac:dyDescent="0.25">
      <c r="A217" s="253"/>
      <c r="B217" s="253"/>
      <c r="C217" s="253"/>
      <c r="D217" s="253"/>
    </row>
    <row r="218" spans="1:16" x14ac:dyDescent="0.25">
      <c r="A218" s="253"/>
      <c r="B218" s="253"/>
      <c r="C218" s="253"/>
      <c r="D218" s="253"/>
    </row>
    <row r="219" spans="1:16" x14ac:dyDescent="0.25">
      <c r="A219" s="253"/>
      <c r="B219" s="253"/>
      <c r="C219" s="253"/>
      <c r="D219" s="253"/>
    </row>
    <row r="220" spans="1:16" x14ac:dyDescent="0.25">
      <c r="A220" s="253"/>
      <c r="B220" s="253"/>
      <c r="C220" s="253"/>
      <c r="D220" s="253"/>
      <c r="E220" s="253"/>
    </row>
    <row r="221" spans="1:16" x14ac:dyDescent="0.25">
      <c r="A221" s="253"/>
      <c r="B221" s="253"/>
      <c r="C221" s="253"/>
      <c r="D221" s="253"/>
      <c r="E221" s="253"/>
    </row>
    <row r="222" spans="1:16" x14ac:dyDescent="0.25">
      <c r="A222" s="253"/>
      <c r="B222" s="253"/>
      <c r="C222" s="253"/>
      <c r="D222" s="253"/>
      <c r="E222" s="253"/>
    </row>
    <row r="223" spans="1:16" x14ac:dyDescent="0.25">
      <c r="A223" s="253"/>
      <c r="B223" s="253"/>
      <c r="C223" s="253"/>
      <c r="D223" s="253"/>
      <c r="E223" s="253"/>
    </row>
    <row r="224" spans="1:16" x14ac:dyDescent="0.25">
      <c r="A224" s="253"/>
      <c r="B224" s="253"/>
      <c r="C224" s="253"/>
      <c r="D224" s="253"/>
      <c r="E224" s="253"/>
      <c r="O224" s="253"/>
      <c r="P224" s="253"/>
    </row>
    <row r="225" spans="1:17" x14ac:dyDescent="0.25">
      <c r="A225" s="253"/>
      <c r="B225" s="253"/>
      <c r="C225" s="253"/>
      <c r="D225" s="253"/>
      <c r="E225" s="253"/>
      <c r="O225" s="253"/>
      <c r="P225" s="253"/>
    </row>
    <row r="226" spans="1:17" x14ac:dyDescent="0.25">
      <c r="A226" s="253"/>
      <c r="B226" s="253"/>
      <c r="C226" s="253"/>
      <c r="D226" s="253"/>
      <c r="E226" s="253"/>
    </row>
    <row r="227" spans="1:17" x14ac:dyDescent="0.25">
      <c r="A227" s="253"/>
      <c r="B227" s="253"/>
      <c r="C227" s="253"/>
      <c r="D227" s="253"/>
      <c r="E227" s="253"/>
      <c r="O227" s="252"/>
      <c r="P227" s="252"/>
      <c r="Q227" s="252"/>
    </row>
    <row r="228" spans="1:17" x14ac:dyDescent="0.25">
      <c r="A228" s="253"/>
      <c r="B228" s="253"/>
      <c r="C228" s="253"/>
      <c r="D228" s="253"/>
      <c r="E228" s="253"/>
      <c r="O228" s="252"/>
      <c r="P228" s="252"/>
    </row>
    <row r="229" spans="1:17" x14ac:dyDescent="0.25">
      <c r="A229" s="253"/>
      <c r="B229" s="253"/>
      <c r="C229" s="253"/>
      <c r="D229" s="253"/>
      <c r="E229" s="253"/>
    </row>
    <row r="230" spans="1:17" x14ac:dyDescent="0.25">
      <c r="A230" s="253"/>
      <c r="B230" s="253"/>
      <c r="C230" s="253"/>
      <c r="D230" s="253"/>
      <c r="E230" s="253"/>
    </row>
    <row r="231" spans="1:17" x14ac:dyDescent="0.25">
      <c r="A231" s="253"/>
      <c r="B231" s="253"/>
      <c r="C231" s="253"/>
      <c r="D231" s="253"/>
      <c r="E231" s="253"/>
    </row>
    <row r="232" spans="1:17" x14ac:dyDescent="0.25">
      <c r="A232" s="253"/>
      <c r="B232" s="253"/>
      <c r="C232" s="253"/>
      <c r="D232" s="253"/>
      <c r="E232" s="253"/>
    </row>
    <row r="233" spans="1:17" x14ac:dyDescent="0.25">
      <c r="A233" s="253"/>
      <c r="B233" s="253"/>
      <c r="C233" s="253"/>
      <c r="D233" s="253"/>
      <c r="E233" s="253"/>
    </row>
    <row r="234" spans="1:17" x14ac:dyDescent="0.25">
      <c r="A234" s="253"/>
      <c r="B234" s="253"/>
      <c r="C234" s="253"/>
      <c r="D234" s="253"/>
      <c r="E234" s="253"/>
    </row>
    <row r="235" spans="1:17" x14ac:dyDescent="0.25">
      <c r="A235" s="253"/>
      <c r="B235" s="253"/>
      <c r="C235" s="253"/>
      <c r="D235" s="253"/>
      <c r="E235" s="253"/>
    </row>
    <row r="236" spans="1:17" x14ac:dyDescent="0.25">
      <c r="A236" s="253"/>
      <c r="B236" s="253"/>
      <c r="C236" s="253"/>
      <c r="D236" s="253"/>
      <c r="E236" s="253"/>
    </row>
    <row r="237" spans="1:17" x14ac:dyDescent="0.25">
      <c r="A237" s="253"/>
      <c r="B237" s="253"/>
      <c r="C237" s="253"/>
      <c r="D237" s="253"/>
      <c r="E237" s="253"/>
    </row>
    <row r="238" spans="1:17" x14ac:dyDescent="0.25">
      <c r="A238" s="253"/>
      <c r="B238" s="253"/>
      <c r="C238" s="253"/>
      <c r="D238" s="253"/>
      <c r="E238" s="253"/>
    </row>
    <row r="239" spans="1:17" x14ac:dyDescent="0.25">
      <c r="A239" s="253"/>
      <c r="B239" s="253"/>
      <c r="C239" s="253"/>
      <c r="D239" s="253"/>
    </row>
    <row r="240" spans="1:17" x14ac:dyDescent="0.25">
      <c r="A240" s="253"/>
      <c r="B240" s="253"/>
      <c r="C240" s="253"/>
      <c r="D240" s="253"/>
    </row>
    <row r="241" spans="1:5" x14ac:dyDescent="0.25">
      <c r="A241" s="253"/>
      <c r="B241" s="253"/>
      <c r="C241" s="253"/>
      <c r="D241" s="253"/>
    </row>
    <row r="242" spans="1:5" x14ac:dyDescent="0.25">
      <c r="A242" s="253"/>
      <c r="B242" s="253"/>
      <c r="C242" s="253"/>
      <c r="D242" s="253"/>
    </row>
    <row r="243" spans="1:5" x14ac:dyDescent="0.25">
      <c r="A243" s="253"/>
      <c r="B243" s="253"/>
      <c r="C243" s="253"/>
      <c r="D243" s="253"/>
    </row>
    <row r="244" spans="1:5" x14ac:dyDescent="0.25">
      <c r="A244" s="253"/>
      <c r="B244" s="253"/>
      <c r="C244" s="253"/>
      <c r="D244" s="253"/>
    </row>
    <row r="245" spans="1:5" x14ac:dyDescent="0.25">
      <c r="A245" s="253"/>
      <c r="B245" s="253"/>
      <c r="C245" s="253"/>
      <c r="D245" s="253"/>
    </row>
    <row r="246" spans="1:5" x14ac:dyDescent="0.25">
      <c r="A246" s="253"/>
      <c r="B246" s="253"/>
      <c r="C246" s="253"/>
      <c r="D246" s="253"/>
    </row>
    <row r="247" spans="1:5" x14ac:dyDescent="0.25">
      <c r="A247" s="253"/>
      <c r="B247" s="253"/>
      <c r="C247" s="253"/>
      <c r="D247" s="253"/>
    </row>
    <row r="248" spans="1:5" x14ac:dyDescent="0.25">
      <c r="A248" s="253"/>
      <c r="B248" s="253"/>
      <c r="C248" s="253"/>
      <c r="D248" s="253"/>
    </row>
    <row r="249" spans="1:5" x14ac:dyDescent="0.25">
      <c r="A249" s="253"/>
      <c r="B249" s="253"/>
      <c r="C249" s="253"/>
      <c r="D249" s="253"/>
    </row>
    <row r="250" spans="1:5" x14ac:dyDescent="0.25">
      <c r="A250" s="253"/>
      <c r="B250" s="253"/>
      <c r="C250" s="253"/>
      <c r="D250" s="253"/>
    </row>
    <row r="251" spans="1:5" x14ac:dyDescent="0.25">
      <c r="A251" s="253"/>
      <c r="B251" s="253"/>
      <c r="C251" s="253"/>
      <c r="D251" s="253"/>
      <c r="E251" s="296"/>
    </row>
    <row r="252" spans="1:5" x14ac:dyDescent="0.25">
      <c r="A252" s="253"/>
      <c r="B252" s="253"/>
      <c r="C252" s="253"/>
      <c r="D252" s="253"/>
      <c r="E252" s="252"/>
    </row>
    <row r="253" spans="1:5" x14ac:dyDescent="0.25">
      <c r="A253" s="253"/>
      <c r="B253" s="253"/>
      <c r="C253" s="253"/>
      <c r="D253" s="253"/>
      <c r="E253" s="252"/>
    </row>
    <row r="254" spans="1:5" x14ac:dyDescent="0.25">
      <c r="A254" s="253"/>
      <c r="B254" s="253"/>
      <c r="C254" s="253"/>
      <c r="D254" s="253"/>
      <c r="E254" s="252"/>
    </row>
    <row r="255" spans="1:5" x14ac:dyDescent="0.25">
      <c r="A255" s="253"/>
      <c r="B255" s="253"/>
      <c r="C255" s="253"/>
      <c r="D255" s="253"/>
      <c r="E255" s="252"/>
    </row>
    <row r="256" spans="1:5" x14ac:dyDescent="0.25">
      <c r="A256" s="253"/>
      <c r="B256" s="253"/>
      <c r="C256" s="253"/>
      <c r="D256" s="253"/>
      <c r="E256" s="252"/>
    </row>
    <row r="257" spans="1:17" x14ac:dyDescent="0.25">
      <c r="A257" s="253"/>
      <c r="B257" s="253"/>
      <c r="C257" s="253"/>
      <c r="D257" s="253"/>
      <c r="E257" s="252"/>
    </row>
    <row r="258" spans="1:17" x14ac:dyDescent="0.25">
      <c r="A258" s="253"/>
      <c r="B258" s="253"/>
      <c r="C258" s="253"/>
      <c r="D258" s="253"/>
      <c r="E258" s="296"/>
    </row>
    <row r="259" spans="1:17" x14ac:dyDescent="0.25">
      <c r="A259" s="253"/>
      <c r="B259" s="253"/>
      <c r="C259" s="253"/>
      <c r="D259" s="253"/>
      <c r="E259" s="253"/>
    </row>
    <row r="261" spans="1:17" x14ac:dyDescent="0.25">
      <c r="A261" s="252" t="s">
        <v>2573</v>
      </c>
      <c r="E261" s="252" t="s">
        <v>2573</v>
      </c>
      <c r="K261" s="252" t="s">
        <v>2573</v>
      </c>
      <c r="O261" s="252" t="s">
        <v>2573</v>
      </c>
    </row>
    <row r="262" spans="1:17" x14ac:dyDescent="0.25">
      <c r="A262" t="s">
        <v>3120</v>
      </c>
      <c r="O262" t="s">
        <v>3534</v>
      </c>
    </row>
    <row r="263" spans="1:17" x14ac:dyDescent="0.25">
      <c r="A263" t="s">
        <v>3851</v>
      </c>
      <c r="B263" s="166"/>
      <c r="O263" s="253" t="s">
        <v>3857</v>
      </c>
      <c r="P263" s="253"/>
      <c r="Q263" s="253"/>
    </row>
    <row r="275" spans="1:15" x14ac:dyDescent="0.25">
      <c r="A275" s="252" t="s">
        <v>2574</v>
      </c>
      <c r="E275" s="252" t="s">
        <v>2574</v>
      </c>
      <c r="K275" s="252" t="s">
        <v>2574</v>
      </c>
      <c r="O275" s="252" t="s">
        <v>2574</v>
      </c>
    </row>
    <row r="276" spans="1:15" x14ac:dyDescent="0.25">
      <c r="A276" t="s">
        <v>3816</v>
      </c>
      <c r="E276" t="s">
        <v>3812</v>
      </c>
      <c r="O276" t="s">
        <v>3811</v>
      </c>
    </row>
    <row r="277" spans="1:15" x14ac:dyDescent="0.25">
      <c r="A277" t="s">
        <v>3842</v>
      </c>
      <c r="E277" t="s">
        <v>3826</v>
      </c>
      <c r="O277" t="s">
        <v>3822</v>
      </c>
    </row>
    <row r="278" spans="1:15" x14ac:dyDescent="0.25">
      <c r="E278" t="s">
        <v>3842</v>
      </c>
      <c r="O278" t="s">
        <v>3823</v>
      </c>
    </row>
    <row r="279" spans="1:15" x14ac:dyDescent="0.25">
      <c r="A279" s="252"/>
      <c r="B279" s="252"/>
      <c r="C279" s="252"/>
      <c r="D279" s="252"/>
      <c r="E279" s="252"/>
      <c r="O279" t="s">
        <v>3824</v>
      </c>
    </row>
    <row r="280" spans="1:15" x14ac:dyDescent="0.25">
      <c r="A280" s="253"/>
      <c r="B280" s="253"/>
      <c r="C280" s="253"/>
      <c r="D280" s="253"/>
      <c r="E280" s="253"/>
    </row>
    <row r="281" spans="1:15" x14ac:dyDescent="0.25">
      <c r="A281" s="253"/>
      <c r="B281" s="253"/>
      <c r="C281" s="253"/>
      <c r="D281" s="253"/>
      <c r="E281" s="253"/>
    </row>
    <row r="282" spans="1:15" x14ac:dyDescent="0.25">
      <c r="A282" s="253"/>
      <c r="B282" s="253"/>
      <c r="C282" s="253"/>
      <c r="D282" s="253"/>
      <c r="E282" s="253"/>
    </row>
    <row r="283" spans="1:15" x14ac:dyDescent="0.25">
      <c r="A283" s="253"/>
      <c r="B283" s="253"/>
      <c r="C283" s="253"/>
      <c r="D283" s="253"/>
      <c r="E283" s="253"/>
    </row>
    <row r="284" spans="1:15" x14ac:dyDescent="0.25">
      <c r="A284" s="253"/>
      <c r="B284" s="253"/>
      <c r="C284" s="253"/>
      <c r="D284" s="253"/>
      <c r="E284" s="253"/>
    </row>
    <row r="285" spans="1:15" x14ac:dyDescent="0.25">
      <c r="A285" s="253"/>
      <c r="B285" s="253"/>
      <c r="C285" s="253"/>
      <c r="D285" s="253"/>
      <c r="E285" s="253"/>
    </row>
    <row r="294" spans="1:15" x14ac:dyDescent="0.25">
      <c r="A294" s="252" t="s">
        <v>2587</v>
      </c>
      <c r="E294" s="252" t="s">
        <v>2587</v>
      </c>
      <c r="K294" s="252" t="s">
        <v>2587</v>
      </c>
      <c r="O294" s="252" t="s">
        <v>2587</v>
      </c>
    </row>
    <row r="295" spans="1:15" x14ac:dyDescent="0.25">
      <c r="A295" t="s">
        <v>3328</v>
      </c>
      <c r="C295" s="253"/>
      <c r="D295" s="253"/>
      <c r="E295" t="s">
        <v>3295</v>
      </c>
    </row>
    <row r="296" spans="1:15" x14ac:dyDescent="0.25">
      <c r="A296" t="s">
        <v>3814</v>
      </c>
      <c r="B296" s="253"/>
      <c r="C296" s="253"/>
      <c r="D296" s="253"/>
      <c r="E296" s="253" t="s">
        <v>3815</v>
      </c>
    </row>
    <row r="297" spans="1:15" x14ac:dyDescent="0.25">
      <c r="A297" t="s">
        <v>3818</v>
      </c>
      <c r="B297" s="253"/>
      <c r="C297" s="253"/>
      <c r="D297" s="253"/>
      <c r="E297" s="253"/>
    </row>
    <row r="298" spans="1:15" x14ac:dyDescent="0.25">
      <c r="A298" t="s">
        <v>3820</v>
      </c>
      <c r="B298" s="253"/>
      <c r="C298" s="253"/>
      <c r="D298" s="253"/>
      <c r="E298" s="253"/>
    </row>
    <row r="299" spans="1:15" x14ac:dyDescent="0.25">
      <c r="A299" t="s">
        <v>3836</v>
      </c>
      <c r="B299" s="253"/>
      <c r="C299" s="253"/>
      <c r="D299" s="253"/>
      <c r="E299" s="253"/>
    </row>
    <row r="300" spans="1:15" x14ac:dyDescent="0.25">
      <c r="A300" s="253" t="s">
        <v>3838</v>
      </c>
      <c r="B300" s="253"/>
      <c r="C300" s="253"/>
      <c r="D300" s="253"/>
      <c r="E300" s="253"/>
    </row>
    <row r="301" spans="1:15" x14ac:dyDescent="0.25">
      <c r="A301" s="253" t="s">
        <v>2637</v>
      </c>
      <c r="B301" s="253"/>
      <c r="C301" s="253"/>
      <c r="D301" s="253"/>
      <c r="E301" s="253"/>
    </row>
    <row r="302" spans="1:15" x14ac:dyDescent="0.25">
      <c r="A302" s="253" t="s">
        <v>3849</v>
      </c>
      <c r="B302" s="253"/>
      <c r="C302" s="253"/>
      <c r="D302" s="253"/>
      <c r="E302" s="253"/>
    </row>
    <row r="303" spans="1:15" x14ac:dyDescent="0.25">
      <c r="A303" s="253"/>
      <c r="B303" s="253"/>
    </row>
    <row r="304" spans="1:15" x14ac:dyDescent="0.25">
      <c r="A304" s="253"/>
    </row>
  </sheetData>
  <mergeCells count="2">
    <mergeCell ref="A179:D179"/>
    <mergeCell ref="L179:M179"/>
  </mergeCells>
  <pageMargins left="0.70866141732283472" right="0.70866141732283472" top="0.74803149606299213" bottom="0.74803149606299213" header="0.31496062992125984" footer="0.31496062992125984"/>
  <pageSetup paperSize="9" scale="25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233</vt:i4>
      </vt:variant>
    </vt:vector>
  </HeadingPairs>
  <TitlesOfParts>
    <vt:vector size="233" baseType="lpstr">
      <vt:lpstr>контингент01.09.17</vt:lpstr>
      <vt:lpstr>учебная часть 17-18</vt:lpstr>
      <vt:lpstr>учебная часть 16-17</vt:lpstr>
      <vt:lpstr>академисты на 01.09</vt:lpstr>
      <vt:lpstr>академисты на 19.09.16</vt:lpstr>
      <vt:lpstr>академисты на 01.10.16 </vt:lpstr>
      <vt:lpstr>академисты на 01.11.16 </vt:lpstr>
      <vt:lpstr>академисты на 01.12.16 </vt:lpstr>
      <vt:lpstr>академисты на 01.01.17</vt:lpstr>
      <vt:lpstr>академисты на 01.02.17</vt:lpstr>
      <vt:lpstr>академисты на 01.03.17 </vt:lpstr>
      <vt:lpstr>академисты на 01.04.17 </vt:lpstr>
      <vt:lpstr>академисты на 01.05.17 </vt:lpstr>
      <vt:lpstr>академисты на 01.06.17</vt:lpstr>
      <vt:lpstr>академисты на 01.07.17</vt:lpstr>
      <vt:lpstr>академисты на 01.08.17</vt:lpstr>
      <vt:lpstr>академисты на 01.11.17 </vt:lpstr>
      <vt:lpstr>академисты на 01.09.17 новый</vt:lpstr>
      <vt:lpstr>академисты на 01.12.17  </vt:lpstr>
      <vt:lpstr>академисты на 01.01.18</vt:lpstr>
      <vt:lpstr>академисты на 01.02.18 </vt:lpstr>
      <vt:lpstr>академисты на 01.03.18  </vt:lpstr>
      <vt:lpstr>академисты на 01.04.18   </vt:lpstr>
      <vt:lpstr>академисты на 01.05.18   </vt:lpstr>
      <vt:lpstr>академисты на 01.06.18    </vt:lpstr>
      <vt:lpstr>Лист5</vt:lpstr>
      <vt:lpstr>внебюджет</vt:lpstr>
      <vt:lpstr>внебюджет (2)</vt:lpstr>
      <vt:lpstr>внебюджет 9 и 11 кл очное </vt:lpstr>
      <vt:lpstr>Сироты</vt:lpstr>
      <vt:lpstr>контингент01.09</vt:lpstr>
      <vt:lpstr>контингент01.10</vt:lpstr>
      <vt:lpstr>контингент01.11</vt:lpstr>
      <vt:lpstr>контингент01.12</vt:lpstr>
      <vt:lpstr>контингент01.01.17</vt:lpstr>
      <vt:lpstr>контингент01.02.17 </vt:lpstr>
      <vt:lpstr>контингент01.03.17 </vt:lpstr>
      <vt:lpstr>контингент01.04.17</vt:lpstr>
      <vt:lpstr>контингент01.05.17 </vt:lpstr>
      <vt:lpstr>контингент01.06.17</vt:lpstr>
      <vt:lpstr>контингент29.06.17 </vt:lpstr>
      <vt:lpstr>контингент01.07.17 </vt:lpstr>
      <vt:lpstr>контингент01.08.17</vt:lpstr>
      <vt:lpstr>контингент01.09.17 с 1 курсом</vt:lpstr>
      <vt:lpstr>контингент01.08.17 без1курса</vt:lpstr>
      <vt:lpstr>контингент01.10.17 </vt:lpstr>
      <vt:lpstr>контингент01.11.17  </vt:lpstr>
      <vt:lpstr>контингент01.12.17   </vt:lpstr>
      <vt:lpstr>контингент01.01.18   </vt:lpstr>
      <vt:lpstr>контингент01.02.18 </vt:lpstr>
      <vt:lpstr>контингент01.03.18  </vt:lpstr>
      <vt:lpstr>контингент01.04.18  </vt:lpstr>
      <vt:lpstr>контингент01.05.18   </vt:lpstr>
      <vt:lpstr>контингент01.06.18    </vt:lpstr>
      <vt:lpstr>академисты на 01.07.18     </vt:lpstr>
      <vt:lpstr>контингент01.07.18     (с выпу)</vt:lpstr>
      <vt:lpstr>контингент01.07.18    </vt:lpstr>
      <vt:lpstr>академисты на 01.08.18     </vt:lpstr>
      <vt:lpstr>контингент01.08.18 </vt:lpstr>
      <vt:lpstr>контингент01.08.18  перевод на </vt:lpstr>
      <vt:lpstr>контингент 01.09.18</vt:lpstr>
      <vt:lpstr>академисты на 01.09.18 </vt:lpstr>
      <vt:lpstr>контингент 01.09.18 НОВЫЙ</vt:lpstr>
      <vt:lpstr>контингент 01.10.18 </vt:lpstr>
      <vt:lpstr>академисты на 01.10.18 </vt:lpstr>
      <vt:lpstr>контингент 01.11.18  </vt:lpstr>
      <vt:lpstr>академисты на 01.11.18  </vt:lpstr>
      <vt:lpstr>контингент 01.12.18  </vt:lpstr>
      <vt:lpstr>академисты на 01.12.18   </vt:lpstr>
      <vt:lpstr>контингент 01.01.19  </vt:lpstr>
      <vt:lpstr>академисты на 01.01.19  </vt:lpstr>
      <vt:lpstr>контингент 01.02.19   </vt:lpstr>
      <vt:lpstr>академисты на 01.02.18   </vt:lpstr>
      <vt:lpstr>контингент 01.03.19    </vt:lpstr>
      <vt:lpstr>академисты на 01.03.19 </vt:lpstr>
      <vt:lpstr>контингент 01.04.19  </vt:lpstr>
      <vt:lpstr>академисты на 01.04.19 </vt:lpstr>
      <vt:lpstr>контингент 01.05.19   </vt:lpstr>
      <vt:lpstr>академисты на 01.05.19  </vt:lpstr>
      <vt:lpstr>контингент 01.06.19    </vt:lpstr>
      <vt:lpstr>академисты на 01.06.19   </vt:lpstr>
      <vt:lpstr>контингент 01.07.19 с выпуском</vt:lpstr>
      <vt:lpstr>академисты на 01.07.19   </vt:lpstr>
      <vt:lpstr>контингент 01.07.19 (2)</vt:lpstr>
      <vt:lpstr>контингент 01.08.19 с перевод с</vt:lpstr>
      <vt:lpstr>академисты на 01.08.19    </vt:lpstr>
      <vt:lpstr>контингент 01.08.19  </vt:lpstr>
      <vt:lpstr>контингент 01.09.19 </vt:lpstr>
      <vt:lpstr>академисты на 01.09.19  </vt:lpstr>
      <vt:lpstr>контингент 01.10.19  </vt:lpstr>
      <vt:lpstr>академисты на 01.10.19  </vt:lpstr>
      <vt:lpstr>контингент 01.10.19  (2)</vt:lpstr>
      <vt:lpstr>контингент 01.11.19   </vt:lpstr>
      <vt:lpstr>академисты на 01.11.19   </vt:lpstr>
      <vt:lpstr>контингент 01.12.19    </vt:lpstr>
      <vt:lpstr>академисты на 01.12.19  </vt:lpstr>
      <vt:lpstr>контингент 01.01.2020 </vt:lpstr>
      <vt:lpstr>академисты на 01.01.20</vt:lpstr>
      <vt:lpstr>контингент 01.02.2020  </vt:lpstr>
      <vt:lpstr>академисты на 01.02.2020</vt:lpstr>
      <vt:lpstr>контингент 01.03.2020   </vt:lpstr>
      <vt:lpstr>академисты на 01.03.2020 </vt:lpstr>
      <vt:lpstr>контингент 01.04.2020   </vt:lpstr>
      <vt:lpstr>академисты на 01.04.2020  </vt:lpstr>
      <vt:lpstr>контингент 01.05.2020    </vt:lpstr>
      <vt:lpstr>академисты на 01.05.2020   </vt:lpstr>
      <vt:lpstr>контингент 01.06.2020 </vt:lpstr>
      <vt:lpstr>академисты на 01.06.2020</vt:lpstr>
      <vt:lpstr>контингент 01.07.2020</vt:lpstr>
      <vt:lpstr>академисты на 01.07.2020</vt:lpstr>
      <vt:lpstr>контингент 01.07.2020 (выпуск)</vt:lpstr>
      <vt:lpstr>контингент 01.08.2020 перевод</vt:lpstr>
      <vt:lpstr>академисты на 01.08.2020 </vt:lpstr>
      <vt:lpstr>контингент 01.08.2020  (без пе)</vt:lpstr>
      <vt:lpstr>академисты на 01.09.2020 </vt:lpstr>
      <vt:lpstr>контингент 01.09.20 без 1 курса</vt:lpstr>
      <vt:lpstr>контингент 01.09.2020 </vt:lpstr>
      <vt:lpstr>контингент 01.10.2020 с 1 курсо</vt:lpstr>
      <vt:lpstr>академисты на 01.10.2020</vt:lpstr>
      <vt:lpstr>контингент 01.11.2020</vt:lpstr>
      <vt:lpstr>академисты на 01.11.2020</vt:lpstr>
      <vt:lpstr>контингент 01.12.2020</vt:lpstr>
      <vt:lpstr>академисты на 01.12.2020</vt:lpstr>
      <vt:lpstr>контингент 01.01.2021</vt:lpstr>
      <vt:lpstr>академисты на 01.01.2021</vt:lpstr>
      <vt:lpstr>контингент 01.02.2021</vt:lpstr>
      <vt:lpstr>академисты на 01.02.2021</vt:lpstr>
      <vt:lpstr>контингент 01.03.2021</vt:lpstr>
      <vt:lpstr>академисты на 01.03.2021 </vt:lpstr>
      <vt:lpstr>контингент 01.04.2021</vt:lpstr>
      <vt:lpstr>академисты на 01.04.2021</vt:lpstr>
      <vt:lpstr>контингент 01.05.2021</vt:lpstr>
      <vt:lpstr>академисты на 01.05.2021 </vt:lpstr>
      <vt:lpstr>контингент 01.06.2021</vt:lpstr>
      <vt:lpstr>академисты на 01.06.2021 </vt:lpstr>
      <vt:lpstr>контингент 01.07.2021</vt:lpstr>
      <vt:lpstr>академисты на 01.07.2021</vt:lpstr>
      <vt:lpstr>контингент 01.07.2021 Выпуск</vt:lpstr>
      <vt:lpstr>контингент 01.08.2021</vt:lpstr>
      <vt:lpstr>академисты на 01.08.2021</vt:lpstr>
      <vt:lpstr>контингент 01.08.2021 перевод</vt:lpstr>
      <vt:lpstr>академисты на 01.08.2021 (2)</vt:lpstr>
      <vt:lpstr>контингент 01.09.2021 новый </vt:lpstr>
      <vt:lpstr>академисты на 01.09.2021</vt:lpstr>
      <vt:lpstr>контингент 01.09.2021  (2)</vt:lpstr>
      <vt:lpstr>контингент 01.10.2021</vt:lpstr>
      <vt:lpstr>академисты на 01.10.2021</vt:lpstr>
      <vt:lpstr>контингент 01.11.2021</vt:lpstr>
      <vt:lpstr>академисты на 01.11.2021</vt:lpstr>
      <vt:lpstr>контингент 01.12.2021</vt:lpstr>
      <vt:lpstr>академисты на 01.12.2021</vt:lpstr>
      <vt:lpstr>контингент 01.01.2022</vt:lpstr>
      <vt:lpstr>академисты на 01.01.2022</vt:lpstr>
      <vt:lpstr>контингент 01.02.2022</vt:lpstr>
      <vt:lpstr>академисты на 01.02.2022</vt:lpstr>
      <vt:lpstr>контингент 01.03.2022</vt:lpstr>
      <vt:lpstr>академисты на 01.03.2022</vt:lpstr>
      <vt:lpstr>контингент 01.04.2022</vt:lpstr>
      <vt:lpstr>академисты на 01.04.2022 </vt:lpstr>
      <vt:lpstr>контингент 01.05.2022</vt:lpstr>
      <vt:lpstr>академисты на 01.05.2022</vt:lpstr>
      <vt:lpstr>контингент 01.06.2022</vt:lpstr>
      <vt:lpstr>контингент 01.06.2022 (2)</vt:lpstr>
      <vt:lpstr>академисты на 01.06.2022 </vt:lpstr>
      <vt:lpstr>контингент 01.07.2022 </vt:lpstr>
      <vt:lpstr>академисты на 01.07.2022</vt:lpstr>
      <vt:lpstr>контингент 01.07.2022 выпуск</vt:lpstr>
      <vt:lpstr>контингент 01.07.2022 выпус (2</vt:lpstr>
      <vt:lpstr>контингент 01.08.2022</vt:lpstr>
      <vt:lpstr>контингент 01.08.2022 перевод</vt:lpstr>
      <vt:lpstr>контингент 01.08.2022 перев (2</vt:lpstr>
      <vt:lpstr>академисты на 01.08.2022</vt:lpstr>
      <vt:lpstr>контингент 01.09.2022</vt:lpstr>
      <vt:lpstr>академисты на 01.09.2022 </vt:lpstr>
      <vt:lpstr>контингент 01.10.2022</vt:lpstr>
      <vt:lpstr>академисты на 01.10.2022 </vt:lpstr>
      <vt:lpstr>контингент 01.11.2022</vt:lpstr>
      <vt:lpstr>академисты на 01.11.2022</vt:lpstr>
      <vt:lpstr>контингент 01.12.2022</vt:lpstr>
      <vt:lpstr>академисты на 01.12.2022 </vt:lpstr>
      <vt:lpstr>контингент01.01.2023</vt:lpstr>
      <vt:lpstr>академисты на 01.01.2023</vt:lpstr>
      <vt:lpstr>контингент01.02.2023 </vt:lpstr>
      <vt:lpstr>академисты на 01.02.2023 </vt:lpstr>
      <vt:lpstr>контингент01.03.2023 </vt:lpstr>
      <vt:lpstr>контингент с группами 4 курс ПД</vt:lpstr>
      <vt:lpstr>академисты на 01.03.2023</vt:lpstr>
      <vt:lpstr>контингент01.04.2023</vt:lpstr>
      <vt:lpstr>академисты на 01.04.2023</vt:lpstr>
      <vt:lpstr>контингент01.05.2023</vt:lpstr>
      <vt:lpstr>академисты на 01.05.2023</vt:lpstr>
      <vt:lpstr>контингент01.06.2023</vt:lpstr>
      <vt:lpstr>академисты на 01.06.2023</vt:lpstr>
      <vt:lpstr>контингент01.07.2023</vt:lpstr>
      <vt:lpstr>контингент01.07.2023 с выпуском</vt:lpstr>
      <vt:lpstr>академисты на 01.07.2023</vt:lpstr>
      <vt:lpstr>контингент01.08.2023 </vt:lpstr>
      <vt:lpstr>академисты на 01.08.2023 </vt:lpstr>
      <vt:lpstr>контингент01.08.2023 Перевод</vt:lpstr>
      <vt:lpstr>контингент01.09.2023 </vt:lpstr>
      <vt:lpstr>академисты на 01.09.2023 </vt:lpstr>
      <vt:lpstr>контингент01.10.2023 </vt:lpstr>
      <vt:lpstr>академисты на 01.10.2023 </vt:lpstr>
      <vt:lpstr>контингент01.11.2023</vt:lpstr>
      <vt:lpstr>академисты на 01.11.2023</vt:lpstr>
      <vt:lpstr>контингент01.12.2023</vt:lpstr>
      <vt:lpstr>академисты на 01.12.2023</vt:lpstr>
      <vt:lpstr>контингент01.01.2024 </vt:lpstr>
      <vt:lpstr>академисты на 01.01.2024</vt:lpstr>
      <vt:lpstr>контингент01.02.2024</vt:lpstr>
      <vt:lpstr>академисты на 01.02.2024 </vt:lpstr>
      <vt:lpstr>контингент01.03.2024</vt:lpstr>
      <vt:lpstr>контингент01.03.2024 с гр. ПД </vt:lpstr>
      <vt:lpstr>академисты на 01.03.2024</vt:lpstr>
      <vt:lpstr>контингент01.04.2024</vt:lpstr>
      <vt:lpstr>академисты на 01.04.2024</vt:lpstr>
      <vt:lpstr>контингент01.05.2024 </vt:lpstr>
      <vt:lpstr>академисты на 01.05.2024</vt:lpstr>
      <vt:lpstr>контингент01.06.2024</vt:lpstr>
      <vt:lpstr>академисты на 01.06.2024</vt:lpstr>
      <vt:lpstr>контингент01.07.2024</vt:lpstr>
      <vt:lpstr>академисты на 01.07.2024</vt:lpstr>
      <vt:lpstr>контингент 01.07.2024 ВЫПУСК</vt:lpstr>
      <vt:lpstr>контингент 01.08.2024 </vt:lpstr>
      <vt:lpstr>контингент 01.08.2024  ПЕРЕВОД</vt:lpstr>
      <vt:lpstr>академисты на 01.08.2024</vt:lpstr>
      <vt:lpstr>контингент 01.09.2024  </vt:lpstr>
      <vt:lpstr>контингент 01.09.2024 1 курс</vt:lpstr>
      <vt:lpstr>академисты на 01.09.2024 </vt:lpstr>
      <vt:lpstr>контингент 01.10.2024 </vt:lpstr>
      <vt:lpstr>академисты на 01.10.2024 </vt:lpstr>
      <vt:lpstr>контингент на 01.11.2024</vt:lpstr>
      <vt:lpstr>академисты на 01.11.2024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</cp:lastModifiedBy>
  <cp:lastPrinted>2024-10-22T05:45:38Z</cp:lastPrinted>
  <dcterms:created xsi:type="dcterms:W3CDTF">2016-09-11T14:30:50Z</dcterms:created>
  <dcterms:modified xsi:type="dcterms:W3CDTF">2024-10-24T10:59:20Z</dcterms:modified>
</cp:coreProperties>
</file>